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Communications Division\Drupal_Website\state_employees\BEST\Support Materials\ERP Reports\FY 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CU38" i="1" l="1"/>
  <c r="CU5" i="1"/>
  <c r="CU37" i="1"/>
  <c r="JP56" i="1" l="1"/>
  <c r="CU52" i="1" l="1"/>
  <c r="GU52" i="1" s="1"/>
  <c r="CU50" i="1"/>
  <c r="GU50" i="1" s="1"/>
  <c r="CU39" i="1"/>
  <c r="CU34" i="1"/>
  <c r="GU34" i="1" s="1"/>
  <c r="CU22" i="1"/>
  <c r="CU49" i="1" s="1"/>
  <c r="GU49" i="1" s="1"/>
  <c r="CU19" i="1"/>
  <c r="GU19" i="1" s="1"/>
  <c r="CU18" i="1"/>
  <c r="GU18" i="1" s="1"/>
  <c r="GU13" i="1"/>
  <c r="GU70" i="1"/>
  <c r="GU69" i="1"/>
  <c r="GU68" i="1"/>
  <c r="GU67" i="1"/>
  <c r="GU66" i="1"/>
  <c r="GU64" i="1"/>
  <c r="GU63" i="1"/>
  <c r="GU62" i="1"/>
  <c r="GU61" i="1"/>
  <c r="GU60" i="1"/>
  <c r="GU59" i="1"/>
  <c r="GU58" i="1"/>
  <c r="GU57" i="1"/>
  <c r="GU56" i="1"/>
  <c r="GU55" i="1"/>
  <c r="GU54" i="1"/>
  <c r="GU53" i="1"/>
  <c r="GU48" i="1"/>
  <c r="GU45" i="1"/>
  <c r="GU42" i="1"/>
  <c r="GU38" i="1"/>
  <c r="GU32" i="1"/>
  <c r="GU30" i="1"/>
  <c r="GU29" i="1"/>
  <c r="GU28" i="1"/>
  <c r="GU27" i="1"/>
  <c r="GU26" i="1"/>
  <c r="GU25" i="1"/>
  <c r="GU24" i="1"/>
  <c r="GU23" i="1"/>
  <c r="GU17" i="1"/>
  <c r="GU16" i="1"/>
  <c r="GU15"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GU22" i="1" l="1"/>
  <c r="CU46" i="1"/>
  <c r="GU46" i="1" s="1"/>
  <c r="CU40" i="1"/>
  <c r="GU40" i="1" s="1"/>
  <c r="GU39" i="1"/>
  <c r="GU37" i="1"/>
  <c r="CT5" i="1"/>
  <c r="CT38" i="1"/>
  <c r="CT37" i="1"/>
  <c r="JO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JM56" i="1" l="1"/>
  <c r="CR52" i="1" l="1"/>
  <c r="CR50" i="1"/>
  <c r="CR39" i="1"/>
  <c r="CR46" i="1" s="1"/>
  <c r="CR34" i="1"/>
  <c r="CR22" i="1"/>
  <c r="CR49" i="1" s="1"/>
  <c r="CR19" i="1"/>
  <c r="CR18" i="1"/>
  <c r="CR40" i="1" l="1"/>
  <c r="JL56" i="1"/>
  <c r="CQ38" i="1" l="1"/>
  <c r="CQ37" i="1"/>
  <c r="CQ5" i="1"/>
  <c r="CQ52" i="1" l="1"/>
  <c r="CQ50" i="1"/>
  <c r="CQ39" i="1"/>
  <c r="CQ46" i="1" s="1"/>
  <c r="CQ34" i="1"/>
  <c r="CQ22" i="1"/>
  <c r="CQ49" i="1" s="1"/>
  <c r="CQ19" i="1"/>
  <c r="CQ18" i="1"/>
  <c r="CQ40" i="1" l="1"/>
  <c r="JK56" i="1"/>
  <c r="CP38" i="1" l="1"/>
  <c r="CP37" i="1"/>
  <c r="CP5" i="1"/>
  <c r="CP52" i="1" l="1"/>
  <c r="CP50" i="1"/>
  <c r="CP34" i="1"/>
  <c r="CP22" i="1"/>
  <c r="CP49" i="1" s="1"/>
  <c r="CP19" i="1"/>
  <c r="CP18" i="1"/>
  <c r="CP39" i="1" l="1"/>
  <c r="CO37" i="1"/>
  <c r="CO38" i="1"/>
  <c r="CO5" i="1"/>
  <c r="CP46" i="1" l="1"/>
  <c r="CP40" i="1"/>
  <c r="JJ56" i="1"/>
  <c r="CO52" i="1" l="1"/>
  <c r="CO50" i="1"/>
  <c r="CO22" i="1"/>
  <c r="CO49" i="1" s="1"/>
  <c r="CO19" i="1"/>
  <c r="CO18" i="1"/>
  <c r="CO34" i="1" l="1"/>
  <c r="CO39" i="1"/>
  <c r="CN11" i="1"/>
  <c r="CO40" i="1" l="1"/>
  <c r="CO46"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H70" i="1"/>
  <c r="GI70" i="1" s="1"/>
  <c r="GH69" i="1"/>
  <c r="GH68" i="1"/>
  <c r="GI68" i="1" s="1"/>
  <c r="GH67" i="1"/>
  <c r="GH66" i="1"/>
  <c r="GI66" i="1" s="1"/>
  <c r="GH64" i="1"/>
  <c r="GI64" i="1" s="1"/>
  <c r="GH63" i="1"/>
  <c r="GI63" i="1" s="1"/>
  <c r="GH62" i="1"/>
  <c r="GH61" i="1"/>
  <c r="GI61" i="1" s="1"/>
  <c r="GH60" i="1"/>
  <c r="GI60" i="1" s="1"/>
  <c r="GH59" i="1"/>
  <c r="GH58" i="1"/>
  <c r="GI58" i="1" s="1"/>
  <c r="GH57" i="1"/>
  <c r="GH56" i="1"/>
  <c r="GH55" i="1"/>
  <c r="GI55" i="1" s="1"/>
  <c r="GH54" i="1"/>
  <c r="GH53" i="1"/>
  <c r="GH52" i="1"/>
  <c r="GI52" i="1" s="1"/>
  <c r="GH50" i="1"/>
  <c r="GI50" i="1" s="1"/>
  <c r="GH48" i="1"/>
  <c r="GI48" i="1" s="1"/>
  <c r="GH46" i="1"/>
  <c r="GI46" i="1" s="1"/>
  <c r="GH45" i="1"/>
  <c r="GI45" i="1" s="1"/>
  <c r="GH42" i="1"/>
  <c r="GI42" i="1" s="1"/>
  <c r="GH39" i="1"/>
  <c r="GI39" i="1" s="1"/>
  <c r="GH38" i="1"/>
  <c r="GI38" i="1" s="1"/>
  <c r="GH37" i="1"/>
  <c r="GI37"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17" i="1"/>
  <c r="GI17" i="1" s="1"/>
  <c r="GH16" i="1"/>
  <c r="GI16" i="1" s="1"/>
  <c r="GH15" i="1"/>
  <c r="GI15"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M48" i="1"/>
  <c r="GJ70" i="1"/>
  <c r="GK70" i="1" s="1"/>
  <c r="GJ69" i="1"/>
  <c r="GJ68" i="1"/>
  <c r="GK68" i="1" s="1"/>
  <c r="GJ67" i="1"/>
  <c r="GJ66" i="1"/>
  <c r="GK66" i="1" s="1"/>
  <c r="GJ64" i="1"/>
  <c r="GK64" i="1" s="1"/>
  <c r="GJ63" i="1"/>
  <c r="GK63" i="1" s="1"/>
  <c r="GJ62" i="1"/>
  <c r="GK62" i="1" s="1"/>
  <c r="GJ61" i="1"/>
  <c r="GJ60" i="1"/>
  <c r="GK60" i="1" s="1"/>
  <c r="GJ59" i="1"/>
  <c r="GK59" i="1" s="1"/>
  <c r="GJ58" i="1"/>
  <c r="GK58" i="1" s="1"/>
  <c r="GJ57" i="1"/>
  <c r="GK57" i="1" s="1"/>
  <c r="GJ56" i="1"/>
  <c r="GJ55" i="1"/>
  <c r="GK55" i="1" s="1"/>
  <c r="GJ54" i="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F70" i="1"/>
  <c r="GG70" i="1" s="1"/>
  <c r="GF69" i="1"/>
  <c r="GF68" i="1"/>
  <c r="GG68" i="1" s="1"/>
  <c r="GF67" i="1"/>
  <c r="GF66" i="1"/>
  <c r="GG66" i="1" s="1"/>
  <c r="GF64" i="1"/>
  <c r="GG64" i="1" s="1"/>
  <c r="GF63" i="1"/>
  <c r="GG63" i="1" s="1"/>
  <c r="GF62" i="1"/>
  <c r="GG62" i="1" s="1"/>
  <c r="GF61" i="1"/>
  <c r="GF60" i="1"/>
  <c r="GG60" i="1" s="1"/>
  <c r="GF59" i="1"/>
  <c r="GF58" i="1"/>
  <c r="GG58" i="1" s="1"/>
  <c r="GF57" i="1"/>
  <c r="GG57" i="1" s="1"/>
  <c r="GF56" i="1"/>
  <c r="GF55" i="1"/>
  <c r="GG55" i="1" s="1"/>
  <c r="GF54" i="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0" i="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D55" i="1"/>
  <c r="GE55" i="1" s="1"/>
  <c r="GD54" i="1"/>
  <c r="GD53" i="1"/>
  <c r="GD48" i="1"/>
  <c r="GE48" i="1" s="1"/>
  <c r="GD45" i="1"/>
  <c r="GE45" i="1" s="1"/>
  <c r="GD42" i="1"/>
  <c r="GE42"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B70" i="1"/>
  <c r="GC70" i="1" s="1"/>
  <c r="GB69" i="1"/>
  <c r="GB68" i="1"/>
  <c r="GC68" i="1" s="1"/>
  <c r="GB67" i="1"/>
  <c r="GB66" i="1"/>
  <c r="GC66" i="1" s="1"/>
  <c r="GB64" i="1"/>
  <c r="GC64" i="1" s="1"/>
  <c r="GB63" i="1"/>
  <c r="GC63" i="1" s="1"/>
  <c r="GB62" i="1"/>
  <c r="GC62" i="1" s="1"/>
  <c r="GB61" i="1"/>
  <c r="GC61" i="1" s="1"/>
  <c r="GB60" i="1"/>
  <c r="GC60" i="1" s="1"/>
  <c r="GB59" i="1"/>
  <c r="GB58" i="1"/>
  <c r="GC58" i="1" s="1"/>
  <c r="GB57" i="1"/>
  <c r="GC57" i="1" s="1"/>
  <c r="GB56" i="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0" i="1"/>
  <c r="GA70" i="1" s="1"/>
  <c r="FZ69" i="1"/>
  <c r="FZ68" i="1"/>
  <c r="GA68" i="1" s="1"/>
  <c r="FZ67" i="1"/>
  <c r="FZ66" i="1"/>
  <c r="GA66" i="1" s="1"/>
  <c r="FZ64" i="1"/>
  <c r="GA64" i="1" s="1"/>
  <c r="FZ63" i="1"/>
  <c r="GA63" i="1" s="1"/>
  <c r="FZ61" i="1"/>
  <c r="GA61" i="1" s="1"/>
  <c r="FZ60" i="1"/>
  <c r="GA60" i="1" s="1"/>
  <c r="FZ59" i="1"/>
  <c r="GA59" i="1" s="1"/>
  <c r="FZ58" i="1"/>
  <c r="GA58" i="1" s="1"/>
  <c r="FZ57" i="1"/>
  <c r="GA57" i="1" s="1"/>
  <c r="FZ56" i="1"/>
  <c r="FZ55" i="1"/>
  <c r="FZ54" i="1"/>
  <c r="FZ53" i="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L39" i="1"/>
  <c r="JQ38" i="1"/>
  <c r="FX49" i="1"/>
  <c r="FY49" i="1" s="1"/>
  <c r="JI22" i="1"/>
  <c r="JJ38" i="1"/>
  <c r="JL37" i="1"/>
  <c r="JN38" i="1"/>
  <c r="JQ22" i="1"/>
  <c r="JJ22" i="1"/>
  <c r="JM38" i="1"/>
  <c r="JP37" i="1"/>
  <c r="JN22" i="1"/>
  <c r="GB39" i="1"/>
  <c r="GC39" i="1" s="1"/>
  <c r="CQ11" i="1"/>
  <c r="JS22" i="1"/>
  <c r="JO22" i="1"/>
  <c r="JK22" i="1"/>
  <c r="CZ62" i="1"/>
  <c r="W60" i="22" s="1"/>
  <c r="X60" i="22" s="1"/>
  <c r="Y60" i="22" s="1"/>
  <c r="CT11" i="1"/>
  <c r="CZ22" i="1"/>
  <c r="CP11" i="1"/>
  <c r="CP43" i="1"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J2" i="23" l="1"/>
  <c r="J4" i="23" s="1"/>
  <c r="J5" i="23" s="1"/>
  <c r="CU43" i="1"/>
  <c r="GU43" i="1" s="1"/>
  <c r="CU20" i="1"/>
  <c r="GU20" i="1" s="1"/>
  <c r="CU35" i="1"/>
  <c r="GU35" i="1" s="1"/>
  <c r="GU11" i="1"/>
  <c r="CT43" i="1"/>
  <c r="JO43" i="1" s="1"/>
  <c r="CT20" i="1"/>
  <c r="JO20" i="1" s="1"/>
  <c r="CT35" i="1"/>
  <c r="JO35" i="1" s="1"/>
  <c r="H2" i="23"/>
  <c r="H4" i="23" s="1"/>
  <c r="H5" i="23" s="1"/>
  <c r="CS35" i="1"/>
  <c r="CS20" i="1"/>
  <c r="CS43" i="1"/>
  <c r="JN43" i="1" s="1"/>
  <c r="CR43" i="1"/>
  <c r="CR20" i="1"/>
  <c r="CR35" i="1"/>
  <c r="F2" i="23"/>
  <c r="F4" i="23" s="1"/>
  <c r="F5" i="23" s="1"/>
  <c r="CQ43" i="1"/>
  <c r="CQ20" i="1"/>
  <c r="CQ35" i="1"/>
  <c r="E2" i="23"/>
  <c r="E4" i="23" s="1"/>
  <c r="E5" i="23" s="1"/>
  <c r="CP20" i="1"/>
  <c r="CP35" i="1"/>
  <c r="CO35" i="1"/>
  <c r="JJ35" i="1" s="1"/>
  <c r="CO43" i="1"/>
  <c r="JJ43" i="1" s="1"/>
  <c r="CO20" i="1"/>
  <c r="CZ49" i="1"/>
  <c r="W47" i="22" s="1"/>
  <c r="W21" i="22"/>
  <c r="X21" i="22" s="1"/>
  <c r="Y21" i="22" s="1"/>
  <c r="GL11" i="1"/>
  <c r="GM11" i="1" s="1"/>
  <c r="GH11" i="1"/>
  <c r="GI11" i="1" s="1"/>
  <c r="I2" i="23"/>
  <c r="I4" i="23" s="1"/>
  <c r="I5" i="23" s="1"/>
  <c r="CR4" i="1"/>
  <c r="G2" i="23"/>
  <c r="G4" i="23" s="1"/>
  <c r="G5" i="23" s="1"/>
  <c r="JJ11" i="1"/>
  <c r="D2" i="23"/>
  <c r="CO4" i="1"/>
  <c r="JR35" i="1"/>
  <c r="GN35" i="1"/>
  <c r="GO35" i="1" s="1"/>
  <c r="JR43" i="1"/>
  <c r="GN43" i="1"/>
  <c r="GO43" i="1" s="1"/>
  <c r="JN49" i="1"/>
  <c r="GF49" i="1"/>
  <c r="GG49" i="1" s="1"/>
  <c r="JN11" i="1"/>
  <c r="GF11" i="1"/>
  <c r="GG11" i="1" s="1"/>
  <c r="CS4" i="1"/>
  <c r="GP39" i="1"/>
  <c r="GQ39" i="1" s="1"/>
  <c r="GR39" i="1"/>
  <c r="GS39" i="1" s="1"/>
  <c r="JP11" i="1"/>
  <c r="GJ11" i="1"/>
  <c r="GK11" i="1" s="1"/>
  <c r="JR20" i="1"/>
  <c r="GN20" i="1"/>
  <c r="GO20" i="1" s="1"/>
  <c r="JQ43" i="1"/>
  <c r="JM43" i="1"/>
  <c r="JQ35" i="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JR39" i="1"/>
  <c r="JO11" i="1"/>
  <c r="JL11" i="1"/>
  <c r="JN39" i="1"/>
  <c r="JQ39" i="1"/>
  <c r="JS39" i="1"/>
  <c r="CQ4" i="1"/>
  <c r="CU4" i="1"/>
  <c r="GU4" i="1" s="1"/>
  <c r="JO39" i="1"/>
  <c r="JP39" i="1"/>
  <c r="JM39" i="1"/>
  <c r="JJ39" i="1"/>
  <c r="JO46" i="1"/>
  <c r="CZ52" i="1"/>
  <c r="W50" i="22" s="1"/>
  <c r="X50" i="22" s="1"/>
  <c r="Y50" i="22" s="1"/>
  <c r="JK39" i="1"/>
  <c r="CT4" i="1"/>
  <c r="CX4" i="1"/>
  <c r="CZ39" i="1"/>
  <c r="CZ11" i="1"/>
  <c r="W10" i="22" s="1"/>
  <c r="X10" i="22" s="1"/>
  <c r="Y10" i="22" s="1"/>
  <c r="CN4" i="1"/>
  <c r="CP4" i="1"/>
  <c r="CJ38" i="1"/>
  <c r="CJ37" i="1"/>
  <c r="GL35" i="1" l="1"/>
  <c r="GM35" i="1" s="1"/>
  <c r="GF43" i="1"/>
  <c r="GG43" i="1" s="1"/>
  <c r="GH20" i="1"/>
  <c r="GI20" i="1" s="1"/>
  <c r="GH35" i="1"/>
  <c r="GI35" i="1" s="1"/>
  <c r="JN20" i="1"/>
  <c r="GH43" i="1"/>
  <c r="GI43" i="1" s="1"/>
  <c r="JM35" i="1"/>
  <c r="GF20" i="1"/>
  <c r="GG20" i="1" s="1"/>
  <c r="JM20" i="1"/>
  <c r="CZ4" i="1"/>
  <c r="DA20" i="1" s="1"/>
  <c r="D4" i="23"/>
  <c r="O2" i="23"/>
  <c r="JJ20"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P2" i="23" l="1"/>
  <c r="P3" i="23"/>
  <c r="D5" i="23"/>
  <c r="P5" i="23" s="1"/>
  <c r="P4"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GT19" i="1" s="1"/>
  <c r="CG18" i="1"/>
  <c r="GT18" i="1" s="1"/>
  <c r="CG40" i="1" l="1"/>
  <c r="GT40" i="1" s="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BY46" i="1" l="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BV14" i="1"/>
  <c r="BZ8" i="1"/>
  <c r="CL8" i="1"/>
  <c r="S7" i="22" s="1"/>
  <c r="T7" i="22" s="1"/>
  <c r="ET47" i="1"/>
  <c r="EU47" i="1" s="1"/>
  <c r="IU47" i="1"/>
  <c r="BW14" i="1" l="1"/>
  <c r="CA2" i="1"/>
  <c r="BZ47" i="1"/>
  <c r="BZ3" i="1"/>
  <c r="CB1" i="1"/>
  <c r="BY47" i="1"/>
  <c r="IV47" i="1"/>
  <c r="U7" i="22"/>
  <c r="V7" i="22"/>
  <c r="EV47" i="1"/>
  <c r="EW47" i="1" s="1"/>
  <c r="ET14" i="1"/>
  <c r="EU14" i="1" s="1"/>
  <c r="IU14" i="1"/>
  <c r="BY14" i="1"/>
  <c r="CA8" i="1"/>
  <c r="CM8" i="1"/>
  <c r="CL47" i="1"/>
  <c r="S45" i="22" s="1"/>
  <c r="IV14" i="1"/>
  <c r="T45" i="22" l="1"/>
  <c r="U45" i="22" s="1"/>
  <c r="EV14" i="1"/>
  <c r="EW14" i="1" s="1"/>
  <c r="CB2" i="1"/>
  <c r="CA3" i="1"/>
  <c r="CA47" i="1"/>
  <c r="CC1" i="1"/>
  <c r="BZ14" i="1"/>
  <c r="IW47" i="1"/>
  <c r="EX47" i="1"/>
  <c r="EY47" i="1" s="1"/>
  <c r="CB8" i="1"/>
  <c r="V45" i="22" l="1"/>
  <c r="CC2" i="1"/>
  <c r="CB3" i="1"/>
  <c r="CB47" i="1"/>
  <c r="CA14" i="1"/>
  <c r="CD1" i="1"/>
  <c r="IW14" i="1"/>
  <c r="EX14" i="1"/>
  <c r="EY14" i="1" s="1"/>
  <c r="EZ47" i="1"/>
  <c r="FA47" i="1" s="1"/>
  <c r="IX47" i="1"/>
  <c r="CC8" i="1"/>
  <c r="CD2" i="1" l="1"/>
  <c r="CC3" i="1"/>
  <c r="CC47" i="1"/>
  <c r="CB14" i="1"/>
  <c r="IX14" i="1"/>
  <c r="EZ14" i="1"/>
  <c r="FA14" i="1" s="1"/>
  <c r="CE1" i="1"/>
  <c r="IY47" i="1"/>
  <c r="FB47" i="1"/>
  <c r="FC47" i="1" s="1"/>
  <c r="CD8" i="1"/>
  <c r="CD3" i="1" l="1"/>
  <c r="CE2" i="1"/>
  <c r="CD47" i="1"/>
  <c r="CC14" i="1"/>
  <c r="IY14" i="1"/>
  <c r="FB14" i="1"/>
  <c r="FC14" i="1" s="1"/>
  <c r="CF1" i="1"/>
  <c r="IZ47" i="1"/>
  <c r="FD47" i="1"/>
  <c r="FE47" i="1" s="1"/>
  <c r="CE8" i="1"/>
  <c r="CD14" i="1" l="1"/>
  <c r="CF2" i="1"/>
  <c r="CE3" i="1"/>
  <c r="CE47" i="1"/>
  <c r="JA14" i="1"/>
  <c r="FD14" i="1"/>
  <c r="FE14" i="1" s="1"/>
  <c r="IZ14" i="1"/>
  <c r="CG1" i="1"/>
  <c r="GT1" i="1" s="1"/>
  <c r="JA47" i="1"/>
  <c r="FF47" i="1"/>
  <c r="FG47" i="1" s="1"/>
  <c r="CF8" i="1"/>
  <c r="FF14" i="1" l="1"/>
  <c r="FG14" i="1" s="1"/>
  <c r="CG2" i="1"/>
  <c r="CF3" i="1"/>
  <c r="CF47" i="1"/>
  <c r="CE14" i="1"/>
  <c r="CH1" i="1"/>
  <c r="JB47" i="1"/>
  <c r="FH47" i="1"/>
  <c r="FI47" i="1" s="1"/>
  <c r="CG8" i="1"/>
  <c r="GT8" i="1" s="1"/>
  <c r="CG3" i="1" l="1"/>
  <c r="GT3" i="1" s="1"/>
  <c r="GT2" i="1"/>
  <c r="CH2" i="1"/>
  <c r="CG47" i="1"/>
  <c r="GT47" i="1" s="1"/>
  <c r="CF14" i="1"/>
  <c r="FJ14" i="1" s="1"/>
  <c r="FK14" i="1" s="1"/>
  <c r="JB14" i="1"/>
  <c r="FH14" i="1"/>
  <c r="FI14" i="1" s="1"/>
  <c r="CI1" i="1"/>
  <c r="JC47" i="1"/>
  <c r="FJ47" i="1"/>
  <c r="FK47" i="1" s="1"/>
  <c r="CH8" i="1"/>
  <c r="CG14" i="1" l="1"/>
  <c r="GT14" i="1" s="1"/>
  <c r="CI2" i="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DA8" i="1"/>
  <c r="CZ47" i="1"/>
  <c r="W45" i="22" s="1"/>
  <c r="X45" i="22" s="1"/>
  <c r="CO8" i="1"/>
  <c r="CM5" i="1"/>
  <c r="EX5" i="1"/>
  <c r="EY5" i="1" s="1"/>
  <c r="GV5" i="1"/>
  <c r="GW5" i="1" s="1"/>
  <c r="C8" i="23"/>
  <c r="P8" i="23" s="1"/>
  <c r="EZ5" i="1"/>
  <c r="FA5" i="1" s="1"/>
  <c r="BZ40" i="1"/>
  <c r="CL5" i="1"/>
  <c r="S4" i="22" s="1"/>
  <c r="CO47" i="1" l="1"/>
  <c r="CO3" i="1"/>
  <c r="CN14" i="1"/>
  <c r="IW40" i="1"/>
  <c r="GV40" i="1"/>
  <c r="GW40" i="1" s="1"/>
  <c r="T4" i="22"/>
  <c r="V4" i="22" s="1"/>
  <c r="X4" i="22"/>
  <c r="Y45" i="22"/>
  <c r="Z45" i="22"/>
  <c r="JH14" i="1"/>
  <c r="CM14" i="1"/>
  <c r="FT14" i="1"/>
  <c r="FU14" i="1" s="1"/>
  <c r="Q8" i="23"/>
  <c r="R8" i="23" s="1"/>
  <c r="Q3" i="23"/>
  <c r="R3" i="23" s="1"/>
  <c r="JI47" i="1"/>
  <c r="FV47" i="1"/>
  <c r="FW47" i="1" s="1"/>
  <c r="CP8" i="1"/>
  <c r="CP2" i="1"/>
  <c r="CQ1" i="1"/>
  <c r="CL40" i="1"/>
  <c r="S38" i="22" s="1"/>
  <c r="C9" i="23"/>
  <c r="P9" i="23" s="1"/>
  <c r="EZ40" i="1"/>
  <c r="FA40" i="1" s="1"/>
  <c r="CM40" i="1"/>
  <c r="EX40" i="1"/>
  <c r="EY40" i="1" s="1"/>
  <c r="CP3" i="1" l="1"/>
  <c r="CP47" i="1"/>
  <c r="FX47" i="1"/>
  <c r="FY47" i="1" s="1"/>
  <c r="CO14" i="1"/>
  <c r="U4" i="22"/>
  <c r="FV14" i="1"/>
  <c r="FW14" i="1" s="1"/>
  <c r="JI14" i="1"/>
  <c r="Y4" i="22"/>
  <c r="Z4" i="22"/>
  <c r="T38" i="22"/>
  <c r="V38" i="22" s="1"/>
  <c r="X38" i="22"/>
  <c r="Q9" i="23"/>
  <c r="R9" i="23" s="1"/>
  <c r="Q4" i="23"/>
  <c r="R4" i="23" s="1"/>
  <c r="JJ47" i="1"/>
  <c r="CQ8" i="1"/>
  <c r="CQ2" i="1"/>
  <c r="CR1" i="1"/>
  <c r="C10" i="23"/>
  <c r="P10" i="23" s="1"/>
  <c r="CQ3" i="1" l="1"/>
  <c r="CQ47" i="1"/>
  <c r="CP14" i="1"/>
  <c r="FX14" i="1"/>
  <c r="FY14" i="1" s="1"/>
  <c r="JJ14" i="1"/>
  <c r="U38" i="22"/>
  <c r="Y38" i="22"/>
  <c r="Z38" i="22"/>
  <c r="Q10" i="23"/>
  <c r="R10" i="23" s="1"/>
  <c r="Q5" i="23"/>
  <c r="R5" i="23" s="1"/>
  <c r="JK47" i="1"/>
  <c r="FZ47" i="1"/>
  <c r="GA47" i="1" s="1"/>
  <c r="CR8" i="1"/>
  <c r="CR2" i="1"/>
  <c r="CS1" i="1"/>
  <c r="CR3" i="1" l="1"/>
  <c r="CR47" i="1"/>
  <c r="CQ14" i="1"/>
  <c r="GB14" i="1" s="1"/>
  <c r="GC14" i="1" s="1"/>
  <c r="JK14" i="1"/>
  <c r="FZ14" i="1"/>
  <c r="GA14" i="1" s="1"/>
  <c r="JL47" i="1"/>
  <c r="GB47" i="1"/>
  <c r="GC47" i="1" s="1"/>
  <c r="CS8" i="1"/>
  <c r="CS2" i="1"/>
  <c r="CT1" i="1"/>
  <c r="CS3" i="1" l="1"/>
  <c r="CS47" i="1"/>
  <c r="CR14" i="1"/>
  <c r="JL14" i="1"/>
  <c r="JM47" i="1"/>
  <c r="GD47" i="1"/>
  <c r="GE47" i="1" s="1"/>
  <c r="CT8" i="1"/>
  <c r="CT47" i="1" s="1"/>
  <c r="CU1" i="1"/>
  <c r="GU1" i="1" s="1"/>
  <c r="CT2" i="1"/>
  <c r="CT3" i="1" s="1"/>
  <c r="CT14" i="1" l="1"/>
  <c r="JO14" i="1" s="1"/>
  <c r="CS14" i="1"/>
  <c r="GF14" i="1" s="1"/>
  <c r="GG14" i="1" s="1"/>
  <c r="GH47" i="1"/>
  <c r="GI47" i="1" s="1"/>
  <c r="JM14" i="1"/>
  <c r="GD14" i="1"/>
  <c r="GE14" i="1" s="1"/>
  <c r="JN47" i="1"/>
  <c r="GF47" i="1"/>
  <c r="GG47" i="1" s="1"/>
  <c r="CU8" i="1"/>
  <c r="JO47" i="1"/>
  <c r="CU2" i="1"/>
  <c r="CV1" i="1"/>
  <c r="CU3" i="1" l="1"/>
  <c r="GU2" i="1"/>
  <c r="CU47" i="1"/>
  <c r="GU8" i="1"/>
  <c r="GH14" i="1"/>
  <c r="GI14" i="1" s="1"/>
  <c r="JN14" i="1"/>
  <c r="CV8" i="1"/>
  <c r="CV2" i="1"/>
  <c r="CV3" i="1" s="1"/>
  <c r="CW1" i="1"/>
  <c r="CU14" i="1" l="1"/>
  <c r="GL14" i="1" s="1"/>
  <c r="GM14" i="1" s="1"/>
  <c r="GU3" i="1"/>
  <c r="GU47" i="1"/>
  <c r="GV47" i="1" s="1"/>
  <c r="GW47" i="1" s="1"/>
  <c r="DA47" i="1"/>
  <c r="JQ14" i="1"/>
  <c r="JP47" i="1"/>
  <c r="GJ47" i="1"/>
  <c r="GK47" i="1" s="1"/>
  <c r="CW8" i="1"/>
  <c r="CW2" i="1"/>
  <c r="CW3" i="1" s="1"/>
  <c r="CX1" i="1"/>
  <c r="GU14" i="1" l="1"/>
  <c r="GV14" i="1" s="1"/>
  <c r="GW14" i="1" s="1"/>
  <c r="DA14" i="1"/>
  <c r="JP14" i="1"/>
  <c r="GJ14" i="1"/>
  <c r="GK14" i="1" s="1"/>
  <c r="JR14" i="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<sst xmlns="http://schemas.openxmlformats.org/spreadsheetml/2006/main" count="783" uniqueCount="284">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</sst>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4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3" fontId="30" fillId="0" borderId="3" xfId="1" applyNumberFormat="1" applyFont="1" applyBorder="1"/>
    <xf numFmtId="43" fontId="30" fillId="3" borderId="3" xfId="1" applyNumberFormat="1" applyFont="1" applyFill="1" applyBorder="1"/>
    <xf numFmtId="1" fontId="24" fillId="0" borderId="3" xfId="1" applyNumberFormat="1" applyFont="1" applyBorder="1"/>
    <xf numFmtId="1" fontId="24" fillId="3" borderId="3" xfId="1" applyNumberFormat="1" applyFont="1" applyFill="1" applyBorder="1" applyAlignment="1">
      <alignment horizontal="right"/>
    </xf>
    <xf numFmtId="1" fontId="24" fillId="0" borderId="3" xfId="1" applyNumberFormat="1" applyFont="1" applyBorder="1" applyAlignment="1">
      <alignment horizontal="right"/>
    </xf>
    <xf numFmtId="1" fontId="15" fillId="5" borderId="3" xfId="1" applyNumberFormat="1" applyFont="1" applyFill="1" applyBorder="1" applyAlignment="1">
      <alignment horizontal="right"/>
    </xf>
    <xf numFmtId="1" fontId="24" fillId="0" borderId="8" xfId="1" applyNumberFormat="1" applyFont="1" applyBorder="1"/>
    <xf numFmtId="1" fontId="24" fillId="3" borderId="8" xfId="1" applyNumberFormat="1" applyFont="1" applyFill="1" applyBorder="1" applyAlignment="1">
      <alignment horizontal="right"/>
    </xf>
    <xf numFmtId="1" fontId="24" fillId="0" borderId="8" xfId="1" applyNumberFormat="1" applyFont="1" applyBorder="1" applyAlignment="1">
      <alignment horizontal="right"/>
    </xf>
    <xf numFmtId="1" fontId="15" fillId="5" borderId="8" xfId="1" applyNumberFormat="1" applyFont="1" applyFill="1" applyBorder="1" applyAlignment="1">
      <alignment horizontal="right"/>
    </xf>
    <xf numFmtId="1" fontId="24" fillId="0" borderId="4" xfId="1" applyNumberFormat="1" applyFont="1" applyBorder="1"/>
    <xf numFmtId="1" fontId="24" fillId="3" borderId="4" xfId="1" applyNumberFormat="1" applyFont="1" applyFill="1" applyBorder="1" applyAlignment="1">
      <alignment horizontal="right"/>
    </xf>
    <xf numFmtId="1" fontId="24" fillId="0" borderId="4" xfId="1" applyNumberFormat="1" applyFont="1" applyBorder="1" applyAlignment="1">
      <alignment horizontal="right"/>
    </xf>
    <xf numFmtId="1" fontId="15" fillId="5" borderId="4" xfId="1" applyNumberFormat="1" applyFont="1" applyFill="1" applyBorder="1" applyAlignment="1">
      <alignment horizontal="right"/>
    </xf>
    <xf numFmtId="166" fontId="24" fillId="0" borderId="3" xfId="1" applyNumberFormat="1" applyFont="1" applyFill="1" applyBorder="1"/>
    <xf numFmtId="10" fontId="15" fillId="0" borderId="3" xfId="3" applyNumberFormat="1" applyFont="1" applyFill="1" applyBorder="1" applyAlignment="1">
      <alignment horizontal="right"/>
    </xf>
    <xf numFmtId="40" fontId="15" fillId="0" borderId="4" xfId="1" applyNumberFormat="1" applyFont="1" applyFill="1" applyBorder="1" applyAlignment="1">
      <alignment horizontal="right"/>
    </xf>
    <xf numFmtId="10" fontId="15" fillId="0" borderId="4" xfId="3" applyNumberFormat="1" applyFont="1" applyFill="1" applyBorder="1" applyAlignment="1">
      <alignment horizontal="right"/>
    </xf>
    <xf numFmtId="7" fontId="15" fillId="0" borderId="3" xfId="2" applyNumberFormat="1" applyFont="1" applyFill="1" applyBorder="1" applyAlignment="1">
      <alignment horizontal="right"/>
    </xf>
    <xf numFmtId="166" fontId="15" fillId="0" borderId="3" xfId="1" applyNumberFormat="1" applyFont="1" applyFill="1" applyBorder="1" applyAlignment="1">
      <alignment horizontal="right"/>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Data'!$HB$18:$JT$18</c:f>
              <c:numCache>
                <c:formatCode>0.00%</c:formatCode>
                <c:ptCount val="13"/>
                <c:pt idx="0">
                  <c:v>0.72947430596574125</c:v>
                </c:pt>
                <c:pt idx="1">
                  <c:v>0.77548428072403941</c:v>
                </c:pt>
                <c:pt idx="2">
                  <c:v>0.78251445086705207</c:v>
                </c:pt>
                <c:pt idx="3">
                  <c:v>0.82499059089198346</c:v>
                </c:pt>
                <c:pt idx="4">
                  <c:v>0.82329182093571185</c:v>
                </c:pt>
                <c:pt idx="5">
                  <c:v>0.82967786154900613</c:v>
                </c:pt>
                <c:pt idx="6">
                  <c:v>0.83506070476754513</c:v>
                </c:pt>
                <c:pt idx="7">
                  <c:v>0.8337604099935938</c:v>
                </c:pt>
                <c:pt idx="8">
                  <c:v>0.86089164785553052</c:v>
                </c:pt>
                <c:pt idx="9">
                  <c:v>0.86542515811665499</c:v>
                </c:pt>
                <c:pt idx="10">
                  <c:v>0.8438177874186551</c:v>
                </c:pt>
                <c:pt idx="11">
                  <c:v>0.76860313315926898</c:v>
                </c:pt>
                <c:pt idx="12">
                  <c:v>0.76763080922976923</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Data'!$HB$13:$JT$13</c:f>
              <c:numCache>
                <c:formatCode>_(* #,##0_);_(* \(#,##0\);_(* "-"??_);_(@_)</c:formatCode>
                <c:ptCount val="13"/>
                <c:pt idx="0">
                  <c:v>3966</c:v>
                </c:pt>
                <c:pt idx="1">
                  <c:v>3630</c:v>
                </c:pt>
                <c:pt idx="2">
                  <c:v>3182</c:v>
                </c:pt>
                <c:pt idx="3">
                  <c:v>3039</c:v>
                </c:pt>
                <c:pt idx="4">
                  <c:v>3318</c:v>
                </c:pt>
                <c:pt idx="5">
                  <c:v>3075</c:v>
                </c:pt>
                <c:pt idx="6">
                  <c:v>3392</c:v>
                </c:pt>
                <c:pt idx="7">
                  <c:v>3467</c:v>
                </c:pt>
                <c:pt idx="8">
                  <c:v>3725</c:v>
                </c:pt>
                <c:pt idx="9">
                  <c:v>3142</c:v>
                </c:pt>
                <c:pt idx="10">
                  <c:v>2963</c:v>
                </c:pt>
                <c:pt idx="11">
                  <c:v>3473</c:v>
                </c:pt>
                <c:pt idx="12">
                  <c:v>3483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C7-4964-9D27-F6BEC8846D3B}"/>
                </c:ext>
              </c:extLst>
            </c:dLbl>
            <c:dLbl>
              <c:idx val="6"/>
              <c:layout>
                <c:manualLayout>
                  <c:x val="-2.0513960256809002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8"/>
              <c:layout>
                <c:manualLayout>
                  <c:x val="-2.0513960256809002E-2"/>
                  <c:y val="-4.1572456657926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11"/>
              <c:layout>
                <c:manualLayout>
                  <c:x val="-1.7797332742377821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FA-4FD5-92F8-5F1AA7AAF74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Data'!$HB$22:$JT$22</c:f>
              <c:numCache>
                <c:formatCode>_(* #,##0_);_(* \(#,##0\);_(* "-"??_);_(@_)</c:formatCode>
                <c:ptCount val="13"/>
                <c:pt idx="0">
                  <c:v>7569</c:v>
                </c:pt>
                <c:pt idx="1">
                  <c:v>7006</c:v>
                </c:pt>
                <c:pt idx="2">
                  <c:v>6358</c:v>
                </c:pt>
                <c:pt idx="3">
                  <c:v>5948</c:v>
                </c:pt>
                <c:pt idx="4">
                  <c:v>6524</c:v>
                </c:pt>
                <c:pt idx="5">
                  <c:v>6679</c:v>
                </c:pt>
                <c:pt idx="6">
                  <c:v>7131</c:v>
                </c:pt>
                <c:pt idx="7">
                  <c:v>6183</c:v>
                </c:pt>
                <c:pt idx="8">
                  <c:v>7343</c:v>
                </c:pt>
                <c:pt idx="9">
                  <c:v>6061</c:v>
                </c:pt>
                <c:pt idx="10">
                  <c:v>6053</c:v>
                </c:pt>
                <c:pt idx="11">
                  <c:v>6951</c:v>
                </c:pt>
                <c:pt idx="12">
                  <c:v>6584</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1.915564649959336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C7-4964-9D27-F6BEC8846D3B}"/>
                </c:ext>
              </c:extLst>
            </c:dLbl>
            <c:dLbl>
              <c:idx val="6"/>
              <c:layout>
                <c:manualLayout>
                  <c:x val="-1.9155646499593362E-2"/>
                  <c:y val="3.80994026347080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8"/>
              <c:layout>
                <c:manualLayout>
                  <c:x val="-2.0513960256809002E-2"/>
                  <c:y val="3.809940263470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11"/>
              <c:layout>
                <c:manualLayout>
                  <c:x val="-1.915564649959336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FA-4FD5-92F8-5F1AA7AAF744}"/>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Data'!$HB$28:$JT$28</c:f>
              <c:numCache>
                <c:formatCode>_(* #,##0_);_(* \(#,##0\);_(* "-"??_);_(@_)</c:formatCode>
                <c:ptCount val="13"/>
                <c:pt idx="0">
                  <c:v>7391</c:v>
                </c:pt>
                <c:pt idx="1">
                  <c:v>7458</c:v>
                </c:pt>
                <c:pt idx="2">
                  <c:v>6601</c:v>
                </c:pt>
                <c:pt idx="3">
                  <c:v>6025</c:v>
                </c:pt>
                <c:pt idx="4">
                  <c:v>6576</c:v>
                </c:pt>
                <c:pt idx="5">
                  <c:v>6722</c:v>
                </c:pt>
                <c:pt idx="6">
                  <c:v>6969</c:v>
                </c:pt>
                <c:pt idx="7">
                  <c:v>6475</c:v>
                </c:pt>
                <c:pt idx="8">
                  <c:v>7223</c:v>
                </c:pt>
                <c:pt idx="9">
                  <c:v>6070</c:v>
                </c:pt>
                <c:pt idx="10">
                  <c:v>6096</c:v>
                </c:pt>
                <c:pt idx="11">
                  <c:v>6916</c:v>
                </c:pt>
                <c:pt idx="12">
                  <c:v>6676</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Data'!$HB$30:$JT$30</c:f>
              <c:numCache>
                <c:formatCode>_(* #,##0_);_(* \(#,##0\);_(* "-"??_);_(@_)</c:formatCode>
                <c:ptCount val="13"/>
                <c:pt idx="0">
                  <c:v>1488</c:v>
                </c:pt>
                <c:pt idx="1">
                  <c:v>1093</c:v>
                </c:pt>
                <c:pt idx="2">
                  <c:v>918</c:v>
                </c:pt>
                <c:pt idx="3">
                  <c:v>903</c:v>
                </c:pt>
                <c:pt idx="4">
                  <c:v>906</c:v>
                </c:pt>
                <c:pt idx="5">
                  <c:v>925</c:v>
                </c:pt>
                <c:pt idx="6">
                  <c:v>1135</c:v>
                </c:pt>
                <c:pt idx="7">
                  <c:v>887</c:v>
                </c:pt>
                <c:pt idx="8">
                  <c:v>1053</c:v>
                </c:pt>
                <c:pt idx="9">
                  <c:v>1095</c:v>
                </c:pt>
                <c:pt idx="10">
                  <c:v>1113</c:v>
                </c:pt>
                <c:pt idx="11">
                  <c:v>1201</c:v>
                </c:pt>
                <c:pt idx="12">
                  <c:v>1165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4390807069592965E-2"/>
          <c:y val="0.10558046606922133"/>
          <c:w val="0.90920279167284457"/>
          <c:h val="0.79584892303689136"/>
        </c:manualLayout>
      </c:layout>
      <c:lineChart>
        <c:grouping val="standard"/>
        <c:varyColors val="0"/>
        <c:ser>
          <c:idx val="0"/>
          <c:order val="0"/>
          <c:tx>
            <c:strRef>
              <c:f>'Summary Data'!$HA$37</c:f>
              <c:strCache>
                <c:ptCount val="1"/>
                <c:pt idx="0">
                  <c:v>Bi Weekly Payrolls</c:v>
                </c:pt>
              </c:strCache>
            </c:strRef>
          </c:tx>
          <c:dLbls>
            <c:dLbl>
              <c:idx val="0"/>
              <c:layout>
                <c:manualLayout>
                  <c:x val="-1.9888090735201532E-2"/>
                  <c:y val="4.4099138643865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5"/>
              <c:layout>
                <c:manualLayout>
                  <c:x val="-2.1204963094911346E-2"/>
                  <c:y val="-4.0325728312014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7254346015781939E-2"/>
                  <c:y val="4.2376182175377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571218375491739E-2"/>
                  <c:y val="3.7207312769915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10"/>
              <c:layout>
                <c:manualLayout>
                  <c:x val="-1.7254346015781841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8571218375491836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7254346015781939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Data'!$HB$37:$JT$37</c:f>
              <c:numCache>
                <c:formatCode>_(* #,##0_);_(* \(#,##0\);_(* "-"??_);_(@_)</c:formatCode>
                <c:ptCount val="13"/>
                <c:pt idx="0">
                  <c:v>51241</c:v>
                </c:pt>
                <c:pt idx="1">
                  <c:v>50664</c:v>
                </c:pt>
                <c:pt idx="2">
                  <c:v>51333</c:v>
                </c:pt>
                <c:pt idx="3">
                  <c:v>51619</c:v>
                </c:pt>
                <c:pt idx="4">
                  <c:v>51894</c:v>
                </c:pt>
                <c:pt idx="5">
                  <c:v>78613</c:v>
                </c:pt>
                <c:pt idx="6">
                  <c:v>49027</c:v>
                </c:pt>
                <c:pt idx="7">
                  <c:v>47945</c:v>
                </c:pt>
                <c:pt idx="8">
                  <c:v>51525</c:v>
                </c:pt>
                <c:pt idx="9">
                  <c:v>51274</c:v>
                </c:pt>
                <c:pt idx="10">
                  <c:v>70940</c:v>
                </c:pt>
                <c:pt idx="11">
                  <c:v>55371</c:v>
                </c:pt>
                <c:pt idx="12">
                  <c:v>50515</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9888090735201532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593747365607215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18375491739E-2"/>
                  <c:y val="-4.0653090041026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90735201543E-2"/>
                  <c:y val="-4.2376046509514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90735201591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4.0325863977877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2.1204963094911346E-2"/>
                  <c:y val="-3.8930133572539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988809073520164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71218375491739E-2"/>
                  <c:y val="3.6879951040902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2.1204963094911346E-2"/>
                  <c:y val="-4.237604650951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9888090735201543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Data'!$HB$38:$JT$38</c:f>
              <c:numCache>
                <c:formatCode>_(* #,##0_);_(* \(#,##0\);_(* "-"??_);_(@_)</c:formatCode>
                <c:ptCount val="13"/>
                <c:pt idx="0">
                  <c:v>67372</c:v>
                </c:pt>
                <c:pt idx="1">
                  <c:v>67329</c:v>
                </c:pt>
                <c:pt idx="2">
                  <c:v>67258</c:v>
                </c:pt>
                <c:pt idx="3">
                  <c:v>67213</c:v>
                </c:pt>
                <c:pt idx="4">
                  <c:v>67404</c:v>
                </c:pt>
                <c:pt idx="5">
                  <c:v>67177</c:v>
                </c:pt>
                <c:pt idx="6">
                  <c:v>67179</c:v>
                </c:pt>
                <c:pt idx="7">
                  <c:v>67084</c:v>
                </c:pt>
                <c:pt idx="8">
                  <c:v>67628</c:v>
                </c:pt>
                <c:pt idx="9">
                  <c:v>67334</c:v>
                </c:pt>
                <c:pt idx="10">
                  <c:v>67523</c:v>
                </c:pt>
                <c:pt idx="11">
                  <c:v>67306</c:v>
                </c:pt>
                <c:pt idx="12">
                  <c:v>67836</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Data'!$HB$39:$JT$39</c:f>
              <c:numCache>
                <c:formatCode>_(* #,##0_);_(* \(#,##0\);_(* "-"??_);_(@_)</c:formatCode>
                <c:ptCount val="13"/>
                <c:pt idx="0">
                  <c:v>118613</c:v>
                </c:pt>
                <c:pt idx="1">
                  <c:v>117993</c:v>
                </c:pt>
                <c:pt idx="2">
                  <c:v>118591</c:v>
                </c:pt>
                <c:pt idx="3">
                  <c:v>118832</c:v>
                </c:pt>
                <c:pt idx="4">
                  <c:v>119298</c:v>
                </c:pt>
                <c:pt idx="5">
                  <c:v>145790</c:v>
                </c:pt>
                <c:pt idx="6">
                  <c:v>116206</c:v>
                </c:pt>
                <c:pt idx="7">
                  <c:v>115029</c:v>
                </c:pt>
                <c:pt idx="8">
                  <c:v>119153</c:v>
                </c:pt>
                <c:pt idx="9">
                  <c:v>118608</c:v>
                </c:pt>
                <c:pt idx="10">
                  <c:v>138463</c:v>
                </c:pt>
                <c:pt idx="11">
                  <c:v>122677</c:v>
                </c:pt>
                <c:pt idx="12">
                  <c:v>118351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0"/>
              <c:layout>
                <c:manualLayout>
                  <c:x val="-1.856858444169057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E-4057-BA22-95F57CF73339}"/>
                </c:ext>
              </c:extLst>
            </c:dLbl>
            <c:dLbl>
              <c:idx val="1"/>
              <c:layout>
                <c:manualLayout>
                  <c:x val="-6.7184141382588781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F-4C1C-9FF8-2719ED07A44F}"/>
                </c:ext>
              </c:extLst>
            </c:dLbl>
            <c:dLbl>
              <c:idx val="2"/>
              <c:layout>
                <c:manualLayout>
                  <c:x val="-1.5935213263150189E-2"/>
                  <c:y val="-5.185520460248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3"/>
              <c:layout>
                <c:manualLayout>
                  <c:x val="-1.5935213263150189E-2"/>
                  <c:y val="-4.4960702696320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5F-4C1C-9FF8-2719ED07A44F}"/>
                </c:ext>
              </c:extLst>
            </c:dLbl>
            <c:dLbl>
              <c:idx val="4"/>
              <c:layout>
                <c:manualLayout>
                  <c:x val="-1.8568584441690628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dLbl>
              <c:idx val="11"/>
              <c:layout>
                <c:manualLayout>
                  <c:x val="-2.5152012388041552E-2"/>
                  <c:y val="-5.874970650865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6D-4710-8922-319CCCED5EA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Data'!$HB$40:$JT$40</c:f>
              <c:numCache>
                <c:formatCode>0.00%</c:formatCode>
                <c:ptCount val="13"/>
                <c:pt idx="0">
                  <c:v>3.0350804717863976E-4</c:v>
                </c:pt>
                <c:pt idx="1">
                  <c:v>4.0680379344537387E-4</c:v>
                </c:pt>
                <c:pt idx="2">
                  <c:v>3.7102309618773768E-4</c:v>
                </c:pt>
                <c:pt idx="3">
                  <c:v>2.0196580045778916E-4</c:v>
                </c:pt>
                <c:pt idx="4">
                  <c:v>4.2750088014887087E-4</c:v>
                </c:pt>
                <c:pt idx="5">
                  <c:v>4.3898758488236504E-4</c:v>
                </c:pt>
                <c:pt idx="6">
                  <c:v>4.2166497426983119E-4</c:v>
                </c:pt>
                <c:pt idx="7">
                  <c:v>3.2165801667405613E-4</c:v>
                </c:pt>
                <c:pt idx="8">
                  <c:v>3.5248797764219112E-4</c:v>
                </c:pt>
                <c:pt idx="9">
                  <c:v>2.9508970727101037E-4</c:v>
                </c:pt>
                <c:pt idx="10">
                  <c:v>4.1888446733062261E-4</c:v>
                </c:pt>
                <c:pt idx="11">
                  <c:v>8.9666359627314004E-5</c:v>
                </c:pt>
                <c:pt idx="12">
                  <c:v>8.6184316144350282E-4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808870418198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81-431F-9DD9-B9057AB8F9A4}"/>
                </c:ext>
              </c:extLst>
            </c:dLbl>
            <c:dLbl>
              <c:idx val="1"/>
              <c:layout>
                <c:manualLayout>
                  <c:x val="-1.6792969201964131E-2"/>
                  <c:y val="-4.2654837106326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9C-4A67-A09A-516FF6EAE273}"/>
                </c:ext>
              </c:extLst>
            </c:dLbl>
            <c:dLbl>
              <c:idx val="2"/>
              <c:layout>
                <c:manualLayout>
                  <c:x val="-1.6792969201964155E-2"/>
                  <c:y val="-4.0875696036409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23-4A5F-8065-A8E9F2C8FCBF}"/>
                </c:ext>
              </c:extLst>
            </c:dLbl>
            <c:dLbl>
              <c:idx val="3"/>
              <c:layout>
                <c:manualLayout>
                  <c:x val="-8.4676106953106116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1.6792969201964131E-2"/>
                  <c:y val="-3.909655496649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1.6792969201964179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2343208206399841E-2"/>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Data'!$HB$46:$JT$46</c:f>
              <c:numCache>
                <c:formatCode>"$"#,##0.00_);\("$"#,##0.00\)</c:formatCode>
                <c:ptCount val="13"/>
                <c:pt idx="0">
                  <c:v>8.4477706490856814</c:v>
                </c:pt>
                <c:pt idx="1">
                  <c:v>7.6528401684845715</c:v>
                </c:pt>
                <c:pt idx="2">
                  <c:v>5.8909297501496738</c:v>
                </c:pt>
                <c:pt idx="3">
                  <c:v>8.5097287767604701</c:v>
                </c:pt>
                <c:pt idx="4">
                  <c:v>8.6339022447987386</c:v>
                </c:pt>
                <c:pt idx="5">
                  <c:v>6.6931092667535497</c:v>
                </c:pt>
                <c:pt idx="6">
                  <c:v>8.141658692322256</c:v>
                </c:pt>
                <c:pt idx="7">
                  <c:v>8.2773829208286607</c:v>
                </c:pt>
                <c:pt idx="8">
                  <c:v>8.2047361795338762</c:v>
                </c:pt>
                <c:pt idx="9">
                  <c:v>7.2719211183056798</c:v>
                </c:pt>
                <c:pt idx="10">
                  <c:v>6.1598287629186137</c:v>
                </c:pt>
                <c:pt idx="11">
                  <c:v>6.1687863250650077</c:v>
                </c:pt>
                <c:pt idx="12">
                  <c:v>23.169198823837569</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dLbl>
              <c:idx val="7"/>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B1-40E6-9546-1722BBD168B6}"/>
                </c:ext>
              </c:extLst>
            </c:dLbl>
            <c:dLbl>
              <c:idx val="10"/>
              <c:layout>
                <c:manualLayout>
                  <c:x val="-2.7893447210835552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49-4E0B-8EE5-BD870D5E4F85}"/>
                </c:ext>
              </c:extLst>
            </c:dLbl>
            <c:dLbl>
              <c:idx val="11"/>
              <c:layout>
                <c:manualLayout>
                  <c:x val="-1.9568088704182085E-2"/>
                  <c:y val="-3.4896016385922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0E-4061-95F4-F5193559C345}"/>
                </c:ext>
              </c:extLst>
            </c:dLbl>
            <c:dLbl>
              <c:idx val="12"/>
              <c:layout>
                <c:manualLayout>
                  <c:x val="-1.2630289948637345E-2"/>
                  <c:y val="-4.0136980365643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4-4FC3-BA4F-6A9113EF5FB0}"/>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42428</c:v>
                </c:pt>
                <c:pt idx="1">
                  <c:v>42460</c:v>
                </c:pt>
                <c:pt idx="2">
                  <c:v>42490</c:v>
                </c:pt>
                <c:pt idx="3">
                  <c:v>42521</c:v>
                </c:pt>
                <c:pt idx="4">
                  <c:v>42551</c:v>
                </c:pt>
                <c:pt idx="5">
                  <c:v>42582</c:v>
                </c:pt>
                <c:pt idx="6">
                  <c:v>42613</c:v>
                </c:pt>
                <c:pt idx="7">
                  <c:v>42643</c:v>
                </c:pt>
                <c:pt idx="8">
                  <c:v>42674</c:v>
                </c:pt>
                <c:pt idx="9">
                  <c:v>42704</c:v>
                </c:pt>
                <c:pt idx="10">
                  <c:v>42735</c:v>
                </c:pt>
                <c:pt idx="11">
                  <c:v>42766</c:v>
                </c:pt>
                <c:pt idx="12">
                  <c:v>42794</c:v>
                </c:pt>
              </c:numCache>
            </c:numRef>
          </c:cat>
          <c:val>
            <c:numRef>
              <c:f>'Summary Data'!$HB$70:$JT$70</c:f>
              <c:numCache>
                <c:formatCode>_(* #,##0.000_);_(* \(#,##0.000\);_(* "-"??_);_(@_)</c:formatCode>
                <c:ptCount val="13"/>
                <c:pt idx="0">
                  <c:v>0.65849999999999997</c:v>
                </c:pt>
                <c:pt idx="1">
                  <c:v>0.6825</c:v>
                </c:pt>
                <c:pt idx="2">
                  <c:v>0.62779999999999991</c:v>
                </c:pt>
                <c:pt idx="3">
                  <c:v>0.66269999999999996</c:v>
                </c:pt>
                <c:pt idx="4">
                  <c:v>0.6381</c:v>
                </c:pt>
                <c:pt idx="5">
                  <c:v>0.71179999999999999</c:v>
                </c:pt>
                <c:pt idx="6">
                  <c:v>0.63439999999999996</c:v>
                </c:pt>
                <c:pt idx="7">
                  <c:v>0.42920000000000003</c:v>
                </c:pt>
                <c:pt idx="8">
                  <c:v>0.38069999999999998</c:v>
                </c:pt>
                <c:pt idx="9">
                  <c:v>0.378</c:v>
                </c:pt>
                <c:pt idx="10">
                  <c:v>0.40160000000000001</c:v>
                </c:pt>
                <c:pt idx="11">
                  <c:v>0.74929999999999997</c:v>
                </c:pt>
                <c:pt idx="12">
                  <c:v>0.44059999999999999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35000000000000003"/>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T12" sqref="CT12"/>
    </sheetView>
  </sheetViews>
  <sheetFormatPr defaultRowHeight="15" outlineLevelRow="2" outlineLevelCol="2"/>
  <cols>
    <col min="1" max="1" width="4.375" style="807" customWidth="1"/>
    <col min="2" max="2" width="4.125" style="15" customWidth="1"/>
    <col min="3" max="3" width="1.875" style="6" customWidth="1"/>
    <col min="4" max="4" width="1.25" style="6" customWidth="1"/>
    <col min="5" max="5" width="1.75" customWidth="1"/>
    <col min="6" max="6" width="4.25" customWidth="1"/>
    <col min="7" max="7" width="24.875" customWidth="1"/>
    <col min="8" max="8" width="11.375" style="20" hidden="1" customWidth="1" outlineLevel="1"/>
    <col min="9" max="9" width="11.375" style="27" hidden="1" customWidth="1" outlineLevel="1"/>
    <col min="10" max="10" width="11.375" style="20" hidden="1" customWidth="1" outlineLevel="1"/>
    <col min="11" max="11" width="11.375" style="27" hidden="1" customWidth="1" outlineLevel="1"/>
    <col min="12" max="12" width="11.375" style="20" hidden="1" customWidth="1" outlineLevel="1"/>
    <col min="13" max="13" width="11.375" style="27" hidden="1" customWidth="1" outlineLevel="1"/>
    <col min="14" max="14" width="11.375" style="20" hidden="1" customWidth="1" outlineLevel="1"/>
    <col min="15" max="15" width="11.375" style="27" hidden="1" customWidth="1" outlineLevel="1"/>
    <col min="16" max="16" width="11.375" style="20" hidden="1" customWidth="1" outlineLevel="1"/>
    <col min="17" max="17" width="11.375" style="27" hidden="1" customWidth="1" outlineLevel="1"/>
    <col min="18" max="18" width="11.375" style="20" hidden="1" customWidth="1" outlineLevel="1"/>
    <col min="19" max="19" width="11.375" style="27" hidden="1" customWidth="1" outlineLevel="1" collapsed="1"/>
    <col min="20" max="20" width="12.375" style="37" hidden="1" customWidth="1" outlineLevel="1" collapsed="1"/>
    <col min="21" max="21" width="11.375" style="37" hidden="1" customWidth="1" outlineLevel="1"/>
    <col min="22" max="22" width="11.375" style="20" hidden="1" customWidth="1" outlineLevel="2"/>
    <col min="23" max="23" width="11.375" style="27" hidden="1" customWidth="1" outlineLevel="2"/>
    <col min="24" max="24" width="11.375" style="20" hidden="1" customWidth="1" outlineLevel="2" collapsed="1"/>
    <col min="25" max="25" width="11.375" style="27" hidden="1" customWidth="1" outlineLevel="2" collapsed="1"/>
    <col min="26" max="26" width="11.375" style="20" hidden="1" customWidth="1" outlineLevel="2"/>
    <col min="27" max="27" width="11.375" style="27" hidden="1" customWidth="1" outlineLevel="2" collapsed="1"/>
    <col min="28" max="28" width="11.375" style="20" hidden="1" customWidth="1" outlineLevel="2" collapsed="1"/>
    <col min="29" max="29" width="11.375" style="27" hidden="1" customWidth="1" outlineLevel="2" collapsed="1"/>
    <col min="30" max="30" width="11.375" style="20" hidden="1" customWidth="1" outlineLevel="2" collapsed="1"/>
    <col min="31" max="31" width="11.375" style="27" hidden="1" customWidth="1" outlineLevel="2" collapsed="1"/>
    <col min="32" max="32" width="11.375" style="20" hidden="1" customWidth="1" outlineLevel="1" collapsed="1"/>
    <col min="33" max="33" width="11.375" style="27" hidden="1" customWidth="1" outlineLevel="1" collapsed="1"/>
    <col min="34" max="34" width="12.375" style="37" hidden="1" customWidth="1" outlineLevel="1" collapsed="1"/>
    <col min="35" max="35" width="11.375" style="37" hidden="1" customWidth="1" outlineLevel="1"/>
    <col min="36" max="36" width="11.375" style="20" hidden="1" customWidth="1" outlineLevel="2"/>
    <col min="37" max="37" width="11.375" style="27" hidden="1" customWidth="1" outlineLevel="2" collapsed="1"/>
    <col min="38" max="38" width="11.375" style="20" hidden="1" customWidth="1" outlineLevel="2" collapsed="1"/>
    <col min="39" max="39" width="11.375" style="27" hidden="1" customWidth="1" outlineLevel="2"/>
    <col min="40" max="40" width="11.375" style="20" hidden="1" customWidth="1" outlineLevel="2" collapsed="1"/>
    <col min="41" max="41" width="11.375" style="27" hidden="1" customWidth="1" outlineLevel="2"/>
    <col min="42" max="42" width="11.375" style="20" hidden="1" customWidth="1" outlineLevel="2" collapsed="1"/>
    <col min="43" max="43" width="11.375" style="27" hidden="1" customWidth="1" outlineLevel="2" collapsed="1"/>
    <col min="44" max="44" width="11.375" style="20" hidden="1" customWidth="1" outlineLevel="2" collapsed="1"/>
    <col min="45" max="45" width="11.375" style="27" hidden="1" customWidth="1" outlineLevel="2" collapsed="1"/>
    <col min="46" max="46" width="11.375" style="20" hidden="1" customWidth="1" outlineLevel="1" collapsed="1"/>
    <col min="47" max="47" width="11.375" style="27" hidden="1" customWidth="1" outlineLevel="1" collapsed="1"/>
    <col min="48" max="48" width="11.875" style="37" hidden="1" customWidth="1" outlineLevel="1" collapsed="1"/>
    <col min="49" max="49" width="11.75" style="37" hidden="1" customWidth="1" outlineLevel="1"/>
    <col min="50" max="50" width="11.375" style="20" hidden="1" customWidth="1" outlineLevel="2"/>
    <col min="51" max="51" width="11.75" style="27" hidden="1" customWidth="1" outlineLevel="2" collapsed="1"/>
    <col min="52" max="52" width="11.75" style="20" hidden="1" customWidth="1" outlineLevel="2" collapsed="1"/>
    <col min="53" max="53" width="11.75" style="27" hidden="1" customWidth="1" outlineLevel="2" collapsed="1"/>
    <col min="54" max="54" width="11.75" style="20" hidden="1" customWidth="1" outlineLevel="2" collapsed="1"/>
    <col min="55" max="55" width="11.75" style="27" hidden="1" customWidth="1" outlineLevel="2" collapsed="1"/>
    <col min="56" max="56" width="11.75" style="20" hidden="1" customWidth="1" outlineLevel="2" collapsed="1"/>
    <col min="57" max="57" width="11.75" style="27" hidden="1" customWidth="1" outlineLevel="2" collapsed="1"/>
    <col min="58" max="58" width="11.75" style="20" hidden="1" customWidth="1" outlineLevel="2" collapsed="1"/>
    <col min="59" max="59" width="11.75" style="27" hidden="1" customWidth="1" outlineLevel="2" collapsed="1"/>
    <col min="60" max="60" width="11.75" style="20" hidden="1" customWidth="1" outlineLevel="1" collapsed="1"/>
    <col min="61" max="61" width="11.75" style="27" hidden="1" customWidth="1" outlineLevel="1" collapsed="1"/>
    <col min="62" max="62" width="11.875" style="37" hidden="1" customWidth="1" outlineLevel="1" collapsed="1"/>
    <col min="63" max="63" width="10.875" style="37" hidden="1" customWidth="1" outlineLevel="1"/>
    <col min="64" max="64" width="11.375" style="20" hidden="1" customWidth="1" outlineLevel="2"/>
    <col min="65" max="65" width="11.75" style="27" hidden="1" customWidth="1" outlineLevel="2" collapsed="1"/>
    <col min="66" max="66" width="11.75" style="20" hidden="1" customWidth="1" outlineLevel="2" collapsed="1"/>
    <col min="67" max="67" width="11.75" style="27" hidden="1" customWidth="1" outlineLevel="2" collapsed="1"/>
    <col min="68" max="68" width="11.75" style="20" hidden="1" customWidth="1" outlineLevel="2" collapsed="1"/>
    <col min="69" max="69" width="11.75" style="27" hidden="1" customWidth="1" outlineLevel="2" collapsed="1"/>
    <col min="70" max="70" width="11.75" style="20" hidden="1" customWidth="1" outlineLevel="2" collapsed="1"/>
    <col min="71" max="71" width="11.75" style="27" hidden="1" customWidth="1" outlineLevel="2" collapsed="1"/>
    <col min="72" max="72" width="11.75" style="20" hidden="1" customWidth="1" outlineLevel="2" collapsed="1"/>
    <col min="73" max="73" width="11.75" style="27" hidden="1" customWidth="1" outlineLevel="2" collapsed="1"/>
    <col min="74" max="74" width="11.75" style="20" hidden="1" customWidth="1" outlineLevel="1" collapsed="1"/>
    <col min="75" max="75" width="11.75" style="27" hidden="1" customWidth="1" outlineLevel="1" collapsed="1"/>
    <col min="76" max="76" width="11.625" style="37" hidden="1" customWidth="1" outlineLevel="1" collapsed="1"/>
    <col min="77" max="77" width="10.875" style="37" hidden="1" customWidth="1" outlineLevel="1"/>
    <col min="78" max="78" width="11.375" style="20" hidden="1" customWidth="1" outlineLevel="2"/>
    <col min="79" max="79" width="11.75" style="27" hidden="1" customWidth="1" outlineLevel="2" collapsed="1"/>
    <col min="80" max="80" width="11.75" style="20" hidden="1" customWidth="1" outlineLevel="2" collapsed="1"/>
    <col min="81" max="81" width="11.75" style="27" hidden="1" customWidth="1" outlineLevel="2" collapsed="1"/>
    <col min="82" max="82" width="11.75" style="20" hidden="1" customWidth="1" outlineLevel="2" collapsed="1"/>
    <col min="83" max="83" width="11.75" style="27" hidden="1" customWidth="1" outlineLevel="2" collapsed="1"/>
    <col min="84" max="84" width="11" style="20" hidden="1" customWidth="1" outlineLevel="2" collapsed="1"/>
    <col min="85" max="85" width="11.75" style="27" hidden="1" customWidth="1" outlineLevel="2" collapsed="1"/>
    <col min="86" max="86" width="11.75" style="20" hidden="1" customWidth="1" outlineLevel="2" collapsed="1"/>
    <col min="87" max="87" width="11.75" style="27" hidden="1" customWidth="1" outlineLevel="2" collapsed="1"/>
    <col min="88" max="88" width="11.75" style="20" hidden="1" customWidth="1" outlineLevel="1" collapsed="1"/>
    <col min="89" max="89" width="11.75" style="27" hidden="1" customWidth="1" outlineLevel="1" collapsed="1"/>
    <col min="90" max="90" width="12" style="37" customWidth="1" collapsed="1"/>
    <col min="91" max="91" width="10.875" style="37" customWidth="1"/>
    <col min="92" max="92" width="11.375" style="20" hidden="1" customWidth="1" outlineLevel="1"/>
    <col min="93" max="93" width="11.75" style="27" hidden="1" customWidth="1" outlineLevel="1" collapsed="1"/>
    <col min="94" max="94" width="11.75" style="20" hidden="1" customWidth="1" outlineLevel="1" collapsed="1"/>
    <col min="95" max="95" width="11.75" style="27" hidden="1" customWidth="1" outlineLevel="1" collapsed="1"/>
    <col min="96" max="96" width="11.75" style="20" hidden="1" customWidth="1" outlineLevel="1" collapsed="1"/>
    <col min="97" max="97" width="11.75" style="27" hidden="1" customWidth="1" outlineLevel="1" collapsed="1"/>
    <col min="98" max="98" width="11" style="20" customWidth="1" collapsed="1"/>
    <col min="99" max="99" width="11.875" style="27" customWidth="1" collapsed="1"/>
    <col min="100" max="100" width="11.75" style="20" hidden="1" customWidth="1" outlineLevel="1" collapsed="1"/>
    <col min="101" max="101" width="11.75" style="27" hidden="1" customWidth="1" outlineLevel="1"/>
    <col min="102" max="102" width="11.75" style="20" hidden="1" customWidth="1" outlineLevel="1"/>
    <col min="103" max="103" width="11.75" style="27" hidden="1" customWidth="1" outlineLevel="1"/>
    <col min="104" max="104" width="12" style="37" customWidth="1" collapsed="1"/>
    <col min="105" max="105" width="10.875" style="37" customWidth="1"/>
    <col min="106" max="106" width="11.25" hidden="1" customWidth="1" outlineLevel="1"/>
    <col min="107" max="107" width="11.25" style="418" hidden="1" customWidth="1" outlineLevel="1"/>
    <col min="108" max="108" width="11.25" hidden="1" customWidth="1" outlineLevel="1"/>
    <col min="109" max="109" width="11.25" style="418" hidden="1" customWidth="1" outlineLevel="1"/>
    <col min="110" max="110" width="11.25" hidden="1" customWidth="1" outlineLevel="1"/>
    <col min="111" max="111" width="11.25" style="418" hidden="1" customWidth="1" outlineLevel="1"/>
    <col min="112" max="112" width="10.875" hidden="1" customWidth="1" outlineLevel="1" collapsed="1"/>
    <col min="113" max="113" width="9.75" style="418" hidden="1" customWidth="1" outlineLevel="1"/>
    <col min="114" max="114" width="11.25" hidden="1" customWidth="1" outlineLevel="1" collapsed="1"/>
    <col min="115" max="115" width="11.25" style="418" hidden="1" customWidth="1" outlineLevel="1"/>
    <col min="116" max="116" width="11.25" hidden="1" customWidth="1" outlineLevel="1" collapsed="1"/>
    <col min="117" max="117" width="11.25" style="418" hidden="1" customWidth="1" outlineLevel="1"/>
    <col min="118" max="118" width="11.25" hidden="1" customWidth="1" outlineLevel="1" collapsed="1"/>
    <col min="119" max="119" width="11.25" style="418" hidden="1" customWidth="1" outlineLevel="1"/>
    <col min="120" max="120" width="11.25" hidden="1" customWidth="1" outlineLevel="1" collapsed="1"/>
    <col min="121" max="121" width="11.25" style="418" hidden="1" customWidth="1" outlineLevel="1"/>
    <col min="122" max="122" width="11.25" hidden="1" customWidth="1" outlineLevel="1" collapsed="1"/>
    <col min="123" max="123" width="11.25" style="418" hidden="1" customWidth="1" outlineLevel="1"/>
    <col min="124" max="124" width="11.25" hidden="1" customWidth="1" outlineLevel="1" collapsed="1"/>
    <col min="125" max="125" width="11.25" style="418" hidden="1" customWidth="1" outlineLevel="1"/>
    <col min="126" max="126" width="11.25" hidden="1" customWidth="1" outlineLevel="1" collapsed="1"/>
    <col min="127" max="127" width="11.25" style="418" hidden="1" customWidth="1" outlineLevel="1"/>
    <col min="128" max="128" width="11.25" hidden="1" customWidth="1" outlineLevel="1" collapsed="1"/>
    <col min="129" max="129" width="11.25" style="418" hidden="1" customWidth="1" outlineLevel="1"/>
    <col min="130" max="130" width="11.25" hidden="1" customWidth="1" outlineLevel="1" collapsed="1"/>
    <col min="131" max="131" width="11.25" style="418" hidden="1" customWidth="1" outlineLevel="1"/>
    <col min="132" max="132" width="11.625" hidden="1" customWidth="1" outlineLevel="1" collapsed="1"/>
    <col min="133" max="133" width="9.125" style="418" hidden="1" customWidth="1" outlineLevel="1"/>
    <col min="134" max="134" width="11.625" hidden="1" customWidth="1" outlineLevel="1" collapsed="1"/>
    <col min="135" max="135" width="9.125" style="418" hidden="1" customWidth="1" outlineLevel="1"/>
    <col min="136" max="136" width="11.625" hidden="1" customWidth="1" outlineLevel="1" collapsed="1"/>
    <col min="137" max="137" width="9.125" style="418" hidden="1" customWidth="1" outlineLevel="1"/>
    <col min="138" max="138" width="11.625" hidden="1" customWidth="1" outlineLevel="1" collapsed="1"/>
    <col min="139" max="139" width="9.125" style="418" hidden="1" customWidth="1" outlineLevel="1"/>
    <col min="140" max="140" width="11.625" hidden="1" customWidth="1" outlineLevel="1" collapsed="1"/>
    <col min="141" max="141" width="9.125" style="418" hidden="1" customWidth="1" outlineLevel="1"/>
    <col min="142" max="142" width="11.625" hidden="1" customWidth="1" outlineLevel="1" collapsed="1"/>
    <col min="143" max="143" width="9.125" style="418" hidden="1" customWidth="1" outlineLevel="1"/>
    <col min="144" max="144" width="11.625" hidden="1" customWidth="1" outlineLevel="1" collapsed="1"/>
    <col min="145" max="145" width="9.125" style="418" hidden="1" customWidth="1" outlineLevel="1"/>
    <col min="146" max="146" width="11.625" hidden="1" customWidth="1" outlineLevel="1" collapsed="1"/>
    <col min="147" max="147" width="9.125" style="418" hidden="1" customWidth="1" outlineLevel="1"/>
    <col min="148" max="148" width="11.625" hidden="1" customWidth="1" outlineLevel="1" collapsed="1"/>
    <col min="149" max="149" width="9.125" style="418" hidden="1" customWidth="1" outlineLevel="1"/>
    <col min="150" max="150" width="11.625" hidden="1" customWidth="1" outlineLevel="1" collapsed="1"/>
    <col min="151" max="151" width="9.125" style="418" hidden="1" customWidth="1" outlineLevel="1"/>
    <col min="152" max="152" width="11.625" hidden="1" customWidth="1" outlineLevel="1" collapsed="1"/>
    <col min="153" max="153" width="9.125" style="418" hidden="1" customWidth="1" outlineLevel="1"/>
    <col min="154" max="154" width="11.625" hidden="1" customWidth="1" outlineLevel="1" collapsed="1"/>
    <col min="155" max="155" width="9.125" style="418" hidden="1" customWidth="1" outlineLevel="1"/>
    <col min="156" max="156" width="11.625" hidden="1" customWidth="1" outlineLevel="1" collapsed="1"/>
    <col min="157" max="157" width="9.125" style="418" hidden="1" customWidth="1" outlineLevel="1"/>
    <col min="158" max="158" width="11.625" hidden="1" customWidth="1" outlineLevel="1" collapsed="1"/>
    <col min="159" max="159" width="9.125" style="418" hidden="1" customWidth="1" outlineLevel="1"/>
    <col min="160" max="160" width="11.625" hidden="1" customWidth="1" outlineLevel="1" collapsed="1"/>
    <col min="161" max="161" width="9.125" style="418" hidden="1" customWidth="1" outlineLevel="1"/>
    <col min="162" max="162" width="11.625" hidden="1" customWidth="1" outlineLevel="1" collapsed="1"/>
    <col min="163" max="163" width="9.125" style="418" hidden="1" customWidth="1" outlineLevel="1"/>
    <col min="164" max="164" width="11.625" hidden="1" customWidth="1" outlineLevel="1" collapsed="1"/>
    <col min="165" max="165" width="9.125" style="418" hidden="1" customWidth="1" outlineLevel="1"/>
    <col min="166" max="166" width="11.625" hidden="1" customWidth="1" outlineLevel="1" collapsed="1"/>
    <col min="167" max="167" width="9.125" style="418" hidden="1" customWidth="1" outlineLevel="1"/>
    <col min="168" max="168" width="11.125" hidden="1" customWidth="1" outlineLevel="1" collapsed="1"/>
    <col min="169" max="169" width="8.375" style="418" hidden="1" customWidth="1" outlineLevel="1"/>
    <col min="170" max="170" width="11.625" hidden="1" customWidth="1" outlineLevel="1" collapsed="1"/>
    <col min="171" max="171" width="9.125" style="418" hidden="1" customWidth="1" outlineLevel="1"/>
    <col min="172" max="172" width="11.625" hidden="1" customWidth="1" outlineLevel="1" collapsed="1"/>
    <col min="173" max="173" width="9.125" style="418" hidden="1" customWidth="1" outlineLevel="1"/>
    <col min="174" max="174" width="11.625" hidden="1" customWidth="1" outlineLevel="1" collapsed="1"/>
    <col min="175" max="175" width="9.125" style="418" hidden="1" customWidth="1" outlineLevel="1"/>
    <col min="176" max="176" width="11.625" hidden="1" customWidth="1" outlineLevel="1" collapsed="1"/>
    <col min="177" max="177" width="9.125" style="418" hidden="1" customWidth="1" outlineLevel="1"/>
    <col min="178" max="178" width="12.625" hidden="1" customWidth="1" outlineLevel="1" collapsed="1"/>
    <col min="179" max="179" width="8.375" style="418" hidden="1" customWidth="1" outlineLevel="1"/>
    <col min="180" max="180" width="12.625" hidden="1" customWidth="1" outlineLevel="1" collapsed="1"/>
    <col min="181" max="181" width="8.375" style="418" hidden="1" customWidth="1" outlineLevel="1"/>
    <col min="182" max="182" width="12.625" hidden="1" customWidth="1" outlineLevel="1" collapsed="1"/>
    <col min="183" max="183" width="8.375" style="418" hidden="1" customWidth="1" outlineLevel="1"/>
    <col min="184" max="184" width="12.625" hidden="1" customWidth="1" outlineLevel="1" collapsed="1"/>
    <col min="185" max="185" width="8.375" style="418" hidden="1" customWidth="1" outlineLevel="1"/>
    <col min="186" max="186" width="12.625" hidden="1" customWidth="1" outlineLevel="1" collapsed="1"/>
    <col min="187" max="187" width="8.375" style="418" hidden="1" customWidth="1" outlineLevel="1"/>
    <col min="188" max="188" width="12.625" hidden="1" customWidth="1" outlineLevel="1" collapsed="1"/>
    <col min="189" max="189" width="8.375" style="418" hidden="1" customWidth="1" outlineLevel="1"/>
    <col min="190" max="190" width="12.625" hidden="1" customWidth="1" outlineLevel="1" collapsed="1"/>
    <col min="191" max="191" width="8.375" style="418" hidden="1" customWidth="1" outlineLevel="1"/>
    <col min="192" max="192" width="12.625" customWidth="1" collapsed="1"/>
    <col min="193" max="193" width="8.375" style="418" customWidth="1"/>
    <col min="194" max="194" width="12.625" hidden="1" customWidth="1" outlineLevel="1" collapsed="1"/>
    <col min="195" max="195" width="8.375" style="418" hidden="1" customWidth="1" outlineLevel="1"/>
    <col min="196" max="196" width="12.625" hidden="1" customWidth="1" outlineLevel="1" collapsed="1"/>
    <col min="197" max="197" width="8.375" style="418" hidden="1" customWidth="1" outlineLevel="1"/>
    <col min="198" max="198" width="12.625" hidden="1" customWidth="1" outlineLevel="1" collapsed="1"/>
    <col min="199" max="199" width="8.375" style="418" hidden="1" customWidth="1" outlineLevel="1"/>
    <col min="200" max="200" width="12.625" hidden="1" customWidth="1" outlineLevel="1" collapsed="1"/>
    <col min="201" max="201" width="8.375" style="418" hidden="1" customWidth="1" outlineLevel="1"/>
    <col min="202" max="203" width="11.375" style="27" customWidth="1" collapsed="1"/>
    <col min="204" max="204" width="11.875" customWidth="1"/>
    <col min="205" max="205" width="9.25" customWidth="1"/>
    <col min="206" max="208" width="12.875" style="418" hidden="1" customWidth="1" outlineLevel="1"/>
    <col min="209" max="209" width="1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hidden="1" customWidth="1" outlineLevel="2" collapsed="1"/>
    <col min="259" max="263" width="11" style="960" hidden="1" customWidth="1" outlineLevel="1" collapsed="1"/>
    <col min="264" max="264" width="11" style="960" customWidth="1" collapsed="1"/>
    <col min="265" max="268" width="11" style="960" customWidth="1"/>
    <col min="269" max="276" width="9.125" customWidth="1"/>
    <col min="277" max="280" width="9.125" hidden="1" customWidth="1" outlineLevel="1"/>
    <col min="281" max="281" width="9.125" collapsed="1"/>
  </cols>
  <sheetData>
    <row r="1" spans="1:280" s="42" customFormat="1" ht="14.25" hidden="1" customHeight="1" outlineLevel="2" thickBot="1">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92"/>
      <c r="DC1" s="1093"/>
      <c r="DD1" s="1092"/>
      <c r="DE1" s="1093"/>
      <c r="DF1" s="1092"/>
      <c r="DG1" s="1093"/>
      <c r="DH1" s="1092"/>
      <c r="DI1" s="1093"/>
      <c r="DJ1" s="1092"/>
      <c r="DK1" s="1093"/>
      <c r="DL1" s="1092"/>
      <c r="DM1" s="1093"/>
      <c r="DN1" s="1092"/>
      <c r="DO1" s="1093"/>
      <c r="DP1" s="1092"/>
      <c r="DQ1" s="1093"/>
      <c r="DR1" s="1092"/>
      <c r="DS1" s="1093"/>
      <c r="DT1" s="1092"/>
      <c r="DU1" s="1093"/>
      <c r="DV1" s="1092"/>
      <c r="DW1" s="1093"/>
      <c r="DX1" s="1092"/>
      <c r="DY1" s="1093"/>
      <c r="DZ1" s="1092"/>
      <c r="EA1" s="1093"/>
      <c r="EB1" s="1092"/>
      <c r="EC1" s="1093"/>
      <c r="ED1" s="1092"/>
      <c r="EE1" s="1093"/>
      <c r="EF1" s="1092"/>
      <c r="EG1" s="1093"/>
      <c r="EH1" s="1092"/>
      <c r="EI1" s="1093"/>
      <c r="EJ1" s="1092"/>
      <c r="EK1" s="1093"/>
      <c r="EL1" s="1092"/>
      <c r="EM1" s="1093"/>
      <c r="EN1" s="1092"/>
      <c r="EO1" s="1093"/>
      <c r="EP1" s="1092"/>
      <c r="EQ1" s="1093"/>
      <c r="ER1" s="1092"/>
      <c r="ES1" s="1093"/>
      <c r="ET1" s="1092"/>
      <c r="EU1" s="1093"/>
      <c r="EV1" s="1092"/>
      <c r="EW1" s="1093"/>
      <c r="EX1" s="1090"/>
      <c r="EY1" s="1091"/>
      <c r="EZ1" s="1090"/>
      <c r="FA1" s="1091"/>
      <c r="FB1" s="1090"/>
      <c r="FC1" s="1091"/>
      <c r="FD1" s="1090"/>
      <c r="FE1" s="1091"/>
      <c r="FF1" s="1090"/>
      <c r="FG1" s="1091"/>
      <c r="FH1" s="1090"/>
      <c r="FI1" s="1091"/>
      <c r="FJ1" s="1090"/>
      <c r="FK1" s="1091"/>
      <c r="FL1" s="1090"/>
      <c r="FM1" s="1091"/>
      <c r="FN1" s="1090"/>
      <c r="FO1" s="1091"/>
      <c r="FP1" s="1090"/>
      <c r="FQ1" s="1091"/>
      <c r="FR1" s="1090"/>
      <c r="FS1" s="1091"/>
      <c r="FT1" s="1090"/>
      <c r="FU1" s="1091"/>
      <c r="FV1" s="1086"/>
      <c r="FW1" s="1087"/>
      <c r="FX1" s="1086"/>
      <c r="FY1" s="1087"/>
      <c r="FZ1" s="1086"/>
      <c r="GA1" s="1087"/>
      <c r="GB1" s="1086"/>
      <c r="GC1" s="1087"/>
      <c r="GD1" s="1086"/>
      <c r="GE1" s="1087"/>
      <c r="GF1" s="1086"/>
      <c r="GG1" s="1087"/>
      <c r="GH1" s="1086"/>
      <c r="GI1" s="1087"/>
      <c r="GJ1" s="1086"/>
      <c r="GK1" s="1087"/>
      <c r="GL1" s="1086"/>
      <c r="GM1" s="1087"/>
      <c r="GN1" s="1086"/>
      <c r="GO1" s="1087"/>
      <c r="GP1" s="1086"/>
      <c r="GQ1" s="1087"/>
      <c r="GR1" s="1086"/>
      <c r="GS1" s="1087"/>
      <c r="GT1" s="43">
        <f t="shared" ref="GT1:GT8" si="36">CG1</f>
        <v>42401</v>
      </c>
      <c r="GU1" s="43">
        <f t="shared" ref="GU1:GU8" si="37">CU1</f>
        <v>42767</v>
      </c>
      <c r="GV1" s="1092" t="s">
        <v>196</v>
      </c>
      <c r="GW1" s="1093"/>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42429</v>
      </c>
      <c r="GU2" s="43">
        <f t="shared" si="37"/>
        <v>42794</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21</v>
      </c>
      <c r="GU3" s="755">
        <f t="shared" si="37"/>
        <v>20</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1</v>
      </c>
      <c r="CP4" s="1040">
        <f t="shared" si="61"/>
        <v>1</v>
      </c>
      <c r="CQ4" s="1040">
        <f t="shared" si="61"/>
        <v>1</v>
      </c>
      <c r="CR4" s="1040">
        <f t="shared" si="61"/>
        <v>1</v>
      </c>
      <c r="CS4" s="1040">
        <f t="shared" si="61"/>
        <v>1</v>
      </c>
      <c r="CT4" s="1040">
        <f t="shared" si="61"/>
        <v>1</v>
      </c>
      <c r="CU4" s="1040">
        <f t="shared" si="61"/>
        <v>1</v>
      </c>
      <c r="CV4" s="1040">
        <f t="shared" si="61"/>
        <v>0</v>
      </c>
      <c r="CW4" s="1040">
        <f t="shared" si="61"/>
        <v>0</v>
      </c>
      <c r="CX4" s="1040">
        <f t="shared" si="61"/>
        <v>0</v>
      </c>
      <c r="CY4" s="1040">
        <f t="shared" si="61"/>
        <v>0</v>
      </c>
      <c r="CZ4" s="251">
        <f>SUM(CN4:CY4)</f>
        <v>8</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f>9+18+10</f>
        <v>37</v>
      </c>
      <c r="CQ5" s="62">
        <f>10+16+16</f>
        <v>42</v>
      </c>
      <c r="CR5" s="49">
        <f>8+9+18</f>
        <v>35</v>
      </c>
      <c r="CS5" s="62">
        <f>12+26+20</f>
        <v>58</v>
      </c>
      <c r="CT5" s="49">
        <f>3+2+6</f>
        <v>11</v>
      </c>
      <c r="CU5" s="62">
        <f>57+35+10</f>
        <v>102</v>
      </c>
      <c r="CV5" s="49"/>
      <c r="CW5" s="62"/>
      <c r="CX5" s="49"/>
      <c r="CY5" s="62"/>
      <c r="CZ5" s="182">
        <f>SUM(CN5:CY5)</f>
        <v>398</v>
      </c>
      <c r="DA5" s="185">
        <f>SUM(CN5:CY5)/$CZ$4</f>
        <v>49.75</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-12</v>
      </c>
      <c r="GA5" s="672">
        <f>FZ5/CO5</f>
        <v>-0.24489795918367346</v>
      </c>
      <c r="GB5" s="671">
        <f>CQ5-CP5</f>
        <v>5</v>
      </c>
      <c r="GC5" s="672">
        <f>GB5/CP5</f>
        <v>0.13513513513513514</v>
      </c>
      <c r="GD5" s="671">
        <f>CR5-CQ5</f>
        <v>-7</v>
      </c>
      <c r="GE5" s="672">
        <f>GD5/CQ5</f>
        <v>-0.16666666666666666</v>
      </c>
      <c r="GF5" s="671">
        <f>CS5-CR5</f>
        <v>23</v>
      </c>
      <c r="GG5" s="672">
        <f>GF5/CR5</f>
        <v>0.65714285714285714</v>
      </c>
      <c r="GH5" s="671">
        <f>CT5-CS5</f>
        <v>-47</v>
      </c>
      <c r="GI5" s="672">
        <f>GH5/CS5</f>
        <v>-0.81034482758620685</v>
      </c>
      <c r="GJ5" s="671">
        <f>CU5-CT5</f>
        <v>91</v>
      </c>
      <c r="GK5" s="672">
        <f>GJ5/CT5</f>
        <v>8.2727272727272734</v>
      </c>
      <c r="GL5" s="671">
        <f>CV5-CU5</f>
        <v>-102</v>
      </c>
      <c r="GM5" s="672">
        <f>GL5/CU5</f>
        <v>-1</v>
      </c>
      <c r="GN5" s="671">
        <f>CW5-CV5</f>
        <v>0</v>
      </c>
      <c r="GO5" s="672" t="e">
        <f>GN5/CV5</f>
        <v>#DIV/0!</v>
      </c>
      <c r="GP5" s="671">
        <f>CX5-CW5</f>
        <v>0</v>
      </c>
      <c r="GQ5" s="672" t="e">
        <f>GP5/CW5</f>
        <v>#DIV/0!</v>
      </c>
      <c r="GR5" s="671">
        <f>CY5-CX5</f>
        <v>0</v>
      </c>
      <c r="GS5" s="672" t="e">
        <f>GR5/CX5</f>
        <v>#DIV/0!</v>
      </c>
      <c r="GT5" s="1002">
        <f t="shared" si="36"/>
        <v>36</v>
      </c>
      <c r="GU5" s="1062">
        <f t="shared" si="37"/>
        <v>102</v>
      </c>
      <c r="GV5" s="671">
        <f>GU5-GT5</f>
        <v>66</v>
      </c>
      <c r="GW5" s="109">
        <f t="shared" ref="GW5:GW7" si="62">IF(ISERROR(GV5/GT5),0,GV5/GT5)</f>
        <v>1.8333333333333333</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c r="CW6" s="63"/>
      <c r="CX6" s="16"/>
      <c r="CY6" s="63"/>
      <c r="CZ6" s="183">
        <f>SUM(CN6:CY6)</f>
        <v>20409</v>
      </c>
      <c r="DA6" s="186">
        <f>SUM(CN6:CY6)/$CZ$4</f>
        <v>2551.125</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399</v>
      </c>
      <c r="FY6" s="672">
        <f>FX6/CN6</f>
        <v>0.16480793060718713</v>
      </c>
      <c r="FZ6" s="671">
        <f t="shared" ref="FZ6:FZ7" si="65">CP6-CO6</f>
        <v>-217</v>
      </c>
      <c r="GA6" s="672">
        <f>FZ6/CO6</f>
        <v>-7.6950354609929078E-2</v>
      </c>
      <c r="GB6" s="671">
        <f t="shared" ref="GB6:GB7" si="66">CQ6-CP6</f>
        <v>448</v>
      </c>
      <c r="GC6" s="672">
        <f>GB6/CP6</f>
        <v>0.17210910487898579</v>
      </c>
      <c r="GD6" s="671">
        <f t="shared" ref="GD6:GD7" si="67">CR6-CQ6</f>
        <v>-588</v>
      </c>
      <c r="GE6" s="672">
        <f>GD6/CQ6</f>
        <v>-0.1927236971484759</v>
      </c>
      <c r="GF6" s="671">
        <f t="shared" ref="GF6:GF7" si="68">CS6-CR6</f>
        <v>-129</v>
      </c>
      <c r="GG6" s="672">
        <f>GF6/CR6</f>
        <v>-5.2375152253349572E-2</v>
      </c>
      <c r="GH6" s="671">
        <f t="shared" ref="GH6:GH7" si="69">CT6-CS6</f>
        <v>21</v>
      </c>
      <c r="GI6" s="672">
        <f>GH6/CS6</f>
        <v>8.9974293059125968E-3</v>
      </c>
      <c r="GJ6" s="671">
        <f t="shared" ref="GJ6:GJ7" si="70">CU6-CT6</f>
        <v>7</v>
      </c>
      <c r="GK6" s="672">
        <f>GJ6/CT6</f>
        <v>2.9723991507431E-3</v>
      </c>
      <c r="GL6" s="671">
        <f>CV6-CU6</f>
        <v>-2362</v>
      </c>
      <c r="GM6" s="672">
        <f>GL6/CU6</f>
        <v>-1</v>
      </c>
      <c r="GN6" s="671">
        <f t="shared" ref="GN6:GN7" si="71">CW6-CV6</f>
        <v>0</v>
      </c>
      <c r="GO6" s="672" t="e">
        <f>GN6/CV6</f>
        <v>#DIV/0!</v>
      </c>
      <c r="GP6" s="671">
        <f t="shared" ref="GP6:GP7" si="72">CX6-CW6</f>
        <v>0</v>
      </c>
      <c r="GQ6" s="672" t="e">
        <f>GP6/CW6</f>
        <v>#DIV/0!</v>
      </c>
      <c r="GR6" s="671">
        <f>CY6-CX6</f>
        <v>0</v>
      </c>
      <c r="GS6" s="672" t="e">
        <f>GR6/CX6</f>
        <v>#DIV/0!</v>
      </c>
      <c r="GT6" s="16">
        <f t="shared" si="36"/>
        <v>2470</v>
      </c>
      <c r="GU6" s="63">
        <f t="shared" si="37"/>
        <v>2362</v>
      </c>
      <c r="GV6" s="671">
        <f>GU6-GT6</f>
        <v>-108</v>
      </c>
      <c r="GW6" s="109">
        <f t="shared" si="62"/>
        <v>-4.3724696356275301E-2</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v>114</v>
      </c>
      <c r="CQ7" s="63">
        <v>126</v>
      </c>
      <c r="CR7" s="16">
        <v>60</v>
      </c>
      <c r="CS7" s="63">
        <v>68</v>
      </c>
      <c r="CT7" s="16">
        <v>199</v>
      </c>
      <c r="CU7" s="63">
        <v>39</v>
      </c>
      <c r="CV7" s="16"/>
      <c r="CW7" s="63"/>
      <c r="CX7" s="16"/>
      <c r="CY7" s="63"/>
      <c r="CZ7" s="183">
        <f>SUM(CN7:CY7)</f>
        <v>801</v>
      </c>
      <c r="DA7" s="234">
        <f>SUM(CN7:CY7)/$CZ$4</f>
        <v>100.125</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37</v>
      </c>
      <c r="FY7" s="672">
        <f>FX7/CN7</f>
        <v>0.46835443037974683</v>
      </c>
      <c r="FZ7" s="671">
        <f t="shared" si="65"/>
        <v>-2</v>
      </c>
      <c r="GA7" s="672">
        <f>FZ7/CO7</f>
        <v>-1.7241379310344827E-2</v>
      </c>
      <c r="GB7" s="671">
        <f t="shared" si="66"/>
        <v>12</v>
      </c>
      <c r="GC7" s="672">
        <f>GB7/CP7</f>
        <v>0.10526315789473684</v>
      </c>
      <c r="GD7" s="671">
        <f t="shared" si="67"/>
        <v>-66</v>
      </c>
      <c r="GE7" s="672">
        <f>GD7/CQ7</f>
        <v>-0.52380952380952384</v>
      </c>
      <c r="GF7" s="671">
        <f t="shared" si="68"/>
        <v>8</v>
      </c>
      <c r="GG7" s="672">
        <f>GF7/CR7</f>
        <v>0.13333333333333333</v>
      </c>
      <c r="GH7" s="671">
        <f t="shared" si="69"/>
        <v>131</v>
      </c>
      <c r="GI7" s="672">
        <f>GH7/CS7</f>
        <v>1.9264705882352942</v>
      </c>
      <c r="GJ7" s="671">
        <f t="shared" si="70"/>
        <v>-160</v>
      </c>
      <c r="GK7" s="672">
        <f>GJ7/CT7</f>
        <v>-0.8040201005025126</v>
      </c>
      <c r="GL7" s="671">
        <f>CV7-CU7</f>
        <v>-39</v>
      </c>
      <c r="GM7" s="672">
        <f>GL7/CU7</f>
        <v>-1</v>
      </c>
      <c r="GN7" s="671">
        <f t="shared" si="71"/>
        <v>0</v>
      </c>
      <c r="GO7" s="672" t="e">
        <f>GN7/CV7</f>
        <v>#DIV/0!</v>
      </c>
      <c r="GP7" s="671">
        <f t="shared" si="72"/>
        <v>0</v>
      </c>
      <c r="GQ7" s="672" t="e">
        <f>GP7/CW7</f>
        <v>#DIV/0!</v>
      </c>
      <c r="GR7" s="671">
        <f>CY7-CX7</f>
        <v>0</v>
      </c>
      <c r="GS7" s="672" t="e">
        <f>GR7/CX7</f>
        <v>#DIV/0!</v>
      </c>
      <c r="GT7" s="16">
        <f t="shared" si="36"/>
        <v>96</v>
      </c>
      <c r="GU7" s="63">
        <f t="shared" si="37"/>
        <v>39</v>
      </c>
      <c r="GV7" s="671">
        <f>GU7-GT7</f>
        <v>-57</v>
      </c>
      <c r="GW7" s="109">
        <f t="shared" si="62"/>
        <v>-0.59375</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c r="A9" s="799"/>
      <c r="B9" s="1107"/>
      <c r="C9" s="1107"/>
      <c r="D9" s="1107"/>
      <c r="E9" s="1107"/>
      <c r="F9" s="1107"/>
      <c r="G9" s="1107"/>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c r="A10" s="1098" t="s">
        <v>158</v>
      </c>
      <c r="B10" s="1099"/>
      <c r="C10" s="1099"/>
      <c r="D10" s="1099"/>
      <c r="E10" s="1099"/>
      <c r="F10" s="1099"/>
      <c r="G10" s="1100"/>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92" t="s">
        <v>97</v>
      </c>
      <c r="DC10" s="1093"/>
      <c r="DD10" s="1092" t="s">
        <v>205</v>
      </c>
      <c r="DE10" s="1093"/>
      <c r="DF10" s="1092" t="s">
        <v>205</v>
      </c>
      <c r="DG10" s="1093"/>
      <c r="DH10" s="1092" t="s">
        <v>205</v>
      </c>
      <c r="DI10" s="1093"/>
      <c r="DJ10" s="1092" t="s">
        <v>205</v>
      </c>
      <c r="DK10" s="1093"/>
      <c r="DL10" s="1092" t="s">
        <v>205</v>
      </c>
      <c r="DM10" s="1093"/>
      <c r="DN10" s="1092" t="s">
        <v>205</v>
      </c>
      <c r="DO10" s="1093"/>
      <c r="DP10" s="1092" t="s">
        <v>205</v>
      </c>
      <c r="DQ10" s="1093"/>
      <c r="DR10" s="1092" t="s">
        <v>205</v>
      </c>
      <c r="DS10" s="1093"/>
      <c r="DT10" s="1092" t="s">
        <v>205</v>
      </c>
      <c r="DU10" s="1093"/>
      <c r="DV10" s="1092" t="s">
        <v>205</v>
      </c>
      <c r="DW10" s="1093"/>
      <c r="DX10" s="1092" t="s">
        <v>205</v>
      </c>
      <c r="DY10" s="1093"/>
      <c r="DZ10" s="1092" t="s">
        <v>205</v>
      </c>
      <c r="EA10" s="1093"/>
      <c r="EB10" s="1092" t="s">
        <v>97</v>
      </c>
      <c r="EC10" s="1093"/>
      <c r="ED10" s="1092" t="s">
        <v>97</v>
      </c>
      <c r="EE10" s="1093"/>
      <c r="EF10" s="1092" t="s">
        <v>97</v>
      </c>
      <c r="EG10" s="1093"/>
      <c r="EH10" s="1092" t="s">
        <v>97</v>
      </c>
      <c r="EI10" s="1093"/>
      <c r="EJ10" s="1092" t="s">
        <v>97</v>
      </c>
      <c r="EK10" s="1093"/>
      <c r="EL10" s="1092" t="s">
        <v>97</v>
      </c>
      <c r="EM10" s="1093"/>
      <c r="EN10" s="1092" t="s">
        <v>97</v>
      </c>
      <c r="EO10" s="1093"/>
      <c r="EP10" s="1092" t="s">
        <v>97</v>
      </c>
      <c r="EQ10" s="1093"/>
      <c r="ER10" s="1092" t="s">
        <v>97</v>
      </c>
      <c r="ES10" s="1093"/>
      <c r="ET10" s="1092" t="s">
        <v>97</v>
      </c>
      <c r="EU10" s="1093"/>
      <c r="EV10" s="1092" t="s">
        <v>97</v>
      </c>
      <c r="EW10" s="1093"/>
      <c r="EX10" s="1092" t="s">
        <v>97</v>
      </c>
      <c r="EY10" s="1093"/>
      <c r="EZ10" s="1092" t="s">
        <v>97</v>
      </c>
      <c r="FA10" s="1093"/>
      <c r="FB10" s="1092" t="s">
        <v>97</v>
      </c>
      <c r="FC10" s="1093"/>
      <c r="FD10" s="1092" t="s">
        <v>97</v>
      </c>
      <c r="FE10" s="1093"/>
      <c r="FF10" s="1092" t="s">
        <v>97</v>
      </c>
      <c r="FG10" s="1093"/>
      <c r="FH10" s="1092" t="s">
        <v>97</v>
      </c>
      <c r="FI10" s="1093"/>
      <c r="FJ10" s="1092" t="s">
        <v>97</v>
      </c>
      <c r="FK10" s="1093"/>
      <c r="FL10" s="1092" t="s">
        <v>97</v>
      </c>
      <c r="FM10" s="1093"/>
      <c r="FN10" s="1092" t="s">
        <v>97</v>
      </c>
      <c r="FO10" s="1093"/>
      <c r="FP10" s="1092" t="s">
        <v>97</v>
      </c>
      <c r="FQ10" s="1093"/>
      <c r="FR10" s="1092" t="s">
        <v>97</v>
      </c>
      <c r="FS10" s="1093"/>
      <c r="FT10" s="1094" t="s">
        <v>276</v>
      </c>
      <c r="FU10" s="1095"/>
      <c r="FV10" s="1088" t="s">
        <v>276</v>
      </c>
      <c r="FW10" s="1089"/>
      <c r="FX10" s="1088" t="s">
        <v>276</v>
      </c>
      <c r="FY10" s="1089"/>
      <c r="FZ10" s="1088" t="s">
        <v>276</v>
      </c>
      <c r="GA10" s="1089"/>
      <c r="GB10" s="1088" t="s">
        <v>276</v>
      </c>
      <c r="GC10" s="1089"/>
      <c r="GD10" s="1088" t="s">
        <v>276</v>
      </c>
      <c r="GE10" s="1089"/>
      <c r="GF10" s="1088" t="s">
        <v>276</v>
      </c>
      <c r="GG10" s="1089"/>
      <c r="GH10" s="1088" t="s">
        <v>276</v>
      </c>
      <c r="GI10" s="1089"/>
      <c r="GJ10" s="1088" t="s">
        <v>276</v>
      </c>
      <c r="GK10" s="1089"/>
      <c r="GL10" s="1088" t="s">
        <v>276</v>
      </c>
      <c r="GM10" s="1089"/>
      <c r="GN10" s="1088" t="s">
        <v>276</v>
      </c>
      <c r="GO10" s="1089"/>
      <c r="GP10" s="1088" t="s">
        <v>276</v>
      </c>
      <c r="GQ10" s="1089"/>
      <c r="GR10" s="1088" t="s">
        <v>276</v>
      </c>
      <c r="GS10" s="1089"/>
      <c r="GT10" s="231">
        <f>CG10</f>
        <v>42428</v>
      </c>
      <c r="GU10" s="717">
        <f>CU10</f>
        <v>42794</v>
      </c>
      <c r="GV10" s="1092" t="s">
        <v>204</v>
      </c>
      <c r="GW10" s="1093"/>
      <c r="GX10" s="704"/>
      <c r="GY10" s="704"/>
      <c r="GZ10" s="704"/>
      <c r="HA10" s="10" t="s">
        <v>161</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c r="A11" s="800">
        <v>1</v>
      </c>
      <c r="B11" s="1101" t="s">
        <v>165</v>
      </c>
      <c r="C11" s="1101"/>
      <c r="D11" s="1101"/>
      <c r="E11" s="1101"/>
      <c r="F11" s="1101"/>
      <c r="G11" s="1102"/>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116206</v>
      </c>
      <c r="CP11" s="99">
        <f t="shared" ref="CP11:CY11" si="132">CP38+(CP37)</f>
        <v>115029</v>
      </c>
      <c r="CQ11" s="100">
        <f t="shared" si="132"/>
        <v>119153</v>
      </c>
      <c r="CR11" s="99">
        <f t="shared" si="132"/>
        <v>118608</v>
      </c>
      <c r="CS11" s="100">
        <f t="shared" si="132"/>
        <v>138463</v>
      </c>
      <c r="CT11" s="99">
        <f t="shared" si="132"/>
        <v>122677</v>
      </c>
      <c r="CU11" s="100">
        <f t="shared" si="132"/>
        <v>118351</v>
      </c>
      <c r="CV11" s="99">
        <f t="shared" si="132"/>
        <v>0</v>
      </c>
      <c r="CW11" s="99">
        <f t="shared" si="132"/>
        <v>0</v>
      </c>
      <c r="CX11" s="99">
        <f t="shared" si="132"/>
        <v>0</v>
      </c>
      <c r="CY11" s="99">
        <f t="shared" si="132"/>
        <v>0</v>
      </c>
      <c r="CZ11" s="128">
        <f>SUM(CN11:CY11)</f>
        <v>994277</v>
      </c>
      <c r="DA11" s="178">
        <f>SUM(CN11:CY11)/$CZ$4</f>
        <v>124284.625</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-1177</v>
      </c>
      <c r="GA11" s="408">
        <f>FZ11/CO11</f>
        <v>-1.0128564790114107E-2</v>
      </c>
      <c r="GB11" s="169">
        <f>CQ11-CP11</f>
        <v>4124</v>
      </c>
      <c r="GC11" s="408">
        <f>GB11/CP11</f>
        <v>3.5851828669292089E-2</v>
      </c>
      <c r="GD11" s="169">
        <f>CR11-CQ11</f>
        <v>-545</v>
      </c>
      <c r="GE11" s="408">
        <f>GD11/CQ11</f>
        <v>-4.5739511384522424E-3</v>
      </c>
      <c r="GF11" s="169">
        <f>CS11-CR11</f>
        <v>19855</v>
      </c>
      <c r="GG11" s="408">
        <f>GF11/CR11</f>
        <v>0.16740017536759746</v>
      </c>
      <c r="GH11" s="169">
        <f>CT11-CS11</f>
        <v>-15786</v>
      </c>
      <c r="GI11" s="408">
        <f>GH11/CS11</f>
        <v>-0.11400879657381394</v>
      </c>
      <c r="GJ11" s="169">
        <f>CU11-CT11</f>
        <v>-4326</v>
      </c>
      <c r="GK11" s="408">
        <f>GJ11/CT11</f>
        <v>-3.5263333795250942E-2</v>
      </c>
      <c r="GL11" s="169">
        <f>CV11-CU11</f>
        <v>-118351</v>
      </c>
      <c r="GM11" s="408">
        <f>GL11/CU11</f>
        <v>-1</v>
      </c>
      <c r="GN11" s="169">
        <f>CW11-CV11</f>
        <v>0</v>
      </c>
      <c r="GO11" s="408" t="e">
        <f>GN11/CV11</f>
        <v>#DIV/0!</v>
      </c>
      <c r="GP11" s="169">
        <f>CX11-CW11</f>
        <v>0</v>
      </c>
      <c r="GQ11" s="408" t="e">
        <f>GP11/CW11</f>
        <v>#DIV/0!</v>
      </c>
      <c r="GR11" s="169">
        <f>CY11-CX11</f>
        <v>0</v>
      </c>
      <c r="GS11" s="408" t="e">
        <f>GR11/CX11</f>
        <v>#DIV/0!</v>
      </c>
      <c r="GT11" s="207">
        <f>CG11</f>
        <v>118613</v>
      </c>
      <c r="GU11" s="718">
        <f>CU11</f>
        <v>118351</v>
      </c>
      <c r="GV11" s="169">
        <f>GU11-GT11</f>
        <v>-262</v>
      </c>
      <c r="GW11" s="106">
        <f t="shared" ref="GW11" si="133">IF(ISERROR(GV11/GT11),0,GV11/GT11)</f>
        <v>-2.2088641211334341E-3</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116206</v>
      </c>
      <c r="JK11" s="1011">
        <f t="shared" si="113"/>
        <v>115029</v>
      </c>
      <c r="JL11" s="1011">
        <f t="shared" si="114"/>
        <v>119153</v>
      </c>
      <c r="JM11" s="1011">
        <f t="shared" si="115"/>
        <v>118608</v>
      </c>
      <c r="JN11" s="1011">
        <f t="shared" si="116"/>
        <v>138463</v>
      </c>
      <c r="JO11" s="1011">
        <f t="shared" si="117"/>
        <v>122677</v>
      </c>
      <c r="JP11" s="1011">
        <f t="shared" si="118"/>
        <v>118351</v>
      </c>
      <c r="JQ11" s="1011">
        <f t="shared" si="119"/>
        <v>0</v>
      </c>
      <c r="JR11" s="1011">
        <f t="shared" si="120"/>
        <v>0</v>
      </c>
      <c r="JS11" s="1011">
        <f t="shared" si="121"/>
        <v>0</v>
      </c>
      <c r="JT11" s="1011">
        <f t="shared" si="122"/>
        <v>0</v>
      </c>
    </row>
    <row r="12" spans="1:280" s="3" customFormat="1" ht="21.75" customHeight="1">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t="s">
        <v>282</v>
      </c>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ht="14.25">
      <c r="A13" s="802"/>
      <c r="B13" s="56">
        <v>2.1</v>
      </c>
      <c r="C13" s="13"/>
      <c r="D13" s="13"/>
      <c r="E13" s="1103" t="s">
        <v>0</v>
      </c>
      <c r="F13" s="1103"/>
      <c r="G13" s="1104"/>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v>3392</v>
      </c>
      <c r="CP13" s="23">
        <v>3467</v>
      </c>
      <c r="CQ13" s="70">
        <v>3725</v>
      </c>
      <c r="CR13" s="23">
        <v>3142</v>
      </c>
      <c r="CS13" s="70">
        <v>2963</v>
      </c>
      <c r="CT13" s="1080">
        <v>3473</v>
      </c>
      <c r="CU13" s="915">
        <v>3483</v>
      </c>
      <c r="CV13" s="23"/>
      <c r="CW13" s="23"/>
      <c r="CX13" s="23"/>
      <c r="CY13" s="23"/>
      <c r="CZ13" s="130">
        <f>SUM(CN13:CY13)</f>
        <v>26720</v>
      </c>
      <c r="DA13" s="163">
        <f t="shared" ref="DA13:DA20" si="138">SUM(CN13:CY13)/$CZ$4</f>
        <v>3340</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317</v>
      </c>
      <c r="FY13" s="410">
        <f t="shared" ref="FY13:FY20" si="214">FX13/CN13</f>
        <v>0.10308943089430894</v>
      </c>
      <c r="FZ13" s="323">
        <f t="shared" ref="FZ13:FZ20" si="215">CP13-CO13</f>
        <v>75</v>
      </c>
      <c r="GA13" s="410">
        <f t="shared" ref="GA13:GA20" si="216">FZ13/CO13</f>
        <v>2.2110849056603772E-2</v>
      </c>
      <c r="GB13" s="323">
        <f t="shared" ref="GB13:GB20" si="217">CQ13-CP13</f>
        <v>258</v>
      </c>
      <c r="GC13" s="410">
        <f t="shared" ref="GC13:GC20" si="218">GB13/CP13</f>
        <v>7.4415921546005195E-2</v>
      </c>
      <c r="GD13" s="323">
        <f t="shared" ref="GD13:GD20" si="219">CR13-CQ13</f>
        <v>-583</v>
      </c>
      <c r="GE13" s="410">
        <f t="shared" ref="GE13:GE20" si="220">GD13/CQ13</f>
        <v>-0.15651006711409396</v>
      </c>
      <c r="GF13" s="323">
        <f t="shared" ref="GF13:GF20" si="221">CS13-CR13</f>
        <v>-179</v>
      </c>
      <c r="GG13" s="410">
        <f t="shared" ref="GG13:GG20" si="222">GF13/CR13</f>
        <v>-5.6970082749840868E-2</v>
      </c>
      <c r="GH13" s="323">
        <f t="shared" ref="GH13:GH20" si="223">CT13-CS13</f>
        <v>510</v>
      </c>
      <c r="GI13" s="410">
        <f t="shared" ref="GI13:GI20" si="224">GH13/CS13</f>
        <v>0.17212284846439418</v>
      </c>
      <c r="GJ13" s="323">
        <f t="shared" ref="GJ13:GJ20" si="225">CU13-CT13</f>
        <v>10</v>
      </c>
      <c r="GK13" s="410">
        <f t="shared" ref="GK13:GK20" si="226">GJ13/CT13</f>
        <v>2.8793550244745176E-3</v>
      </c>
      <c r="GL13" s="323">
        <f t="shared" ref="GL13:GL20" si="227">CV13-CU13</f>
        <v>-3483</v>
      </c>
      <c r="GM13" s="410">
        <f t="shared" ref="GM13:GM20" si="228">GL13/CU13</f>
        <v>-1</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CG13</f>
        <v>3966</v>
      </c>
      <c r="GU13" s="720">
        <f t="shared" ref="GU13:GU20" si="236">CU13</f>
        <v>3483</v>
      </c>
      <c r="GV13" s="671">
        <f>GU13-GT13</f>
        <v>-483</v>
      </c>
      <c r="GW13" s="109">
        <f t="shared" ref="GW13:GW17" si="237">IF(ISERROR(GV13/GT13),0,GV13/GT13)</f>
        <v>-0.12178517397881997</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3392</v>
      </c>
      <c r="JK13" s="1013">
        <f t="shared" ref="JK13:JK20" si="244">CP13</f>
        <v>3467</v>
      </c>
      <c r="JL13" s="1013">
        <f t="shared" ref="JL13:JL20" si="245">CQ13</f>
        <v>3725</v>
      </c>
      <c r="JM13" s="1013">
        <f t="shared" ref="JM13:JM20" si="246">CR13</f>
        <v>3142</v>
      </c>
      <c r="JN13" s="1013">
        <f t="shared" ref="JN13:JN20" si="247">CS13</f>
        <v>2963</v>
      </c>
      <c r="JO13" s="1013">
        <f t="shared" ref="JO13:JO20" si="248">CT13</f>
        <v>3473</v>
      </c>
      <c r="JP13" s="1013">
        <f t="shared" ref="JP13:JP20" si="249">CU13</f>
        <v>3483</v>
      </c>
      <c r="JQ13" s="1013">
        <f t="shared" ref="JQ13:JQ20" si="250">CV13</f>
        <v>0</v>
      </c>
      <c r="JR13" s="1013">
        <f t="shared" ref="JR13:JR20" si="251">CW13</f>
        <v>0</v>
      </c>
      <c r="JS13" s="1013">
        <f t="shared" ref="JS13:JS20" si="252">CX13</f>
        <v>0</v>
      </c>
      <c r="JT13" s="1013">
        <f t="shared" ref="JT13:JT20" si="253">CY13</f>
        <v>0</v>
      </c>
    </row>
    <row r="14" spans="1:280" ht="14.25">
      <c r="A14" s="802"/>
      <c r="B14" s="56">
        <v>2.2000000000000002</v>
      </c>
      <c r="C14" s="13"/>
      <c r="D14" s="13"/>
      <c r="E14" s="1103" t="s">
        <v>32</v>
      </c>
      <c r="F14" s="1103"/>
      <c r="G14" s="1104"/>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CO14" si="268">CN13/CN3</f>
        <v>153.75</v>
      </c>
      <c r="CO14" s="79">
        <f t="shared" si="268"/>
        <v>147.47826086956522</v>
      </c>
      <c r="CP14" s="1066">
        <f t="shared" ref="CP14:CQ14" si="269">CP13/CP3</f>
        <v>165.0952380952381</v>
      </c>
      <c r="CQ14" s="1067">
        <f t="shared" si="269"/>
        <v>177.38095238095238</v>
      </c>
      <c r="CR14" s="80">
        <f t="shared" ref="CR14:CS14" si="270">CR13/CR3</f>
        <v>165.36842105263159</v>
      </c>
      <c r="CS14" s="79">
        <f t="shared" si="270"/>
        <v>155.94736842105263</v>
      </c>
      <c r="CT14" s="210">
        <f t="shared" ref="CT14:CU14" si="271">CT13/CT3</f>
        <v>173.65</v>
      </c>
      <c r="CU14" s="79">
        <f t="shared" si="271"/>
        <v>174.15</v>
      </c>
      <c r="CV14" s="80"/>
      <c r="CW14" s="80"/>
      <c r="CX14" s="80"/>
      <c r="CY14" s="80"/>
      <c r="CZ14" s="131" t="s">
        <v>29</v>
      </c>
      <c r="DA14" s="163">
        <f t="shared" si="138"/>
        <v>164.10253010242999</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-6.2717391304347814</v>
      </c>
      <c r="FY14" s="410">
        <f t="shared" si="214"/>
        <v>-4.0791799222340039E-2</v>
      </c>
      <c r="FZ14" s="323">
        <f t="shared" si="215"/>
        <v>17.616977225672883</v>
      </c>
      <c r="GA14" s="410">
        <f t="shared" si="216"/>
        <v>0.11945473944294703</v>
      </c>
      <c r="GB14" s="323">
        <f t="shared" si="217"/>
        <v>12.285714285714278</v>
      </c>
      <c r="GC14" s="410">
        <f t="shared" si="218"/>
        <v>7.441592154600514E-2</v>
      </c>
      <c r="GD14" s="323">
        <f t="shared" si="219"/>
        <v>-12.01253132832079</v>
      </c>
      <c r="GE14" s="410">
        <f t="shared" si="220"/>
        <v>-6.7721653126103787E-2</v>
      </c>
      <c r="GF14" s="323">
        <f t="shared" si="221"/>
        <v>-9.4210526315789593</v>
      </c>
      <c r="GG14" s="410">
        <f t="shared" si="222"/>
        <v>-5.6970082749840938E-2</v>
      </c>
      <c r="GH14" s="323">
        <f t="shared" si="223"/>
        <v>17.702631578947376</v>
      </c>
      <c r="GI14" s="410">
        <f t="shared" si="224"/>
        <v>0.11351670604117453</v>
      </c>
      <c r="GJ14" s="323">
        <f t="shared" si="225"/>
        <v>0.5</v>
      </c>
      <c r="GK14" s="410">
        <f t="shared" si="226"/>
        <v>2.8793550244745176E-3</v>
      </c>
      <c r="GL14" s="323">
        <f t="shared" si="227"/>
        <v>-174.15</v>
      </c>
      <c r="GM14" s="410">
        <f t="shared" si="228"/>
        <v>-1</v>
      </c>
      <c r="GN14" s="323">
        <f t="shared" si="229"/>
        <v>0</v>
      </c>
      <c r="GO14" s="410" t="e">
        <f t="shared" si="230"/>
        <v>#DIV/0!</v>
      </c>
      <c r="GP14" s="323">
        <f t="shared" si="231"/>
        <v>0</v>
      </c>
      <c r="GQ14" s="410" t="e">
        <f t="shared" si="232"/>
        <v>#DIV/0!</v>
      </c>
      <c r="GR14" s="323">
        <f t="shared" si="233"/>
        <v>0</v>
      </c>
      <c r="GS14" s="410" t="e">
        <f t="shared" si="234"/>
        <v>#DIV/0!</v>
      </c>
      <c r="GT14" s="210">
        <f t="shared" si="235"/>
        <v>188.85714285714286</v>
      </c>
      <c r="GU14" s="721">
        <f t="shared" si="236"/>
        <v>174.15</v>
      </c>
      <c r="GV14" s="671">
        <f>GU14-GT14</f>
        <v>-14.707142857142856</v>
      </c>
      <c r="GW14" s="109">
        <f t="shared" si="237"/>
        <v>-7.7874432677760952E-2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147.47826086956522</v>
      </c>
      <c r="JK14" s="1013">
        <f t="shared" si="244"/>
        <v>165.0952380952381</v>
      </c>
      <c r="JL14" s="1013">
        <f t="shared" si="245"/>
        <v>177.38095238095238</v>
      </c>
      <c r="JM14" s="1013">
        <f t="shared" si="246"/>
        <v>165.36842105263159</v>
      </c>
      <c r="JN14" s="1013">
        <f t="shared" si="247"/>
        <v>155.94736842105263</v>
      </c>
      <c r="JO14" s="1013">
        <f t="shared" si="248"/>
        <v>173.65</v>
      </c>
      <c r="JP14" s="1013">
        <f t="shared" si="249"/>
        <v>174.15</v>
      </c>
      <c r="JQ14" s="1013">
        <f t="shared" si="250"/>
        <v>0</v>
      </c>
      <c r="JR14" s="1013">
        <f t="shared" si="251"/>
        <v>0</v>
      </c>
      <c r="JS14" s="1013">
        <f t="shared" si="252"/>
        <v>0</v>
      </c>
      <c r="JT14" s="1013">
        <f t="shared" si="253"/>
        <v>0</v>
      </c>
    </row>
    <row r="15" spans="1:280" ht="14.25">
      <c r="A15" s="802"/>
      <c r="B15" s="56">
        <v>2.2999999999999998</v>
      </c>
      <c r="C15" s="13"/>
      <c r="D15" s="13"/>
      <c r="E15" s="1103" t="s">
        <v>30</v>
      </c>
      <c r="F15" s="1103"/>
      <c r="G15" s="1104"/>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v>0.14000000000000001</v>
      </c>
      <c r="CP15" s="378">
        <v>0.17</v>
      </c>
      <c r="CQ15" s="83">
        <v>0.15</v>
      </c>
      <c r="CR15" s="82">
        <v>0.08</v>
      </c>
      <c r="CS15" s="915">
        <v>0.08</v>
      </c>
      <c r="CT15" s="927">
        <v>0.08</v>
      </c>
      <c r="CU15" s="915">
        <v>7.0000000000000007E-2</v>
      </c>
      <c r="CV15" s="198"/>
      <c r="CW15" s="927"/>
      <c r="CX15" s="927"/>
      <c r="CY15" s="927"/>
      <c r="CZ15" s="132" t="s">
        <v>29</v>
      </c>
      <c r="DA15" s="150">
        <f t="shared" si="138"/>
        <v>0.11749999999999999</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-0.03</v>
      </c>
      <c r="FY15" s="410">
        <f t="shared" si="214"/>
        <v>-0.1764705882352941</v>
      </c>
      <c r="FZ15" s="323">
        <f t="shared" si="215"/>
        <v>0.03</v>
      </c>
      <c r="GA15" s="410">
        <f t="shared" si="216"/>
        <v>0.21428571428571425</v>
      </c>
      <c r="GB15" s="323">
        <f t="shared" si="217"/>
        <v>-2.0000000000000018E-2</v>
      </c>
      <c r="GC15" s="410">
        <f t="shared" si="218"/>
        <v>-0.11764705882352951</v>
      </c>
      <c r="GD15" s="323">
        <f t="shared" si="219"/>
        <v>-6.9999999999999993E-2</v>
      </c>
      <c r="GE15" s="410">
        <f t="shared" si="220"/>
        <v>-0.46666666666666662</v>
      </c>
      <c r="GF15" s="323">
        <f t="shared" si="221"/>
        <v>0</v>
      </c>
      <c r="GG15" s="410">
        <f t="shared" si="222"/>
        <v>0</v>
      </c>
      <c r="GH15" s="323">
        <f t="shared" si="223"/>
        <v>0</v>
      </c>
      <c r="GI15" s="410">
        <f t="shared" si="224"/>
        <v>0</v>
      </c>
      <c r="GJ15" s="323">
        <f t="shared" si="225"/>
        <v>-9.999999999999995E-3</v>
      </c>
      <c r="GK15" s="410">
        <f t="shared" si="226"/>
        <v>-0.12499999999999993</v>
      </c>
      <c r="GL15" s="323">
        <f t="shared" si="227"/>
        <v>-7.0000000000000007E-2</v>
      </c>
      <c r="GM15" s="410">
        <f t="shared" si="228"/>
        <v>-1</v>
      </c>
      <c r="GN15" s="323">
        <f t="shared" si="229"/>
        <v>0</v>
      </c>
      <c r="GO15" s="410" t="e">
        <f t="shared" si="230"/>
        <v>#DIV/0!</v>
      </c>
      <c r="GP15" s="323">
        <f t="shared" si="231"/>
        <v>0</v>
      </c>
      <c r="GQ15" s="410" t="e">
        <f t="shared" si="232"/>
        <v>#DIV/0!</v>
      </c>
      <c r="GR15" s="323">
        <f t="shared" si="233"/>
        <v>0</v>
      </c>
      <c r="GS15" s="410" t="e">
        <f t="shared" si="234"/>
        <v>#DIV/0!</v>
      </c>
      <c r="GT15" s="927">
        <f t="shared" si="235"/>
        <v>0.17</v>
      </c>
      <c r="GU15" s="934">
        <f t="shared" si="236"/>
        <v>7.0000000000000007E-2</v>
      </c>
      <c r="GV15" s="673">
        <f>GU15-GT15</f>
        <v>-0.1</v>
      </c>
      <c r="GW15" s="109">
        <f t="shared" si="237"/>
        <v>-0.58823529411764708</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0.14000000000000001</v>
      </c>
      <c r="JK15" s="1014">
        <f t="shared" si="244"/>
        <v>0.17</v>
      </c>
      <c r="JL15" s="1014">
        <f t="shared" si="245"/>
        <v>0.15</v>
      </c>
      <c r="JM15" s="1014">
        <f t="shared" si="246"/>
        <v>0.08</v>
      </c>
      <c r="JN15" s="1014">
        <f t="shared" si="247"/>
        <v>0.08</v>
      </c>
      <c r="JO15" s="1014">
        <f t="shared" si="248"/>
        <v>0.08</v>
      </c>
      <c r="JP15" s="1014">
        <f t="shared" si="249"/>
        <v>7.0000000000000007E-2</v>
      </c>
      <c r="JQ15" s="1014">
        <f t="shared" si="250"/>
        <v>0</v>
      </c>
      <c r="JR15" s="1014">
        <f t="shared" si="251"/>
        <v>0</v>
      </c>
      <c r="JS15" s="1014">
        <f t="shared" si="252"/>
        <v>0</v>
      </c>
      <c r="JT15" s="1014">
        <f t="shared" si="253"/>
        <v>0</v>
      </c>
    </row>
    <row r="16" spans="1:280" ht="14.25">
      <c r="A16" s="802"/>
      <c r="B16" s="56">
        <v>2.4</v>
      </c>
      <c r="C16" s="13"/>
      <c r="D16" s="13"/>
      <c r="E16" s="1103" t="s">
        <v>31</v>
      </c>
      <c r="F16" s="1103"/>
      <c r="G16" s="1104"/>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v>11.04</v>
      </c>
      <c r="CP16" s="198">
        <v>18.5</v>
      </c>
      <c r="CQ16" s="83">
        <v>8.4</v>
      </c>
      <c r="CR16" s="198">
        <v>13.4</v>
      </c>
      <c r="CS16" s="83">
        <v>8.1300000000000008</v>
      </c>
      <c r="CT16" s="198">
        <v>13.28</v>
      </c>
      <c r="CU16" s="83">
        <v>23.09</v>
      </c>
      <c r="CV16" s="198"/>
      <c r="CW16" s="198"/>
      <c r="CX16" s="198"/>
      <c r="CY16" s="198"/>
      <c r="CZ16" s="132" t="s">
        <v>29</v>
      </c>
      <c r="DA16" s="150">
        <f t="shared" si="138"/>
        <v>13.66375</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-2.4300000000000015</v>
      </c>
      <c r="FY16" s="410">
        <f t="shared" si="214"/>
        <v>-0.18040089086859698</v>
      </c>
      <c r="FZ16" s="324">
        <f t="shared" si="215"/>
        <v>7.4600000000000009</v>
      </c>
      <c r="GA16" s="410">
        <f t="shared" si="216"/>
        <v>0.67572463768115953</v>
      </c>
      <c r="GB16" s="324">
        <f t="shared" si="217"/>
        <v>-10.1</v>
      </c>
      <c r="GC16" s="410">
        <f t="shared" si="218"/>
        <v>-0.54594594594594592</v>
      </c>
      <c r="GD16" s="324">
        <f t="shared" si="219"/>
        <v>5</v>
      </c>
      <c r="GE16" s="410">
        <f t="shared" si="220"/>
        <v>0.59523809523809523</v>
      </c>
      <c r="GF16" s="324">
        <f t="shared" si="221"/>
        <v>-5.27</v>
      </c>
      <c r="GG16" s="410">
        <f t="shared" si="222"/>
        <v>-0.39328358208955222</v>
      </c>
      <c r="GH16" s="324">
        <f t="shared" si="223"/>
        <v>5.1499999999999986</v>
      </c>
      <c r="GI16" s="410">
        <f t="shared" si="224"/>
        <v>0.63345633456334538</v>
      </c>
      <c r="GJ16" s="324">
        <f t="shared" si="225"/>
        <v>9.81</v>
      </c>
      <c r="GK16" s="410">
        <f t="shared" si="226"/>
        <v>0.73870481927710852</v>
      </c>
      <c r="GL16" s="324">
        <f t="shared" si="227"/>
        <v>-23.09</v>
      </c>
      <c r="GM16" s="410">
        <f t="shared" si="228"/>
        <v>-1</v>
      </c>
      <c r="GN16" s="324">
        <f t="shared" si="229"/>
        <v>0</v>
      </c>
      <c r="GO16" s="410" t="e">
        <f t="shared" si="230"/>
        <v>#DIV/0!</v>
      </c>
      <c r="GP16" s="324">
        <f t="shared" si="231"/>
        <v>0</v>
      </c>
      <c r="GQ16" s="410" t="e">
        <f t="shared" si="232"/>
        <v>#DIV/0!</v>
      </c>
      <c r="GR16" s="324">
        <f t="shared" si="233"/>
        <v>0</v>
      </c>
      <c r="GS16" s="410" t="e">
        <f t="shared" si="234"/>
        <v>#DIV/0!</v>
      </c>
      <c r="GT16" s="198">
        <f t="shared" si="235"/>
        <v>10.08</v>
      </c>
      <c r="GU16" s="722">
        <f t="shared" si="236"/>
        <v>23.09</v>
      </c>
      <c r="GV16" s="673">
        <f>GU16-GT16</f>
        <v>13.01</v>
      </c>
      <c r="GW16" s="109">
        <f t="shared" si="237"/>
        <v>1.2906746031746033</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11.04</v>
      </c>
      <c r="JK16" s="1014">
        <f t="shared" si="244"/>
        <v>18.5</v>
      </c>
      <c r="JL16" s="1014">
        <f t="shared" si="245"/>
        <v>8.4</v>
      </c>
      <c r="JM16" s="1014">
        <f t="shared" si="246"/>
        <v>13.4</v>
      </c>
      <c r="JN16" s="1014">
        <f t="shared" si="247"/>
        <v>8.1300000000000008</v>
      </c>
      <c r="JO16" s="1014">
        <f t="shared" si="248"/>
        <v>13.28</v>
      </c>
      <c r="JP16" s="1014">
        <f t="shared" si="249"/>
        <v>23.09</v>
      </c>
      <c r="JQ16" s="1014">
        <f t="shared" si="250"/>
        <v>0</v>
      </c>
      <c r="JR16" s="1014">
        <f t="shared" si="251"/>
        <v>0</v>
      </c>
      <c r="JS16" s="1014">
        <f t="shared" si="252"/>
        <v>0</v>
      </c>
      <c r="JT16" s="1014">
        <f t="shared" si="253"/>
        <v>0</v>
      </c>
    </row>
    <row r="17" spans="1:280" ht="14.25">
      <c r="A17" s="802"/>
      <c r="B17" s="56">
        <v>2.5</v>
      </c>
      <c r="C17" s="13"/>
      <c r="D17" s="13"/>
      <c r="E17" s="1103" t="s">
        <v>3</v>
      </c>
      <c r="F17" s="1103"/>
      <c r="G17" s="1104"/>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v>4.3</v>
      </c>
      <c r="CP17" s="82">
        <v>4.22</v>
      </c>
      <c r="CQ17" s="83">
        <v>4.1399999999999997</v>
      </c>
      <c r="CR17" s="82">
        <v>4.08</v>
      </c>
      <c r="CS17" s="83">
        <v>4.46</v>
      </c>
      <c r="CT17" s="198">
        <v>5.03</v>
      </c>
      <c r="CU17" s="83">
        <v>12.07</v>
      </c>
      <c r="CV17" s="179"/>
      <c r="CW17" s="179"/>
      <c r="CX17" s="179"/>
      <c r="CY17" s="179"/>
      <c r="CZ17" s="133" t="s">
        <v>29</v>
      </c>
      <c r="DA17" s="150">
        <f t="shared" si="138"/>
        <v>5.33</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-4.0000000000000036E-2</v>
      </c>
      <c r="FY17" s="410">
        <f t="shared" si="214"/>
        <v>-9.2165898617511607E-3</v>
      </c>
      <c r="FZ17" s="324">
        <f t="shared" si="215"/>
        <v>-8.0000000000000071E-2</v>
      </c>
      <c r="GA17" s="410">
        <f t="shared" si="216"/>
        <v>-1.8604651162790715E-2</v>
      </c>
      <c r="GB17" s="324">
        <f t="shared" si="217"/>
        <v>-8.0000000000000071E-2</v>
      </c>
      <c r="GC17" s="410">
        <f t="shared" si="218"/>
        <v>-1.8957345971564E-2</v>
      </c>
      <c r="GD17" s="324">
        <f t="shared" si="219"/>
        <v>-5.9999999999999609E-2</v>
      </c>
      <c r="GE17" s="410">
        <f t="shared" si="220"/>
        <v>-1.4492753623188312E-2</v>
      </c>
      <c r="GF17" s="324">
        <f t="shared" si="221"/>
        <v>0.37999999999999989</v>
      </c>
      <c r="GG17" s="410">
        <f t="shared" si="222"/>
        <v>9.3137254901960759E-2</v>
      </c>
      <c r="GH17" s="324">
        <f t="shared" si="223"/>
        <v>0.57000000000000028</v>
      </c>
      <c r="GI17" s="410">
        <f t="shared" si="224"/>
        <v>0.1278026905829597</v>
      </c>
      <c r="GJ17" s="324">
        <f t="shared" si="225"/>
        <v>7.04</v>
      </c>
      <c r="GK17" s="410">
        <f t="shared" si="226"/>
        <v>1.3996023856858846</v>
      </c>
      <c r="GL17" s="324">
        <f t="shared" si="227"/>
        <v>-12.07</v>
      </c>
      <c r="GM17" s="410">
        <f t="shared" si="228"/>
        <v>-1</v>
      </c>
      <c r="GN17" s="324">
        <f t="shared" si="229"/>
        <v>0</v>
      </c>
      <c r="GO17" s="410" t="e">
        <f t="shared" si="230"/>
        <v>#DIV/0!</v>
      </c>
      <c r="GP17" s="324">
        <f t="shared" si="231"/>
        <v>0</v>
      </c>
      <c r="GQ17" s="410" t="e">
        <f t="shared" si="232"/>
        <v>#DIV/0!</v>
      </c>
      <c r="GR17" s="324">
        <f t="shared" si="233"/>
        <v>0</v>
      </c>
      <c r="GS17" s="410" t="e">
        <f t="shared" si="234"/>
        <v>#DIV/0!</v>
      </c>
      <c r="GT17" s="198">
        <f t="shared" si="235"/>
        <v>4.3600000000000003</v>
      </c>
      <c r="GU17" s="722">
        <f t="shared" si="236"/>
        <v>12.07</v>
      </c>
      <c r="GV17" s="673">
        <f>GU17-GT17</f>
        <v>7.71</v>
      </c>
      <c r="GW17" s="109">
        <f t="shared" si="237"/>
        <v>1.7683486238532109</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4.3</v>
      </c>
      <c r="JK17" s="1014">
        <f t="shared" si="244"/>
        <v>4.22</v>
      </c>
      <c r="JL17" s="1014">
        <f t="shared" si="245"/>
        <v>4.1399999999999997</v>
      </c>
      <c r="JM17" s="1014">
        <f t="shared" si="246"/>
        <v>4.08</v>
      </c>
      <c r="JN17" s="1014">
        <f t="shared" si="247"/>
        <v>4.46</v>
      </c>
      <c r="JO17" s="1014">
        <f t="shared" si="248"/>
        <v>5.03</v>
      </c>
      <c r="JP17" s="1014">
        <f t="shared" si="249"/>
        <v>12.07</v>
      </c>
      <c r="JQ17" s="1014">
        <f t="shared" si="250"/>
        <v>0</v>
      </c>
      <c r="JR17" s="1014">
        <f t="shared" si="251"/>
        <v>0</v>
      </c>
      <c r="JS17" s="1014">
        <f t="shared" si="252"/>
        <v>0</v>
      </c>
      <c r="JT17" s="1014">
        <f t="shared" si="253"/>
        <v>0</v>
      </c>
    </row>
    <row r="18" spans="1:280" ht="15.75" customHeight="1">
      <c r="A18" s="802"/>
      <c r="B18" s="56">
        <v>2.6</v>
      </c>
      <c r="C18" s="13"/>
      <c r="D18" s="452"/>
      <c r="E18" s="1105" t="s">
        <v>19</v>
      </c>
      <c r="F18" s="1105"/>
      <c r="G18" s="1106"/>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72">AJ6/AJ23</f>
        <v>0.77232704402515728</v>
      </c>
      <c r="AK18" s="102">
        <f t="shared" si="272"/>
        <v>0.77253478523895946</v>
      </c>
      <c r="AL18" s="105">
        <f t="shared" si="272"/>
        <v>0.77591973244147161</v>
      </c>
      <c r="AM18" s="102">
        <f t="shared" si="272"/>
        <v>0.62030618139803584</v>
      </c>
      <c r="AN18" s="630">
        <f t="shared" si="272"/>
        <v>0.6971653101319113</v>
      </c>
      <c r="AO18" s="628">
        <f t="shared" si="272"/>
        <v>0.78608159067535144</v>
      </c>
      <c r="AP18" s="630">
        <f t="shared" si="272"/>
        <v>0.80538999740865513</v>
      </c>
      <c r="AQ18" s="628">
        <f t="shared" si="272"/>
        <v>0.75041276829939463</v>
      </c>
      <c r="AR18" s="630">
        <f t="shared" si="272"/>
        <v>0.7453598176489743</v>
      </c>
      <c r="AS18" s="628">
        <f t="shared" si="272"/>
        <v>0.7677880321524263</v>
      </c>
      <c r="AT18" s="630">
        <f t="shared" si="272"/>
        <v>0.84904935663529868</v>
      </c>
      <c r="AU18" s="628">
        <f t="shared" si="272"/>
        <v>0.84341342170671085</v>
      </c>
      <c r="AV18" s="132" t="s">
        <v>29</v>
      </c>
      <c r="AW18" s="151">
        <f t="shared" ref="AW18:BH18" si="273">AW6/AW23</f>
        <v>0.75769875584576019</v>
      </c>
      <c r="AX18" s="380">
        <f t="shared" si="273"/>
        <v>0.75583530028848678</v>
      </c>
      <c r="AY18" s="102">
        <f t="shared" si="273"/>
        <v>0.80518763796909487</v>
      </c>
      <c r="AZ18" s="105">
        <f t="shared" si="273"/>
        <v>0.88291354663036081</v>
      </c>
      <c r="BA18" s="102">
        <f t="shared" si="273"/>
        <v>0.75817538012913976</v>
      </c>
      <c r="BB18" s="630">
        <f t="shared" si="273"/>
        <v>0.73613921489275602</v>
      </c>
      <c r="BC18" s="628">
        <f t="shared" si="273"/>
        <v>0.81668978270920023</v>
      </c>
      <c r="BD18" s="630">
        <f t="shared" si="273"/>
        <v>0.87134842329270656</v>
      </c>
      <c r="BE18" s="628">
        <f t="shared" si="273"/>
        <v>0.74945054945054945</v>
      </c>
      <c r="BF18" s="630">
        <f t="shared" si="273"/>
        <v>0.79167838065785778</v>
      </c>
      <c r="BG18" s="628">
        <f t="shared" si="273"/>
        <v>0.78853465925709276</v>
      </c>
      <c r="BH18" s="630">
        <f t="shared" si="273"/>
        <v>0.80824427480916028</v>
      </c>
      <c r="BI18" s="628">
        <f t="shared" ref="BI18" si="274">BI6/BI23</f>
        <v>0.77518528685149601</v>
      </c>
      <c r="BJ18" s="132" t="s">
        <v>29</v>
      </c>
      <c r="BK18" s="151">
        <f t="shared" ref="BK18" si="275">BK6/BK23</f>
        <v>0.79294980998558506</v>
      </c>
      <c r="BL18" s="380">
        <f t="shared" ref="BL18:BM18" si="276">BL6/BL23</f>
        <v>0.8029530201342282</v>
      </c>
      <c r="BM18" s="102">
        <f t="shared" si="276"/>
        <v>0.80376193149915776</v>
      </c>
      <c r="BN18" s="105">
        <f t="shared" ref="BN18:BO18" si="277">BN6/BN23</f>
        <v>0.8103843217103589</v>
      </c>
      <c r="BO18" s="102">
        <f t="shared" si="277"/>
        <v>0.79752969121140138</v>
      </c>
      <c r="BP18" s="211">
        <f t="shared" ref="BP18:BQ18" si="278">BP6/BP23</f>
        <v>0.77758670106047578</v>
      </c>
      <c r="BQ18" s="628">
        <f t="shared" si="278"/>
        <v>0.79762889440308793</v>
      </c>
      <c r="BR18" s="630">
        <f t="shared" ref="BR18" si="279">BR6/BR23</f>
        <v>0.79673721340388004</v>
      </c>
      <c r="BS18" s="628">
        <f t="shared" ref="BS18:BT18" si="280">BS6/BS23</f>
        <v>0.82875511396843948</v>
      </c>
      <c r="BT18" s="630">
        <f t="shared" si="280"/>
        <v>0.79397373165078544</v>
      </c>
      <c r="BU18" s="630">
        <f t="shared" ref="BU18:BV18" si="281">BU6/BU23</f>
        <v>0.87698686938493431</v>
      </c>
      <c r="BV18" s="630">
        <f t="shared" si="281"/>
        <v>0.81928094177537381</v>
      </c>
      <c r="BW18" s="630">
        <f t="shared" ref="BW18" si="282">BW6/BW23</f>
        <v>0.81280627245998038</v>
      </c>
      <c r="BX18" s="132" t="s">
        <v>29</v>
      </c>
      <c r="BY18" s="151">
        <f t="shared" si="136"/>
        <v>0.80986539188850848</v>
      </c>
      <c r="BZ18" s="630">
        <f t="shared" ref="BZ18:CA18" si="283">BZ6/BZ23</f>
        <v>0.80508191240387827</v>
      </c>
      <c r="CA18" s="102">
        <f t="shared" si="283"/>
        <v>0.80260006842285325</v>
      </c>
      <c r="CB18" s="105">
        <f t="shared" ref="CB18:CC18" si="284">CB6/CB23</f>
        <v>0.82493040519641203</v>
      </c>
      <c r="CC18" s="102">
        <f t="shared" si="284"/>
        <v>0.79093333333333338</v>
      </c>
      <c r="CD18" s="211">
        <f t="shared" ref="CD18:CE18" si="285">CD6/CD23</f>
        <v>0.82323381613952118</v>
      </c>
      <c r="CE18" s="628">
        <f t="shared" si="285"/>
        <v>0.80509841884478861</v>
      </c>
      <c r="CF18" s="630">
        <f t="shared" ref="CF18:CG18" si="286">CF6/CF23</f>
        <v>0.78941141674060933</v>
      </c>
      <c r="CG18" s="628">
        <f t="shared" si="286"/>
        <v>0.72947430596574125</v>
      </c>
      <c r="CH18" s="630">
        <f t="shared" ref="CH18:CI18" si="287">CH6/CH23</f>
        <v>0.77548428072403941</v>
      </c>
      <c r="CI18" s="630">
        <f t="shared" si="287"/>
        <v>0.78251445086705207</v>
      </c>
      <c r="CJ18" s="630">
        <f t="shared" ref="CJ18:CK18" si="288">CJ6/CJ23</f>
        <v>0.82499059089198346</v>
      </c>
      <c r="CK18" s="630">
        <f t="shared" si="288"/>
        <v>0.82329182093571185</v>
      </c>
      <c r="CL18" s="132" t="s">
        <v>29</v>
      </c>
      <c r="CM18" s="151">
        <f t="shared" si="137"/>
        <v>0.79808706837216026</v>
      </c>
      <c r="CN18" s="630">
        <f t="shared" ref="CN18:CO18" si="289">CN6/CN23</f>
        <v>0.82967786154900613</v>
      </c>
      <c r="CO18" s="102">
        <f t="shared" si="289"/>
        <v>0.83506070476754513</v>
      </c>
      <c r="CP18" s="105">
        <f t="shared" ref="CP18:CQ18" si="290">CP6/CP23</f>
        <v>0.8337604099935938</v>
      </c>
      <c r="CQ18" s="102">
        <f t="shared" si="290"/>
        <v>0.86089164785553052</v>
      </c>
      <c r="CR18" s="211">
        <f t="shared" ref="CR18:CS18" si="291">CR6/CR23</f>
        <v>0.86542515811665499</v>
      </c>
      <c r="CS18" s="628">
        <f t="shared" si="291"/>
        <v>0.8438177874186551</v>
      </c>
      <c r="CT18" s="1081">
        <f t="shared" ref="CT18:CU18" si="292">CT6/CT23</f>
        <v>0.76860313315926898</v>
      </c>
      <c r="CU18" s="628">
        <f t="shared" si="292"/>
        <v>0.76763080922976923</v>
      </c>
      <c r="CV18" s="630"/>
      <c r="CW18" s="630"/>
      <c r="CX18" s="630"/>
      <c r="CY18" s="630"/>
      <c r="CZ18" s="132" t="s">
        <v>29</v>
      </c>
      <c r="DA18" s="151">
        <f>SUM(CN18:CY18)/$CZ$4</f>
        <v>0.82560843901125303</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5.3828432185389907E-3</v>
      </c>
      <c r="FY18" s="410">
        <f t="shared" si="214"/>
        <v>6.4878713389908199E-3</v>
      </c>
      <c r="FZ18" s="404">
        <f t="shared" si="215"/>
        <v>-1.3002947739513271E-3</v>
      </c>
      <c r="GA18" s="410">
        <f t="shared" si="216"/>
        <v>-1.5571260466785929E-3</v>
      </c>
      <c r="GB18" s="404">
        <f t="shared" si="217"/>
        <v>2.7131237861936719E-2</v>
      </c>
      <c r="GC18" s="410">
        <f t="shared" si="218"/>
        <v>3.2540808530528792E-2</v>
      </c>
      <c r="GD18" s="404">
        <f t="shared" si="219"/>
        <v>4.5335102611244738E-3</v>
      </c>
      <c r="GE18" s="410">
        <f t="shared" si="220"/>
        <v>5.2660637054818531E-3</v>
      </c>
      <c r="GF18" s="404">
        <f t="shared" si="221"/>
        <v>-2.1607370697999895E-2</v>
      </c>
      <c r="GG18" s="410">
        <f t="shared" si="222"/>
        <v>-2.4967347546288144E-2</v>
      </c>
      <c r="GH18" s="404">
        <f t="shared" si="223"/>
        <v>-7.5214654259386116E-2</v>
      </c>
      <c r="GI18" s="410">
        <f t="shared" si="224"/>
        <v>-8.9136132682717223E-2</v>
      </c>
      <c r="GJ18" s="404">
        <f t="shared" si="225"/>
        <v>-9.723239294997521E-4</v>
      </c>
      <c r="GK18" s="410">
        <f t="shared" si="226"/>
        <v>-1.2650532993576391E-3</v>
      </c>
      <c r="GL18" s="404">
        <f t="shared" si="227"/>
        <v>-0.76763080922976923</v>
      </c>
      <c r="GM18" s="410">
        <f t="shared" si="228"/>
        <v>-1</v>
      </c>
      <c r="GN18" s="404">
        <f t="shared" si="229"/>
        <v>0</v>
      </c>
      <c r="GO18" s="410" t="e">
        <f t="shared" si="230"/>
        <v>#DIV/0!</v>
      </c>
      <c r="GP18" s="404">
        <f t="shared" si="231"/>
        <v>0</v>
      </c>
      <c r="GQ18" s="410" t="e">
        <f t="shared" si="232"/>
        <v>#DIV/0!</v>
      </c>
      <c r="GR18" s="404">
        <f t="shared" si="233"/>
        <v>0</v>
      </c>
      <c r="GS18" s="410" t="e">
        <f t="shared" si="234"/>
        <v>#DIV/0!</v>
      </c>
      <c r="GT18" s="211">
        <f t="shared" si="235"/>
        <v>0.72947430596574125</v>
      </c>
      <c r="GU18" s="723">
        <f t="shared" si="236"/>
        <v>0.76763080922976923</v>
      </c>
      <c r="GV18" s="674">
        <f>(GU18-GT18)*100</f>
        <v>3.8156503264027974</v>
      </c>
      <c r="GW18" s="109">
        <f>IF(ISERROR((GV18/GT18)/100),0,(GV18/GT18)/100)</f>
        <v>5.2306850223481263E-2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0.83506070476754513</v>
      </c>
      <c r="JK18" s="1015">
        <f t="shared" si="244"/>
        <v>0.8337604099935938</v>
      </c>
      <c r="JL18" s="1015">
        <f t="shared" si="245"/>
        <v>0.86089164785553052</v>
      </c>
      <c r="JM18" s="1015">
        <f t="shared" si="246"/>
        <v>0.86542515811665499</v>
      </c>
      <c r="JN18" s="1015">
        <f t="shared" si="247"/>
        <v>0.8438177874186551</v>
      </c>
      <c r="JO18" s="1015">
        <f t="shared" si="248"/>
        <v>0.76860313315926898</v>
      </c>
      <c r="JP18" s="1015">
        <f t="shared" si="249"/>
        <v>0.76763080922976923</v>
      </c>
      <c r="JQ18" s="1015">
        <f t="shared" si="250"/>
        <v>0</v>
      </c>
      <c r="JR18" s="1015">
        <f t="shared" si="251"/>
        <v>0</v>
      </c>
      <c r="JS18" s="1015">
        <f t="shared" si="252"/>
        <v>0</v>
      </c>
      <c r="JT18" s="1015">
        <f t="shared" si="253"/>
        <v>0</v>
      </c>
    </row>
    <row r="19" spans="1:280" s="2" customFormat="1" ht="15.75" customHeight="1">
      <c r="A19" s="802"/>
      <c r="B19" s="56">
        <v>2.7</v>
      </c>
      <c r="C19" s="13"/>
      <c r="D19" s="452"/>
      <c r="E19" s="1105" t="s">
        <v>20</v>
      </c>
      <c r="F19" s="1105"/>
      <c r="G19" s="1106"/>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93">AJ7/AJ13</f>
        <v>1.7881332972094283E-2</v>
      </c>
      <c r="AK19" s="102">
        <f t="shared" si="293"/>
        <v>2.0605112154407929E-2</v>
      </c>
      <c r="AL19" s="105">
        <f t="shared" si="293"/>
        <v>2.4009978172747116E-2</v>
      </c>
      <c r="AM19" s="102">
        <f t="shared" si="293"/>
        <v>8.9240030097817905E-2</v>
      </c>
      <c r="AN19" s="630">
        <f t="shared" si="293"/>
        <v>2.3567220139260846E-2</v>
      </c>
      <c r="AO19" s="628">
        <f t="shared" si="293"/>
        <v>1.5764425936942297E-2</v>
      </c>
      <c r="AP19" s="630">
        <f t="shared" si="293"/>
        <v>1.4973508408200876E-2</v>
      </c>
      <c r="AQ19" s="628">
        <f t="shared" si="293"/>
        <v>1.3006134969325154E-2</v>
      </c>
      <c r="AR19" s="630">
        <f t="shared" si="293"/>
        <v>1.1714285714285714E-2</v>
      </c>
      <c r="AS19" s="628">
        <f t="shared" si="293"/>
        <v>1.8234672304439745E-2</v>
      </c>
      <c r="AT19" s="630">
        <f t="shared" si="293"/>
        <v>2.8174037089871613E-2</v>
      </c>
      <c r="AU19" s="628">
        <f t="shared" si="293"/>
        <v>2.3225806451612905E-2</v>
      </c>
      <c r="AV19" s="132" t="s">
        <v>29</v>
      </c>
      <c r="AW19" s="151">
        <f t="shared" si="134"/>
        <v>2.5033045367583866E-2</v>
      </c>
      <c r="AX19" s="380">
        <f t="shared" ref="AX19:BH19" si="294">AX7/AX13</f>
        <v>1.7012351433232348E-2</v>
      </c>
      <c r="AY19" s="102">
        <f t="shared" si="294"/>
        <v>2.0692974013474495E-2</v>
      </c>
      <c r="AZ19" s="105">
        <f t="shared" si="294"/>
        <v>3.5356400075628666E-2</v>
      </c>
      <c r="BA19" s="102">
        <f t="shared" si="294"/>
        <v>0.28982229402261711</v>
      </c>
      <c r="BB19" s="630">
        <f t="shared" si="294"/>
        <v>0.13950598104707163</v>
      </c>
      <c r="BC19" s="628">
        <f t="shared" si="294"/>
        <v>7.3247815579103925E-2</v>
      </c>
      <c r="BD19" s="630">
        <f t="shared" si="294"/>
        <v>3.8233801387244123E-2</v>
      </c>
      <c r="BE19" s="628">
        <f t="shared" si="294"/>
        <v>3.4939759036144581E-2</v>
      </c>
      <c r="BF19" s="630">
        <f t="shared" si="294"/>
        <v>1.9662921348314606E-2</v>
      </c>
      <c r="BG19" s="628">
        <f t="shared" si="294"/>
        <v>1.1329916374426759E-2</v>
      </c>
      <c r="BH19" s="630">
        <f t="shared" si="294"/>
        <v>1.3869232946504387E-2</v>
      </c>
      <c r="BI19" s="628">
        <f t="shared" ref="BI19" si="295">BI7/BI13</f>
        <v>2.0665593129361247E-2</v>
      </c>
      <c r="BJ19" s="132" t="s">
        <v>29</v>
      </c>
      <c r="BK19" s="151">
        <f t="shared" si="135"/>
        <v>5.9528253366093652E-2</v>
      </c>
      <c r="BL19" s="380">
        <f t="shared" ref="BL19:BM19" si="296">BL7/BL13</f>
        <v>1.7495626093476629E-2</v>
      </c>
      <c r="BM19" s="102">
        <f t="shared" si="296"/>
        <v>1.9154030327214685E-2</v>
      </c>
      <c r="BN19" s="105">
        <f t="shared" ref="BN19:BO19" si="297">BN7/BN13</f>
        <v>2.0853080568720379E-2</v>
      </c>
      <c r="BO19" s="102">
        <f t="shared" si="297"/>
        <v>0.38479421387980023</v>
      </c>
      <c r="BP19" s="211">
        <f t="shared" ref="BP19:BQ19" si="298">BP7/BP13</f>
        <v>1.7473118279569891E-2</v>
      </c>
      <c r="BQ19" s="628">
        <f t="shared" si="298"/>
        <v>1.6853932584269662E-2</v>
      </c>
      <c r="BR19" s="630">
        <f t="shared" ref="BR19" si="299">BR7/BR13</f>
        <v>5.2189562087582485E-2</v>
      </c>
      <c r="BS19" s="628">
        <f t="shared" ref="BS19:BT19" si="300">BS7/BS13</f>
        <v>6.8947906026557718E-2</v>
      </c>
      <c r="BT19" s="630">
        <f t="shared" si="300"/>
        <v>3.0954631379962193E-2</v>
      </c>
      <c r="BU19" s="630">
        <f t="shared" ref="BU19:BV19" si="301">BU7/BU13</f>
        <v>3.3077853973376363E-2</v>
      </c>
      <c r="BV19" s="630">
        <f t="shared" si="301"/>
        <v>2.1670943826632448E-2</v>
      </c>
      <c r="BW19" s="630">
        <f t="shared" ref="BW19" si="302">BW7/BW13</f>
        <v>2.8977272727272727E-2</v>
      </c>
      <c r="BX19" s="132" t="s">
        <v>29</v>
      </c>
      <c r="BY19" s="151">
        <f t="shared" si="136"/>
        <v>5.9370180979536287E-2</v>
      </c>
      <c r="BZ19" s="630">
        <f t="shared" ref="BZ19:CA19" si="303">BZ7/BZ13</f>
        <v>4.3634190077704721E-2</v>
      </c>
      <c r="CA19" s="102">
        <f t="shared" si="303"/>
        <v>4.1104899704044726E-2</v>
      </c>
      <c r="CB19" s="105">
        <f t="shared" ref="CB19:CC19" si="304">CB7/CB13</f>
        <v>5.4513481828839389E-2</v>
      </c>
      <c r="CC19" s="102">
        <f t="shared" si="304"/>
        <v>0.11200200451014783</v>
      </c>
      <c r="CD19" s="211">
        <f t="shared" ref="CD19:CE19" si="305">CD7/CD13</f>
        <v>8.8586956521739132E-2</v>
      </c>
      <c r="CE19" s="628">
        <f t="shared" si="305"/>
        <v>4.738154613466334E-2</v>
      </c>
      <c r="CF19" s="630">
        <f t="shared" ref="CF19:CG19" si="306">CF7/CF13</f>
        <v>3.2319912352780061E-2</v>
      </c>
      <c r="CG19" s="628">
        <f t="shared" si="306"/>
        <v>2.4205748865355523E-2</v>
      </c>
      <c r="CH19" s="630">
        <f t="shared" ref="CH19:CI19" si="307">CH7/CH13</f>
        <v>3.1955922865013774E-2</v>
      </c>
      <c r="CI19" s="630">
        <f t="shared" si="307"/>
        <v>2.5769956002514142E-2</v>
      </c>
      <c r="CJ19" s="630">
        <f t="shared" ref="CJ19:CK19" si="308">CJ7/CJ13</f>
        <v>1.8756169792694965E-2</v>
      </c>
      <c r="CK19" s="630">
        <f t="shared" si="308"/>
        <v>2.0192887281494876E-2</v>
      </c>
      <c r="CL19" s="132" t="s">
        <v>29</v>
      </c>
      <c r="CM19" s="151">
        <f t="shared" si="137"/>
        <v>4.5035306328082704E-2</v>
      </c>
      <c r="CN19" s="630">
        <f t="shared" ref="CN19:CO19" si="309">CN7/CN13</f>
        <v>2.5691056910569107E-2</v>
      </c>
      <c r="CO19" s="102">
        <f t="shared" si="309"/>
        <v>3.4198113207547169E-2</v>
      </c>
      <c r="CP19" s="105">
        <f t="shared" ref="CP19:CQ19" si="310">CP7/CP13</f>
        <v>3.2881453706374388E-2</v>
      </c>
      <c r="CQ19" s="102">
        <f t="shared" si="310"/>
        <v>3.3825503355704695E-2</v>
      </c>
      <c r="CR19" s="211">
        <f t="shared" ref="CR19:CS19" si="311">CR7/CR13</f>
        <v>1.9096117122851686E-2</v>
      </c>
      <c r="CS19" s="628">
        <f t="shared" si="311"/>
        <v>2.2949713128585892E-2</v>
      </c>
      <c r="CT19" s="1081">
        <f t="shared" ref="CT19:CU19" si="312">CT7/CT13</f>
        <v>5.7299164987042905E-2</v>
      </c>
      <c r="CU19" s="628">
        <f t="shared" si="312"/>
        <v>1.119724375538329E-2</v>
      </c>
      <c r="CV19" s="630"/>
      <c r="CW19" s="630"/>
      <c r="CX19" s="630"/>
      <c r="CY19" s="630"/>
      <c r="CZ19" s="132" t="s">
        <v>29</v>
      </c>
      <c r="DA19" s="151">
        <f t="shared" si="138"/>
        <v>2.9642295771757393E-2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8.5070562969780626E-3</v>
      </c>
      <c r="FY19" s="410">
        <f t="shared" si="214"/>
        <v>0.33112909004060181</v>
      </c>
      <c r="FZ19" s="404">
        <f t="shared" si="215"/>
        <v>-1.3166595011727816E-3</v>
      </c>
      <c r="GA19" s="410">
        <f t="shared" si="216"/>
        <v>-3.8500939896362718E-2</v>
      </c>
      <c r="GB19" s="404">
        <f t="shared" si="217"/>
        <v>9.4404964933030716E-4</v>
      </c>
      <c r="GC19" s="410">
        <f t="shared" si="218"/>
        <v>2.8710702931826097E-2</v>
      </c>
      <c r="GD19" s="404">
        <f t="shared" si="219"/>
        <v>-1.4729386232853008E-2</v>
      </c>
      <c r="GE19" s="410">
        <f t="shared" si="220"/>
        <v>-0.43545209299505921</v>
      </c>
      <c r="GF19" s="404">
        <f t="shared" si="221"/>
        <v>3.8535960057342056E-3</v>
      </c>
      <c r="GG19" s="410">
        <f t="shared" si="222"/>
        <v>0.20179997750028122</v>
      </c>
      <c r="GH19" s="404">
        <f t="shared" si="223"/>
        <v>3.4349451858457017E-2</v>
      </c>
      <c r="GI19" s="410">
        <f t="shared" si="224"/>
        <v>1.4967268508324727</v>
      </c>
      <c r="GJ19" s="404">
        <f t="shared" si="225"/>
        <v>-4.6101921231659612E-2</v>
      </c>
      <c r="GK19" s="410">
        <f t="shared" si="226"/>
        <v>-0.80458277606810968</v>
      </c>
      <c r="GL19" s="404">
        <f t="shared" si="227"/>
        <v>-1.119724375538329E-2</v>
      </c>
      <c r="GM19" s="410">
        <f t="shared" si="228"/>
        <v>-1</v>
      </c>
      <c r="GN19" s="404">
        <f t="shared" si="229"/>
        <v>0</v>
      </c>
      <c r="GO19" s="410" t="e">
        <f t="shared" si="230"/>
        <v>#DIV/0!</v>
      </c>
      <c r="GP19" s="404">
        <f t="shared" si="231"/>
        <v>0</v>
      </c>
      <c r="GQ19" s="410" t="e">
        <f t="shared" si="232"/>
        <v>#DIV/0!</v>
      </c>
      <c r="GR19" s="404">
        <f t="shared" si="233"/>
        <v>0</v>
      </c>
      <c r="GS19" s="410" t="e">
        <f t="shared" si="234"/>
        <v>#DIV/0!</v>
      </c>
      <c r="GT19" s="211">
        <f t="shared" si="235"/>
        <v>2.4205748865355523E-2</v>
      </c>
      <c r="GU19" s="723">
        <f t="shared" si="236"/>
        <v>1.119724375538329E-2</v>
      </c>
      <c r="GV19" s="674">
        <f>(GU19-GT19)*100</f>
        <v>-1.3008505109972233</v>
      </c>
      <c r="GW19" s="109">
        <f>IF(ISERROR((GV19/GT19)/100),0,(GV19/GT19)/100)</f>
        <v>-0.53741386735572783</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3.4198113207547169E-2</v>
      </c>
      <c r="JK19" s="1015">
        <f t="shared" si="244"/>
        <v>3.2881453706374388E-2</v>
      </c>
      <c r="JL19" s="1015">
        <f t="shared" si="245"/>
        <v>3.3825503355704695E-2</v>
      </c>
      <c r="JM19" s="1015">
        <f t="shared" si="246"/>
        <v>1.9096117122851686E-2</v>
      </c>
      <c r="JN19" s="1015">
        <f t="shared" si="247"/>
        <v>2.2949713128585892E-2</v>
      </c>
      <c r="JO19" s="1015">
        <f t="shared" si="248"/>
        <v>5.7299164987042905E-2</v>
      </c>
      <c r="JP19" s="1015">
        <f t="shared" si="249"/>
        <v>1.119724375538329E-2</v>
      </c>
      <c r="JQ19" s="1015">
        <f t="shared" si="250"/>
        <v>0</v>
      </c>
      <c r="JR19" s="1015">
        <f t="shared" si="251"/>
        <v>0</v>
      </c>
      <c r="JS19" s="1015">
        <f t="shared" si="252"/>
        <v>0</v>
      </c>
      <c r="JT19" s="1015">
        <f t="shared" si="253"/>
        <v>0</v>
      </c>
    </row>
    <row r="20" spans="1:280" s="1" customFormat="1" thickBot="1">
      <c r="A20" s="803"/>
      <c r="B20" s="57">
        <v>2.8</v>
      </c>
      <c r="C20" s="14"/>
      <c r="D20" s="453"/>
      <c r="E20" s="1112" t="s">
        <v>166</v>
      </c>
      <c r="F20" s="1112"/>
      <c r="G20" s="1113"/>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13">V13/V11</f>
        <v>3.1294214902309908E-2</v>
      </c>
      <c r="W20" s="202">
        <f t="shared" si="313"/>
        <v>2.5042221983263016E-2</v>
      </c>
      <c r="X20" s="200">
        <f t="shared" si="313"/>
        <v>2.7029568733787354E-2</v>
      </c>
      <c r="Y20" s="202">
        <f t="shared" si="313"/>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14">AJ13/AJ11</f>
        <v>3.3088597835928608E-2</v>
      </c>
      <c r="AK20" s="202">
        <f t="shared" si="314"/>
        <v>2.8423370326713077E-2</v>
      </c>
      <c r="AL20" s="200">
        <f t="shared" si="314"/>
        <v>2.8790735254511177E-2</v>
      </c>
      <c r="AM20" s="202">
        <f t="shared" si="314"/>
        <v>5.9614056178061668E-2</v>
      </c>
      <c r="AN20" s="631">
        <f t="shared" si="314"/>
        <v>3.3549871065707074E-2</v>
      </c>
      <c r="AO20" s="629">
        <f t="shared" si="314"/>
        <v>3.0259391932028874E-2</v>
      </c>
      <c r="AP20" s="631">
        <f t="shared" ref="AP20:AU20" si="315">AP13/AP11</f>
        <v>3.9101062871554675E-2</v>
      </c>
      <c r="AQ20" s="629">
        <f t="shared" si="315"/>
        <v>3.0752860204666888E-2</v>
      </c>
      <c r="AR20" s="631">
        <f t="shared" si="315"/>
        <v>3.1547447360830691E-2</v>
      </c>
      <c r="AS20" s="629">
        <f t="shared" si="315"/>
        <v>3.3993316324697258E-2</v>
      </c>
      <c r="AT20" s="631">
        <f t="shared" si="315"/>
        <v>5.0249545263120164E-2</v>
      </c>
      <c r="AU20" s="629">
        <f t="shared" si="315"/>
        <v>3.4464050659930981E-2</v>
      </c>
      <c r="AV20" s="201" t="s">
        <v>29</v>
      </c>
      <c r="AW20" s="199">
        <f t="shared" si="134"/>
        <v>3.6152858773145925E-2</v>
      </c>
      <c r="AX20" s="381">
        <f t="shared" ref="AX20:BC20" si="316">AX13/AX11</f>
        <v>3.8176496232172882E-2</v>
      </c>
      <c r="AY20" s="202">
        <f t="shared" si="316"/>
        <v>3.1051306381357262E-2</v>
      </c>
      <c r="AZ20" s="200">
        <f t="shared" si="316"/>
        <v>4.7770873225188769E-2</v>
      </c>
      <c r="BA20" s="202">
        <f t="shared" si="316"/>
        <v>0.1398541359770811</v>
      </c>
      <c r="BB20" s="631">
        <f t="shared" si="316"/>
        <v>5.8454944196732625E-2</v>
      </c>
      <c r="BC20" s="629">
        <f t="shared" si="316"/>
        <v>4.8991748182960815E-2</v>
      </c>
      <c r="BD20" s="631">
        <f t="shared" ref="BD20:BI20" si="317">BD13/BD11</f>
        <v>4.7952428854203852E-2</v>
      </c>
      <c r="BE20" s="629">
        <f t="shared" si="317"/>
        <v>3.788570385247398E-2</v>
      </c>
      <c r="BF20" s="631">
        <f t="shared" si="317"/>
        <v>3.5672967433386472E-2</v>
      </c>
      <c r="BG20" s="629">
        <f t="shared" si="317"/>
        <v>3.3561178760581234E-2</v>
      </c>
      <c r="BH20" s="631">
        <f t="shared" si="317"/>
        <v>3.1742181252976114E-2</v>
      </c>
      <c r="BI20" s="629">
        <f t="shared" si="317"/>
        <v>2.7356225633796614E-2</v>
      </c>
      <c r="BJ20" s="201" t="s">
        <v>29</v>
      </c>
      <c r="BK20" s="199">
        <f t="shared" si="135"/>
        <v>4.8205849165242648E-2</v>
      </c>
      <c r="BL20" s="381">
        <f t="shared" ref="BL20:BM20" si="318">BL13/BL11</f>
        <v>3.5147671170300612E-2</v>
      </c>
      <c r="BM20" s="202">
        <f t="shared" si="318"/>
        <v>3.2569705581645209E-2</v>
      </c>
      <c r="BN20" s="200">
        <f t="shared" ref="BN20:BO20" si="319">BN13/BN11</f>
        <v>3.6418554476806905E-2</v>
      </c>
      <c r="BO20" s="202">
        <f t="shared" si="319"/>
        <v>9.9605488850771876E-2</v>
      </c>
      <c r="BP20" s="212">
        <f t="shared" ref="BP20:BQ20" si="320">BP13/BP11</f>
        <v>3.1669277395627596E-2</v>
      </c>
      <c r="BQ20" s="629">
        <f t="shared" si="320"/>
        <v>3.3386476601331705E-2</v>
      </c>
      <c r="BR20" s="631">
        <f t="shared" ref="BR20" si="321">BR13/BR11</f>
        <v>3.5078243913388089E-2</v>
      </c>
      <c r="BS20" s="629">
        <f t="shared" ref="BS20:BT20" si="322">BS13/BS11</f>
        <v>3.3455216484981037E-2</v>
      </c>
      <c r="BT20" s="631">
        <f t="shared" si="322"/>
        <v>3.6025912778472988E-2</v>
      </c>
      <c r="BU20" s="631">
        <f t="shared" ref="BU20:BV20" si="323">BU13/BU11</f>
        <v>4.1667717183941376E-2</v>
      </c>
      <c r="BV20" s="631">
        <f t="shared" si="323"/>
        <v>2.9264995493841584E-2</v>
      </c>
      <c r="BW20" s="631">
        <f t="shared" ref="BW20" si="324">BW13/BW11</f>
        <v>2.9058728350421847E-2</v>
      </c>
      <c r="BX20" s="201" t="s">
        <v>29</v>
      </c>
      <c r="BY20" s="199">
        <f t="shared" si="136"/>
        <v>3.9445665690127564E-2</v>
      </c>
      <c r="BZ20" s="631">
        <f t="shared" ref="BZ20:CA20" si="325">BZ13/BZ11</f>
        <v>2.2514248033535866E-2</v>
      </c>
      <c r="CA20" s="202">
        <f t="shared" si="325"/>
        <v>2.5094693062443784E-2</v>
      </c>
      <c r="CB20" s="200">
        <f t="shared" ref="CB20:CC20" si="326">CB13/CB11</f>
        <v>2.8278977249181551E-2</v>
      </c>
      <c r="CC20" s="202">
        <f t="shared" si="326"/>
        <v>3.3058604265893562E-2</v>
      </c>
      <c r="CD20" s="212">
        <f t="shared" ref="CD20:CE20" si="327">CD13/CD11</f>
        <v>3.0543474652235982E-2</v>
      </c>
      <c r="CE20" s="629">
        <f t="shared" si="327"/>
        <v>2.4562716940039475E-2</v>
      </c>
      <c r="CF20" s="631">
        <f t="shared" ref="CF20:CG20" si="328">CF13/CF11</f>
        <v>2.9761079909029403E-2</v>
      </c>
      <c r="CG20" s="629">
        <f t="shared" si="328"/>
        <v>3.3436469864180147E-2</v>
      </c>
      <c r="CH20" s="631">
        <f t="shared" ref="CH20:CI20" si="329">CH13/CH11</f>
        <v>3.0764536879306401E-2</v>
      </c>
      <c r="CI20" s="631">
        <f t="shared" si="329"/>
        <v>2.6831715728849577E-2</v>
      </c>
      <c r="CJ20" s="631">
        <f t="shared" ref="CJ20:CK20" si="330">CJ13/CJ11</f>
        <v>2.5573919482967552E-2</v>
      </c>
      <c r="CK20" s="631">
        <f t="shared" si="330"/>
        <v>2.78127043202736E-2</v>
      </c>
      <c r="CL20" s="201" t="s">
        <v>29</v>
      </c>
      <c r="CM20" s="199">
        <f t="shared" si="137"/>
        <v>2.8186095032328076E-2</v>
      </c>
      <c r="CN20" s="631">
        <f t="shared" ref="CN20:CO20" si="331">CN13/CN11</f>
        <v>2.1091981617394884E-2</v>
      </c>
      <c r="CO20" s="202">
        <f t="shared" si="331"/>
        <v>2.9189542708638109E-2</v>
      </c>
      <c r="CP20" s="200">
        <f t="shared" ref="CP20:CQ20" si="332">CP13/CP11</f>
        <v>3.0140225508350067E-2</v>
      </c>
      <c r="CQ20" s="202">
        <f t="shared" si="332"/>
        <v>3.1262326588503857E-2</v>
      </c>
      <c r="CR20" s="212">
        <f t="shared" ref="CR20:CS20" si="333">CR13/CR11</f>
        <v>2.6490624578443277E-2</v>
      </c>
      <c r="CS20" s="629">
        <f t="shared" si="333"/>
        <v>2.139921856380405E-2</v>
      </c>
      <c r="CT20" s="1082">
        <f t="shared" ref="CT20:CU20" si="334">CT13/CT11</f>
        <v>2.8310115180514683E-2</v>
      </c>
      <c r="CU20" s="629">
        <f t="shared" si="334"/>
        <v>2.9429409130467845E-2</v>
      </c>
      <c r="CV20" s="631"/>
      <c r="CW20" s="631"/>
      <c r="CX20" s="631"/>
      <c r="CY20" s="631"/>
      <c r="CZ20" s="201" t="s">
        <v>29</v>
      </c>
      <c r="DA20" s="199">
        <f t="shared" si="138"/>
        <v>2.7164180484514598E-2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8.0975610912432244E-3</v>
      </c>
      <c r="FY20" s="411">
        <f t="shared" si="214"/>
        <v>0.38391656308694294</v>
      </c>
      <c r="FZ20" s="326">
        <f t="shared" si="215"/>
        <v>9.5068279971195768E-4</v>
      </c>
      <c r="GA20" s="411">
        <f t="shared" si="216"/>
        <v>3.2569294051688603E-2</v>
      </c>
      <c r="GB20" s="326">
        <f t="shared" si="217"/>
        <v>1.1221010801537902E-3</v>
      </c>
      <c r="GC20" s="411">
        <f t="shared" si="218"/>
        <v>3.7229352509088647E-2</v>
      </c>
      <c r="GD20" s="326">
        <f t="shared" si="219"/>
        <v>-4.77170201006058E-3</v>
      </c>
      <c r="GE20" s="411">
        <f t="shared" si="220"/>
        <v>-0.15263425761201296</v>
      </c>
      <c r="GF20" s="326">
        <f t="shared" si="221"/>
        <v>-5.091406014639227E-3</v>
      </c>
      <c r="GG20" s="411">
        <f t="shared" si="222"/>
        <v>-0.19219652596573183</v>
      </c>
      <c r="GH20" s="326">
        <f t="shared" si="223"/>
        <v>6.9108966167106337E-3</v>
      </c>
      <c r="GI20" s="411">
        <f t="shared" si="224"/>
        <v>0.32295088701977875</v>
      </c>
      <c r="GJ20" s="326">
        <f t="shared" si="225"/>
        <v>1.1192939499531616E-3</v>
      </c>
      <c r="GK20" s="411">
        <f t="shared" si="226"/>
        <v>3.9536891419062491E-2</v>
      </c>
      <c r="GL20" s="326">
        <f t="shared" si="227"/>
        <v>-2.9429409130467845E-2</v>
      </c>
      <c r="GM20" s="411">
        <f t="shared" si="228"/>
        <v>-1</v>
      </c>
      <c r="GN20" s="326">
        <f t="shared" si="229"/>
        <v>0</v>
      </c>
      <c r="GO20" s="411" t="e">
        <f t="shared" si="230"/>
        <v>#DIV/0!</v>
      </c>
      <c r="GP20" s="326">
        <f t="shared" si="231"/>
        <v>0</v>
      </c>
      <c r="GQ20" s="411" t="e">
        <f t="shared" si="232"/>
        <v>#DIV/0!</v>
      </c>
      <c r="GR20" s="326">
        <f t="shared" si="233"/>
        <v>0</v>
      </c>
      <c r="GS20" s="411" t="e">
        <f t="shared" si="234"/>
        <v>#DIV/0!</v>
      </c>
      <c r="GT20" s="212">
        <f t="shared" si="235"/>
        <v>3.3436469864180147E-2</v>
      </c>
      <c r="GU20" s="724">
        <f t="shared" si="236"/>
        <v>2.9429409130467845E-2</v>
      </c>
      <c r="GV20" s="675">
        <f>GU20-GT20</f>
        <v>-4.0070607337123025E-3</v>
      </c>
      <c r="GW20" s="110">
        <f t="shared" ref="GW20" si="335">IF(ISERROR(GV20/GT20),0,GV20/GT20)</f>
        <v>-0.11984102239228879</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2.9189542708638109E-2</v>
      </c>
      <c r="JK20" s="1016">
        <f t="shared" si="244"/>
        <v>3.0140225508350067E-2</v>
      </c>
      <c r="JL20" s="1016">
        <f t="shared" si="245"/>
        <v>3.1262326588503857E-2</v>
      </c>
      <c r="JM20" s="1016">
        <f t="shared" si="246"/>
        <v>2.6490624578443277E-2</v>
      </c>
      <c r="JN20" s="1016">
        <f t="shared" si="247"/>
        <v>2.139921856380405E-2</v>
      </c>
      <c r="JO20" s="1016">
        <f t="shared" si="248"/>
        <v>2.8310115180514683E-2</v>
      </c>
      <c r="JP20" s="1016">
        <f t="shared" si="249"/>
        <v>2.9429409130467845E-2</v>
      </c>
      <c r="JQ20" s="1016">
        <f t="shared" si="250"/>
        <v>0</v>
      </c>
      <c r="JR20" s="1016">
        <f t="shared" si="251"/>
        <v>0</v>
      </c>
      <c r="JS20" s="1016">
        <f t="shared" si="252"/>
        <v>0</v>
      </c>
      <c r="JT20" s="1016">
        <f t="shared" si="253"/>
        <v>0</v>
      </c>
    </row>
    <row r="21" spans="1:280" ht="15.75" customHeight="1">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75"/>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c r="A22" s="802"/>
      <c r="B22" s="56">
        <v>3.1</v>
      </c>
      <c r="C22" s="7"/>
      <c r="D22" s="1105" t="s">
        <v>59</v>
      </c>
      <c r="E22" s="1105"/>
      <c r="F22" s="1105"/>
      <c r="G22" s="1106"/>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36">SUM(V23:V27)</f>
        <v>6832</v>
      </c>
      <c r="W22" s="70">
        <f t="shared" si="336"/>
        <v>6811</v>
      </c>
      <c r="X22" s="33">
        <f t="shared" si="336"/>
        <v>5779</v>
      </c>
      <c r="Y22" s="70">
        <f t="shared" si="336"/>
        <v>7279</v>
      </c>
      <c r="Z22" s="33">
        <v>6036</v>
      </c>
      <c r="AA22" s="70">
        <v>5730</v>
      </c>
      <c r="AB22" s="33">
        <v>6885</v>
      </c>
      <c r="AC22" s="70">
        <v>6840</v>
      </c>
      <c r="AD22" s="33">
        <v>6934</v>
      </c>
      <c r="AE22" s="70">
        <v>6265</v>
      </c>
      <c r="AF22" s="33">
        <v>6143</v>
      </c>
      <c r="AG22" s="70">
        <v>5995</v>
      </c>
      <c r="AH22" s="130">
        <v>77529</v>
      </c>
      <c r="AI22" s="163">
        <v>6460.75</v>
      </c>
      <c r="AJ22" s="383">
        <f t="shared" ref="AJ22:AS22" si="337">SUM(AJ23:AJ27)</f>
        <v>6768</v>
      </c>
      <c r="AK22" s="70">
        <f t="shared" si="337"/>
        <v>6949</v>
      </c>
      <c r="AL22" s="33">
        <f t="shared" si="337"/>
        <v>5345</v>
      </c>
      <c r="AM22" s="70">
        <f t="shared" si="337"/>
        <v>9088</v>
      </c>
      <c r="AN22" s="33">
        <f t="shared" si="337"/>
        <v>6219</v>
      </c>
      <c r="AO22" s="70">
        <f t="shared" si="337"/>
        <v>5518</v>
      </c>
      <c r="AP22" s="633">
        <f t="shared" si="337"/>
        <v>7380</v>
      </c>
      <c r="AQ22" s="70">
        <f t="shared" si="337"/>
        <v>6960</v>
      </c>
      <c r="AR22" s="633">
        <f t="shared" si="337"/>
        <v>6079</v>
      </c>
      <c r="AS22" s="70">
        <f t="shared" si="337"/>
        <v>6613</v>
      </c>
      <c r="AT22" s="633">
        <f>SUM(AT23:AT27)</f>
        <v>8313</v>
      </c>
      <c r="AU22" s="70">
        <f>SUM(AU23:AU27)</f>
        <v>6310</v>
      </c>
      <c r="AV22" s="130">
        <f t="shared" ref="AV22:AV28" si="338">SUM(AJ22:AU22)</f>
        <v>81542</v>
      </c>
      <c r="AW22" s="163">
        <f t="shared" ref="AW22:AW30" si="339">SUM(AJ22:AU22)/$AV$4</f>
        <v>6795.166666666667</v>
      </c>
      <c r="AX22" s="383">
        <f t="shared" ref="AX22:BC22" si="340">SUM(AX23:AX27)</f>
        <v>7221</v>
      </c>
      <c r="AY22" s="77">
        <f t="shared" si="340"/>
        <v>6954</v>
      </c>
      <c r="AZ22" s="33">
        <f t="shared" si="340"/>
        <v>7492</v>
      </c>
      <c r="BA22" s="184">
        <f t="shared" si="340"/>
        <v>13806</v>
      </c>
      <c r="BB22" s="33">
        <f t="shared" si="340"/>
        <v>8718</v>
      </c>
      <c r="BC22" s="70">
        <f t="shared" si="340"/>
        <v>7584</v>
      </c>
      <c r="BD22" s="633">
        <f t="shared" ref="BD22:BI22" si="341">SUM(BD23:BD27)</f>
        <v>8400</v>
      </c>
      <c r="BE22" s="70">
        <f t="shared" si="341"/>
        <v>6710</v>
      </c>
      <c r="BF22" s="633">
        <f t="shared" si="341"/>
        <v>6732</v>
      </c>
      <c r="BG22" s="70">
        <f t="shared" si="341"/>
        <v>6700</v>
      </c>
      <c r="BH22" s="633">
        <f t="shared" si="341"/>
        <v>6663</v>
      </c>
      <c r="BI22" s="184">
        <f t="shared" si="341"/>
        <v>7110</v>
      </c>
      <c r="BJ22" s="130">
        <f t="shared" ref="BJ22:BJ28" si="342">SUM(AX22:BI22)</f>
        <v>94090</v>
      </c>
      <c r="BK22" s="163">
        <f t="shared" ref="BK22:BK30" si="343">SUM(AX22:BI22)/$BJ$4</f>
        <v>7840.833333333333</v>
      </c>
      <c r="BL22" s="383">
        <f t="shared" ref="BL22:BP22" si="344">SUM(BL23:BL27)</f>
        <v>7534</v>
      </c>
      <c r="BM22" s="77">
        <f t="shared" ref="BM22:BN22" si="345">SUM(BM23:BM27)</f>
        <v>6935</v>
      </c>
      <c r="BN22" s="33">
        <f t="shared" si="345"/>
        <v>7341</v>
      </c>
      <c r="BO22" s="184">
        <f t="shared" si="344"/>
        <v>14182</v>
      </c>
      <c r="BP22" s="33">
        <f t="shared" si="344"/>
        <v>7075</v>
      </c>
      <c r="BQ22" s="70">
        <f t="shared" ref="BQ22:BR22" si="346">SUM(BQ23:BQ27)</f>
        <v>6975</v>
      </c>
      <c r="BR22" s="633">
        <f t="shared" si="346"/>
        <v>8839</v>
      </c>
      <c r="BS22" s="70">
        <f t="shared" ref="BS22:BT22" si="347">SUM(BS23:BS27)</f>
        <v>7077</v>
      </c>
      <c r="BT22" s="633">
        <f t="shared" si="347"/>
        <v>8034</v>
      </c>
      <c r="BU22" s="633">
        <f t="shared" ref="BU22" si="348">SUM(BU23:BU27)</f>
        <v>8445</v>
      </c>
      <c r="BV22" s="633">
        <f t="shared" ref="BV22:BW22" si="349">SUM(BV23:BV27)</f>
        <v>6607</v>
      </c>
      <c r="BW22" s="633">
        <f t="shared" si="349"/>
        <v>7352</v>
      </c>
      <c r="BX22" s="130">
        <f t="shared" ref="BX22:BX28" si="350">SUM(BL22:BW22)</f>
        <v>96396</v>
      </c>
      <c r="BY22" s="163">
        <f t="shared" ref="BY22:BY30" si="351">SUM(BL22:BW22)/$BX$4</f>
        <v>8033</v>
      </c>
      <c r="BZ22" s="633">
        <f t="shared" ref="BZ22:CA22" si="352">SUM(BZ23:BZ27)</f>
        <v>7541</v>
      </c>
      <c r="CA22" s="77">
        <f t="shared" si="352"/>
        <v>7048</v>
      </c>
      <c r="CB22" s="33">
        <f t="shared" ref="CB22:CC22" si="353">SUM(CB23:CB27)</f>
        <v>6782</v>
      </c>
      <c r="CC22" s="184">
        <f t="shared" si="353"/>
        <v>7289</v>
      </c>
      <c r="CD22" s="33">
        <f t="shared" ref="CD22:CE22" si="354">SUM(CD23:CD27)</f>
        <v>7028</v>
      </c>
      <c r="CE22" s="70">
        <f t="shared" si="354"/>
        <v>7247</v>
      </c>
      <c r="CF22" s="633">
        <f t="shared" ref="CF22:CG22" si="355">SUM(CF23:CF27)</f>
        <v>6883</v>
      </c>
      <c r="CG22" s="70">
        <f t="shared" si="355"/>
        <v>7569</v>
      </c>
      <c r="CH22" s="633">
        <f t="shared" ref="CH22:CI22" si="356">SUM(CH23:CH27)</f>
        <v>7006</v>
      </c>
      <c r="CI22" s="633">
        <f t="shared" si="356"/>
        <v>6358</v>
      </c>
      <c r="CJ22" s="633">
        <f t="shared" ref="CJ22:CK22" si="357">SUM(CJ23:CJ27)</f>
        <v>5948</v>
      </c>
      <c r="CK22" s="633">
        <f t="shared" si="357"/>
        <v>6524</v>
      </c>
      <c r="CL22" s="130">
        <f t="shared" ref="CL22:CL28" si="358">SUM(BZ22:CK22)</f>
        <v>83223</v>
      </c>
      <c r="CM22" s="163">
        <f t="shared" ref="CM22:CM30" si="359">SUM(BZ22:CK22)/$CL$4</f>
        <v>6935.25</v>
      </c>
      <c r="CN22" s="633">
        <f t="shared" ref="CN22:CO22" si="360">SUM(CN23:CN27)</f>
        <v>6679</v>
      </c>
      <c r="CO22" s="77">
        <f t="shared" si="360"/>
        <v>7131</v>
      </c>
      <c r="CP22" s="33">
        <f t="shared" ref="CP22:CQ22" si="361">SUM(CP23:CP27)</f>
        <v>6183</v>
      </c>
      <c r="CQ22" s="184">
        <f t="shared" si="361"/>
        <v>7343</v>
      </c>
      <c r="CR22" s="33">
        <f t="shared" ref="CR22:CS22" si="362">SUM(CR23:CR27)</f>
        <v>6061</v>
      </c>
      <c r="CS22" s="184">
        <f t="shared" si="362"/>
        <v>6053</v>
      </c>
      <c r="CT22" s="213">
        <f t="shared" ref="CT22:CU22" si="363">SUM(CT23:CT27)</f>
        <v>6951</v>
      </c>
      <c r="CU22" s="77">
        <f t="shared" si="363"/>
        <v>6584</v>
      </c>
      <c r="CV22" s="633"/>
      <c r="CW22" s="633"/>
      <c r="CX22" s="633"/>
      <c r="CY22" s="633"/>
      <c r="CZ22" s="130">
        <f t="shared" ref="CZ22:CZ28" si="364">SUM(CN22:CY22)</f>
        <v>52985</v>
      </c>
      <c r="DA22" s="163">
        <f t="shared" ref="DA22:DA30" si="365">SUM(CN22:CY22)/$CZ$4</f>
        <v>6623.125</v>
      </c>
      <c r="DB22" s="671">
        <f t="shared" ref="DB22:DB30" si="366">AX22-AU22</f>
        <v>911</v>
      </c>
      <c r="DC22" s="672">
        <f t="shared" ref="DC22:DC30" si="367">DB22/AU22</f>
        <v>0.14437400950871632</v>
      </c>
      <c r="DD22" s="671">
        <f t="shared" ref="DD22:DD30" si="368">AY22-AX22</f>
        <v>-267</v>
      </c>
      <c r="DE22" s="672">
        <f t="shared" ref="DE22:DE30" si="369">DD22/AX22</f>
        <v>-3.6975488159534692E-2</v>
      </c>
      <c r="DF22" s="671">
        <f t="shared" ref="DF22:DF30" si="370">AZ22-AY22</f>
        <v>538</v>
      </c>
      <c r="DG22" s="672">
        <f t="shared" ref="DG22:DG30" si="371">DF22/AY22</f>
        <v>7.736554501006615E-2</v>
      </c>
      <c r="DH22" s="671">
        <f t="shared" ref="DH22:DH30" si="372">BA22-AZ22</f>
        <v>6314</v>
      </c>
      <c r="DI22" s="672">
        <f t="shared" ref="DI22:DI30" si="373">DH22/AZ22</f>
        <v>0.84276561665776828</v>
      </c>
      <c r="DJ22" s="671">
        <f t="shared" ref="DJ22:DJ30" si="374">BB22-BA22</f>
        <v>-5088</v>
      </c>
      <c r="DK22" s="672">
        <f t="shared" ref="DK22:DK30" si="375">DJ22/BA22</f>
        <v>-0.36853541938287698</v>
      </c>
      <c r="DL22" s="671">
        <f t="shared" ref="DL22:DL30" si="376">BC22-BB22</f>
        <v>-1134</v>
      </c>
      <c r="DM22" s="672">
        <f t="shared" ref="DM22:DM30" si="377">DL22/BB22</f>
        <v>-0.13007570543702685</v>
      </c>
      <c r="DN22" s="671">
        <f t="shared" ref="DN22:DN30" si="378">BD22-BC22</f>
        <v>816</v>
      </c>
      <c r="DO22" s="672">
        <f t="shared" ref="DO22:DO30" si="379">DN22/BC22</f>
        <v>0.10759493670886076</v>
      </c>
      <c r="DP22" s="671">
        <f t="shared" ref="DP22:DP30" si="380">BE22-BD22</f>
        <v>-1690</v>
      </c>
      <c r="DQ22" s="672">
        <f t="shared" ref="DQ22:DQ30" si="381">DP22/BD22</f>
        <v>-0.2011904761904762</v>
      </c>
      <c r="DR22" s="671">
        <f t="shared" ref="DR22:DR30" si="382">BF22-BE22</f>
        <v>22</v>
      </c>
      <c r="DS22" s="672">
        <f t="shared" ref="DS22:DS30" si="383">DR22/BE22</f>
        <v>3.2786885245901639E-3</v>
      </c>
      <c r="DT22" s="671">
        <f t="shared" ref="DT22:DT30" si="384">BG22-BF22</f>
        <v>-32</v>
      </c>
      <c r="DU22" s="109">
        <f t="shared" ref="DU22:DU30" si="385">DT22/BF22</f>
        <v>-4.7534165181224008E-3</v>
      </c>
      <c r="DV22" s="671">
        <f t="shared" ref="DV22:DV30" si="386">BH22-BG22</f>
        <v>-37</v>
      </c>
      <c r="DW22" s="672">
        <f t="shared" ref="DW22:DW30" si="387">DV22/BG22</f>
        <v>-5.5223880597014925E-3</v>
      </c>
      <c r="DX22" s="671">
        <f t="shared" ref="DX22:DX30" si="388">BI22-BH22</f>
        <v>447</v>
      </c>
      <c r="DY22" s="672">
        <f t="shared" ref="DY22:DY30" si="389">DX22/BH22</f>
        <v>6.7086897793786585E-2</v>
      </c>
      <c r="DZ22" s="671">
        <f t="shared" ref="DZ22:DZ30" si="390">BL22-BI22</f>
        <v>424</v>
      </c>
      <c r="EA22" s="672">
        <f t="shared" ref="EA22:EA30" si="391">DZ22/BI22</f>
        <v>5.9634317862165963E-2</v>
      </c>
      <c r="EB22" s="323">
        <f t="shared" ref="EB22:EB30" si="392">BM22-BL22</f>
        <v>-599</v>
      </c>
      <c r="EC22" s="410">
        <f t="shared" ref="EC22:EC30" si="393">EB22/BL22</f>
        <v>-7.9506238385983544E-2</v>
      </c>
      <c r="ED22" s="323">
        <f t="shared" ref="ED22:ED30" si="394">BN22-BM22</f>
        <v>406</v>
      </c>
      <c r="EE22" s="410">
        <f t="shared" ref="EE22:EE30" si="395">ED22/BM22</f>
        <v>5.8543619322278299E-2</v>
      </c>
      <c r="EF22" s="323">
        <f t="shared" ref="EF22:EF30" si="396">BO22-BN22</f>
        <v>6841</v>
      </c>
      <c r="EG22" s="410">
        <f t="shared" ref="EG22:EG30" si="397">EF22/BN22</f>
        <v>0.93188938836670754</v>
      </c>
      <c r="EH22" s="323">
        <f t="shared" ref="EH22:EH30" si="398">BP22-BO22</f>
        <v>-7107</v>
      </c>
      <c r="EI22" s="410">
        <f t="shared" ref="EI22:EI30" si="399">EH22/BO22</f>
        <v>-0.50112819066422221</v>
      </c>
      <c r="EJ22" s="323">
        <f t="shared" ref="EJ22:EJ30" si="400">BQ22-BP22</f>
        <v>-100</v>
      </c>
      <c r="EK22" s="410">
        <f t="shared" ref="EK22:EK30" si="401">EJ22/BP22</f>
        <v>-1.4134275618374558E-2</v>
      </c>
      <c r="EL22" s="323">
        <f t="shared" ref="EL22:EL30" si="402">BR22-BQ22</f>
        <v>1864</v>
      </c>
      <c r="EM22" s="410">
        <f t="shared" ref="EM22:EM30" si="403">EL22/BQ22</f>
        <v>0.26724014336917562</v>
      </c>
      <c r="EN22" s="323">
        <f t="shared" ref="EN22:EN30" si="404">BS22-BR22</f>
        <v>-1762</v>
      </c>
      <c r="EO22" s="410">
        <f t="shared" ref="EO22:EO30" si="405">EN22/BR22</f>
        <v>-0.19934381717388844</v>
      </c>
      <c r="EP22" s="323">
        <f t="shared" ref="EP22:EP30" si="406">BT22-BS22</f>
        <v>957</v>
      </c>
      <c r="EQ22" s="410">
        <f t="shared" ref="EQ22:EQ30" si="407">EP22/BS22</f>
        <v>0.13522679101314117</v>
      </c>
      <c r="ER22" s="323">
        <f t="shared" ref="ER22:ER30" si="408">BU22-BT22</f>
        <v>411</v>
      </c>
      <c r="ES22" s="410">
        <f t="shared" ref="ES22:ES30" si="409">ER22/BT22</f>
        <v>5.1157580283793878E-2</v>
      </c>
      <c r="ET22" s="323">
        <f t="shared" ref="ET22:ET30" si="410">BV22-BU22</f>
        <v>-1838</v>
      </c>
      <c r="EU22" s="410">
        <f t="shared" ref="EU22:EU30" si="411">ET22/BU22</f>
        <v>-0.21764357608052101</v>
      </c>
      <c r="EV22" s="323">
        <f t="shared" ref="EV22:EV30" si="412">BW22-BV22</f>
        <v>745</v>
      </c>
      <c r="EW22" s="410">
        <f t="shared" ref="EW22:EW30" si="413">EV22/BV22</f>
        <v>0.11275919479340094</v>
      </c>
      <c r="EX22" s="323">
        <f t="shared" ref="EX22:EX30" si="414">BZ22-BW22</f>
        <v>189</v>
      </c>
      <c r="EY22" s="410">
        <f t="shared" ref="EY22:EY30" si="415">EX22/BW22</f>
        <v>2.5707290533188248E-2</v>
      </c>
      <c r="EZ22" s="323">
        <f t="shared" ref="EZ22:EZ30" si="416">CA22-BZ22</f>
        <v>-493</v>
      </c>
      <c r="FA22" s="410">
        <f t="shared" ref="FA22:FA30" si="417">EZ22/BZ22</f>
        <v>-6.5375944834902527E-2</v>
      </c>
      <c r="FB22" s="323">
        <f t="shared" ref="FB22:FB30" si="418">CB22-CA22</f>
        <v>-266</v>
      </c>
      <c r="FC22" s="410">
        <f t="shared" ref="FC22:FC30" si="419">FB22/CA22</f>
        <v>-3.7741203178206582E-2</v>
      </c>
      <c r="FD22" s="323">
        <f t="shared" ref="FD22:FD30" si="420">CC22-CB22</f>
        <v>507</v>
      </c>
      <c r="FE22" s="410">
        <f t="shared" ref="FE22:FE30" si="421">FD22/CB22</f>
        <v>7.4756708935417276E-2</v>
      </c>
      <c r="FF22" s="323">
        <f t="shared" ref="FF22:FF30" si="422">CD22-CC22</f>
        <v>-261</v>
      </c>
      <c r="FG22" s="410">
        <f t="shared" ref="FG22:FG30" si="423">FF22/CC22</f>
        <v>-3.5807380985045961E-2</v>
      </c>
      <c r="FH22" s="323">
        <f t="shared" ref="FH22:FH30" si="424">CE22-CD22</f>
        <v>219</v>
      </c>
      <c r="FI22" s="410">
        <f t="shared" ref="FI22:FI30" si="425">FH22/CD22</f>
        <v>3.1161070005691519E-2</v>
      </c>
      <c r="FJ22" s="323">
        <f t="shared" ref="FJ22:FJ30" si="426">CF22-CE22</f>
        <v>-364</v>
      </c>
      <c r="FK22" s="410">
        <f t="shared" ref="FK22:FK30" si="427">FJ22/CE22</f>
        <v>-5.0227680419483924E-2</v>
      </c>
      <c r="FL22" s="323">
        <f t="shared" ref="FL22:FL30" si="428">CG22-CF22</f>
        <v>686</v>
      </c>
      <c r="FM22" s="410">
        <f t="shared" ref="FM22:FM30" si="429">FL22/CF22</f>
        <v>9.9665843382246114E-2</v>
      </c>
      <c r="FN22" s="323">
        <f t="shared" ref="FN22:FN30" si="430">CH22-CG22</f>
        <v>-563</v>
      </c>
      <c r="FO22" s="410">
        <f t="shared" ref="FO22:FO30" si="431">FN22/CG22</f>
        <v>-7.4382349055357372E-2</v>
      </c>
      <c r="FP22" s="323">
        <f t="shared" ref="FP22:FP30" si="432">CI22-CH22</f>
        <v>-648</v>
      </c>
      <c r="FQ22" s="410">
        <f t="shared" ref="FQ22:FQ30" si="433">FP22/CH22</f>
        <v>-9.2492149586069078E-2</v>
      </c>
      <c r="FR22" s="323">
        <f t="shared" ref="FR22:FR30" si="434">CJ22-CI22</f>
        <v>-410</v>
      </c>
      <c r="FS22" s="410">
        <f t="shared" ref="FS22:FS30" si="435">FR22/CI22</f>
        <v>-6.4485687323057567E-2</v>
      </c>
      <c r="FT22" s="323">
        <f t="shared" ref="FT22:FT30" si="436">CK22-CJ22</f>
        <v>576</v>
      </c>
      <c r="FU22" s="410">
        <f t="shared" ref="FU22:FU30" si="437">FT22/CJ22</f>
        <v>9.6839273705447204E-2</v>
      </c>
      <c r="FV22" s="323">
        <f t="shared" ref="FV22:FV30" si="438">CN22-CK22</f>
        <v>155</v>
      </c>
      <c r="FW22" s="410">
        <f t="shared" ref="FW22:FW30" si="439">FV22/CK22</f>
        <v>2.3758430410790926E-2</v>
      </c>
      <c r="FX22" s="323">
        <f t="shared" ref="FX22:FX30" si="440">CO22-CN22</f>
        <v>452</v>
      </c>
      <c r="FY22" s="410">
        <f t="shared" ref="FY22:FY30" si="441">FX22/CN22</f>
        <v>6.7674801617008534E-2</v>
      </c>
      <c r="FZ22" s="323">
        <f t="shared" ref="FZ22:FZ30" si="442">CP22-CO22</f>
        <v>-948</v>
      </c>
      <c r="GA22" s="410">
        <f t="shared" ref="GA22:GA30" si="443">FZ22/CO22</f>
        <v>-0.13294068153134203</v>
      </c>
      <c r="GB22" s="323">
        <f t="shared" ref="GB22:GB30" si="444">CQ22-CP22</f>
        <v>1160</v>
      </c>
      <c r="GC22" s="410">
        <f t="shared" ref="GC22:GC30" si="445">GB22/CP22</f>
        <v>0.18761119197800422</v>
      </c>
      <c r="GD22" s="323">
        <f t="shared" ref="GD22:GD30" si="446">CR22-CQ22</f>
        <v>-1282</v>
      </c>
      <c r="GE22" s="410">
        <f t="shared" ref="GE22:GE30" si="447">GD22/CQ22</f>
        <v>-0.17458804303418221</v>
      </c>
      <c r="GF22" s="323">
        <f t="shared" ref="GF22:GF30" si="448">CS22-CR22</f>
        <v>-8</v>
      </c>
      <c r="GG22" s="410">
        <f t="shared" ref="GG22:GG30" si="449">GF22/CR22</f>
        <v>-1.3199142055766375E-3</v>
      </c>
      <c r="GH22" s="323">
        <f t="shared" ref="GH22:GH30" si="450">CT22-CS22</f>
        <v>898</v>
      </c>
      <c r="GI22" s="410">
        <f t="shared" ref="GI22:GI30" si="451">GH22/CS22</f>
        <v>0.14835618701470346</v>
      </c>
      <c r="GJ22" s="323">
        <f t="shared" ref="GJ22:GJ30" si="452">CU22-CT22</f>
        <v>-367</v>
      </c>
      <c r="GK22" s="410">
        <f t="shared" ref="GK22:GK30" si="453">GJ22/CT22</f>
        <v>-5.2798158538339808E-2</v>
      </c>
      <c r="GL22" s="323">
        <f t="shared" ref="GL22:GL30" si="454">CV22-CU22</f>
        <v>-6584</v>
      </c>
      <c r="GM22" s="410">
        <f t="shared" ref="GM22:GM30" si="455">GL22/CU22</f>
        <v>-1</v>
      </c>
      <c r="GN22" s="323">
        <f t="shared" ref="GN22:GN30" si="456">CW22-CV22</f>
        <v>0</v>
      </c>
      <c r="GO22" s="410" t="e">
        <f t="shared" ref="GO22:GO30" si="457">GN22/CV22</f>
        <v>#DIV/0!</v>
      </c>
      <c r="GP22" s="323">
        <f t="shared" ref="GP22:GP30" si="458">CX22-CW22</f>
        <v>0</v>
      </c>
      <c r="GQ22" s="410" t="e">
        <f t="shared" ref="GQ22:GQ30" si="459">GP22/CW22</f>
        <v>#DIV/0!</v>
      </c>
      <c r="GR22" s="323">
        <f t="shared" ref="GR22:GR30" si="460">CY22-CX22</f>
        <v>0</v>
      </c>
      <c r="GS22" s="410" t="e">
        <f t="shared" ref="GS22:GS30" si="461">GR22/CX22</f>
        <v>#DIV/0!</v>
      </c>
      <c r="GT22" s="213">
        <f t="shared" ref="GT22:GT30" si="462">CG22</f>
        <v>7569</v>
      </c>
      <c r="GU22" s="726">
        <f t="shared" ref="GU22:GU30" si="463">CU22</f>
        <v>6584</v>
      </c>
      <c r="GV22" s="671">
        <f t="shared" ref="GV22:GV30" si="464">GU22-GT22</f>
        <v>-985</v>
      </c>
      <c r="GW22" s="109">
        <f t="shared" ref="GW22:GW30" si="465">IF(ISERROR(GV22/GT22),0,GV22/GT22)</f>
        <v>-0.13013608138459506</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66">AJ22</f>
        <v>6768</v>
      </c>
      <c r="HN22" s="271">
        <f t="shared" ref="HN22:HN30" si="467">AK22</f>
        <v>6949</v>
      </c>
      <c r="HO22" s="271">
        <f t="shared" ref="HO22:HO30" si="468">AL22</f>
        <v>5345</v>
      </c>
      <c r="HP22" s="271">
        <f t="shared" ref="HP22:HP30" si="469">AM22</f>
        <v>9088</v>
      </c>
      <c r="HQ22" s="271">
        <f t="shared" ref="HQ22:HQ30" si="470">AN22</f>
        <v>6219</v>
      </c>
      <c r="HR22" s="271">
        <f t="shared" ref="HR22:HR30" si="471">AO22</f>
        <v>5518</v>
      </c>
      <c r="HS22" s="271">
        <f t="shared" ref="HS22:HS30" si="472">AP22</f>
        <v>7380</v>
      </c>
      <c r="HT22" s="271">
        <f t="shared" ref="HT22:HT30" si="473">AQ22</f>
        <v>6960</v>
      </c>
      <c r="HU22" s="271">
        <f t="shared" ref="HU22:HU30" si="474">AR22</f>
        <v>6079</v>
      </c>
      <c r="HV22" s="271">
        <f t="shared" ref="HV22:HV30" si="475">AS22</f>
        <v>6613</v>
      </c>
      <c r="HW22" s="271">
        <f t="shared" ref="HW22:HW30" si="476">AT22</f>
        <v>8313</v>
      </c>
      <c r="HX22" s="271">
        <f t="shared" ref="HX22:HX30" si="477">AU22</f>
        <v>6310</v>
      </c>
      <c r="HY22" s="271">
        <f t="shared" ref="HY22:HY30" si="478">AX22</f>
        <v>7221</v>
      </c>
      <c r="HZ22" s="271">
        <f t="shared" ref="HZ22:HZ30" si="479">AY22</f>
        <v>6954</v>
      </c>
      <c r="IA22" s="271">
        <f t="shared" ref="IA22:IA30" si="480">AZ22</f>
        <v>7492</v>
      </c>
      <c r="IB22" s="271">
        <f t="shared" ref="IB22:IB30" si="481">BA22</f>
        <v>13806</v>
      </c>
      <c r="IC22" s="271">
        <f t="shared" ref="IC22:IC30" si="482">BB22</f>
        <v>8718</v>
      </c>
      <c r="ID22" s="271">
        <f t="shared" ref="ID22:ID30" si="483">BC22</f>
        <v>7584</v>
      </c>
      <c r="IE22" s="271">
        <f t="shared" ref="IE22:IE30" si="484">BD22</f>
        <v>8400</v>
      </c>
      <c r="IF22" s="271">
        <f t="shared" ref="IF22:IF30" si="485">BE22</f>
        <v>6710</v>
      </c>
      <c r="IG22" s="271">
        <f t="shared" ref="IG22:IG30" si="486">BF22</f>
        <v>6732</v>
      </c>
      <c r="IH22" s="271">
        <f t="shared" ref="IH22:IH30" si="487">BG22</f>
        <v>6700</v>
      </c>
      <c r="II22" s="271">
        <f t="shared" ref="II22:II30" si="488">BH22</f>
        <v>6663</v>
      </c>
      <c r="IJ22" s="271">
        <f t="shared" ref="IJ22:IJ30" si="489">BI22</f>
        <v>7110</v>
      </c>
      <c r="IK22" s="826">
        <f t="shared" ref="IK22:IK30" si="490">BL22</f>
        <v>7534</v>
      </c>
      <c r="IL22" s="826">
        <f t="shared" ref="IL22:IL30" si="491">BM22</f>
        <v>6935</v>
      </c>
      <c r="IM22" s="826">
        <f t="shared" ref="IM22:IM30" si="492">BN22</f>
        <v>7341</v>
      </c>
      <c r="IN22" s="826">
        <f t="shared" ref="IN22:IN30" si="493">BO22</f>
        <v>14182</v>
      </c>
      <c r="IO22" s="826">
        <f t="shared" ref="IO22:IO30" si="494">BP22</f>
        <v>7075</v>
      </c>
      <c r="IP22" s="826">
        <f t="shared" ref="IP22:IP30" si="495">BQ22</f>
        <v>6975</v>
      </c>
      <c r="IQ22" s="826">
        <f t="shared" ref="IQ22:IQ30" si="496">BR22</f>
        <v>8839</v>
      </c>
      <c r="IR22" s="826">
        <f t="shared" ref="IR22:IR30" si="497">BS22</f>
        <v>7077</v>
      </c>
      <c r="IS22" s="826">
        <f t="shared" ref="IS22:IS30" si="498">BT22</f>
        <v>8034</v>
      </c>
      <c r="IT22" s="826">
        <f t="shared" ref="IT22:IT30" si="499">BU22</f>
        <v>8445</v>
      </c>
      <c r="IU22" s="826">
        <f t="shared" ref="IU22:IU30" si="500">BV22</f>
        <v>6607</v>
      </c>
      <c r="IV22" s="826">
        <f t="shared" ref="IV22:IV30" si="501">BW22</f>
        <v>7352</v>
      </c>
      <c r="IW22" s="953">
        <f t="shared" ref="IW22:IW30" si="502">BZ22</f>
        <v>7541</v>
      </c>
      <c r="IX22" s="953">
        <f t="shared" ref="IX22:IX30" si="503">CA22</f>
        <v>7048</v>
      </c>
      <c r="IY22" s="953">
        <f t="shared" ref="IY22:IY30" si="504">CB22</f>
        <v>6782</v>
      </c>
      <c r="IZ22" s="953">
        <f t="shared" ref="IZ22:IZ30" si="505">CC22</f>
        <v>7289</v>
      </c>
      <c r="JA22" s="953">
        <f t="shared" ref="JA22:JA30" si="506">CD22</f>
        <v>7028</v>
      </c>
      <c r="JB22" s="953">
        <f t="shared" ref="JB22:JB30" si="507">CE22</f>
        <v>7247</v>
      </c>
      <c r="JC22" s="953">
        <f t="shared" ref="JC22:JC30" si="508">CF22</f>
        <v>6883</v>
      </c>
      <c r="JD22" s="953">
        <f t="shared" ref="JD22:JD30" si="509">CG22</f>
        <v>7569</v>
      </c>
      <c r="JE22" s="953">
        <f t="shared" ref="JE22:JE30" si="510">CH22</f>
        <v>7006</v>
      </c>
      <c r="JF22" s="953">
        <f t="shared" ref="JF22:JF30" si="511">CI22</f>
        <v>6358</v>
      </c>
      <c r="JG22" s="953">
        <f t="shared" ref="JG22:JG30" si="512">CJ22</f>
        <v>5948</v>
      </c>
      <c r="JH22" s="953">
        <f t="shared" ref="JH22:JH30" si="513">CK22</f>
        <v>6524</v>
      </c>
      <c r="JI22" s="1013">
        <f t="shared" ref="JI22:JI30" si="514">CN22</f>
        <v>6679</v>
      </c>
      <c r="JJ22" s="1013">
        <f t="shared" ref="JJ22:JJ30" si="515">CO22</f>
        <v>7131</v>
      </c>
      <c r="JK22" s="1013">
        <f t="shared" ref="JK22:JK30" si="516">CP22</f>
        <v>6183</v>
      </c>
      <c r="JL22" s="1013">
        <f t="shared" ref="JL22:JL30" si="517">CQ22</f>
        <v>7343</v>
      </c>
      <c r="JM22" s="1013">
        <f t="shared" ref="JM22:JM30" si="518">CR22</f>
        <v>6061</v>
      </c>
      <c r="JN22" s="1013">
        <f t="shared" ref="JN22:JN30" si="519">CS22</f>
        <v>6053</v>
      </c>
      <c r="JO22" s="1013">
        <f t="shared" ref="JO22:JO30" si="520">CT22</f>
        <v>6951</v>
      </c>
      <c r="JP22" s="1013">
        <f t="shared" ref="JP22:JP30" si="521">CU22</f>
        <v>6584</v>
      </c>
      <c r="JQ22" s="1013">
        <f t="shared" ref="JQ22:JQ30" si="522">CV22</f>
        <v>0</v>
      </c>
      <c r="JR22" s="1013">
        <f t="shared" ref="JR22:JR30" si="523">CW22</f>
        <v>0</v>
      </c>
      <c r="JS22" s="1013">
        <f t="shared" ref="JS22:JS30" si="524">CX22</f>
        <v>0</v>
      </c>
      <c r="JT22" s="1013">
        <f t="shared" ref="JT22:JT30" si="525">CY22</f>
        <v>0</v>
      </c>
    </row>
    <row r="23" spans="1:280">
      <c r="A23" s="802"/>
      <c r="B23" s="56"/>
      <c r="C23" s="56" t="s">
        <v>33</v>
      </c>
      <c r="D23" s="119"/>
      <c r="E23" s="1105" t="s">
        <v>38</v>
      </c>
      <c r="F23" s="1105"/>
      <c r="G23" s="1106"/>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38"/>
        <v>45332</v>
      </c>
      <c r="AW23" s="163">
        <f t="shared" si="339"/>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42"/>
        <v>53417</v>
      </c>
      <c r="BK23" s="163">
        <f t="shared" si="343"/>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50"/>
        <v>51243</v>
      </c>
      <c r="BY23" s="163">
        <f t="shared" si="351"/>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58"/>
        <v>37691</v>
      </c>
      <c r="CM23" s="163">
        <f t="shared" si="359"/>
        <v>3140.9166666666665</v>
      </c>
      <c r="CN23" s="634">
        <v>2918</v>
      </c>
      <c r="CO23" s="70">
        <v>3377</v>
      </c>
      <c r="CP23" s="23">
        <v>3122</v>
      </c>
      <c r="CQ23" s="70">
        <v>3544</v>
      </c>
      <c r="CR23" s="23">
        <v>2846</v>
      </c>
      <c r="CS23" s="70">
        <v>2766</v>
      </c>
      <c r="CT23" s="209">
        <v>3064</v>
      </c>
      <c r="CU23" s="70">
        <v>3077</v>
      </c>
      <c r="CV23" s="634"/>
      <c r="CW23" s="634"/>
      <c r="CX23" s="634"/>
      <c r="CY23" s="634"/>
      <c r="CZ23" s="130">
        <f t="shared" si="364"/>
        <v>24714</v>
      </c>
      <c r="DA23" s="163">
        <f t="shared" si="365"/>
        <v>3089.25</v>
      </c>
      <c r="DB23" s="671">
        <f t="shared" si="366"/>
        <v>192</v>
      </c>
      <c r="DC23" s="672">
        <f t="shared" si="367"/>
        <v>5.3024026512013253E-2</v>
      </c>
      <c r="DD23" s="671">
        <f t="shared" si="368"/>
        <v>-189</v>
      </c>
      <c r="DE23" s="672">
        <f t="shared" si="369"/>
        <v>-4.956726986624705E-2</v>
      </c>
      <c r="DF23" s="671">
        <f t="shared" si="370"/>
        <v>783</v>
      </c>
      <c r="DG23" s="672">
        <f t="shared" si="371"/>
        <v>0.21605960264900662</v>
      </c>
      <c r="DH23" s="671">
        <f t="shared" si="372"/>
        <v>5195</v>
      </c>
      <c r="DI23" s="672">
        <f t="shared" si="373"/>
        <v>1.1788064442931701</v>
      </c>
      <c r="DJ23" s="671">
        <f t="shared" si="374"/>
        <v>-4660</v>
      </c>
      <c r="DK23" s="672">
        <f t="shared" si="375"/>
        <v>-0.48531555925848779</v>
      </c>
      <c r="DL23" s="671">
        <f t="shared" si="376"/>
        <v>-616</v>
      </c>
      <c r="DM23" s="672">
        <f t="shared" si="377"/>
        <v>-0.12464589235127478</v>
      </c>
      <c r="DN23" s="671">
        <f t="shared" si="378"/>
        <v>843</v>
      </c>
      <c r="DO23" s="672">
        <f t="shared" si="379"/>
        <v>0.19486823855755894</v>
      </c>
      <c r="DP23" s="671">
        <f t="shared" si="380"/>
        <v>-1529</v>
      </c>
      <c r="DQ23" s="672">
        <f t="shared" si="381"/>
        <v>-0.29580189591797251</v>
      </c>
      <c r="DR23" s="671">
        <f t="shared" si="382"/>
        <v>-83</v>
      </c>
      <c r="DS23" s="672">
        <f t="shared" si="383"/>
        <v>-2.2802197802197801E-2</v>
      </c>
      <c r="DT23" s="671">
        <f t="shared" si="384"/>
        <v>-138</v>
      </c>
      <c r="DU23" s="109">
        <f t="shared" si="385"/>
        <v>-3.8796738824852406E-2</v>
      </c>
      <c r="DV23" s="671">
        <f t="shared" si="386"/>
        <v>-144</v>
      </c>
      <c r="DW23" s="672">
        <f t="shared" si="387"/>
        <v>-4.211757823925124E-2</v>
      </c>
      <c r="DX23" s="671">
        <f t="shared" si="388"/>
        <v>368</v>
      </c>
      <c r="DY23" s="672">
        <f t="shared" si="389"/>
        <v>0.11236641221374045</v>
      </c>
      <c r="DZ23" s="671">
        <f t="shared" si="390"/>
        <v>82</v>
      </c>
      <c r="EA23" s="672">
        <f t="shared" si="391"/>
        <v>2.2508921218775735E-2</v>
      </c>
      <c r="EB23" s="323">
        <f t="shared" si="392"/>
        <v>-163</v>
      </c>
      <c r="EC23" s="410">
        <f t="shared" si="393"/>
        <v>-4.3758389261744968E-2</v>
      </c>
      <c r="ED23" s="323">
        <f t="shared" si="394"/>
        <v>367</v>
      </c>
      <c r="EE23" s="410">
        <f t="shared" si="395"/>
        <v>0.10303200449185851</v>
      </c>
      <c r="EF23" s="323">
        <f t="shared" si="396"/>
        <v>6596</v>
      </c>
      <c r="EG23" s="410">
        <f t="shared" si="397"/>
        <v>1.6787986765080174</v>
      </c>
      <c r="EH23" s="323">
        <f t="shared" si="398"/>
        <v>-7036</v>
      </c>
      <c r="EI23" s="410">
        <f t="shared" si="399"/>
        <v>-0.66850356294536817</v>
      </c>
      <c r="EJ23" s="323">
        <f t="shared" si="400"/>
        <v>138</v>
      </c>
      <c r="EK23" s="410">
        <f t="shared" si="401"/>
        <v>3.9552880481513328E-2</v>
      </c>
      <c r="EL23" s="323">
        <f t="shared" si="402"/>
        <v>909</v>
      </c>
      <c r="EM23" s="410">
        <f t="shared" si="403"/>
        <v>0.25062034739454092</v>
      </c>
      <c r="EN23" s="323">
        <f t="shared" si="404"/>
        <v>-1114</v>
      </c>
      <c r="EO23" s="410">
        <f t="shared" si="405"/>
        <v>-0.24559082892416226</v>
      </c>
      <c r="EP23" s="323">
        <f t="shared" si="406"/>
        <v>461</v>
      </c>
      <c r="EQ23" s="410">
        <f t="shared" si="407"/>
        <v>0.13471654003506722</v>
      </c>
      <c r="ER23" s="323">
        <f t="shared" si="408"/>
        <v>458</v>
      </c>
      <c r="ES23" s="410">
        <f t="shared" si="409"/>
        <v>0.11795003862992531</v>
      </c>
      <c r="ET23" s="323">
        <f t="shared" si="410"/>
        <v>-1198</v>
      </c>
      <c r="EU23" s="410">
        <f t="shared" si="411"/>
        <v>-0.27597327804653304</v>
      </c>
      <c r="EV23" s="323">
        <f t="shared" si="412"/>
        <v>-82</v>
      </c>
      <c r="EW23" s="410">
        <f t="shared" si="413"/>
        <v>-2.6089723194400255E-2</v>
      </c>
      <c r="EX23" s="323">
        <f t="shared" si="414"/>
        <v>-70</v>
      </c>
      <c r="EY23" s="410">
        <f t="shared" si="415"/>
        <v>-2.2868343678536424E-2</v>
      </c>
      <c r="EZ23" s="323">
        <f t="shared" si="416"/>
        <v>-68</v>
      </c>
      <c r="FA23" s="410">
        <f t="shared" si="417"/>
        <v>-2.273487128050819E-2</v>
      </c>
      <c r="FB23" s="323">
        <f t="shared" si="418"/>
        <v>310</v>
      </c>
      <c r="FC23" s="410">
        <f t="shared" si="419"/>
        <v>0.10605542251111871</v>
      </c>
      <c r="FD23" s="323">
        <f t="shared" si="420"/>
        <v>517</v>
      </c>
      <c r="FE23" s="410">
        <f t="shared" si="421"/>
        <v>0.15991339313331271</v>
      </c>
      <c r="FF23" s="323">
        <f t="shared" si="422"/>
        <v>-367</v>
      </c>
      <c r="FG23" s="410">
        <f t="shared" si="423"/>
        <v>-9.7866666666666671E-2</v>
      </c>
      <c r="FH23" s="323">
        <f t="shared" si="424"/>
        <v>-284</v>
      </c>
      <c r="FI23" s="410">
        <f t="shared" si="425"/>
        <v>-8.394915755246822E-2</v>
      </c>
      <c r="FJ23" s="323">
        <f t="shared" si="426"/>
        <v>282</v>
      </c>
      <c r="FK23" s="410">
        <f t="shared" si="427"/>
        <v>9.0997095837366898E-2</v>
      </c>
      <c r="FL23" s="323">
        <f t="shared" si="428"/>
        <v>5</v>
      </c>
      <c r="FM23" s="410">
        <f t="shared" si="429"/>
        <v>1.4788524105294291E-3</v>
      </c>
      <c r="FN23" s="323">
        <f t="shared" si="430"/>
        <v>-237</v>
      </c>
      <c r="FO23" s="410">
        <f t="shared" si="431"/>
        <v>-6.9994093325457765E-2</v>
      </c>
      <c r="FP23" s="323">
        <f t="shared" si="432"/>
        <v>-381</v>
      </c>
      <c r="FQ23" s="410">
        <f t="shared" si="433"/>
        <v>-0.12099079072721498</v>
      </c>
      <c r="FR23" s="323">
        <f t="shared" si="434"/>
        <v>-111</v>
      </c>
      <c r="FS23" s="410">
        <f t="shared" si="435"/>
        <v>-4.0101156069364159E-2</v>
      </c>
      <c r="FT23" s="323">
        <f t="shared" si="436"/>
        <v>314</v>
      </c>
      <c r="FU23" s="410">
        <f t="shared" si="437"/>
        <v>0.11817839668799397</v>
      </c>
      <c r="FV23" s="323">
        <f t="shared" si="438"/>
        <v>-53</v>
      </c>
      <c r="FW23" s="410">
        <f t="shared" si="439"/>
        <v>-1.7839111410299563E-2</v>
      </c>
      <c r="FX23" s="323">
        <f t="shared" si="440"/>
        <v>459</v>
      </c>
      <c r="FY23" s="410">
        <f t="shared" si="441"/>
        <v>0.1572995202193283</v>
      </c>
      <c r="FZ23" s="323">
        <f t="shared" si="442"/>
        <v>-255</v>
      </c>
      <c r="GA23" s="410">
        <f t="shared" si="443"/>
        <v>-7.5510808409831209E-2</v>
      </c>
      <c r="GB23" s="323">
        <f t="shared" si="444"/>
        <v>422</v>
      </c>
      <c r="GC23" s="410">
        <f t="shared" si="445"/>
        <v>0.13516976297245356</v>
      </c>
      <c r="GD23" s="323">
        <f t="shared" si="446"/>
        <v>-698</v>
      </c>
      <c r="GE23" s="410">
        <f t="shared" si="447"/>
        <v>-0.19695259593679459</v>
      </c>
      <c r="GF23" s="323">
        <f t="shared" si="448"/>
        <v>-80</v>
      </c>
      <c r="GG23" s="410">
        <f t="shared" si="449"/>
        <v>-2.8109627547434995E-2</v>
      </c>
      <c r="GH23" s="323">
        <f t="shared" si="450"/>
        <v>298</v>
      </c>
      <c r="GI23" s="410">
        <f t="shared" si="451"/>
        <v>0.10773680404916848</v>
      </c>
      <c r="GJ23" s="323">
        <f t="shared" si="452"/>
        <v>13</v>
      </c>
      <c r="GK23" s="410">
        <f t="shared" si="453"/>
        <v>4.2428198433420369E-3</v>
      </c>
      <c r="GL23" s="323">
        <f t="shared" si="454"/>
        <v>-3077</v>
      </c>
      <c r="GM23" s="410">
        <f t="shared" si="455"/>
        <v>-1</v>
      </c>
      <c r="GN23" s="323">
        <f t="shared" si="456"/>
        <v>0</v>
      </c>
      <c r="GO23" s="410" t="e">
        <f t="shared" si="457"/>
        <v>#DIV/0!</v>
      </c>
      <c r="GP23" s="323">
        <f t="shared" si="458"/>
        <v>0</v>
      </c>
      <c r="GQ23" s="410" t="e">
        <f t="shared" si="459"/>
        <v>#DIV/0!</v>
      </c>
      <c r="GR23" s="323">
        <f t="shared" si="460"/>
        <v>0</v>
      </c>
      <c r="GS23" s="410" t="e">
        <f t="shared" si="461"/>
        <v>#DIV/0!</v>
      </c>
      <c r="GT23" s="209">
        <f t="shared" si="462"/>
        <v>3386</v>
      </c>
      <c r="GU23" s="720">
        <f t="shared" si="463"/>
        <v>3077</v>
      </c>
      <c r="GV23" s="671">
        <f t="shared" si="464"/>
        <v>-309</v>
      </c>
      <c r="GW23" s="109">
        <f t="shared" si="465"/>
        <v>-9.1258121677495571E-2</v>
      </c>
      <c r="GX23" s="707"/>
      <c r="GY23" s="707"/>
      <c r="GZ23" s="707"/>
      <c r="HA23" t="str">
        <f t="shared" ref="HA23:HA30" si="526">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66"/>
        <v>3180</v>
      </c>
      <c r="HN23" s="271">
        <f t="shared" si="467"/>
        <v>3306</v>
      </c>
      <c r="HO23" s="271">
        <f t="shared" si="468"/>
        <v>2691</v>
      </c>
      <c r="HP23" s="271">
        <f t="shared" si="469"/>
        <v>6924</v>
      </c>
      <c r="HQ23" s="271">
        <f t="shared" si="470"/>
        <v>3563</v>
      </c>
      <c r="HR23" s="271">
        <f t="shared" si="471"/>
        <v>2917</v>
      </c>
      <c r="HS23" s="271">
        <f t="shared" si="472"/>
        <v>3859</v>
      </c>
      <c r="HT23" s="271">
        <f t="shared" si="473"/>
        <v>3634</v>
      </c>
      <c r="HU23" s="271">
        <f t="shared" si="474"/>
        <v>3071</v>
      </c>
      <c r="HV23" s="271">
        <f t="shared" si="475"/>
        <v>3359</v>
      </c>
      <c r="HW23" s="271">
        <f t="shared" si="476"/>
        <v>5207</v>
      </c>
      <c r="HX23" s="271">
        <f t="shared" si="477"/>
        <v>3621</v>
      </c>
      <c r="HY23" s="271">
        <f t="shared" si="478"/>
        <v>3813</v>
      </c>
      <c r="HZ23" s="271">
        <f t="shared" si="479"/>
        <v>3624</v>
      </c>
      <c r="IA23" s="271">
        <f t="shared" si="480"/>
        <v>4407</v>
      </c>
      <c r="IB23" s="271">
        <f t="shared" si="481"/>
        <v>9602</v>
      </c>
      <c r="IC23" s="271">
        <f t="shared" si="482"/>
        <v>4942</v>
      </c>
      <c r="ID23" s="271">
        <f t="shared" si="483"/>
        <v>4326</v>
      </c>
      <c r="IE23" s="271">
        <f t="shared" si="484"/>
        <v>5169</v>
      </c>
      <c r="IF23" s="271">
        <f t="shared" si="485"/>
        <v>3640</v>
      </c>
      <c r="IG23" s="271">
        <f t="shared" si="486"/>
        <v>3557</v>
      </c>
      <c r="IH23" s="271">
        <f t="shared" si="487"/>
        <v>3419</v>
      </c>
      <c r="II23" s="271">
        <f t="shared" si="488"/>
        <v>3275</v>
      </c>
      <c r="IJ23" s="271">
        <f t="shared" si="489"/>
        <v>3643</v>
      </c>
      <c r="IK23" s="826">
        <f t="shared" si="490"/>
        <v>3725</v>
      </c>
      <c r="IL23" s="826">
        <f t="shared" si="491"/>
        <v>3562</v>
      </c>
      <c r="IM23" s="826">
        <f t="shared" si="492"/>
        <v>3929</v>
      </c>
      <c r="IN23" s="826">
        <f t="shared" si="493"/>
        <v>10525</v>
      </c>
      <c r="IO23" s="826">
        <f t="shared" si="494"/>
        <v>3489</v>
      </c>
      <c r="IP23" s="826">
        <f t="shared" si="495"/>
        <v>3627</v>
      </c>
      <c r="IQ23" s="826">
        <f t="shared" si="496"/>
        <v>4536</v>
      </c>
      <c r="IR23" s="826">
        <f t="shared" si="497"/>
        <v>3422</v>
      </c>
      <c r="IS23" s="826">
        <f t="shared" si="498"/>
        <v>3883</v>
      </c>
      <c r="IT23" s="826">
        <f t="shared" si="499"/>
        <v>4341</v>
      </c>
      <c r="IU23" s="826">
        <f t="shared" si="500"/>
        <v>3143</v>
      </c>
      <c r="IV23" s="826">
        <f t="shared" si="501"/>
        <v>3061</v>
      </c>
      <c r="IW23" s="953">
        <f t="shared" si="502"/>
        <v>2991</v>
      </c>
      <c r="IX23" s="953">
        <f t="shared" si="503"/>
        <v>2923</v>
      </c>
      <c r="IY23" s="953">
        <f t="shared" si="504"/>
        <v>3233</v>
      </c>
      <c r="IZ23" s="953">
        <f t="shared" si="505"/>
        <v>3750</v>
      </c>
      <c r="JA23" s="953">
        <f t="shared" si="506"/>
        <v>3383</v>
      </c>
      <c r="JB23" s="953">
        <f t="shared" si="507"/>
        <v>3099</v>
      </c>
      <c r="JC23" s="953">
        <f t="shared" si="508"/>
        <v>3381</v>
      </c>
      <c r="JD23" s="953">
        <f t="shared" si="509"/>
        <v>3386</v>
      </c>
      <c r="JE23" s="953">
        <f t="shared" si="510"/>
        <v>3149</v>
      </c>
      <c r="JF23" s="953">
        <f t="shared" si="511"/>
        <v>2768</v>
      </c>
      <c r="JG23" s="953">
        <f t="shared" si="512"/>
        <v>2657</v>
      </c>
      <c r="JH23" s="953">
        <f t="shared" si="513"/>
        <v>2971</v>
      </c>
      <c r="JI23" s="1013">
        <f t="shared" si="514"/>
        <v>2918</v>
      </c>
      <c r="JJ23" s="1013">
        <f t="shared" si="515"/>
        <v>3377</v>
      </c>
      <c r="JK23" s="1013">
        <f t="shared" si="516"/>
        <v>3122</v>
      </c>
      <c r="JL23" s="1013">
        <f t="shared" si="517"/>
        <v>3544</v>
      </c>
      <c r="JM23" s="1013">
        <f t="shared" si="518"/>
        <v>2846</v>
      </c>
      <c r="JN23" s="1013">
        <f t="shared" si="519"/>
        <v>2766</v>
      </c>
      <c r="JO23" s="1013">
        <f t="shared" si="520"/>
        <v>3064</v>
      </c>
      <c r="JP23" s="1013">
        <f t="shared" si="521"/>
        <v>3077</v>
      </c>
      <c r="JQ23" s="1013">
        <f t="shared" si="522"/>
        <v>0</v>
      </c>
      <c r="JR23" s="1013">
        <f t="shared" si="523"/>
        <v>0</v>
      </c>
      <c r="JS23" s="1013">
        <f t="shared" si="524"/>
        <v>0</v>
      </c>
      <c r="JT23" s="1013">
        <f t="shared" si="525"/>
        <v>0</v>
      </c>
    </row>
    <row r="24" spans="1:280">
      <c r="A24" s="802"/>
      <c r="B24" s="56"/>
      <c r="C24" s="56" t="s">
        <v>34</v>
      </c>
      <c r="D24" s="119"/>
      <c r="E24" s="1105" t="s">
        <v>39</v>
      </c>
      <c r="F24" s="1105"/>
      <c r="G24" s="1106"/>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38"/>
        <v>21669</v>
      </c>
      <c r="AW24" s="163">
        <f t="shared" si="339"/>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42"/>
        <v>27865</v>
      </c>
      <c r="BK24" s="163">
        <f t="shared" si="343"/>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50"/>
        <v>35165</v>
      </c>
      <c r="BY24" s="163">
        <f t="shared" si="351"/>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58"/>
        <v>35100</v>
      </c>
      <c r="CM24" s="163">
        <f t="shared" si="359"/>
        <v>2925</v>
      </c>
      <c r="CN24" s="634">
        <v>3022</v>
      </c>
      <c r="CO24" s="70">
        <v>2927</v>
      </c>
      <c r="CP24" s="23">
        <v>2357</v>
      </c>
      <c r="CQ24" s="70">
        <v>2449</v>
      </c>
      <c r="CR24" s="23">
        <v>2472</v>
      </c>
      <c r="CS24" s="70">
        <v>2610</v>
      </c>
      <c r="CT24" s="209">
        <v>3166</v>
      </c>
      <c r="CU24" s="70">
        <v>2858</v>
      </c>
      <c r="CV24" s="634"/>
      <c r="CW24" s="634"/>
      <c r="CX24" s="634"/>
      <c r="CY24" s="634"/>
      <c r="CZ24" s="130">
        <f t="shared" si="364"/>
        <v>21861</v>
      </c>
      <c r="DA24" s="163">
        <f t="shared" si="365"/>
        <v>2732.625</v>
      </c>
      <c r="DB24" s="671">
        <f t="shared" si="366"/>
        <v>377</v>
      </c>
      <c r="DC24" s="672">
        <f t="shared" si="367"/>
        <v>0.24624428478118876</v>
      </c>
      <c r="DD24" s="671">
        <f t="shared" si="368"/>
        <v>188</v>
      </c>
      <c r="DE24" s="672">
        <f t="shared" si="369"/>
        <v>9.853249475890985E-2</v>
      </c>
      <c r="DF24" s="671">
        <f t="shared" si="370"/>
        <v>-104</v>
      </c>
      <c r="DG24" s="672">
        <f t="shared" si="371"/>
        <v>-4.9618320610687022E-2</v>
      </c>
      <c r="DH24" s="671">
        <f t="shared" si="372"/>
        <v>869</v>
      </c>
      <c r="DI24" s="672">
        <f t="shared" si="373"/>
        <v>0.4362449799196787</v>
      </c>
      <c r="DJ24" s="671">
        <f t="shared" si="374"/>
        <v>-534</v>
      </c>
      <c r="DK24" s="672">
        <f t="shared" si="375"/>
        <v>-0.18664802516602585</v>
      </c>
      <c r="DL24" s="671">
        <f t="shared" si="376"/>
        <v>-147</v>
      </c>
      <c r="DM24" s="672">
        <f t="shared" si="377"/>
        <v>-6.3171465406102273E-2</v>
      </c>
      <c r="DN24" s="671">
        <f t="shared" si="378"/>
        <v>274</v>
      </c>
      <c r="DO24" s="672">
        <f t="shared" si="379"/>
        <v>0.12568807339449542</v>
      </c>
      <c r="DP24" s="671">
        <f t="shared" si="380"/>
        <v>-137</v>
      </c>
      <c r="DQ24" s="672">
        <f t="shared" si="381"/>
        <v>-5.5827220863895681E-2</v>
      </c>
      <c r="DR24" s="671">
        <f t="shared" si="382"/>
        <v>71</v>
      </c>
      <c r="DS24" s="672">
        <f t="shared" si="383"/>
        <v>3.0643072939145446E-2</v>
      </c>
      <c r="DT24" s="671">
        <f t="shared" si="384"/>
        <v>-256</v>
      </c>
      <c r="DU24" s="109">
        <f t="shared" si="385"/>
        <v>-0.10720268006700168</v>
      </c>
      <c r="DV24" s="671">
        <f t="shared" si="386"/>
        <v>319</v>
      </c>
      <c r="DW24" s="672">
        <f t="shared" si="387"/>
        <v>0.14962476547842402</v>
      </c>
      <c r="DX24" s="671">
        <f t="shared" si="388"/>
        <v>308</v>
      </c>
      <c r="DY24" s="672">
        <f t="shared" si="389"/>
        <v>0.12566299469604242</v>
      </c>
      <c r="DZ24" s="671">
        <f t="shared" si="390"/>
        <v>264</v>
      </c>
      <c r="EA24" s="672">
        <f t="shared" si="391"/>
        <v>9.5686843059079374E-2</v>
      </c>
      <c r="EB24" s="323">
        <f t="shared" si="392"/>
        <v>-476</v>
      </c>
      <c r="EC24" s="410">
        <f t="shared" si="393"/>
        <v>-0.15745947734039034</v>
      </c>
      <c r="ED24" s="323">
        <f t="shared" si="394"/>
        <v>125</v>
      </c>
      <c r="EE24" s="410">
        <f t="shared" si="395"/>
        <v>4.9077345897133882E-2</v>
      </c>
      <c r="EF24" s="323">
        <f t="shared" si="396"/>
        <v>202</v>
      </c>
      <c r="EG24" s="410">
        <f t="shared" si="397"/>
        <v>7.559880239520958E-2</v>
      </c>
      <c r="EH24" s="323">
        <f t="shared" si="398"/>
        <v>-329</v>
      </c>
      <c r="EI24" s="410">
        <f t="shared" si="399"/>
        <v>-0.11447459986082116</v>
      </c>
      <c r="EJ24" s="323">
        <f t="shared" si="400"/>
        <v>95</v>
      </c>
      <c r="EK24" s="410">
        <f t="shared" si="401"/>
        <v>3.732809430255403E-2</v>
      </c>
      <c r="EL24" s="323">
        <f t="shared" si="402"/>
        <v>892</v>
      </c>
      <c r="EM24" s="410">
        <f t="shared" si="403"/>
        <v>0.33787878787878789</v>
      </c>
      <c r="EN24" s="323">
        <f t="shared" si="404"/>
        <v>-558</v>
      </c>
      <c r="EO24" s="410">
        <f t="shared" si="405"/>
        <v>-0.15798414496036239</v>
      </c>
      <c r="EP24" s="323">
        <f t="shared" si="406"/>
        <v>487</v>
      </c>
      <c r="EQ24" s="410">
        <f t="shared" si="407"/>
        <v>0.16375252185608608</v>
      </c>
      <c r="ER24" s="323">
        <f t="shared" si="408"/>
        <v>-521</v>
      </c>
      <c r="ES24" s="410">
        <f t="shared" si="409"/>
        <v>-0.15053452759318117</v>
      </c>
      <c r="ET24" s="323">
        <f t="shared" si="410"/>
        <v>-348</v>
      </c>
      <c r="EU24" s="410">
        <f t="shared" si="411"/>
        <v>-0.11836734693877551</v>
      </c>
      <c r="EV24" s="323">
        <f t="shared" si="412"/>
        <v>773</v>
      </c>
      <c r="EW24" s="410">
        <f t="shared" si="413"/>
        <v>0.29822530864197533</v>
      </c>
      <c r="EX24" s="323">
        <f t="shared" si="414"/>
        <v>329</v>
      </c>
      <c r="EY24" s="410">
        <f t="shared" si="415"/>
        <v>9.7771173848439821E-2</v>
      </c>
      <c r="EZ24" s="323">
        <f t="shared" si="416"/>
        <v>-586</v>
      </c>
      <c r="FA24" s="410">
        <f t="shared" si="417"/>
        <v>-0.15863562533838657</v>
      </c>
      <c r="FB24" s="323">
        <f t="shared" si="418"/>
        <v>-321</v>
      </c>
      <c r="FC24" s="410">
        <f t="shared" si="419"/>
        <v>-0.10328185328185328</v>
      </c>
      <c r="FD24" s="323">
        <f t="shared" si="420"/>
        <v>-9</v>
      </c>
      <c r="FE24" s="410">
        <f t="shared" si="421"/>
        <v>-3.2292787944025836E-3</v>
      </c>
      <c r="FF24" s="323">
        <f t="shared" si="422"/>
        <v>-179</v>
      </c>
      <c r="FG24" s="410">
        <f t="shared" si="423"/>
        <v>-6.4434845212383005E-2</v>
      </c>
      <c r="FH24" s="323">
        <f t="shared" si="424"/>
        <v>59</v>
      </c>
      <c r="FI24" s="410">
        <f t="shared" si="425"/>
        <v>2.2701038861100423E-2</v>
      </c>
      <c r="FJ24" s="323">
        <f t="shared" si="426"/>
        <v>232</v>
      </c>
      <c r="FK24" s="410">
        <f t="shared" si="427"/>
        <v>8.7283671933784807E-2</v>
      </c>
      <c r="FL24" s="323">
        <f t="shared" si="428"/>
        <v>630</v>
      </c>
      <c r="FM24" s="410">
        <f t="shared" si="429"/>
        <v>0.2179930795847751</v>
      </c>
      <c r="FN24" s="323">
        <f t="shared" si="430"/>
        <v>-312</v>
      </c>
      <c r="FO24" s="410">
        <f t="shared" si="431"/>
        <v>-8.8636363636363638E-2</v>
      </c>
      <c r="FP24" s="323">
        <f t="shared" si="432"/>
        <v>-628</v>
      </c>
      <c r="FQ24" s="410">
        <f t="shared" si="433"/>
        <v>-0.19576059850374064</v>
      </c>
      <c r="FR24" s="323">
        <f t="shared" si="434"/>
        <v>-150</v>
      </c>
      <c r="FS24" s="410">
        <f t="shared" si="435"/>
        <v>-5.8139534883720929E-2</v>
      </c>
      <c r="FT24" s="323">
        <f t="shared" si="436"/>
        <v>418</v>
      </c>
      <c r="FU24" s="410">
        <f t="shared" si="437"/>
        <v>0.17201646090534981</v>
      </c>
      <c r="FV24" s="323">
        <f t="shared" si="438"/>
        <v>174</v>
      </c>
      <c r="FW24" s="410">
        <f t="shared" si="439"/>
        <v>6.1095505617977525E-2</v>
      </c>
      <c r="FX24" s="323">
        <f t="shared" si="440"/>
        <v>-95</v>
      </c>
      <c r="FY24" s="410">
        <f t="shared" si="441"/>
        <v>-3.1436135009927202E-2</v>
      </c>
      <c r="FZ24" s="323">
        <f t="shared" si="442"/>
        <v>-570</v>
      </c>
      <c r="GA24" s="410">
        <f t="shared" si="443"/>
        <v>-0.19473864024598564</v>
      </c>
      <c r="GB24" s="323">
        <f t="shared" si="444"/>
        <v>92</v>
      </c>
      <c r="GC24" s="410">
        <f t="shared" si="445"/>
        <v>3.903266864658464E-2</v>
      </c>
      <c r="GD24" s="323">
        <f t="shared" si="446"/>
        <v>23</v>
      </c>
      <c r="GE24" s="410">
        <f t="shared" si="447"/>
        <v>9.391588403429971E-3</v>
      </c>
      <c r="GF24" s="323">
        <f t="shared" si="448"/>
        <v>138</v>
      </c>
      <c r="GG24" s="410">
        <f t="shared" si="449"/>
        <v>5.5825242718446605E-2</v>
      </c>
      <c r="GH24" s="323">
        <f t="shared" si="450"/>
        <v>556</v>
      </c>
      <c r="GI24" s="410">
        <f t="shared" si="451"/>
        <v>0.21302681992337164</v>
      </c>
      <c r="GJ24" s="323">
        <f t="shared" si="452"/>
        <v>-308</v>
      </c>
      <c r="GK24" s="410">
        <f t="shared" si="453"/>
        <v>-9.7283638660770694E-2</v>
      </c>
      <c r="GL24" s="323">
        <f t="shared" si="454"/>
        <v>-2858</v>
      </c>
      <c r="GM24" s="410">
        <f t="shared" si="455"/>
        <v>-1</v>
      </c>
      <c r="GN24" s="323">
        <f t="shared" si="456"/>
        <v>0</v>
      </c>
      <c r="GO24" s="410" t="e">
        <f t="shared" si="457"/>
        <v>#DIV/0!</v>
      </c>
      <c r="GP24" s="323">
        <f t="shared" si="458"/>
        <v>0</v>
      </c>
      <c r="GQ24" s="410" t="e">
        <f t="shared" si="459"/>
        <v>#DIV/0!</v>
      </c>
      <c r="GR24" s="323">
        <f t="shared" si="460"/>
        <v>0</v>
      </c>
      <c r="GS24" s="410" t="e">
        <f t="shared" si="461"/>
        <v>#DIV/0!</v>
      </c>
      <c r="GT24" s="209">
        <f t="shared" si="462"/>
        <v>3520</v>
      </c>
      <c r="GU24" s="720">
        <f t="shared" si="463"/>
        <v>2858</v>
      </c>
      <c r="GV24" s="671">
        <f t="shared" si="464"/>
        <v>-662</v>
      </c>
      <c r="GW24" s="109">
        <f t="shared" si="465"/>
        <v>-0.18806818181818183</v>
      </c>
      <c r="GX24" s="707"/>
      <c r="GY24" s="707"/>
      <c r="GZ24" s="707"/>
      <c r="HA24" t="str">
        <f t="shared" si="526"/>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66"/>
        <v>2383</v>
      </c>
      <c r="HN24" s="271">
        <f t="shared" si="467"/>
        <v>2223</v>
      </c>
      <c r="HO24" s="271">
        <f t="shared" si="468"/>
        <v>1710</v>
      </c>
      <c r="HP24" s="271">
        <f t="shared" si="469"/>
        <v>1264</v>
      </c>
      <c r="HQ24" s="271">
        <f t="shared" si="470"/>
        <v>1557</v>
      </c>
      <c r="HR24" s="271">
        <f t="shared" si="471"/>
        <v>1529</v>
      </c>
      <c r="HS24" s="271">
        <f t="shared" si="472"/>
        <v>2127</v>
      </c>
      <c r="HT24" s="271">
        <f t="shared" si="473"/>
        <v>2072</v>
      </c>
      <c r="HU24" s="271">
        <f t="shared" si="474"/>
        <v>1740</v>
      </c>
      <c r="HV24" s="271">
        <f t="shared" si="475"/>
        <v>1795</v>
      </c>
      <c r="HW24" s="271">
        <f t="shared" si="476"/>
        <v>1738</v>
      </c>
      <c r="HX24" s="271">
        <f t="shared" si="477"/>
        <v>1531</v>
      </c>
      <c r="HY24" s="271">
        <f t="shared" si="478"/>
        <v>1908</v>
      </c>
      <c r="HZ24" s="271">
        <f t="shared" si="479"/>
        <v>2096</v>
      </c>
      <c r="IA24" s="271">
        <f t="shared" si="480"/>
        <v>1992</v>
      </c>
      <c r="IB24" s="271">
        <f t="shared" si="481"/>
        <v>2861</v>
      </c>
      <c r="IC24" s="271">
        <f t="shared" si="482"/>
        <v>2327</v>
      </c>
      <c r="ID24" s="271">
        <f t="shared" si="483"/>
        <v>2180</v>
      </c>
      <c r="IE24" s="271">
        <f t="shared" si="484"/>
        <v>2454</v>
      </c>
      <c r="IF24" s="271">
        <f t="shared" si="485"/>
        <v>2317</v>
      </c>
      <c r="IG24" s="271">
        <f t="shared" si="486"/>
        <v>2388</v>
      </c>
      <c r="IH24" s="271">
        <f t="shared" si="487"/>
        <v>2132</v>
      </c>
      <c r="II24" s="271">
        <f t="shared" si="488"/>
        <v>2451</v>
      </c>
      <c r="IJ24" s="271">
        <f t="shared" si="489"/>
        <v>2759</v>
      </c>
      <c r="IK24" s="826">
        <f t="shared" si="490"/>
        <v>3023</v>
      </c>
      <c r="IL24" s="826">
        <f t="shared" si="491"/>
        <v>2547</v>
      </c>
      <c r="IM24" s="826">
        <f t="shared" si="492"/>
        <v>2672</v>
      </c>
      <c r="IN24" s="826">
        <f t="shared" si="493"/>
        <v>2874</v>
      </c>
      <c r="IO24" s="826">
        <f t="shared" si="494"/>
        <v>2545</v>
      </c>
      <c r="IP24" s="826">
        <f t="shared" si="495"/>
        <v>2640</v>
      </c>
      <c r="IQ24" s="826">
        <f t="shared" si="496"/>
        <v>3532</v>
      </c>
      <c r="IR24" s="826">
        <f t="shared" si="497"/>
        <v>2974</v>
      </c>
      <c r="IS24" s="826">
        <f t="shared" si="498"/>
        <v>3461</v>
      </c>
      <c r="IT24" s="826">
        <f t="shared" si="499"/>
        <v>2940</v>
      </c>
      <c r="IU24" s="826">
        <f t="shared" si="500"/>
        <v>2592</v>
      </c>
      <c r="IV24" s="826">
        <f t="shared" si="501"/>
        <v>3365</v>
      </c>
      <c r="IW24" s="953">
        <f t="shared" si="502"/>
        <v>3694</v>
      </c>
      <c r="IX24" s="953">
        <f t="shared" si="503"/>
        <v>3108</v>
      </c>
      <c r="IY24" s="953">
        <f t="shared" si="504"/>
        <v>2787</v>
      </c>
      <c r="IZ24" s="953">
        <f t="shared" si="505"/>
        <v>2778</v>
      </c>
      <c r="JA24" s="953">
        <f t="shared" si="506"/>
        <v>2599</v>
      </c>
      <c r="JB24" s="953">
        <f t="shared" si="507"/>
        <v>2658</v>
      </c>
      <c r="JC24" s="953">
        <f t="shared" si="508"/>
        <v>2890</v>
      </c>
      <c r="JD24" s="953">
        <f t="shared" si="509"/>
        <v>3520</v>
      </c>
      <c r="JE24" s="953">
        <f t="shared" si="510"/>
        <v>3208</v>
      </c>
      <c r="JF24" s="953">
        <f t="shared" si="511"/>
        <v>2580</v>
      </c>
      <c r="JG24" s="953">
        <f t="shared" si="512"/>
        <v>2430</v>
      </c>
      <c r="JH24" s="953">
        <f t="shared" si="513"/>
        <v>2848</v>
      </c>
      <c r="JI24" s="1013">
        <f t="shared" si="514"/>
        <v>3022</v>
      </c>
      <c r="JJ24" s="1013">
        <f t="shared" si="515"/>
        <v>2927</v>
      </c>
      <c r="JK24" s="1013">
        <f t="shared" si="516"/>
        <v>2357</v>
      </c>
      <c r="JL24" s="1013">
        <f t="shared" si="517"/>
        <v>2449</v>
      </c>
      <c r="JM24" s="1013">
        <f t="shared" si="518"/>
        <v>2472</v>
      </c>
      <c r="JN24" s="1013">
        <f t="shared" si="519"/>
        <v>2610</v>
      </c>
      <c r="JO24" s="1013">
        <f t="shared" si="520"/>
        <v>3166</v>
      </c>
      <c r="JP24" s="1013">
        <f t="shared" si="521"/>
        <v>2858</v>
      </c>
      <c r="JQ24" s="1013">
        <f t="shared" si="522"/>
        <v>0</v>
      </c>
      <c r="JR24" s="1013">
        <f t="shared" si="523"/>
        <v>0</v>
      </c>
      <c r="JS24" s="1013">
        <f t="shared" si="524"/>
        <v>0</v>
      </c>
      <c r="JT24" s="1013">
        <f t="shared" si="525"/>
        <v>0</v>
      </c>
    </row>
    <row r="25" spans="1:280">
      <c r="A25" s="802"/>
      <c r="B25" s="56"/>
      <c r="C25" s="56" t="s">
        <v>35</v>
      </c>
      <c r="D25" s="119"/>
      <c r="E25" s="1105" t="s">
        <v>40</v>
      </c>
      <c r="F25" s="1105"/>
      <c r="G25" s="1106"/>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38"/>
        <v>7143</v>
      </c>
      <c r="AW25" s="163">
        <f t="shared" si="339"/>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42"/>
        <v>5134</v>
      </c>
      <c r="BK25" s="163">
        <f t="shared" si="343"/>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50"/>
        <v>3931</v>
      </c>
      <c r="BY25" s="163">
        <f t="shared" si="351"/>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58"/>
        <v>5282</v>
      </c>
      <c r="CM25" s="163">
        <f t="shared" si="359"/>
        <v>440.16666666666669</v>
      </c>
      <c r="CN25" s="634">
        <v>346</v>
      </c>
      <c r="CO25" s="70">
        <v>388</v>
      </c>
      <c r="CP25" s="23">
        <v>336</v>
      </c>
      <c r="CQ25" s="70">
        <v>609</v>
      </c>
      <c r="CR25" s="23">
        <v>345</v>
      </c>
      <c r="CS25" s="70">
        <v>320</v>
      </c>
      <c r="CT25" s="209">
        <v>382</v>
      </c>
      <c r="CU25" s="70">
        <v>362</v>
      </c>
      <c r="CV25" s="634"/>
      <c r="CW25" s="634"/>
      <c r="CX25" s="634"/>
      <c r="CY25" s="634"/>
      <c r="CZ25" s="130">
        <f t="shared" si="364"/>
        <v>3088</v>
      </c>
      <c r="DA25" s="163">
        <f t="shared" si="365"/>
        <v>386</v>
      </c>
      <c r="DB25" s="671">
        <f t="shared" si="366"/>
        <v>-87</v>
      </c>
      <c r="DC25" s="672">
        <f t="shared" si="367"/>
        <v>-0.1389776357827476</v>
      </c>
      <c r="DD25" s="671">
        <f t="shared" si="368"/>
        <v>9</v>
      </c>
      <c r="DE25" s="672">
        <f t="shared" si="369"/>
        <v>1.6697588126159554E-2</v>
      </c>
      <c r="DF25" s="671">
        <f t="shared" si="370"/>
        <v>-28</v>
      </c>
      <c r="DG25" s="672">
        <f t="shared" si="371"/>
        <v>-5.1094890510948905E-2</v>
      </c>
      <c r="DH25" s="671">
        <f t="shared" si="372"/>
        <v>-34</v>
      </c>
      <c r="DI25" s="672">
        <f t="shared" si="373"/>
        <v>-6.5384615384615388E-2</v>
      </c>
      <c r="DJ25" s="671">
        <f t="shared" si="374"/>
        <v>78</v>
      </c>
      <c r="DK25" s="672">
        <f t="shared" si="375"/>
        <v>0.16049382716049382</v>
      </c>
      <c r="DL25" s="671">
        <f t="shared" si="376"/>
        <v>-81</v>
      </c>
      <c r="DM25" s="672">
        <f t="shared" si="377"/>
        <v>-0.14361702127659576</v>
      </c>
      <c r="DN25" s="671">
        <f t="shared" si="378"/>
        <v>-145</v>
      </c>
      <c r="DO25" s="672">
        <f t="shared" si="379"/>
        <v>-0.30020703933747411</v>
      </c>
      <c r="DP25" s="671">
        <f t="shared" si="380"/>
        <v>-42</v>
      </c>
      <c r="DQ25" s="672">
        <f t="shared" si="381"/>
        <v>-0.1242603550295858</v>
      </c>
      <c r="DR25" s="671">
        <f t="shared" si="382"/>
        <v>39</v>
      </c>
      <c r="DS25" s="672">
        <f t="shared" si="383"/>
        <v>0.13175675675675674</v>
      </c>
      <c r="DT25" s="671">
        <f t="shared" si="384"/>
        <v>5</v>
      </c>
      <c r="DU25" s="109">
        <f t="shared" si="385"/>
        <v>1.4925373134328358E-2</v>
      </c>
      <c r="DV25" s="671">
        <f t="shared" si="386"/>
        <v>90</v>
      </c>
      <c r="DW25" s="672">
        <f t="shared" si="387"/>
        <v>0.26470588235294118</v>
      </c>
      <c r="DX25" s="671">
        <f t="shared" si="388"/>
        <v>-175</v>
      </c>
      <c r="DY25" s="672">
        <f t="shared" si="389"/>
        <v>-0.40697674418604651</v>
      </c>
      <c r="DZ25" s="671">
        <f t="shared" si="390"/>
        <v>20</v>
      </c>
      <c r="EA25" s="672">
        <f t="shared" si="391"/>
        <v>7.8431372549019607E-2</v>
      </c>
      <c r="EB25" s="323">
        <f t="shared" si="392"/>
        <v>91</v>
      </c>
      <c r="EC25" s="410">
        <f t="shared" si="393"/>
        <v>0.33090909090909093</v>
      </c>
      <c r="ED25" s="323">
        <f t="shared" si="394"/>
        <v>-26</v>
      </c>
      <c r="EE25" s="410">
        <f t="shared" si="395"/>
        <v>-7.1038251366120214E-2</v>
      </c>
      <c r="EF25" s="323">
        <f t="shared" si="396"/>
        <v>48</v>
      </c>
      <c r="EG25" s="410">
        <f t="shared" si="397"/>
        <v>0.14117647058823529</v>
      </c>
      <c r="EH25" s="323">
        <f t="shared" si="398"/>
        <v>-183</v>
      </c>
      <c r="EI25" s="410">
        <f t="shared" si="399"/>
        <v>-0.47164948453608246</v>
      </c>
      <c r="EJ25" s="323">
        <f t="shared" si="400"/>
        <v>41</v>
      </c>
      <c r="EK25" s="410">
        <f t="shared" si="401"/>
        <v>0.2</v>
      </c>
      <c r="EL25" s="323">
        <f t="shared" si="402"/>
        <v>110</v>
      </c>
      <c r="EM25" s="410">
        <f t="shared" si="403"/>
        <v>0.44715447154471544</v>
      </c>
      <c r="EN25" s="323">
        <f t="shared" si="404"/>
        <v>-44</v>
      </c>
      <c r="EO25" s="410">
        <f t="shared" si="405"/>
        <v>-0.12359550561797752</v>
      </c>
      <c r="EP25" s="323">
        <f t="shared" si="406"/>
        <v>-36</v>
      </c>
      <c r="EQ25" s="410">
        <f t="shared" si="407"/>
        <v>-0.11538461538461539</v>
      </c>
      <c r="ER25" s="323">
        <f t="shared" si="408"/>
        <v>93</v>
      </c>
      <c r="ES25" s="410">
        <f t="shared" si="409"/>
        <v>0.33695652173913043</v>
      </c>
      <c r="ET25" s="323">
        <f t="shared" si="410"/>
        <v>-14</v>
      </c>
      <c r="EU25" s="410">
        <f t="shared" si="411"/>
        <v>-3.7940379403794036E-2</v>
      </c>
      <c r="EV25" s="323">
        <f t="shared" si="412"/>
        <v>88</v>
      </c>
      <c r="EW25" s="410">
        <f t="shared" si="413"/>
        <v>0.24788732394366197</v>
      </c>
      <c r="EX25" s="323">
        <f t="shared" si="414"/>
        <v>-53</v>
      </c>
      <c r="EY25" s="410">
        <f t="shared" si="415"/>
        <v>-0.11963882618510158</v>
      </c>
      <c r="EZ25" s="323">
        <f t="shared" si="416"/>
        <v>114</v>
      </c>
      <c r="FA25" s="410">
        <f t="shared" si="417"/>
        <v>0.29230769230769232</v>
      </c>
      <c r="FB25" s="323">
        <f t="shared" si="418"/>
        <v>-113</v>
      </c>
      <c r="FC25" s="410">
        <f t="shared" si="419"/>
        <v>-0.22420634920634921</v>
      </c>
      <c r="FD25" s="323">
        <f t="shared" si="420"/>
        <v>-41</v>
      </c>
      <c r="FE25" s="410">
        <f t="shared" si="421"/>
        <v>-0.10485933503836317</v>
      </c>
      <c r="FF25" s="323">
        <f t="shared" si="422"/>
        <v>220</v>
      </c>
      <c r="FG25" s="410">
        <f t="shared" si="423"/>
        <v>0.62857142857142856</v>
      </c>
      <c r="FH25" s="323">
        <f t="shared" si="424"/>
        <v>482</v>
      </c>
      <c r="FI25" s="410">
        <f t="shared" si="425"/>
        <v>0.84561403508771926</v>
      </c>
      <c r="FJ25" s="323">
        <f t="shared" si="426"/>
        <v>-745</v>
      </c>
      <c r="FK25" s="410">
        <f t="shared" si="427"/>
        <v>-0.70817490494296575</v>
      </c>
      <c r="FL25" s="323">
        <f t="shared" si="428"/>
        <v>-20</v>
      </c>
      <c r="FM25" s="410">
        <f t="shared" si="429"/>
        <v>-6.5146579804560262E-2</v>
      </c>
      <c r="FN25" s="323">
        <f t="shared" si="430"/>
        <v>5</v>
      </c>
      <c r="FO25" s="410">
        <f t="shared" si="431"/>
        <v>1.7421602787456445E-2</v>
      </c>
      <c r="FP25" s="323">
        <f t="shared" si="432"/>
        <v>79</v>
      </c>
      <c r="FQ25" s="410">
        <f t="shared" si="433"/>
        <v>0.27054794520547948</v>
      </c>
      <c r="FR25" s="323">
        <f t="shared" si="434"/>
        <v>25</v>
      </c>
      <c r="FS25" s="410">
        <f t="shared" si="435"/>
        <v>6.7385444743935305E-2</v>
      </c>
      <c r="FT25" s="323">
        <f t="shared" si="436"/>
        <v>-24</v>
      </c>
      <c r="FU25" s="410">
        <f t="shared" si="437"/>
        <v>-6.0606060606060608E-2</v>
      </c>
      <c r="FV25" s="323">
        <f t="shared" si="438"/>
        <v>-26</v>
      </c>
      <c r="FW25" s="410">
        <f t="shared" si="439"/>
        <v>-6.9892473118279563E-2</v>
      </c>
      <c r="FX25" s="323">
        <f t="shared" si="440"/>
        <v>42</v>
      </c>
      <c r="FY25" s="410">
        <f t="shared" si="441"/>
        <v>0.12138728323699421</v>
      </c>
      <c r="FZ25" s="323">
        <f t="shared" si="442"/>
        <v>-52</v>
      </c>
      <c r="GA25" s="410">
        <f t="shared" si="443"/>
        <v>-0.13402061855670103</v>
      </c>
      <c r="GB25" s="323">
        <f t="shared" si="444"/>
        <v>273</v>
      </c>
      <c r="GC25" s="410">
        <f t="shared" si="445"/>
        <v>0.8125</v>
      </c>
      <c r="GD25" s="323">
        <f t="shared" si="446"/>
        <v>-264</v>
      </c>
      <c r="GE25" s="410">
        <f t="shared" si="447"/>
        <v>-0.43349753694581283</v>
      </c>
      <c r="GF25" s="323">
        <f t="shared" si="448"/>
        <v>-25</v>
      </c>
      <c r="GG25" s="410">
        <f t="shared" si="449"/>
        <v>-7.2463768115942032E-2</v>
      </c>
      <c r="GH25" s="323">
        <f t="shared" si="450"/>
        <v>62</v>
      </c>
      <c r="GI25" s="410">
        <f t="shared" si="451"/>
        <v>0.19375000000000001</v>
      </c>
      <c r="GJ25" s="323">
        <f t="shared" si="452"/>
        <v>-20</v>
      </c>
      <c r="GK25" s="410">
        <f t="shared" si="453"/>
        <v>-5.2356020942408377E-2</v>
      </c>
      <c r="GL25" s="323">
        <f t="shared" si="454"/>
        <v>-362</v>
      </c>
      <c r="GM25" s="410">
        <f t="shared" si="455"/>
        <v>-1</v>
      </c>
      <c r="GN25" s="323">
        <f t="shared" si="456"/>
        <v>0</v>
      </c>
      <c r="GO25" s="410" t="e">
        <f t="shared" si="457"/>
        <v>#DIV/0!</v>
      </c>
      <c r="GP25" s="323">
        <f t="shared" si="458"/>
        <v>0</v>
      </c>
      <c r="GQ25" s="410" t="e">
        <f t="shared" si="459"/>
        <v>#DIV/0!</v>
      </c>
      <c r="GR25" s="323">
        <f t="shared" si="460"/>
        <v>0</v>
      </c>
      <c r="GS25" s="410" t="e">
        <f t="shared" si="461"/>
        <v>#DIV/0!</v>
      </c>
      <c r="GT25" s="209">
        <f t="shared" si="462"/>
        <v>287</v>
      </c>
      <c r="GU25" s="720">
        <f t="shared" si="463"/>
        <v>362</v>
      </c>
      <c r="GV25" s="671">
        <f t="shared" si="464"/>
        <v>75</v>
      </c>
      <c r="GW25" s="109">
        <f t="shared" si="465"/>
        <v>0.26132404181184671</v>
      </c>
      <c r="GX25" s="707"/>
      <c r="GY25" s="707"/>
      <c r="GZ25" s="707"/>
      <c r="HA25" t="str">
        <f t="shared" si="526"/>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66"/>
        <v>538</v>
      </c>
      <c r="HN25" s="271">
        <f t="shared" si="467"/>
        <v>516</v>
      </c>
      <c r="HO25" s="271">
        <f t="shared" si="468"/>
        <v>450</v>
      </c>
      <c r="HP25" s="271">
        <f t="shared" si="469"/>
        <v>461</v>
      </c>
      <c r="HQ25" s="271">
        <f t="shared" si="470"/>
        <v>502</v>
      </c>
      <c r="HR25" s="271">
        <f t="shared" si="471"/>
        <v>540</v>
      </c>
      <c r="HS25" s="271">
        <f t="shared" si="472"/>
        <v>893</v>
      </c>
      <c r="HT25" s="271">
        <f t="shared" si="473"/>
        <v>646</v>
      </c>
      <c r="HU25" s="271">
        <f t="shared" si="474"/>
        <v>658</v>
      </c>
      <c r="HV25" s="271">
        <f t="shared" si="475"/>
        <v>704</v>
      </c>
      <c r="HW25" s="271">
        <f t="shared" si="476"/>
        <v>609</v>
      </c>
      <c r="HX25" s="271">
        <f t="shared" si="477"/>
        <v>626</v>
      </c>
      <c r="HY25" s="271">
        <f t="shared" si="478"/>
        <v>539</v>
      </c>
      <c r="HZ25" s="271">
        <f t="shared" si="479"/>
        <v>548</v>
      </c>
      <c r="IA25" s="271">
        <f t="shared" si="480"/>
        <v>520</v>
      </c>
      <c r="IB25" s="271">
        <f t="shared" si="481"/>
        <v>486</v>
      </c>
      <c r="IC25" s="271">
        <f t="shared" si="482"/>
        <v>564</v>
      </c>
      <c r="ID25" s="271">
        <f t="shared" si="483"/>
        <v>483</v>
      </c>
      <c r="IE25" s="271">
        <f t="shared" si="484"/>
        <v>338</v>
      </c>
      <c r="IF25" s="271">
        <f t="shared" si="485"/>
        <v>296</v>
      </c>
      <c r="IG25" s="271">
        <f t="shared" si="486"/>
        <v>335</v>
      </c>
      <c r="IH25" s="271">
        <f t="shared" si="487"/>
        <v>340</v>
      </c>
      <c r="II25" s="271">
        <f t="shared" si="488"/>
        <v>430</v>
      </c>
      <c r="IJ25" s="271">
        <f t="shared" si="489"/>
        <v>255</v>
      </c>
      <c r="IK25" s="826">
        <f t="shared" si="490"/>
        <v>275</v>
      </c>
      <c r="IL25" s="826">
        <f t="shared" si="491"/>
        <v>366</v>
      </c>
      <c r="IM25" s="826">
        <f t="shared" si="492"/>
        <v>340</v>
      </c>
      <c r="IN25" s="826">
        <f t="shared" si="493"/>
        <v>388</v>
      </c>
      <c r="IO25" s="826">
        <f t="shared" si="494"/>
        <v>205</v>
      </c>
      <c r="IP25" s="826">
        <f t="shared" si="495"/>
        <v>246</v>
      </c>
      <c r="IQ25" s="826">
        <f t="shared" si="496"/>
        <v>356</v>
      </c>
      <c r="IR25" s="826">
        <f t="shared" si="497"/>
        <v>312</v>
      </c>
      <c r="IS25" s="826">
        <f t="shared" si="498"/>
        <v>276</v>
      </c>
      <c r="IT25" s="826">
        <f t="shared" si="499"/>
        <v>369</v>
      </c>
      <c r="IU25" s="826">
        <f t="shared" si="500"/>
        <v>355</v>
      </c>
      <c r="IV25" s="826">
        <f t="shared" si="501"/>
        <v>443</v>
      </c>
      <c r="IW25" s="953">
        <f t="shared" si="502"/>
        <v>390</v>
      </c>
      <c r="IX25" s="953">
        <f t="shared" si="503"/>
        <v>504</v>
      </c>
      <c r="IY25" s="953">
        <f t="shared" si="504"/>
        <v>391</v>
      </c>
      <c r="IZ25" s="953">
        <f t="shared" si="505"/>
        <v>350</v>
      </c>
      <c r="JA25" s="953">
        <f t="shared" si="506"/>
        <v>570</v>
      </c>
      <c r="JB25" s="953">
        <f t="shared" si="507"/>
        <v>1052</v>
      </c>
      <c r="JC25" s="953">
        <f t="shared" si="508"/>
        <v>307</v>
      </c>
      <c r="JD25" s="953">
        <f t="shared" si="509"/>
        <v>287</v>
      </c>
      <c r="JE25" s="953">
        <f t="shared" si="510"/>
        <v>292</v>
      </c>
      <c r="JF25" s="953">
        <f t="shared" si="511"/>
        <v>371</v>
      </c>
      <c r="JG25" s="953">
        <f t="shared" si="512"/>
        <v>396</v>
      </c>
      <c r="JH25" s="953">
        <f t="shared" si="513"/>
        <v>372</v>
      </c>
      <c r="JI25" s="1013">
        <f t="shared" si="514"/>
        <v>346</v>
      </c>
      <c r="JJ25" s="1013">
        <f t="shared" si="515"/>
        <v>388</v>
      </c>
      <c r="JK25" s="1013">
        <f t="shared" si="516"/>
        <v>336</v>
      </c>
      <c r="JL25" s="1013">
        <f t="shared" si="517"/>
        <v>609</v>
      </c>
      <c r="JM25" s="1013">
        <f t="shared" si="518"/>
        <v>345</v>
      </c>
      <c r="JN25" s="1013">
        <f t="shared" si="519"/>
        <v>320</v>
      </c>
      <c r="JO25" s="1013">
        <f t="shared" si="520"/>
        <v>382</v>
      </c>
      <c r="JP25" s="1013">
        <f t="shared" si="521"/>
        <v>362</v>
      </c>
      <c r="JQ25" s="1013">
        <f t="shared" si="522"/>
        <v>0</v>
      </c>
      <c r="JR25" s="1013">
        <f t="shared" si="523"/>
        <v>0</v>
      </c>
      <c r="JS25" s="1013">
        <f t="shared" si="524"/>
        <v>0</v>
      </c>
      <c r="JT25" s="1013">
        <f t="shared" si="525"/>
        <v>0</v>
      </c>
    </row>
    <row r="26" spans="1:280">
      <c r="A26" s="802"/>
      <c r="B26" s="56"/>
      <c r="C26" s="56" t="s">
        <v>36</v>
      </c>
      <c r="D26" s="119"/>
      <c r="E26" s="1105" t="s">
        <v>41</v>
      </c>
      <c r="F26" s="1105"/>
      <c r="G26" s="1106"/>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38"/>
        <v>7250</v>
      </c>
      <c r="AW26" s="163">
        <f t="shared" si="339"/>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42"/>
        <v>7399</v>
      </c>
      <c r="BK26" s="163">
        <f t="shared" si="343"/>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50"/>
        <v>5868</v>
      </c>
      <c r="BY26" s="163">
        <f t="shared" si="351"/>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58"/>
        <v>4804</v>
      </c>
      <c r="CM26" s="163">
        <f t="shared" si="359"/>
        <v>400.33333333333331</v>
      </c>
      <c r="CN26" s="634">
        <v>335</v>
      </c>
      <c r="CO26" s="70">
        <v>405</v>
      </c>
      <c r="CP26" s="23">
        <v>353</v>
      </c>
      <c r="CQ26" s="70">
        <v>723</v>
      </c>
      <c r="CR26" s="23">
        <v>368</v>
      </c>
      <c r="CS26" s="70">
        <v>342</v>
      </c>
      <c r="CT26" s="209">
        <v>317</v>
      </c>
      <c r="CU26" s="70">
        <v>269</v>
      </c>
      <c r="CV26" s="634"/>
      <c r="CW26" s="634"/>
      <c r="CX26" s="634"/>
      <c r="CY26" s="634"/>
      <c r="CZ26" s="130">
        <f t="shared" si="364"/>
        <v>3112</v>
      </c>
      <c r="DA26" s="163">
        <f t="shared" si="365"/>
        <v>389</v>
      </c>
      <c r="DB26" s="671">
        <f t="shared" si="366"/>
        <v>427</v>
      </c>
      <c r="DC26" s="672">
        <f t="shared" si="367"/>
        <v>0.81178707224334601</v>
      </c>
      <c r="DD26" s="671">
        <f t="shared" si="368"/>
        <v>-274</v>
      </c>
      <c r="DE26" s="672">
        <f t="shared" si="369"/>
        <v>-0.28751311647429173</v>
      </c>
      <c r="DF26" s="671">
        <f t="shared" si="370"/>
        <v>-111</v>
      </c>
      <c r="DG26" s="672">
        <f t="shared" si="371"/>
        <v>-0.16347569955817379</v>
      </c>
      <c r="DH26" s="671">
        <f t="shared" si="372"/>
        <v>276</v>
      </c>
      <c r="DI26" s="672">
        <f t="shared" si="373"/>
        <v>0.4859154929577465</v>
      </c>
      <c r="DJ26" s="671">
        <f t="shared" si="374"/>
        <v>22</v>
      </c>
      <c r="DK26" s="672">
        <f t="shared" si="375"/>
        <v>2.6066350710900472E-2</v>
      </c>
      <c r="DL26" s="671">
        <f t="shared" si="376"/>
        <v>-353</v>
      </c>
      <c r="DM26" s="672">
        <f t="shared" si="377"/>
        <v>-0.407621247113164</v>
      </c>
      <c r="DN26" s="671">
        <f t="shared" si="378"/>
        <v>-169</v>
      </c>
      <c r="DO26" s="672">
        <f t="shared" si="379"/>
        <v>-0.32943469785575047</v>
      </c>
      <c r="DP26" s="671">
        <f t="shared" si="380"/>
        <v>95</v>
      </c>
      <c r="DQ26" s="672">
        <f t="shared" si="381"/>
        <v>0.27616279069767441</v>
      </c>
      <c r="DR26" s="671">
        <f t="shared" si="382"/>
        <v>7</v>
      </c>
      <c r="DS26" s="672">
        <f t="shared" si="383"/>
        <v>1.5945330296127564E-2</v>
      </c>
      <c r="DT26" s="671">
        <f t="shared" si="384"/>
        <v>347</v>
      </c>
      <c r="DU26" s="109">
        <f t="shared" si="385"/>
        <v>0.77802690582959644</v>
      </c>
      <c r="DV26" s="671">
        <f t="shared" si="386"/>
        <v>-289</v>
      </c>
      <c r="DW26" s="672">
        <f t="shared" si="387"/>
        <v>-0.36443883984867592</v>
      </c>
      <c r="DX26" s="671">
        <f t="shared" si="388"/>
        <v>-54</v>
      </c>
      <c r="DY26" s="672">
        <f t="shared" si="389"/>
        <v>-0.10714285714285714</v>
      </c>
      <c r="DZ26" s="671">
        <f t="shared" si="390"/>
        <v>55</v>
      </c>
      <c r="EA26" s="672">
        <f t="shared" si="391"/>
        <v>0.12222222222222222</v>
      </c>
      <c r="EB26" s="323">
        <f t="shared" si="392"/>
        <v>-47</v>
      </c>
      <c r="EC26" s="410">
        <f t="shared" si="393"/>
        <v>-9.3069306930693069E-2</v>
      </c>
      <c r="ED26" s="323">
        <f t="shared" si="394"/>
        <v>-61</v>
      </c>
      <c r="EE26" s="410">
        <f t="shared" si="395"/>
        <v>-0.1331877729257642</v>
      </c>
      <c r="EF26" s="323">
        <f t="shared" si="396"/>
        <v>-17</v>
      </c>
      <c r="EG26" s="410">
        <f t="shared" si="397"/>
        <v>-4.2821158690176324E-2</v>
      </c>
      <c r="EH26" s="323">
        <f t="shared" si="398"/>
        <v>450</v>
      </c>
      <c r="EI26" s="410">
        <f t="shared" si="399"/>
        <v>1.1842105263157894</v>
      </c>
      <c r="EJ26" s="323">
        <f t="shared" si="400"/>
        <v>-378</v>
      </c>
      <c r="EK26" s="410">
        <f t="shared" si="401"/>
        <v>-0.45542168674698796</v>
      </c>
      <c r="EL26" s="323">
        <f t="shared" si="402"/>
        <v>-64</v>
      </c>
      <c r="EM26" s="410">
        <f t="shared" si="403"/>
        <v>-0.1415929203539823</v>
      </c>
      <c r="EN26" s="323">
        <f t="shared" si="404"/>
        <v>-35</v>
      </c>
      <c r="EO26" s="410">
        <f t="shared" si="405"/>
        <v>-9.0206185567010308E-2</v>
      </c>
      <c r="EP26" s="323">
        <f t="shared" si="406"/>
        <v>49</v>
      </c>
      <c r="EQ26" s="410">
        <f t="shared" si="407"/>
        <v>0.13881019830028329</v>
      </c>
      <c r="ER26" s="323">
        <f t="shared" si="408"/>
        <v>362</v>
      </c>
      <c r="ES26" s="410">
        <f t="shared" si="409"/>
        <v>0.90049751243781095</v>
      </c>
      <c r="ET26" s="323">
        <f t="shared" si="410"/>
        <v>-275</v>
      </c>
      <c r="EU26" s="410">
        <f t="shared" si="411"/>
        <v>-0.3599476439790576</v>
      </c>
      <c r="EV26" s="323">
        <f t="shared" si="412"/>
        <v>-39</v>
      </c>
      <c r="EW26" s="410">
        <f t="shared" si="413"/>
        <v>-7.9754601226993863E-2</v>
      </c>
      <c r="EX26" s="323">
        <f t="shared" si="414"/>
        <v>-4</v>
      </c>
      <c r="EY26" s="410">
        <f t="shared" si="415"/>
        <v>-8.8888888888888889E-3</v>
      </c>
      <c r="EZ26" s="323">
        <f t="shared" si="416"/>
        <v>34</v>
      </c>
      <c r="FA26" s="410">
        <f t="shared" si="417"/>
        <v>7.623318385650224E-2</v>
      </c>
      <c r="FB26" s="323">
        <f t="shared" si="418"/>
        <v>-115</v>
      </c>
      <c r="FC26" s="410">
        <f t="shared" si="419"/>
        <v>-0.23958333333333334</v>
      </c>
      <c r="FD26" s="323">
        <f t="shared" si="420"/>
        <v>11</v>
      </c>
      <c r="FE26" s="410">
        <f t="shared" si="421"/>
        <v>3.0136986301369864E-2</v>
      </c>
      <c r="FF26" s="323">
        <f t="shared" si="422"/>
        <v>83</v>
      </c>
      <c r="FG26" s="410">
        <f t="shared" si="423"/>
        <v>0.22074468085106383</v>
      </c>
      <c r="FH26" s="323">
        <f t="shared" si="424"/>
        <v>-58</v>
      </c>
      <c r="FI26" s="410">
        <f t="shared" si="425"/>
        <v>-0.12636165577342048</v>
      </c>
      <c r="FJ26" s="323">
        <f t="shared" si="426"/>
        <v>-135</v>
      </c>
      <c r="FK26" s="410">
        <f t="shared" si="427"/>
        <v>-0.33665835411471323</v>
      </c>
      <c r="FL26" s="323">
        <f t="shared" si="428"/>
        <v>83</v>
      </c>
      <c r="FM26" s="410">
        <f t="shared" si="429"/>
        <v>0.31203007518796994</v>
      </c>
      <c r="FN26" s="323">
        <f t="shared" si="430"/>
        <v>-29</v>
      </c>
      <c r="FO26" s="410">
        <f t="shared" si="431"/>
        <v>-8.3094555873925502E-2</v>
      </c>
      <c r="FP26" s="323">
        <f t="shared" si="432"/>
        <v>290</v>
      </c>
      <c r="FQ26" s="410">
        <f t="shared" si="433"/>
        <v>0.90625</v>
      </c>
      <c r="FR26" s="323">
        <f t="shared" si="434"/>
        <v>-173</v>
      </c>
      <c r="FS26" s="410">
        <f t="shared" si="435"/>
        <v>-0.28360655737704921</v>
      </c>
      <c r="FT26" s="323">
        <f t="shared" si="436"/>
        <v>-142</v>
      </c>
      <c r="FU26" s="410">
        <f t="shared" si="437"/>
        <v>-0.32494279176201374</v>
      </c>
      <c r="FV26" s="323">
        <f t="shared" si="438"/>
        <v>40</v>
      </c>
      <c r="FW26" s="410">
        <f t="shared" si="439"/>
        <v>0.13559322033898305</v>
      </c>
      <c r="FX26" s="323">
        <f t="shared" si="440"/>
        <v>70</v>
      </c>
      <c r="FY26" s="410">
        <f t="shared" si="441"/>
        <v>0.20895522388059701</v>
      </c>
      <c r="FZ26" s="323">
        <f t="shared" si="442"/>
        <v>-52</v>
      </c>
      <c r="GA26" s="410">
        <f t="shared" si="443"/>
        <v>-0.12839506172839507</v>
      </c>
      <c r="GB26" s="323">
        <f t="shared" si="444"/>
        <v>370</v>
      </c>
      <c r="GC26" s="410">
        <f t="shared" si="445"/>
        <v>1.048158640226629</v>
      </c>
      <c r="GD26" s="323">
        <f t="shared" si="446"/>
        <v>-355</v>
      </c>
      <c r="GE26" s="410">
        <f t="shared" si="447"/>
        <v>-0.49100968188105115</v>
      </c>
      <c r="GF26" s="323">
        <f t="shared" si="448"/>
        <v>-26</v>
      </c>
      <c r="GG26" s="410">
        <f t="shared" si="449"/>
        <v>-7.0652173913043473E-2</v>
      </c>
      <c r="GH26" s="323">
        <f t="shared" si="450"/>
        <v>-25</v>
      </c>
      <c r="GI26" s="410">
        <f t="shared" si="451"/>
        <v>-7.3099415204678359E-2</v>
      </c>
      <c r="GJ26" s="323">
        <f t="shared" si="452"/>
        <v>-48</v>
      </c>
      <c r="GK26" s="410">
        <f t="shared" si="453"/>
        <v>-0.15141955835962145</v>
      </c>
      <c r="GL26" s="323">
        <f t="shared" si="454"/>
        <v>-269</v>
      </c>
      <c r="GM26" s="410">
        <f t="shared" si="455"/>
        <v>-1</v>
      </c>
      <c r="GN26" s="323">
        <f t="shared" si="456"/>
        <v>0</v>
      </c>
      <c r="GO26" s="410" t="e">
        <f t="shared" si="457"/>
        <v>#DIV/0!</v>
      </c>
      <c r="GP26" s="323">
        <f t="shared" si="458"/>
        <v>0</v>
      </c>
      <c r="GQ26" s="410" t="e">
        <f t="shared" si="459"/>
        <v>#DIV/0!</v>
      </c>
      <c r="GR26" s="323">
        <f t="shared" si="460"/>
        <v>0</v>
      </c>
      <c r="GS26" s="410" t="e">
        <f t="shared" si="461"/>
        <v>#DIV/0!</v>
      </c>
      <c r="GT26" s="209">
        <f t="shared" si="462"/>
        <v>349</v>
      </c>
      <c r="GU26" s="720">
        <f t="shared" si="463"/>
        <v>269</v>
      </c>
      <c r="GV26" s="671">
        <f t="shared" si="464"/>
        <v>-80</v>
      </c>
      <c r="GW26" s="109">
        <f t="shared" si="465"/>
        <v>-0.22922636103151864</v>
      </c>
      <c r="GX26" s="707"/>
      <c r="GY26" s="707"/>
      <c r="GZ26" s="707"/>
      <c r="HA26" t="str">
        <f t="shared" si="526"/>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66"/>
        <v>628</v>
      </c>
      <c r="HN26" s="271">
        <f t="shared" si="467"/>
        <v>862</v>
      </c>
      <c r="HO26" s="271">
        <f t="shared" si="468"/>
        <v>468</v>
      </c>
      <c r="HP26" s="271">
        <f t="shared" si="469"/>
        <v>437</v>
      </c>
      <c r="HQ26" s="271">
        <f t="shared" si="470"/>
        <v>593</v>
      </c>
      <c r="HR26" s="271">
        <f t="shared" si="471"/>
        <v>529</v>
      </c>
      <c r="HS26" s="271">
        <f t="shared" si="472"/>
        <v>493</v>
      </c>
      <c r="HT26" s="271">
        <f t="shared" si="473"/>
        <v>599</v>
      </c>
      <c r="HU26" s="271">
        <f t="shared" si="474"/>
        <v>605</v>
      </c>
      <c r="HV26" s="271">
        <f t="shared" si="475"/>
        <v>753</v>
      </c>
      <c r="HW26" s="271">
        <f t="shared" si="476"/>
        <v>757</v>
      </c>
      <c r="HX26" s="271">
        <f t="shared" si="477"/>
        <v>526</v>
      </c>
      <c r="HY26" s="271">
        <f t="shared" si="478"/>
        <v>953</v>
      </c>
      <c r="HZ26" s="271">
        <f t="shared" si="479"/>
        <v>679</v>
      </c>
      <c r="IA26" s="271">
        <f t="shared" si="480"/>
        <v>568</v>
      </c>
      <c r="IB26" s="271">
        <f t="shared" si="481"/>
        <v>844</v>
      </c>
      <c r="IC26" s="271">
        <f t="shared" si="482"/>
        <v>866</v>
      </c>
      <c r="ID26" s="271">
        <f t="shared" si="483"/>
        <v>513</v>
      </c>
      <c r="IE26" s="271">
        <f t="shared" si="484"/>
        <v>344</v>
      </c>
      <c r="IF26" s="271">
        <f t="shared" si="485"/>
        <v>439</v>
      </c>
      <c r="IG26" s="271">
        <f t="shared" si="486"/>
        <v>446</v>
      </c>
      <c r="IH26" s="271">
        <f t="shared" si="487"/>
        <v>793</v>
      </c>
      <c r="II26" s="271">
        <f t="shared" si="488"/>
        <v>504</v>
      </c>
      <c r="IJ26" s="271">
        <f t="shared" si="489"/>
        <v>450</v>
      </c>
      <c r="IK26" s="826">
        <f t="shared" si="490"/>
        <v>505</v>
      </c>
      <c r="IL26" s="826">
        <f t="shared" si="491"/>
        <v>458</v>
      </c>
      <c r="IM26" s="826">
        <f t="shared" si="492"/>
        <v>397</v>
      </c>
      <c r="IN26" s="826">
        <f t="shared" si="493"/>
        <v>380</v>
      </c>
      <c r="IO26" s="826">
        <f t="shared" si="494"/>
        <v>830</v>
      </c>
      <c r="IP26" s="826">
        <f t="shared" si="495"/>
        <v>452</v>
      </c>
      <c r="IQ26" s="826">
        <f t="shared" si="496"/>
        <v>388</v>
      </c>
      <c r="IR26" s="826">
        <f t="shared" si="497"/>
        <v>353</v>
      </c>
      <c r="IS26" s="826">
        <f t="shared" si="498"/>
        <v>402</v>
      </c>
      <c r="IT26" s="826">
        <f t="shared" si="499"/>
        <v>764</v>
      </c>
      <c r="IU26" s="826">
        <f t="shared" si="500"/>
        <v>489</v>
      </c>
      <c r="IV26" s="826">
        <f t="shared" si="501"/>
        <v>450</v>
      </c>
      <c r="IW26" s="953">
        <f t="shared" si="502"/>
        <v>446</v>
      </c>
      <c r="IX26" s="953">
        <f t="shared" si="503"/>
        <v>480</v>
      </c>
      <c r="IY26" s="953">
        <f t="shared" si="504"/>
        <v>365</v>
      </c>
      <c r="IZ26" s="953">
        <f t="shared" si="505"/>
        <v>376</v>
      </c>
      <c r="JA26" s="953">
        <f t="shared" si="506"/>
        <v>459</v>
      </c>
      <c r="JB26" s="953">
        <f t="shared" si="507"/>
        <v>401</v>
      </c>
      <c r="JC26" s="953">
        <f t="shared" si="508"/>
        <v>266</v>
      </c>
      <c r="JD26" s="953">
        <f t="shared" si="509"/>
        <v>349</v>
      </c>
      <c r="JE26" s="953">
        <f t="shared" si="510"/>
        <v>320</v>
      </c>
      <c r="JF26" s="953">
        <f t="shared" si="511"/>
        <v>610</v>
      </c>
      <c r="JG26" s="953">
        <f t="shared" si="512"/>
        <v>437</v>
      </c>
      <c r="JH26" s="953">
        <f t="shared" si="513"/>
        <v>295</v>
      </c>
      <c r="JI26" s="1013">
        <f t="shared" si="514"/>
        <v>335</v>
      </c>
      <c r="JJ26" s="1013">
        <f t="shared" si="515"/>
        <v>405</v>
      </c>
      <c r="JK26" s="1013">
        <f t="shared" si="516"/>
        <v>353</v>
      </c>
      <c r="JL26" s="1013">
        <f t="shared" si="517"/>
        <v>723</v>
      </c>
      <c r="JM26" s="1013">
        <f t="shared" si="518"/>
        <v>368</v>
      </c>
      <c r="JN26" s="1013">
        <f t="shared" si="519"/>
        <v>342</v>
      </c>
      <c r="JO26" s="1013">
        <f t="shared" si="520"/>
        <v>317</v>
      </c>
      <c r="JP26" s="1013">
        <f t="shared" si="521"/>
        <v>269</v>
      </c>
      <c r="JQ26" s="1013">
        <f t="shared" si="522"/>
        <v>0</v>
      </c>
      <c r="JR26" s="1013">
        <f t="shared" si="523"/>
        <v>0</v>
      </c>
      <c r="JS26" s="1013">
        <f t="shared" si="524"/>
        <v>0</v>
      </c>
      <c r="JT26" s="1013">
        <f t="shared" si="525"/>
        <v>0</v>
      </c>
    </row>
    <row r="27" spans="1:280">
      <c r="A27" s="802"/>
      <c r="B27" s="76"/>
      <c r="C27" s="76" t="s">
        <v>37</v>
      </c>
      <c r="D27" s="455"/>
      <c r="E27" s="1114" t="s">
        <v>42</v>
      </c>
      <c r="F27" s="1114"/>
      <c r="G27" s="1115"/>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38"/>
        <v>148</v>
      </c>
      <c r="AW27" s="164">
        <f t="shared" si="339"/>
        <v>12.333333333333334</v>
      </c>
      <c r="AX27" s="384">
        <v>8</v>
      </c>
      <c r="AY27" s="78">
        <v>7</v>
      </c>
      <c r="AZ27" s="31">
        <v>5</v>
      </c>
      <c r="BA27" s="78">
        <v>13</v>
      </c>
      <c r="BB27" s="31">
        <v>19</v>
      </c>
      <c r="BC27" s="78">
        <v>82</v>
      </c>
      <c r="BD27" s="635">
        <v>95</v>
      </c>
      <c r="BE27" s="78">
        <v>18</v>
      </c>
      <c r="BF27" s="635">
        <v>6</v>
      </c>
      <c r="BG27" s="78">
        <v>16</v>
      </c>
      <c r="BH27" s="635">
        <v>3</v>
      </c>
      <c r="BI27" s="78">
        <v>3</v>
      </c>
      <c r="BJ27" s="145">
        <f t="shared" si="342"/>
        <v>275</v>
      </c>
      <c r="BK27" s="164">
        <f t="shared" si="343"/>
        <v>22.916666666666668</v>
      </c>
      <c r="BL27" s="384">
        <v>6</v>
      </c>
      <c r="BM27" s="78">
        <v>2</v>
      </c>
      <c r="BN27" s="31">
        <v>3</v>
      </c>
      <c r="BO27" s="78">
        <v>15</v>
      </c>
      <c r="BP27" s="31">
        <v>6</v>
      </c>
      <c r="BQ27" s="78">
        <v>10</v>
      </c>
      <c r="BR27" s="635">
        <v>27</v>
      </c>
      <c r="BS27" s="78">
        <v>16</v>
      </c>
      <c r="BT27" s="635">
        <v>12</v>
      </c>
      <c r="BU27" s="635">
        <v>31</v>
      </c>
      <c r="BV27" s="635">
        <v>28</v>
      </c>
      <c r="BW27" s="635">
        <v>33</v>
      </c>
      <c r="BX27" s="145">
        <f t="shared" si="350"/>
        <v>189</v>
      </c>
      <c r="BY27" s="164">
        <f t="shared" si="351"/>
        <v>15.75</v>
      </c>
      <c r="BZ27" s="635">
        <v>20</v>
      </c>
      <c r="CA27" s="78">
        <v>33</v>
      </c>
      <c r="CB27" s="31">
        <v>6</v>
      </c>
      <c r="CC27" s="78">
        <v>35</v>
      </c>
      <c r="CD27" s="31">
        <v>17</v>
      </c>
      <c r="CE27" s="78">
        <v>37</v>
      </c>
      <c r="CF27" s="635">
        <v>39</v>
      </c>
      <c r="CG27" s="78">
        <v>27</v>
      </c>
      <c r="CH27" s="635">
        <v>37</v>
      </c>
      <c r="CI27" s="635">
        <v>29</v>
      </c>
      <c r="CJ27" s="635">
        <v>28</v>
      </c>
      <c r="CK27" s="635">
        <v>38</v>
      </c>
      <c r="CL27" s="145">
        <f t="shared" si="358"/>
        <v>346</v>
      </c>
      <c r="CM27" s="164">
        <f t="shared" si="359"/>
        <v>28.833333333333332</v>
      </c>
      <c r="CN27" s="635">
        <v>58</v>
      </c>
      <c r="CO27" s="78">
        <v>34</v>
      </c>
      <c r="CP27" s="31">
        <v>15</v>
      </c>
      <c r="CQ27" s="78">
        <v>18</v>
      </c>
      <c r="CR27" s="31">
        <v>30</v>
      </c>
      <c r="CS27" s="78">
        <v>15</v>
      </c>
      <c r="CT27" s="214">
        <v>22</v>
      </c>
      <c r="CU27" s="78">
        <v>18</v>
      </c>
      <c r="CV27" s="635"/>
      <c r="CW27" s="635"/>
      <c r="CX27" s="635"/>
      <c r="CY27" s="635"/>
      <c r="CZ27" s="145">
        <f t="shared" si="364"/>
        <v>210</v>
      </c>
      <c r="DA27" s="164">
        <f t="shared" si="365"/>
        <v>26.25</v>
      </c>
      <c r="DB27" s="677">
        <f t="shared" si="366"/>
        <v>2</v>
      </c>
      <c r="DC27" s="678">
        <f t="shared" si="367"/>
        <v>0.33333333333333331</v>
      </c>
      <c r="DD27" s="677">
        <f t="shared" si="368"/>
        <v>-1</v>
      </c>
      <c r="DE27" s="678">
        <f t="shared" si="369"/>
        <v>-0.125</v>
      </c>
      <c r="DF27" s="677">
        <f t="shared" si="370"/>
        <v>-2</v>
      </c>
      <c r="DG27" s="678">
        <f t="shared" si="371"/>
        <v>-0.2857142857142857</v>
      </c>
      <c r="DH27" s="677">
        <f t="shared" si="372"/>
        <v>8</v>
      </c>
      <c r="DI27" s="678">
        <f t="shared" si="373"/>
        <v>1.6</v>
      </c>
      <c r="DJ27" s="677">
        <f t="shared" si="374"/>
        <v>6</v>
      </c>
      <c r="DK27" s="678">
        <f t="shared" si="375"/>
        <v>0.46153846153846156</v>
      </c>
      <c r="DL27" s="677">
        <f t="shared" si="376"/>
        <v>63</v>
      </c>
      <c r="DM27" s="678">
        <f t="shared" si="377"/>
        <v>3.3157894736842106</v>
      </c>
      <c r="DN27" s="677">
        <f t="shared" si="378"/>
        <v>13</v>
      </c>
      <c r="DO27" s="678">
        <f t="shared" si="379"/>
        <v>0.15853658536585366</v>
      </c>
      <c r="DP27" s="677">
        <f t="shared" si="380"/>
        <v>-77</v>
      </c>
      <c r="DQ27" s="678">
        <f t="shared" si="381"/>
        <v>-0.81052631578947365</v>
      </c>
      <c r="DR27" s="677">
        <f t="shared" si="382"/>
        <v>-12</v>
      </c>
      <c r="DS27" s="678">
        <f t="shared" si="383"/>
        <v>-0.66666666666666663</v>
      </c>
      <c r="DT27" s="677">
        <f t="shared" si="384"/>
        <v>10</v>
      </c>
      <c r="DU27" s="117">
        <f t="shared" si="385"/>
        <v>1.6666666666666667</v>
      </c>
      <c r="DV27" s="677">
        <f t="shared" si="386"/>
        <v>-13</v>
      </c>
      <c r="DW27" s="678">
        <f t="shared" si="387"/>
        <v>-0.8125</v>
      </c>
      <c r="DX27" s="677">
        <f t="shared" si="388"/>
        <v>0</v>
      </c>
      <c r="DY27" s="678">
        <f t="shared" si="389"/>
        <v>0</v>
      </c>
      <c r="DZ27" s="677">
        <f t="shared" si="390"/>
        <v>3</v>
      </c>
      <c r="EA27" s="678">
        <f t="shared" si="391"/>
        <v>1</v>
      </c>
      <c r="EB27" s="328">
        <f t="shared" si="392"/>
        <v>-4</v>
      </c>
      <c r="EC27" s="412">
        <f t="shared" si="393"/>
        <v>-0.66666666666666663</v>
      </c>
      <c r="ED27" s="328">
        <f t="shared" si="394"/>
        <v>1</v>
      </c>
      <c r="EE27" s="412">
        <f t="shared" si="395"/>
        <v>0.5</v>
      </c>
      <c r="EF27" s="328">
        <f t="shared" si="396"/>
        <v>12</v>
      </c>
      <c r="EG27" s="412">
        <f t="shared" si="397"/>
        <v>4</v>
      </c>
      <c r="EH27" s="328">
        <f t="shared" si="398"/>
        <v>-9</v>
      </c>
      <c r="EI27" s="412">
        <f t="shared" si="399"/>
        <v>-0.6</v>
      </c>
      <c r="EJ27" s="328">
        <f t="shared" si="400"/>
        <v>4</v>
      </c>
      <c r="EK27" s="412">
        <f t="shared" si="401"/>
        <v>0.66666666666666663</v>
      </c>
      <c r="EL27" s="328">
        <f t="shared" si="402"/>
        <v>17</v>
      </c>
      <c r="EM27" s="412">
        <f t="shared" si="403"/>
        <v>1.7</v>
      </c>
      <c r="EN27" s="328">
        <f t="shared" si="404"/>
        <v>-11</v>
      </c>
      <c r="EO27" s="412">
        <f t="shared" si="405"/>
        <v>-0.40740740740740738</v>
      </c>
      <c r="EP27" s="328">
        <f t="shared" si="406"/>
        <v>-4</v>
      </c>
      <c r="EQ27" s="412">
        <f t="shared" si="407"/>
        <v>-0.25</v>
      </c>
      <c r="ER27" s="328">
        <f t="shared" si="408"/>
        <v>19</v>
      </c>
      <c r="ES27" s="412">
        <f t="shared" si="409"/>
        <v>1.5833333333333333</v>
      </c>
      <c r="ET27" s="328">
        <f t="shared" si="410"/>
        <v>-3</v>
      </c>
      <c r="EU27" s="412">
        <f t="shared" si="411"/>
        <v>-9.6774193548387094E-2</v>
      </c>
      <c r="EV27" s="328">
        <f t="shared" si="412"/>
        <v>5</v>
      </c>
      <c r="EW27" s="412">
        <f t="shared" si="413"/>
        <v>0.17857142857142858</v>
      </c>
      <c r="EX27" s="328">
        <f t="shared" si="414"/>
        <v>-13</v>
      </c>
      <c r="EY27" s="412">
        <f t="shared" si="415"/>
        <v>-0.39393939393939392</v>
      </c>
      <c r="EZ27" s="328">
        <f t="shared" si="416"/>
        <v>13</v>
      </c>
      <c r="FA27" s="412">
        <f t="shared" si="417"/>
        <v>0.65</v>
      </c>
      <c r="FB27" s="328">
        <f t="shared" si="418"/>
        <v>-27</v>
      </c>
      <c r="FC27" s="412">
        <f t="shared" si="419"/>
        <v>-0.81818181818181823</v>
      </c>
      <c r="FD27" s="328">
        <f t="shared" si="420"/>
        <v>29</v>
      </c>
      <c r="FE27" s="412">
        <f t="shared" si="421"/>
        <v>4.833333333333333</v>
      </c>
      <c r="FF27" s="328">
        <f t="shared" si="422"/>
        <v>-18</v>
      </c>
      <c r="FG27" s="412">
        <f t="shared" si="423"/>
        <v>-0.51428571428571423</v>
      </c>
      <c r="FH27" s="328">
        <f t="shared" si="424"/>
        <v>20</v>
      </c>
      <c r="FI27" s="412">
        <f t="shared" si="425"/>
        <v>1.1764705882352942</v>
      </c>
      <c r="FJ27" s="328">
        <f t="shared" si="426"/>
        <v>2</v>
      </c>
      <c r="FK27" s="412">
        <f t="shared" si="427"/>
        <v>5.4054054054054057E-2</v>
      </c>
      <c r="FL27" s="328">
        <f t="shared" si="428"/>
        <v>-12</v>
      </c>
      <c r="FM27" s="412">
        <f t="shared" si="429"/>
        <v>-0.30769230769230771</v>
      </c>
      <c r="FN27" s="328">
        <f t="shared" si="430"/>
        <v>10</v>
      </c>
      <c r="FO27" s="412">
        <f t="shared" si="431"/>
        <v>0.37037037037037035</v>
      </c>
      <c r="FP27" s="328">
        <f t="shared" si="432"/>
        <v>-8</v>
      </c>
      <c r="FQ27" s="412">
        <f t="shared" si="433"/>
        <v>-0.21621621621621623</v>
      </c>
      <c r="FR27" s="328">
        <f t="shared" si="434"/>
        <v>-1</v>
      </c>
      <c r="FS27" s="412">
        <f t="shared" si="435"/>
        <v>-3.4482758620689655E-2</v>
      </c>
      <c r="FT27" s="328">
        <f t="shared" si="436"/>
        <v>10</v>
      </c>
      <c r="FU27" s="412">
        <f t="shared" si="437"/>
        <v>0.35714285714285715</v>
      </c>
      <c r="FV27" s="328">
        <f t="shared" si="438"/>
        <v>20</v>
      </c>
      <c r="FW27" s="412">
        <f t="shared" si="439"/>
        <v>0.52631578947368418</v>
      </c>
      <c r="FX27" s="328">
        <f t="shared" si="440"/>
        <v>-24</v>
      </c>
      <c r="FY27" s="412">
        <f t="shared" si="441"/>
        <v>-0.41379310344827586</v>
      </c>
      <c r="FZ27" s="328">
        <f t="shared" si="442"/>
        <v>-19</v>
      </c>
      <c r="GA27" s="412">
        <f t="shared" si="443"/>
        <v>-0.55882352941176472</v>
      </c>
      <c r="GB27" s="328">
        <f t="shared" si="444"/>
        <v>3</v>
      </c>
      <c r="GC27" s="412">
        <f t="shared" si="445"/>
        <v>0.2</v>
      </c>
      <c r="GD27" s="328">
        <f t="shared" si="446"/>
        <v>12</v>
      </c>
      <c r="GE27" s="412">
        <f t="shared" si="447"/>
        <v>0.66666666666666663</v>
      </c>
      <c r="GF27" s="328">
        <f t="shared" si="448"/>
        <v>-15</v>
      </c>
      <c r="GG27" s="412">
        <f t="shared" si="449"/>
        <v>-0.5</v>
      </c>
      <c r="GH27" s="328">
        <f t="shared" si="450"/>
        <v>7</v>
      </c>
      <c r="GI27" s="412">
        <f t="shared" si="451"/>
        <v>0.46666666666666667</v>
      </c>
      <c r="GJ27" s="328">
        <f t="shared" si="452"/>
        <v>-4</v>
      </c>
      <c r="GK27" s="412">
        <f t="shared" si="453"/>
        <v>-0.18181818181818182</v>
      </c>
      <c r="GL27" s="328">
        <f t="shared" si="454"/>
        <v>-18</v>
      </c>
      <c r="GM27" s="412">
        <f t="shared" si="455"/>
        <v>-1</v>
      </c>
      <c r="GN27" s="328">
        <f t="shared" si="456"/>
        <v>0</v>
      </c>
      <c r="GO27" s="412" t="e">
        <f t="shared" si="457"/>
        <v>#DIV/0!</v>
      </c>
      <c r="GP27" s="328">
        <f t="shared" si="458"/>
        <v>0</v>
      </c>
      <c r="GQ27" s="412" t="e">
        <f t="shared" si="459"/>
        <v>#DIV/0!</v>
      </c>
      <c r="GR27" s="328">
        <f t="shared" si="460"/>
        <v>0</v>
      </c>
      <c r="GS27" s="412" t="e">
        <f t="shared" si="461"/>
        <v>#DIV/0!</v>
      </c>
      <c r="GT27" s="214">
        <f t="shared" si="462"/>
        <v>27</v>
      </c>
      <c r="GU27" s="727">
        <f t="shared" si="463"/>
        <v>18</v>
      </c>
      <c r="GV27" s="677">
        <f t="shared" si="464"/>
        <v>-9</v>
      </c>
      <c r="GW27" s="117">
        <f t="shared" si="465"/>
        <v>-0.33333333333333331</v>
      </c>
      <c r="GX27" s="707"/>
      <c r="GY27" s="707"/>
      <c r="GZ27" s="707"/>
      <c r="HA27" t="str">
        <f t="shared" si="526"/>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66"/>
        <v>39</v>
      </c>
      <c r="HN27" s="279">
        <f t="shared" si="467"/>
        <v>42</v>
      </c>
      <c r="HO27" s="279">
        <f t="shared" si="468"/>
        <v>26</v>
      </c>
      <c r="HP27" s="279">
        <f t="shared" si="469"/>
        <v>2</v>
      </c>
      <c r="HQ27" s="279">
        <f t="shared" si="470"/>
        <v>4</v>
      </c>
      <c r="HR27" s="279">
        <f t="shared" si="471"/>
        <v>3</v>
      </c>
      <c r="HS27" s="279">
        <f t="shared" si="472"/>
        <v>8</v>
      </c>
      <c r="HT27" s="279">
        <f t="shared" si="473"/>
        <v>9</v>
      </c>
      <c r="HU27" s="279">
        <f t="shared" si="474"/>
        <v>5</v>
      </c>
      <c r="HV27" s="279">
        <f t="shared" si="475"/>
        <v>2</v>
      </c>
      <c r="HW27" s="279">
        <f t="shared" si="476"/>
        <v>2</v>
      </c>
      <c r="HX27" s="279">
        <f t="shared" si="477"/>
        <v>6</v>
      </c>
      <c r="HY27" s="279">
        <f t="shared" si="478"/>
        <v>8</v>
      </c>
      <c r="HZ27" s="279">
        <f t="shared" si="479"/>
        <v>7</v>
      </c>
      <c r="IA27" s="279">
        <f t="shared" si="480"/>
        <v>5</v>
      </c>
      <c r="IB27" s="279">
        <f t="shared" si="481"/>
        <v>13</v>
      </c>
      <c r="IC27" s="279">
        <f t="shared" si="482"/>
        <v>19</v>
      </c>
      <c r="ID27" s="279">
        <f t="shared" si="483"/>
        <v>82</v>
      </c>
      <c r="IE27" s="279">
        <f t="shared" si="484"/>
        <v>95</v>
      </c>
      <c r="IF27" s="279">
        <f t="shared" si="485"/>
        <v>18</v>
      </c>
      <c r="IG27" s="279">
        <f t="shared" si="486"/>
        <v>6</v>
      </c>
      <c r="IH27" s="279">
        <f t="shared" si="487"/>
        <v>16</v>
      </c>
      <c r="II27" s="279">
        <f t="shared" si="488"/>
        <v>3</v>
      </c>
      <c r="IJ27" s="279">
        <f t="shared" si="489"/>
        <v>3</v>
      </c>
      <c r="IK27" s="830">
        <f t="shared" si="490"/>
        <v>6</v>
      </c>
      <c r="IL27" s="830">
        <f t="shared" si="491"/>
        <v>2</v>
      </c>
      <c r="IM27" s="830">
        <f t="shared" si="492"/>
        <v>3</v>
      </c>
      <c r="IN27" s="830">
        <f t="shared" si="493"/>
        <v>15</v>
      </c>
      <c r="IO27" s="830">
        <f t="shared" si="494"/>
        <v>6</v>
      </c>
      <c r="IP27" s="830">
        <f t="shared" si="495"/>
        <v>10</v>
      </c>
      <c r="IQ27" s="830">
        <f t="shared" si="496"/>
        <v>27</v>
      </c>
      <c r="IR27" s="830">
        <f t="shared" si="497"/>
        <v>16</v>
      </c>
      <c r="IS27" s="830">
        <f t="shared" si="498"/>
        <v>12</v>
      </c>
      <c r="IT27" s="830">
        <f t="shared" si="499"/>
        <v>31</v>
      </c>
      <c r="IU27" s="830">
        <f t="shared" si="500"/>
        <v>28</v>
      </c>
      <c r="IV27" s="830">
        <f t="shared" si="501"/>
        <v>33</v>
      </c>
      <c r="IW27" s="957">
        <f t="shared" si="502"/>
        <v>20</v>
      </c>
      <c r="IX27" s="957">
        <f t="shared" si="503"/>
        <v>33</v>
      </c>
      <c r="IY27" s="957">
        <f t="shared" si="504"/>
        <v>6</v>
      </c>
      <c r="IZ27" s="957">
        <f t="shared" si="505"/>
        <v>35</v>
      </c>
      <c r="JA27" s="957">
        <f t="shared" si="506"/>
        <v>17</v>
      </c>
      <c r="JB27" s="957">
        <f t="shared" si="507"/>
        <v>37</v>
      </c>
      <c r="JC27" s="957">
        <f t="shared" si="508"/>
        <v>39</v>
      </c>
      <c r="JD27" s="957">
        <f t="shared" si="509"/>
        <v>27</v>
      </c>
      <c r="JE27" s="957">
        <f t="shared" si="510"/>
        <v>37</v>
      </c>
      <c r="JF27" s="957">
        <f t="shared" si="511"/>
        <v>29</v>
      </c>
      <c r="JG27" s="957">
        <f t="shared" si="512"/>
        <v>28</v>
      </c>
      <c r="JH27" s="957">
        <f t="shared" si="513"/>
        <v>38</v>
      </c>
      <c r="JI27" s="1017">
        <f t="shared" si="514"/>
        <v>58</v>
      </c>
      <c r="JJ27" s="1017">
        <f t="shared" si="515"/>
        <v>34</v>
      </c>
      <c r="JK27" s="1017">
        <f t="shared" si="516"/>
        <v>15</v>
      </c>
      <c r="JL27" s="1017">
        <f t="shared" si="517"/>
        <v>18</v>
      </c>
      <c r="JM27" s="1017">
        <f t="shared" si="518"/>
        <v>30</v>
      </c>
      <c r="JN27" s="1017">
        <f t="shared" si="519"/>
        <v>15</v>
      </c>
      <c r="JO27" s="1017">
        <f t="shared" si="520"/>
        <v>22</v>
      </c>
      <c r="JP27" s="1017">
        <f t="shared" si="521"/>
        <v>18</v>
      </c>
      <c r="JQ27" s="1017">
        <f t="shared" si="522"/>
        <v>0</v>
      </c>
      <c r="JR27" s="1017">
        <f t="shared" si="523"/>
        <v>0</v>
      </c>
      <c r="JS27" s="1017">
        <f t="shared" si="524"/>
        <v>0</v>
      </c>
      <c r="JT27" s="1017">
        <f t="shared" si="525"/>
        <v>0</v>
      </c>
    </row>
    <row r="28" spans="1:280">
      <c r="A28" s="802"/>
      <c r="B28" s="56">
        <v>3.2</v>
      </c>
      <c r="C28" s="7"/>
      <c r="D28" s="119"/>
      <c r="E28" s="1122" t="s">
        <v>43</v>
      </c>
      <c r="F28" s="1122"/>
      <c r="G28" s="1123"/>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38"/>
        <v>82222</v>
      </c>
      <c r="AW28" s="163">
        <f t="shared" si="339"/>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42"/>
        <v>94891</v>
      </c>
      <c r="BK28" s="163">
        <f t="shared" si="343"/>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50"/>
        <v>97104</v>
      </c>
      <c r="BY28" s="163">
        <f t="shared" si="351"/>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58"/>
        <v>83950</v>
      </c>
      <c r="CM28" s="163">
        <f t="shared" si="359"/>
        <v>6995.833333333333</v>
      </c>
      <c r="CN28" s="634">
        <v>6722</v>
      </c>
      <c r="CO28" s="70">
        <v>6969</v>
      </c>
      <c r="CP28" s="23">
        <v>6475</v>
      </c>
      <c r="CQ28" s="70">
        <v>7223</v>
      </c>
      <c r="CR28" s="23">
        <v>6070</v>
      </c>
      <c r="CS28" s="70">
        <v>6096</v>
      </c>
      <c r="CT28" s="209">
        <v>6916</v>
      </c>
      <c r="CU28" s="70">
        <v>6676</v>
      </c>
      <c r="CV28" s="634"/>
      <c r="CW28" s="634"/>
      <c r="CX28" s="634"/>
      <c r="CY28" s="634"/>
      <c r="CZ28" s="130">
        <f t="shared" si="364"/>
        <v>53147</v>
      </c>
      <c r="DA28" s="163">
        <f t="shared" si="365"/>
        <v>6643.375</v>
      </c>
      <c r="DB28" s="671">
        <f t="shared" si="366"/>
        <v>692</v>
      </c>
      <c r="DC28" s="672">
        <f t="shared" si="367"/>
        <v>0.10516717325227963</v>
      </c>
      <c r="DD28" s="671">
        <f t="shared" si="368"/>
        <v>-217</v>
      </c>
      <c r="DE28" s="672">
        <f t="shared" si="369"/>
        <v>-2.984048404840484E-2</v>
      </c>
      <c r="DF28" s="671">
        <f t="shared" si="370"/>
        <v>455</v>
      </c>
      <c r="DG28" s="672">
        <f t="shared" si="371"/>
        <v>6.449326718639263E-2</v>
      </c>
      <c r="DH28" s="671">
        <f t="shared" si="372"/>
        <v>6161</v>
      </c>
      <c r="DI28" s="672">
        <f t="shared" si="373"/>
        <v>0.82037283621837553</v>
      </c>
      <c r="DJ28" s="671">
        <f t="shared" si="374"/>
        <v>-4662</v>
      </c>
      <c r="DK28" s="672">
        <f t="shared" si="375"/>
        <v>-0.34101382488479265</v>
      </c>
      <c r="DL28" s="671">
        <f t="shared" si="376"/>
        <v>-1339</v>
      </c>
      <c r="DM28" s="672">
        <f t="shared" si="377"/>
        <v>-0.14862914862914864</v>
      </c>
      <c r="DN28" s="671">
        <f t="shared" si="378"/>
        <v>745</v>
      </c>
      <c r="DO28" s="672">
        <f t="shared" si="379"/>
        <v>9.7131681877444587E-2</v>
      </c>
      <c r="DP28" s="671">
        <f t="shared" si="380"/>
        <v>-1515</v>
      </c>
      <c r="DQ28" s="672">
        <f t="shared" si="381"/>
        <v>-0.18003565062388591</v>
      </c>
      <c r="DR28" s="671">
        <f t="shared" si="382"/>
        <v>-161</v>
      </c>
      <c r="DS28" s="672">
        <f t="shared" si="383"/>
        <v>-2.3333333333333334E-2</v>
      </c>
      <c r="DT28" s="671">
        <f t="shared" si="384"/>
        <v>115</v>
      </c>
      <c r="DU28" s="109">
        <f t="shared" si="385"/>
        <v>1.7064846416382253E-2</v>
      </c>
      <c r="DV28" s="671">
        <f t="shared" si="386"/>
        <v>-180</v>
      </c>
      <c r="DW28" s="672">
        <f t="shared" si="387"/>
        <v>-2.6262036766851474E-2</v>
      </c>
      <c r="DX28" s="671">
        <f t="shared" si="388"/>
        <v>448</v>
      </c>
      <c r="DY28" s="672">
        <f t="shared" si="389"/>
        <v>6.7126161222655079E-2</v>
      </c>
      <c r="DZ28" s="671">
        <f t="shared" si="390"/>
        <v>333</v>
      </c>
      <c r="EA28" s="672">
        <f t="shared" si="391"/>
        <v>4.675652906486942E-2</v>
      </c>
      <c r="EB28" s="323">
        <f t="shared" si="392"/>
        <v>-470</v>
      </c>
      <c r="EC28" s="410">
        <f t="shared" si="393"/>
        <v>-6.304493628437291E-2</v>
      </c>
      <c r="ED28" s="323">
        <f t="shared" si="394"/>
        <v>531</v>
      </c>
      <c r="EE28" s="410">
        <f t="shared" si="395"/>
        <v>7.6020042949176803E-2</v>
      </c>
      <c r="EF28" s="323">
        <f t="shared" si="396"/>
        <v>5500</v>
      </c>
      <c r="EG28" s="410">
        <f t="shared" si="397"/>
        <v>0.73177221926556679</v>
      </c>
      <c r="EH28" s="323">
        <f t="shared" si="398"/>
        <v>-5374</v>
      </c>
      <c r="EI28" s="410">
        <f t="shared" si="399"/>
        <v>-0.41287645974185616</v>
      </c>
      <c r="EJ28" s="323">
        <f t="shared" si="400"/>
        <v>7</v>
      </c>
      <c r="EK28" s="410">
        <f t="shared" si="401"/>
        <v>9.1599057838262238E-4</v>
      </c>
      <c r="EL28" s="323">
        <f t="shared" si="402"/>
        <v>1159</v>
      </c>
      <c r="EM28" s="410">
        <f t="shared" si="403"/>
        <v>0.15152307491175318</v>
      </c>
      <c r="EN28" s="323">
        <f t="shared" si="404"/>
        <v>-1531</v>
      </c>
      <c r="EO28" s="410">
        <f t="shared" si="405"/>
        <v>-0.17381925522252498</v>
      </c>
      <c r="EP28" s="323">
        <f t="shared" si="406"/>
        <v>936</v>
      </c>
      <c r="EQ28" s="410">
        <f t="shared" si="407"/>
        <v>0.12862443314552699</v>
      </c>
      <c r="ER28" s="323">
        <f t="shared" si="408"/>
        <v>252</v>
      </c>
      <c r="ES28" s="410">
        <f t="shared" si="409"/>
        <v>3.068306343601607E-2</v>
      </c>
      <c r="ET28" s="323">
        <f t="shared" si="410"/>
        <v>-1690</v>
      </c>
      <c r="EU28" s="410">
        <f t="shared" si="411"/>
        <v>-0.19964559952746605</v>
      </c>
      <c r="EV28" s="323">
        <f t="shared" si="412"/>
        <v>528</v>
      </c>
      <c r="EW28" s="410">
        <f t="shared" si="413"/>
        <v>7.7933579335793354E-2</v>
      </c>
      <c r="EX28" s="323">
        <f t="shared" si="414"/>
        <v>414</v>
      </c>
      <c r="EY28" s="410">
        <f t="shared" si="415"/>
        <v>5.66890319046967E-2</v>
      </c>
      <c r="EZ28" s="323">
        <f t="shared" si="416"/>
        <v>-799</v>
      </c>
      <c r="FA28" s="410">
        <f t="shared" si="417"/>
        <v>-0.10353764416223921</v>
      </c>
      <c r="FB28" s="323">
        <f t="shared" si="418"/>
        <v>-133</v>
      </c>
      <c r="FC28" s="410">
        <f t="shared" si="419"/>
        <v>-1.9225209598149755E-2</v>
      </c>
      <c r="FD28" s="323">
        <f t="shared" si="420"/>
        <v>477</v>
      </c>
      <c r="FE28" s="410">
        <f t="shared" si="421"/>
        <v>7.0302137067059692E-2</v>
      </c>
      <c r="FF28" s="323">
        <f t="shared" si="422"/>
        <v>-553</v>
      </c>
      <c r="FG28" s="410">
        <f t="shared" si="423"/>
        <v>-7.6149820985954284E-2</v>
      </c>
      <c r="FH28" s="323">
        <f t="shared" si="424"/>
        <v>906</v>
      </c>
      <c r="FI28" s="410">
        <f t="shared" si="425"/>
        <v>0.13504248025040991</v>
      </c>
      <c r="FJ28" s="323">
        <f t="shared" si="426"/>
        <v>-722</v>
      </c>
      <c r="FK28" s="410">
        <f t="shared" si="427"/>
        <v>-9.4812869336835193E-2</v>
      </c>
      <c r="FL28" s="323">
        <f t="shared" si="428"/>
        <v>498</v>
      </c>
      <c r="FM28" s="410">
        <f t="shared" si="429"/>
        <v>7.2247207311765566E-2</v>
      </c>
      <c r="FN28" s="323">
        <f t="shared" si="430"/>
        <v>67</v>
      </c>
      <c r="FO28" s="410">
        <f t="shared" si="431"/>
        <v>9.0650791503179545E-3</v>
      </c>
      <c r="FP28" s="323">
        <f t="shared" si="432"/>
        <v>-857</v>
      </c>
      <c r="FQ28" s="410">
        <f t="shared" si="433"/>
        <v>-0.11491016358272996</v>
      </c>
      <c r="FR28" s="323">
        <f t="shared" si="434"/>
        <v>-576</v>
      </c>
      <c r="FS28" s="410">
        <f t="shared" si="435"/>
        <v>-8.7259506135434026E-2</v>
      </c>
      <c r="FT28" s="323">
        <f t="shared" si="436"/>
        <v>551</v>
      </c>
      <c r="FU28" s="410">
        <f t="shared" si="437"/>
        <v>9.1452282157676354E-2</v>
      </c>
      <c r="FV28" s="323">
        <f t="shared" si="438"/>
        <v>146</v>
      </c>
      <c r="FW28" s="410">
        <f t="shared" si="439"/>
        <v>2.2201946472019465E-2</v>
      </c>
      <c r="FX28" s="323">
        <f t="shared" si="440"/>
        <v>247</v>
      </c>
      <c r="FY28" s="410">
        <f t="shared" si="441"/>
        <v>3.6745016364177326E-2</v>
      </c>
      <c r="FZ28" s="323">
        <f t="shared" si="442"/>
        <v>-494</v>
      </c>
      <c r="GA28" s="410">
        <f t="shared" si="443"/>
        <v>-7.0885349404505665E-2</v>
      </c>
      <c r="GB28" s="323">
        <f t="shared" si="444"/>
        <v>748</v>
      </c>
      <c r="GC28" s="410">
        <f t="shared" si="445"/>
        <v>0.11552123552123553</v>
      </c>
      <c r="GD28" s="323">
        <f t="shared" si="446"/>
        <v>-1153</v>
      </c>
      <c r="GE28" s="410">
        <f t="shared" si="447"/>
        <v>-0.1596289630347501</v>
      </c>
      <c r="GF28" s="323">
        <f t="shared" si="448"/>
        <v>26</v>
      </c>
      <c r="GG28" s="410">
        <f t="shared" si="449"/>
        <v>4.2833607907743002E-3</v>
      </c>
      <c r="GH28" s="323">
        <f t="shared" si="450"/>
        <v>820</v>
      </c>
      <c r="GI28" s="410">
        <f t="shared" si="451"/>
        <v>0.13451443569553806</v>
      </c>
      <c r="GJ28" s="323">
        <f t="shared" si="452"/>
        <v>-240</v>
      </c>
      <c r="GK28" s="410">
        <f t="shared" si="453"/>
        <v>-3.4702139965297862E-2</v>
      </c>
      <c r="GL28" s="323">
        <f t="shared" si="454"/>
        <v>-6676</v>
      </c>
      <c r="GM28" s="410">
        <f t="shared" si="455"/>
        <v>-1</v>
      </c>
      <c r="GN28" s="323">
        <f t="shared" si="456"/>
        <v>0</v>
      </c>
      <c r="GO28" s="410" t="e">
        <f t="shared" si="457"/>
        <v>#DIV/0!</v>
      </c>
      <c r="GP28" s="323">
        <f t="shared" si="458"/>
        <v>0</v>
      </c>
      <c r="GQ28" s="410" t="e">
        <f t="shared" si="459"/>
        <v>#DIV/0!</v>
      </c>
      <c r="GR28" s="323">
        <f t="shared" si="460"/>
        <v>0</v>
      </c>
      <c r="GS28" s="410" t="e">
        <f t="shared" si="461"/>
        <v>#DIV/0!</v>
      </c>
      <c r="GT28" s="209">
        <f t="shared" si="462"/>
        <v>7391</v>
      </c>
      <c r="GU28" s="720">
        <f t="shared" si="463"/>
        <v>6676</v>
      </c>
      <c r="GV28" s="671">
        <f t="shared" si="464"/>
        <v>-715</v>
      </c>
      <c r="GW28" s="109">
        <f t="shared" si="465"/>
        <v>-9.6739277499661755E-2</v>
      </c>
      <c r="GX28" s="707"/>
      <c r="GY28" s="707"/>
      <c r="GZ28" s="707"/>
      <c r="HA28" t="str">
        <f t="shared" si="526"/>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66"/>
        <v>6665</v>
      </c>
      <c r="HN28" s="271">
        <f t="shared" si="467"/>
        <v>7045</v>
      </c>
      <c r="HO28" s="271">
        <f t="shared" si="468"/>
        <v>5368</v>
      </c>
      <c r="HP28" s="271">
        <f t="shared" si="469"/>
        <v>8782</v>
      </c>
      <c r="HQ28" s="271">
        <f t="shared" si="470"/>
        <v>6403</v>
      </c>
      <c r="HR28" s="271">
        <f t="shared" si="471"/>
        <v>5780</v>
      </c>
      <c r="HS28" s="271">
        <f t="shared" si="472"/>
        <v>7404</v>
      </c>
      <c r="HT28" s="271">
        <f t="shared" si="473"/>
        <v>7046</v>
      </c>
      <c r="HU28" s="271">
        <f t="shared" si="474"/>
        <v>6225</v>
      </c>
      <c r="HV28" s="271">
        <f t="shared" si="475"/>
        <v>6705</v>
      </c>
      <c r="HW28" s="271">
        <f t="shared" si="476"/>
        <v>8219</v>
      </c>
      <c r="HX28" s="271">
        <f t="shared" si="477"/>
        <v>6580</v>
      </c>
      <c r="HY28" s="271">
        <f t="shared" si="478"/>
        <v>7272</v>
      </c>
      <c r="HZ28" s="271">
        <f t="shared" si="479"/>
        <v>7055</v>
      </c>
      <c r="IA28" s="271">
        <f t="shared" si="480"/>
        <v>7510</v>
      </c>
      <c r="IB28" s="271">
        <f t="shared" si="481"/>
        <v>13671</v>
      </c>
      <c r="IC28" s="271">
        <f t="shared" si="482"/>
        <v>9009</v>
      </c>
      <c r="ID28" s="271">
        <f t="shared" si="483"/>
        <v>7670</v>
      </c>
      <c r="IE28" s="271">
        <f t="shared" si="484"/>
        <v>8415</v>
      </c>
      <c r="IF28" s="271">
        <f t="shared" si="485"/>
        <v>6900</v>
      </c>
      <c r="IG28" s="271">
        <f t="shared" si="486"/>
        <v>6739</v>
      </c>
      <c r="IH28" s="271">
        <f t="shared" si="487"/>
        <v>6854</v>
      </c>
      <c r="II28" s="271">
        <f t="shared" si="488"/>
        <v>6674</v>
      </c>
      <c r="IJ28" s="271">
        <f t="shared" si="489"/>
        <v>7122</v>
      </c>
      <c r="IK28" s="826">
        <f t="shared" si="490"/>
        <v>7455</v>
      </c>
      <c r="IL28" s="826">
        <f t="shared" si="491"/>
        <v>6985</v>
      </c>
      <c r="IM28" s="826">
        <f t="shared" si="492"/>
        <v>7516</v>
      </c>
      <c r="IN28" s="826">
        <f t="shared" si="493"/>
        <v>13016</v>
      </c>
      <c r="IO28" s="826">
        <f t="shared" si="494"/>
        <v>7642</v>
      </c>
      <c r="IP28" s="826">
        <f t="shared" si="495"/>
        <v>7649</v>
      </c>
      <c r="IQ28" s="826">
        <f t="shared" si="496"/>
        <v>8808</v>
      </c>
      <c r="IR28" s="826">
        <f t="shared" si="497"/>
        <v>7277</v>
      </c>
      <c r="IS28" s="826">
        <f t="shared" si="498"/>
        <v>8213</v>
      </c>
      <c r="IT28" s="826">
        <f t="shared" si="499"/>
        <v>8465</v>
      </c>
      <c r="IU28" s="826">
        <f t="shared" si="500"/>
        <v>6775</v>
      </c>
      <c r="IV28" s="826">
        <f t="shared" si="501"/>
        <v>7303</v>
      </c>
      <c r="IW28" s="953">
        <f t="shared" si="502"/>
        <v>7717</v>
      </c>
      <c r="IX28" s="953">
        <f t="shared" si="503"/>
        <v>6918</v>
      </c>
      <c r="IY28" s="953">
        <f t="shared" si="504"/>
        <v>6785</v>
      </c>
      <c r="IZ28" s="953">
        <f t="shared" si="505"/>
        <v>7262</v>
      </c>
      <c r="JA28" s="953">
        <f t="shared" si="506"/>
        <v>6709</v>
      </c>
      <c r="JB28" s="953">
        <f t="shared" si="507"/>
        <v>7615</v>
      </c>
      <c r="JC28" s="953">
        <f t="shared" si="508"/>
        <v>6893</v>
      </c>
      <c r="JD28" s="953">
        <f t="shared" si="509"/>
        <v>7391</v>
      </c>
      <c r="JE28" s="953">
        <f t="shared" si="510"/>
        <v>7458</v>
      </c>
      <c r="JF28" s="953">
        <f t="shared" si="511"/>
        <v>6601</v>
      </c>
      <c r="JG28" s="953">
        <f t="shared" si="512"/>
        <v>6025</v>
      </c>
      <c r="JH28" s="953">
        <f t="shared" si="513"/>
        <v>6576</v>
      </c>
      <c r="JI28" s="1013">
        <f t="shared" si="514"/>
        <v>6722</v>
      </c>
      <c r="JJ28" s="1013">
        <f t="shared" si="515"/>
        <v>6969</v>
      </c>
      <c r="JK28" s="1013">
        <f t="shared" si="516"/>
        <v>6475</v>
      </c>
      <c r="JL28" s="1013">
        <f t="shared" si="517"/>
        <v>7223</v>
      </c>
      <c r="JM28" s="1013">
        <f t="shared" si="518"/>
        <v>6070</v>
      </c>
      <c r="JN28" s="1013">
        <f t="shared" si="519"/>
        <v>6096</v>
      </c>
      <c r="JO28" s="1013">
        <f t="shared" si="520"/>
        <v>6916</v>
      </c>
      <c r="JP28" s="1013">
        <f t="shared" si="521"/>
        <v>6676</v>
      </c>
      <c r="JQ28" s="1013">
        <f t="shared" si="522"/>
        <v>0</v>
      </c>
      <c r="JR28" s="1013">
        <f t="shared" si="523"/>
        <v>0</v>
      </c>
      <c r="JS28" s="1013">
        <f t="shared" si="524"/>
        <v>0</v>
      </c>
      <c r="JT28" s="1013">
        <f t="shared" si="525"/>
        <v>0</v>
      </c>
    </row>
    <row r="29" spans="1:280">
      <c r="A29" s="802"/>
      <c r="B29" s="56">
        <v>3.3</v>
      </c>
      <c r="C29" s="7"/>
      <c r="D29" s="119"/>
      <c r="E29" s="1105" t="s">
        <v>44</v>
      </c>
      <c r="F29" s="1105"/>
      <c r="G29" s="1106"/>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39"/>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43"/>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51"/>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59"/>
        <v>3.1583333333333328</v>
      </c>
      <c r="CN29" s="636">
        <v>2.6</v>
      </c>
      <c r="CO29" s="167">
        <v>2.1</v>
      </c>
      <c r="CP29" s="81">
        <v>3.5</v>
      </c>
      <c r="CQ29" s="167">
        <v>1.9</v>
      </c>
      <c r="CR29" s="81">
        <v>2.6</v>
      </c>
      <c r="CS29" s="167">
        <v>4.4000000000000004</v>
      </c>
      <c r="CT29" s="215">
        <v>2.8</v>
      </c>
      <c r="CU29" s="167">
        <v>2.6</v>
      </c>
      <c r="CV29" s="636"/>
      <c r="CW29" s="636"/>
      <c r="CX29" s="636"/>
      <c r="CY29" s="636"/>
      <c r="CZ29" s="180">
        <v>0</v>
      </c>
      <c r="DA29" s="153">
        <f t="shared" si="365"/>
        <v>2.8125000000000004</v>
      </c>
      <c r="DB29" s="679">
        <f t="shared" si="366"/>
        <v>9.9999999999999867E-2</v>
      </c>
      <c r="DC29" s="672">
        <f t="shared" si="367"/>
        <v>5.5555555555555483E-2</v>
      </c>
      <c r="DD29" s="679">
        <f t="shared" si="368"/>
        <v>-0.39999999999999991</v>
      </c>
      <c r="DE29" s="672">
        <f t="shared" si="369"/>
        <v>-0.21052631578947364</v>
      </c>
      <c r="DF29" s="679">
        <f t="shared" si="370"/>
        <v>0</v>
      </c>
      <c r="DG29" s="672">
        <f t="shared" si="371"/>
        <v>0</v>
      </c>
      <c r="DH29" s="679">
        <f t="shared" si="372"/>
        <v>-0.10000000000000009</v>
      </c>
      <c r="DI29" s="672">
        <f t="shared" si="373"/>
        <v>-6.6666666666666721E-2</v>
      </c>
      <c r="DJ29" s="679">
        <f t="shared" si="374"/>
        <v>0.70000000000000018</v>
      </c>
      <c r="DK29" s="672">
        <f t="shared" si="375"/>
        <v>0.50000000000000011</v>
      </c>
      <c r="DL29" s="679">
        <f t="shared" si="376"/>
        <v>-0.30000000000000004</v>
      </c>
      <c r="DM29" s="672">
        <f t="shared" si="377"/>
        <v>-0.14285714285714288</v>
      </c>
      <c r="DN29" s="679">
        <f t="shared" si="378"/>
        <v>0.49999999999999978</v>
      </c>
      <c r="DO29" s="672">
        <f t="shared" si="379"/>
        <v>0.27777777777777762</v>
      </c>
      <c r="DP29" s="679">
        <f t="shared" si="380"/>
        <v>0.70000000000000018</v>
      </c>
      <c r="DQ29" s="672">
        <f t="shared" si="381"/>
        <v>0.3043478260869566</v>
      </c>
      <c r="DR29" s="679">
        <f t="shared" si="382"/>
        <v>-1.1000000000000001</v>
      </c>
      <c r="DS29" s="672">
        <f t="shared" si="383"/>
        <v>-0.3666666666666667</v>
      </c>
      <c r="DT29" s="679">
        <f t="shared" si="384"/>
        <v>0.10000000000000009</v>
      </c>
      <c r="DU29" s="109">
        <f t="shared" si="385"/>
        <v>5.2631578947368474E-2</v>
      </c>
      <c r="DV29" s="679">
        <f t="shared" si="386"/>
        <v>-0.37999999999999989</v>
      </c>
      <c r="DW29" s="672">
        <f t="shared" si="387"/>
        <v>-0.18999999999999995</v>
      </c>
      <c r="DX29" s="679">
        <f t="shared" si="388"/>
        <v>7.9999999999999849E-2</v>
      </c>
      <c r="DY29" s="672">
        <f t="shared" si="389"/>
        <v>4.9382716049382616E-2</v>
      </c>
      <c r="DZ29" s="679">
        <f t="shared" si="390"/>
        <v>0.50000000000000022</v>
      </c>
      <c r="EA29" s="672">
        <f t="shared" si="391"/>
        <v>0.29411764705882365</v>
      </c>
      <c r="EB29" s="329">
        <f t="shared" si="392"/>
        <v>0.59999999999999964</v>
      </c>
      <c r="EC29" s="410">
        <f t="shared" si="393"/>
        <v>0.27272727272727254</v>
      </c>
      <c r="ED29" s="329">
        <f t="shared" si="394"/>
        <v>0.30000000000000027</v>
      </c>
      <c r="EE29" s="410">
        <f t="shared" si="395"/>
        <v>0.10714285714285725</v>
      </c>
      <c r="EF29" s="329">
        <f t="shared" si="396"/>
        <v>-1.6</v>
      </c>
      <c r="EG29" s="410">
        <f t="shared" si="397"/>
        <v>-0.5161290322580645</v>
      </c>
      <c r="EH29" s="329">
        <f t="shared" si="398"/>
        <v>3.3</v>
      </c>
      <c r="EI29" s="410">
        <f t="shared" si="399"/>
        <v>2.1999999999999997</v>
      </c>
      <c r="EJ29" s="329">
        <f t="shared" si="400"/>
        <v>-0.29999999999999982</v>
      </c>
      <c r="EK29" s="410">
        <f t="shared" si="401"/>
        <v>-6.2499999999999965E-2</v>
      </c>
      <c r="EL29" s="329">
        <f t="shared" si="402"/>
        <v>-1.9</v>
      </c>
      <c r="EM29" s="410">
        <f t="shared" si="403"/>
        <v>-0.42222222222222222</v>
      </c>
      <c r="EN29" s="329">
        <f t="shared" si="404"/>
        <v>0.29999999999999982</v>
      </c>
      <c r="EO29" s="410">
        <f t="shared" si="405"/>
        <v>0.11538461538461531</v>
      </c>
      <c r="EP29" s="329">
        <f t="shared" si="406"/>
        <v>-0.5</v>
      </c>
      <c r="EQ29" s="410">
        <f t="shared" si="407"/>
        <v>-0.17241379310344829</v>
      </c>
      <c r="ER29" s="329">
        <f t="shared" si="408"/>
        <v>-0.39999999999999991</v>
      </c>
      <c r="ES29" s="410">
        <f t="shared" si="409"/>
        <v>-0.16666666666666663</v>
      </c>
      <c r="ET29" s="329">
        <f t="shared" si="410"/>
        <v>0.10000000000000009</v>
      </c>
      <c r="EU29" s="410">
        <f t="shared" si="411"/>
        <v>5.0000000000000044E-2</v>
      </c>
      <c r="EV29" s="329">
        <f t="shared" si="412"/>
        <v>0</v>
      </c>
      <c r="EW29" s="410">
        <f t="shared" si="413"/>
        <v>0</v>
      </c>
      <c r="EX29" s="329">
        <f t="shared" si="414"/>
        <v>3.4</v>
      </c>
      <c r="EY29" s="410">
        <f t="shared" si="415"/>
        <v>1.6190476190476188</v>
      </c>
      <c r="EZ29" s="329">
        <f t="shared" si="416"/>
        <v>-3.2</v>
      </c>
      <c r="FA29" s="410">
        <f t="shared" si="417"/>
        <v>-0.5818181818181819</v>
      </c>
      <c r="FB29" s="329">
        <f t="shared" si="418"/>
        <v>0.5</v>
      </c>
      <c r="FC29" s="410">
        <f t="shared" si="419"/>
        <v>0.21739130434782611</v>
      </c>
      <c r="FD29" s="329">
        <f t="shared" si="420"/>
        <v>-0.19999999999999973</v>
      </c>
      <c r="FE29" s="410">
        <f t="shared" si="421"/>
        <v>-7.1428571428571341E-2</v>
      </c>
      <c r="FF29" s="329">
        <f t="shared" si="422"/>
        <v>0.10000000000000009</v>
      </c>
      <c r="FG29" s="410">
        <f t="shared" si="423"/>
        <v>3.8461538461538491E-2</v>
      </c>
      <c r="FH29" s="329">
        <f t="shared" si="424"/>
        <v>0.29999999999999982</v>
      </c>
      <c r="FI29" s="410">
        <f t="shared" si="425"/>
        <v>0.11111111111111104</v>
      </c>
      <c r="FJ29" s="329">
        <f t="shared" si="426"/>
        <v>-0.20000000000000018</v>
      </c>
      <c r="FK29" s="410">
        <f t="shared" si="427"/>
        <v>-6.6666666666666721E-2</v>
      </c>
      <c r="FL29" s="329">
        <f t="shared" si="428"/>
        <v>0.90000000000000036</v>
      </c>
      <c r="FM29" s="410">
        <f t="shared" si="429"/>
        <v>0.32142857142857156</v>
      </c>
      <c r="FN29" s="329">
        <f t="shared" si="430"/>
        <v>0</v>
      </c>
      <c r="FO29" s="410">
        <f t="shared" si="431"/>
        <v>0</v>
      </c>
      <c r="FP29" s="329">
        <f t="shared" si="432"/>
        <v>-0.70000000000000018</v>
      </c>
      <c r="FQ29" s="410">
        <f t="shared" si="433"/>
        <v>-0.18918918918918923</v>
      </c>
      <c r="FR29" s="329">
        <f t="shared" si="434"/>
        <v>-0.10000000000000009</v>
      </c>
      <c r="FS29" s="410">
        <f t="shared" si="435"/>
        <v>-3.3333333333333361E-2</v>
      </c>
      <c r="FT29" s="329">
        <f t="shared" si="436"/>
        <v>0</v>
      </c>
      <c r="FU29" s="410">
        <f t="shared" si="437"/>
        <v>0</v>
      </c>
      <c r="FV29" s="329">
        <f t="shared" si="438"/>
        <v>-0.29999999999999982</v>
      </c>
      <c r="FW29" s="410">
        <f t="shared" si="439"/>
        <v>-0.10344827586206891</v>
      </c>
      <c r="FX29" s="329">
        <f t="shared" si="440"/>
        <v>-0.5</v>
      </c>
      <c r="FY29" s="410">
        <f t="shared" si="441"/>
        <v>-0.19230769230769229</v>
      </c>
      <c r="FZ29" s="329">
        <f t="shared" si="442"/>
        <v>1.4</v>
      </c>
      <c r="GA29" s="410">
        <f t="shared" si="443"/>
        <v>0.66666666666666663</v>
      </c>
      <c r="GB29" s="329">
        <f t="shared" si="444"/>
        <v>-1.6</v>
      </c>
      <c r="GC29" s="410">
        <f t="shared" si="445"/>
        <v>-0.45714285714285718</v>
      </c>
      <c r="GD29" s="329">
        <f t="shared" si="446"/>
        <v>0.70000000000000018</v>
      </c>
      <c r="GE29" s="410">
        <f t="shared" si="447"/>
        <v>0.36842105263157904</v>
      </c>
      <c r="GF29" s="329">
        <f t="shared" si="448"/>
        <v>1.8000000000000003</v>
      </c>
      <c r="GG29" s="410">
        <f t="shared" si="449"/>
        <v>0.6923076923076924</v>
      </c>
      <c r="GH29" s="329">
        <f t="shared" si="450"/>
        <v>-1.6000000000000005</v>
      </c>
      <c r="GI29" s="410">
        <f t="shared" si="451"/>
        <v>-0.3636363636363637</v>
      </c>
      <c r="GJ29" s="329">
        <f t="shared" si="452"/>
        <v>-0.19999999999999973</v>
      </c>
      <c r="GK29" s="410">
        <f t="shared" si="453"/>
        <v>-7.1428571428571341E-2</v>
      </c>
      <c r="GL29" s="329">
        <f t="shared" si="454"/>
        <v>-2.6</v>
      </c>
      <c r="GM29" s="410">
        <f t="shared" si="455"/>
        <v>-1</v>
      </c>
      <c r="GN29" s="329">
        <f t="shared" si="456"/>
        <v>0</v>
      </c>
      <c r="GO29" s="410" t="e">
        <f t="shared" si="457"/>
        <v>#DIV/0!</v>
      </c>
      <c r="GP29" s="329">
        <f t="shared" si="458"/>
        <v>0</v>
      </c>
      <c r="GQ29" s="410" t="e">
        <f t="shared" si="459"/>
        <v>#DIV/0!</v>
      </c>
      <c r="GR29" s="329">
        <f t="shared" si="460"/>
        <v>0</v>
      </c>
      <c r="GS29" s="410" t="e">
        <f t="shared" si="461"/>
        <v>#DIV/0!</v>
      </c>
      <c r="GT29" s="215">
        <f t="shared" si="462"/>
        <v>3.7</v>
      </c>
      <c r="GU29" s="728">
        <f t="shared" si="463"/>
        <v>2.6</v>
      </c>
      <c r="GV29" s="679">
        <f t="shared" si="464"/>
        <v>-1.1000000000000001</v>
      </c>
      <c r="GW29" s="109">
        <f t="shared" si="465"/>
        <v>-0.29729729729729731</v>
      </c>
      <c r="GX29" s="707"/>
      <c r="GY29" s="707"/>
      <c r="GZ29" s="707"/>
      <c r="HA29" t="str">
        <f t="shared" si="526"/>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66"/>
        <v>1.8</v>
      </c>
      <c r="HN29" s="281">
        <f t="shared" si="467"/>
        <v>2.1</v>
      </c>
      <c r="HO29" s="281">
        <f t="shared" si="468"/>
        <v>2</v>
      </c>
      <c r="HP29" s="281">
        <f t="shared" si="469"/>
        <v>1.4</v>
      </c>
      <c r="HQ29" s="281">
        <f t="shared" si="470"/>
        <v>2.2999999999999998</v>
      </c>
      <c r="HR29" s="281">
        <f t="shared" si="471"/>
        <v>2.4</v>
      </c>
      <c r="HS29" s="281">
        <f t="shared" si="472"/>
        <v>2.2000000000000002</v>
      </c>
      <c r="HT29" s="281">
        <f t="shared" si="473"/>
        <v>1.8</v>
      </c>
      <c r="HU29" s="281">
        <f t="shared" si="474"/>
        <v>1.8</v>
      </c>
      <c r="HV29" s="281">
        <f t="shared" si="475"/>
        <v>1.8</v>
      </c>
      <c r="HW29" s="281">
        <f t="shared" si="476"/>
        <v>1.5</v>
      </c>
      <c r="HX29" s="281">
        <f t="shared" si="477"/>
        <v>1.8</v>
      </c>
      <c r="HY29" s="281">
        <f t="shared" si="478"/>
        <v>1.9</v>
      </c>
      <c r="HZ29" s="281">
        <f t="shared" si="479"/>
        <v>1.5</v>
      </c>
      <c r="IA29" s="281">
        <f t="shared" si="480"/>
        <v>1.5</v>
      </c>
      <c r="IB29" s="281">
        <f t="shared" si="481"/>
        <v>1.4</v>
      </c>
      <c r="IC29" s="281">
        <f t="shared" si="482"/>
        <v>2.1</v>
      </c>
      <c r="ID29" s="281">
        <f t="shared" si="483"/>
        <v>1.8</v>
      </c>
      <c r="IE29" s="281">
        <f t="shared" si="484"/>
        <v>2.2999999999999998</v>
      </c>
      <c r="IF29" s="281">
        <f t="shared" si="485"/>
        <v>3</v>
      </c>
      <c r="IG29" s="281">
        <f t="shared" si="486"/>
        <v>1.9</v>
      </c>
      <c r="IH29" s="281">
        <f t="shared" si="487"/>
        <v>2</v>
      </c>
      <c r="II29" s="281">
        <f t="shared" si="488"/>
        <v>1.62</v>
      </c>
      <c r="IJ29" s="281">
        <f t="shared" si="489"/>
        <v>1.7</v>
      </c>
      <c r="IK29" s="831">
        <f t="shared" si="490"/>
        <v>2.2000000000000002</v>
      </c>
      <c r="IL29" s="831">
        <f t="shared" si="491"/>
        <v>2.8</v>
      </c>
      <c r="IM29" s="831">
        <f t="shared" si="492"/>
        <v>3.1</v>
      </c>
      <c r="IN29" s="831">
        <f t="shared" si="493"/>
        <v>1.5</v>
      </c>
      <c r="IO29" s="831">
        <f t="shared" si="494"/>
        <v>4.8</v>
      </c>
      <c r="IP29" s="831">
        <f t="shared" si="495"/>
        <v>4.5</v>
      </c>
      <c r="IQ29" s="831">
        <f t="shared" si="496"/>
        <v>2.6</v>
      </c>
      <c r="IR29" s="831">
        <f t="shared" si="497"/>
        <v>2.9</v>
      </c>
      <c r="IS29" s="831">
        <f t="shared" si="498"/>
        <v>2.4</v>
      </c>
      <c r="IT29" s="831">
        <f t="shared" si="499"/>
        <v>2</v>
      </c>
      <c r="IU29" s="831">
        <f t="shared" si="500"/>
        <v>2.1</v>
      </c>
      <c r="IV29" s="831">
        <f t="shared" si="501"/>
        <v>2.1</v>
      </c>
      <c r="IW29" s="958">
        <f t="shared" si="502"/>
        <v>5.5</v>
      </c>
      <c r="IX29" s="958">
        <f t="shared" si="503"/>
        <v>2.2999999999999998</v>
      </c>
      <c r="IY29" s="958">
        <f t="shared" si="504"/>
        <v>2.8</v>
      </c>
      <c r="IZ29" s="958">
        <f t="shared" si="505"/>
        <v>2.6</v>
      </c>
      <c r="JA29" s="958">
        <f t="shared" si="506"/>
        <v>2.7</v>
      </c>
      <c r="JB29" s="958">
        <f t="shared" si="507"/>
        <v>3</v>
      </c>
      <c r="JC29" s="958">
        <f t="shared" si="508"/>
        <v>2.8</v>
      </c>
      <c r="JD29" s="958">
        <f t="shared" si="509"/>
        <v>3.7</v>
      </c>
      <c r="JE29" s="958">
        <f t="shared" si="510"/>
        <v>3.7</v>
      </c>
      <c r="JF29" s="958">
        <f t="shared" si="511"/>
        <v>3</v>
      </c>
      <c r="JG29" s="958">
        <f t="shared" si="512"/>
        <v>2.9</v>
      </c>
      <c r="JH29" s="958">
        <f t="shared" si="513"/>
        <v>2.9</v>
      </c>
      <c r="JI29" s="1018">
        <f t="shared" si="514"/>
        <v>2.6</v>
      </c>
      <c r="JJ29" s="1018">
        <f t="shared" si="515"/>
        <v>2.1</v>
      </c>
      <c r="JK29" s="1018">
        <f t="shared" si="516"/>
        <v>3.5</v>
      </c>
      <c r="JL29" s="1018">
        <f t="shared" si="517"/>
        <v>1.9</v>
      </c>
      <c r="JM29" s="1018">
        <f t="shared" si="518"/>
        <v>2.6</v>
      </c>
      <c r="JN29" s="1018">
        <f t="shared" si="519"/>
        <v>4.4000000000000004</v>
      </c>
      <c r="JO29" s="1018">
        <f t="shared" si="520"/>
        <v>2.8</v>
      </c>
      <c r="JP29" s="1018">
        <f t="shared" si="521"/>
        <v>2.6</v>
      </c>
      <c r="JQ29" s="1018">
        <f t="shared" si="522"/>
        <v>0</v>
      </c>
      <c r="JR29" s="1018">
        <f t="shared" si="523"/>
        <v>0</v>
      </c>
      <c r="JS29" s="1018">
        <f t="shared" si="524"/>
        <v>0</v>
      </c>
      <c r="JT29" s="1018">
        <f t="shared" si="525"/>
        <v>0</v>
      </c>
    </row>
    <row r="30" spans="1:280" ht="15.75" thickBot="1">
      <c r="A30" s="803"/>
      <c r="B30" s="57">
        <v>3.4</v>
      </c>
      <c r="C30" s="4"/>
      <c r="D30" s="456"/>
      <c r="E30" s="1112" t="s">
        <v>45</v>
      </c>
      <c r="F30" s="1112"/>
      <c r="G30" s="1113"/>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39"/>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43"/>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51"/>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59"/>
        <v>1078.25</v>
      </c>
      <c r="CN30" s="637">
        <v>925</v>
      </c>
      <c r="CO30" s="65">
        <v>1135</v>
      </c>
      <c r="CP30" s="17">
        <v>887</v>
      </c>
      <c r="CQ30" s="65">
        <v>1053</v>
      </c>
      <c r="CR30" s="17">
        <v>1095</v>
      </c>
      <c r="CS30" s="65">
        <v>1113</v>
      </c>
      <c r="CT30" s="216">
        <v>1201</v>
      </c>
      <c r="CU30" s="65">
        <v>1165</v>
      </c>
      <c r="CV30" s="637"/>
      <c r="CW30" s="637"/>
      <c r="CX30" s="637"/>
      <c r="CY30" s="637"/>
      <c r="CZ30" s="134">
        <v>0</v>
      </c>
      <c r="DA30" s="165">
        <f t="shared" si="365"/>
        <v>1071.75</v>
      </c>
      <c r="DB30" s="680">
        <f t="shared" si="366"/>
        <v>-1</v>
      </c>
      <c r="DC30" s="681">
        <f t="shared" si="367"/>
        <v>-2.0242914979757085E-3</v>
      </c>
      <c r="DD30" s="680">
        <f t="shared" si="368"/>
        <v>-30</v>
      </c>
      <c r="DE30" s="681">
        <f t="shared" si="369"/>
        <v>-6.0851926977687626E-2</v>
      </c>
      <c r="DF30" s="680">
        <f t="shared" si="370"/>
        <v>60</v>
      </c>
      <c r="DG30" s="681">
        <f t="shared" si="371"/>
        <v>0.12958963282937366</v>
      </c>
      <c r="DH30" s="680">
        <f t="shared" si="372"/>
        <v>216</v>
      </c>
      <c r="DI30" s="681">
        <f t="shared" si="373"/>
        <v>0.4130019120458891</v>
      </c>
      <c r="DJ30" s="680">
        <f t="shared" si="374"/>
        <v>-167</v>
      </c>
      <c r="DK30" s="681">
        <f t="shared" si="375"/>
        <v>-0.22598105548037889</v>
      </c>
      <c r="DL30" s="680">
        <f t="shared" si="376"/>
        <v>-26</v>
      </c>
      <c r="DM30" s="681">
        <f t="shared" si="377"/>
        <v>-4.5454545454545456E-2</v>
      </c>
      <c r="DN30" s="680">
        <f t="shared" si="378"/>
        <v>59</v>
      </c>
      <c r="DO30" s="681">
        <f t="shared" si="379"/>
        <v>0.10805860805860806</v>
      </c>
      <c r="DP30" s="680">
        <f t="shared" si="380"/>
        <v>-130</v>
      </c>
      <c r="DQ30" s="681">
        <f t="shared" si="381"/>
        <v>-0.21487603305785125</v>
      </c>
      <c r="DR30" s="680">
        <f t="shared" si="382"/>
        <v>77</v>
      </c>
      <c r="DS30" s="681">
        <f t="shared" si="383"/>
        <v>0.16210526315789472</v>
      </c>
      <c r="DT30" s="680">
        <f t="shared" si="384"/>
        <v>-67</v>
      </c>
      <c r="DU30" s="193">
        <f t="shared" si="385"/>
        <v>-0.1213768115942029</v>
      </c>
      <c r="DV30" s="680">
        <f t="shared" si="386"/>
        <v>70</v>
      </c>
      <c r="DW30" s="681">
        <f t="shared" si="387"/>
        <v>0.14432989690721648</v>
      </c>
      <c r="DX30" s="680">
        <f t="shared" si="388"/>
        <v>79</v>
      </c>
      <c r="DY30" s="681">
        <f t="shared" si="389"/>
        <v>0.14234234234234233</v>
      </c>
      <c r="DZ30" s="680">
        <f t="shared" si="390"/>
        <v>156</v>
      </c>
      <c r="EA30" s="681">
        <f t="shared" si="391"/>
        <v>0.24605678233438485</v>
      </c>
      <c r="EB30" s="330">
        <f t="shared" si="392"/>
        <v>7</v>
      </c>
      <c r="EC30" s="413">
        <f t="shared" si="393"/>
        <v>8.8607594936708865E-3</v>
      </c>
      <c r="ED30" s="330">
        <f t="shared" si="394"/>
        <v>-95</v>
      </c>
      <c r="EE30" s="413">
        <f t="shared" si="395"/>
        <v>-0.1191969887076537</v>
      </c>
      <c r="EF30" s="330">
        <f t="shared" si="396"/>
        <v>1238</v>
      </c>
      <c r="EG30" s="413">
        <f t="shared" si="397"/>
        <v>1.7635327635327636</v>
      </c>
      <c r="EH30" s="330">
        <f t="shared" si="398"/>
        <v>-487</v>
      </c>
      <c r="EI30" s="413">
        <f t="shared" si="399"/>
        <v>-0.25103092783505154</v>
      </c>
      <c r="EJ30" s="330">
        <f t="shared" si="400"/>
        <v>-578</v>
      </c>
      <c r="EK30" s="413">
        <f t="shared" si="401"/>
        <v>-0.3977976600137646</v>
      </c>
      <c r="EL30" s="330">
        <f t="shared" si="402"/>
        <v>113</v>
      </c>
      <c r="EM30" s="413">
        <f t="shared" si="403"/>
        <v>0.12914285714285714</v>
      </c>
      <c r="EN30" s="330">
        <f t="shared" si="404"/>
        <v>-72</v>
      </c>
      <c r="EO30" s="413">
        <f t="shared" si="405"/>
        <v>-7.28744939271255E-2</v>
      </c>
      <c r="EP30" s="330">
        <f t="shared" si="406"/>
        <v>-106</v>
      </c>
      <c r="EQ30" s="413">
        <f t="shared" si="407"/>
        <v>-0.11572052401746726</v>
      </c>
      <c r="ER30" s="330">
        <f t="shared" si="408"/>
        <v>56</v>
      </c>
      <c r="ES30" s="413">
        <f t="shared" si="409"/>
        <v>6.9135802469135796E-2</v>
      </c>
      <c r="ET30" s="330">
        <f t="shared" si="410"/>
        <v>-155</v>
      </c>
      <c r="EU30" s="413">
        <f t="shared" si="411"/>
        <v>-0.17898383371824481</v>
      </c>
      <c r="EV30" s="330">
        <f t="shared" si="412"/>
        <v>144</v>
      </c>
      <c r="EW30" s="413">
        <f t="shared" si="413"/>
        <v>0.20253164556962025</v>
      </c>
      <c r="EX30" s="330">
        <f t="shared" si="414"/>
        <v>-117</v>
      </c>
      <c r="EY30" s="413">
        <f t="shared" si="415"/>
        <v>-0.1368421052631579</v>
      </c>
      <c r="EZ30" s="330">
        <f t="shared" si="416"/>
        <v>186</v>
      </c>
      <c r="FA30" s="413">
        <f t="shared" si="417"/>
        <v>0.25203252032520324</v>
      </c>
      <c r="FB30" s="330">
        <f t="shared" si="418"/>
        <v>70</v>
      </c>
      <c r="FC30" s="413">
        <f t="shared" si="419"/>
        <v>7.575757575757576E-2</v>
      </c>
      <c r="FD30" s="330">
        <f t="shared" si="420"/>
        <v>88</v>
      </c>
      <c r="FE30" s="413">
        <f t="shared" si="421"/>
        <v>8.8531187122736416E-2</v>
      </c>
      <c r="FF30" s="330">
        <f t="shared" si="422"/>
        <v>398</v>
      </c>
      <c r="FG30" s="413">
        <f t="shared" si="423"/>
        <v>0.36783733826247689</v>
      </c>
      <c r="FH30" s="330">
        <f t="shared" si="424"/>
        <v>-301</v>
      </c>
      <c r="FI30" s="413">
        <f t="shared" si="425"/>
        <v>-0.20337837837837838</v>
      </c>
      <c r="FJ30" s="330">
        <f t="shared" si="426"/>
        <v>55</v>
      </c>
      <c r="FK30" s="413">
        <f t="shared" si="427"/>
        <v>4.6649703138252757E-2</v>
      </c>
      <c r="FL30" s="330">
        <f t="shared" si="428"/>
        <v>254</v>
      </c>
      <c r="FM30" s="413">
        <f t="shared" si="429"/>
        <v>0.20583468395461912</v>
      </c>
      <c r="FN30" s="330">
        <f t="shared" si="430"/>
        <v>-395</v>
      </c>
      <c r="FO30" s="413">
        <f t="shared" si="431"/>
        <v>-0.26545698924731181</v>
      </c>
      <c r="FP30" s="330">
        <f t="shared" si="432"/>
        <v>-175</v>
      </c>
      <c r="FQ30" s="413">
        <f t="shared" si="433"/>
        <v>-0.16010978956999086</v>
      </c>
      <c r="FR30" s="330">
        <f t="shared" si="434"/>
        <v>-15</v>
      </c>
      <c r="FS30" s="413">
        <f t="shared" si="435"/>
        <v>-1.6339869281045753E-2</v>
      </c>
      <c r="FT30" s="330">
        <f t="shared" si="436"/>
        <v>3</v>
      </c>
      <c r="FU30" s="413">
        <f t="shared" si="437"/>
        <v>3.3222591362126247E-3</v>
      </c>
      <c r="FV30" s="330">
        <f t="shared" si="438"/>
        <v>19</v>
      </c>
      <c r="FW30" s="413">
        <f t="shared" si="439"/>
        <v>2.097130242825607E-2</v>
      </c>
      <c r="FX30" s="330">
        <f t="shared" si="440"/>
        <v>210</v>
      </c>
      <c r="FY30" s="413">
        <f t="shared" si="441"/>
        <v>0.22702702702702704</v>
      </c>
      <c r="FZ30" s="330">
        <f t="shared" si="442"/>
        <v>-248</v>
      </c>
      <c r="GA30" s="413">
        <f t="shared" si="443"/>
        <v>-0.2185022026431718</v>
      </c>
      <c r="GB30" s="330">
        <f t="shared" si="444"/>
        <v>166</v>
      </c>
      <c r="GC30" s="413">
        <f t="shared" si="445"/>
        <v>0.18714768883878241</v>
      </c>
      <c r="GD30" s="330">
        <f t="shared" si="446"/>
        <v>42</v>
      </c>
      <c r="GE30" s="413">
        <f t="shared" si="447"/>
        <v>3.9886039886039885E-2</v>
      </c>
      <c r="GF30" s="330">
        <f t="shared" si="448"/>
        <v>18</v>
      </c>
      <c r="GG30" s="413">
        <f t="shared" si="449"/>
        <v>1.643835616438356E-2</v>
      </c>
      <c r="GH30" s="330">
        <f t="shared" si="450"/>
        <v>88</v>
      </c>
      <c r="GI30" s="413">
        <f t="shared" si="451"/>
        <v>7.9065588499550768E-2</v>
      </c>
      <c r="GJ30" s="330">
        <f t="shared" si="452"/>
        <v>-36</v>
      </c>
      <c r="GK30" s="413">
        <f t="shared" si="453"/>
        <v>-2.9975020815986679E-2</v>
      </c>
      <c r="GL30" s="330">
        <f t="shared" si="454"/>
        <v>-1165</v>
      </c>
      <c r="GM30" s="413">
        <f t="shared" si="455"/>
        <v>-1</v>
      </c>
      <c r="GN30" s="330">
        <f t="shared" si="456"/>
        <v>0</v>
      </c>
      <c r="GO30" s="413" t="e">
        <f t="shared" si="457"/>
        <v>#DIV/0!</v>
      </c>
      <c r="GP30" s="330">
        <f t="shared" si="458"/>
        <v>0</v>
      </c>
      <c r="GQ30" s="413" t="e">
        <f t="shared" si="459"/>
        <v>#DIV/0!</v>
      </c>
      <c r="GR30" s="330">
        <f t="shared" si="460"/>
        <v>0</v>
      </c>
      <c r="GS30" s="413" t="e">
        <f t="shared" si="461"/>
        <v>#DIV/0!</v>
      </c>
      <c r="GT30" s="216">
        <f t="shared" si="462"/>
        <v>1488</v>
      </c>
      <c r="GU30" s="729">
        <f t="shared" si="463"/>
        <v>1165</v>
      </c>
      <c r="GV30" s="680">
        <f t="shared" si="464"/>
        <v>-323</v>
      </c>
      <c r="GW30" s="193">
        <f t="shared" si="465"/>
        <v>-0.21706989247311828</v>
      </c>
      <c r="GX30" s="705"/>
      <c r="GY30" s="705"/>
      <c r="GZ30" s="705"/>
      <c r="HA30" s="904" t="str">
        <f t="shared" si="526"/>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66"/>
        <v>627</v>
      </c>
      <c r="HN30" s="283">
        <f t="shared" si="467"/>
        <v>547</v>
      </c>
      <c r="HO30" s="283">
        <f t="shared" si="468"/>
        <v>537</v>
      </c>
      <c r="HP30" s="283">
        <f t="shared" si="469"/>
        <v>866</v>
      </c>
      <c r="HQ30" s="283">
        <f t="shared" si="470"/>
        <v>697</v>
      </c>
      <c r="HR30" s="283">
        <f t="shared" si="471"/>
        <v>510</v>
      </c>
      <c r="HS30" s="283">
        <f t="shared" si="472"/>
        <v>589</v>
      </c>
      <c r="HT30" s="283">
        <f t="shared" si="473"/>
        <v>578</v>
      </c>
      <c r="HU30" s="283">
        <f t="shared" si="474"/>
        <v>516</v>
      </c>
      <c r="HV30" s="283">
        <f t="shared" si="475"/>
        <v>506</v>
      </c>
      <c r="HW30" s="283">
        <f t="shared" si="476"/>
        <v>680</v>
      </c>
      <c r="HX30" s="283">
        <f t="shared" si="477"/>
        <v>494</v>
      </c>
      <c r="HY30" s="283">
        <f t="shared" si="478"/>
        <v>493</v>
      </c>
      <c r="HZ30" s="283">
        <f t="shared" si="479"/>
        <v>463</v>
      </c>
      <c r="IA30" s="283">
        <f t="shared" si="480"/>
        <v>523</v>
      </c>
      <c r="IB30" s="283">
        <f t="shared" si="481"/>
        <v>739</v>
      </c>
      <c r="IC30" s="283">
        <f t="shared" si="482"/>
        <v>572</v>
      </c>
      <c r="ID30" s="283">
        <f t="shared" si="483"/>
        <v>546</v>
      </c>
      <c r="IE30" s="283">
        <f t="shared" si="484"/>
        <v>605</v>
      </c>
      <c r="IF30" s="283">
        <f t="shared" si="485"/>
        <v>475</v>
      </c>
      <c r="IG30" s="283">
        <f t="shared" si="486"/>
        <v>552</v>
      </c>
      <c r="IH30" s="283">
        <f t="shared" si="487"/>
        <v>485</v>
      </c>
      <c r="II30" s="283">
        <f t="shared" si="488"/>
        <v>555</v>
      </c>
      <c r="IJ30" s="283">
        <f t="shared" si="489"/>
        <v>634</v>
      </c>
      <c r="IK30" s="832">
        <f t="shared" si="490"/>
        <v>790</v>
      </c>
      <c r="IL30" s="832">
        <f t="shared" si="491"/>
        <v>797</v>
      </c>
      <c r="IM30" s="832">
        <f t="shared" si="492"/>
        <v>702</v>
      </c>
      <c r="IN30" s="832">
        <f t="shared" si="493"/>
        <v>1940</v>
      </c>
      <c r="IO30" s="832">
        <f t="shared" si="494"/>
        <v>1453</v>
      </c>
      <c r="IP30" s="832">
        <f t="shared" si="495"/>
        <v>875</v>
      </c>
      <c r="IQ30" s="832">
        <f t="shared" si="496"/>
        <v>988</v>
      </c>
      <c r="IR30" s="832">
        <f t="shared" si="497"/>
        <v>916</v>
      </c>
      <c r="IS30" s="832">
        <f t="shared" si="498"/>
        <v>810</v>
      </c>
      <c r="IT30" s="832">
        <f t="shared" si="499"/>
        <v>866</v>
      </c>
      <c r="IU30" s="832">
        <f t="shared" si="500"/>
        <v>711</v>
      </c>
      <c r="IV30" s="832">
        <f t="shared" si="501"/>
        <v>855</v>
      </c>
      <c r="IW30" s="959">
        <f t="shared" si="502"/>
        <v>738</v>
      </c>
      <c r="IX30" s="959">
        <f t="shared" si="503"/>
        <v>924</v>
      </c>
      <c r="IY30" s="959">
        <f t="shared" si="504"/>
        <v>994</v>
      </c>
      <c r="IZ30" s="959">
        <f t="shared" si="505"/>
        <v>1082</v>
      </c>
      <c r="JA30" s="959">
        <f t="shared" si="506"/>
        <v>1480</v>
      </c>
      <c r="JB30" s="959">
        <f t="shared" si="507"/>
        <v>1179</v>
      </c>
      <c r="JC30" s="959">
        <f t="shared" si="508"/>
        <v>1234</v>
      </c>
      <c r="JD30" s="959">
        <f t="shared" si="509"/>
        <v>1488</v>
      </c>
      <c r="JE30" s="959">
        <f t="shared" si="510"/>
        <v>1093</v>
      </c>
      <c r="JF30" s="959">
        <f t="shared" si="511"/>
        <v>918</v>
      </c>
      <c r="JG30" s="959">
        <f t="shared" si="512"/>
        <v>903</v>
      </c>
      <c r="JH30" s="959">
        <f t="shared" si="513"/>
        <v>906</v>
      </c>
      <c r="JI30" s="1019">
        <f t="shared" si="514"/>
        <v>925</v>
      </c>
      <c r="JJ30" s="1019">
        <f t="shared" si="515"/>
        <v>1135</v>
      </c>
      <c r="JK30" s="1019">
        <f t="shared" si="516"/>
        <v>887</v>
      </c>
      <c r="JL30" s="1019">
        <f t="shared" si="517"/>
        <v>1053</v>
      </c>
      <c r="JM30" s="1019">
        <f t="shared" si="518"/>
        <v>1095</v>
      </c>
      <c r="JN30" s="1019">
        <f t="shared" si="519"/>
        <v>1113</v>
      </c>
      <c r="JO30" s="1019">
        <f t="shared" si="520"/>
        <v>1201</v>
      </c>
      <c r="JP30" s="1019">
        <f t="shared" si="521"/>
        <v>1165</v>
      </c>
      <c r="JQ30" s="1019">
        <f t="shared" si="522"/>
        <v>0</v>
      </c>
      <c r="JR30" s="1019">
        <f t="shared" si="523"/>
        <v>0</v>
      </c>
      <c r="JS30" s="1019">
        <f t="shared" si="524"/>
        <v>0</v>
      </c>
      <c r="JT30" s="1019">
        <f t="shared" si="525"/>
        <v>0</v>
      </c>
    </row>
    <row r="31" spans="1:280" ht="15.75" customHeight="1">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3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c r="A32" s="802"/>
      <c r="B32" s="56">
        <v>4.0999999999999996</v>
      </c>
      <c r="C32" s="7"/>
      <c r="D32" s="119"/>
      <c r="E32" s="1105" t="s">
        <v>242</v>
      </c>
      <c r="F32" s="1105"/>
      <c r="G32" s="1106"/>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v>61</v>
      </c>
      <c r="CQ32" s="68">
        <v>63</v>
      </c>
      <c r="CR32" s="90">
        <v>63</v>
      </c>
      <c r="CS32" s="68">
        <v>62</v>
      </c>
      <c r="CT32" s="217">
        <v>60</v>
      </c>
      <c r="CU32" s="68">
        <v>60</v>
      </c>
      <c r="CV32" s="198"/>
      <c r="CW32" s="198"/>
      <c r="CX32" s="198"/>
      <c r="CY32" s="198"/>
      <c r="CZ32" s="132" t="s">
        <v>29</v>
      </c>
      <c r="DA32" s="150">
        <f>SUM(CN32:CY32)/$CZ$4</f>
        <v>61.625</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27">CN32-CK32</f>
        <v>-6</v>
      </c>
      <c r="FW32" s="410">
        <f>FV32/CK32</f>
        <v>-8.8235294117647065E-2</v>
      </c>
      <c r="FX32" s="324">
        <f t="shared" ref="FX32:FX35" si="528">CO32-CN32</f>
        <v>0</v>
      </c>
      <c r="FY32" s="410">
        <f>FX32/CN32</f>
        <v>0</v>
      </c>
      <c r="FZ32" s="324">
        <f t="shared" ref="FZ32:FZ35" si="529">CP32-CO32</f>
        <v>-1</v>
      </c>
      <c r="GA32" s="410">
        <f>FZ32/CO32</f>
        <v>-1.6129032258064516E-2</v>
      </c>
      <c r="GB32" s="324">
        <f t="shared" ref="GB32:GB35" si="530">CQ32-CP32</f>
        <v>2</v>
      </c>
      <c r="GC32" s="410">
        <f>GB32/CP32</f>
        <v>3.2786885245901641E-2</v>
      </c>
      <c r="GD32" s="324">
        <f t="shared" ref="GD32:GD35" si="531">CR32-CQ32</f>
        <v>0</v>
      </c>
      <c r="GE32" s="410">
        <f>GD32/CQ32</f>
        <v>0</v>
      </c>
      <c r="GF32" s="324">
        <f t="shared" ref="GF32:GF35" si="532">CS32-CR32</f>
        <v>-1</v>
      </c>
      <c r="GG32" s="410">
        <f>GF32/CR32</f>
        <v>-1.5873015873015872E-2</v>
      </c>
      <c r="GH32" s="324">
        <f t="shared" ref="GH32:GH35" si="533">CT32-CS32</f>
        <v>-2</v>
      </c>
      <c r="GI32" s="410">
        <f>GH32/CS32</f>
        <v>-3.2258064516129031E-2</v>
      </c>
      <c r="GJ32" s="324">
        <f t="shared" ref="GJ32:GJ35" si="534">CU32-CT32</f>
        <v>0</v>
      </c>
      <c r="GK32" s="410">
        <f>GJ32/CT32</f>
        <v>0</v>
      </c>
      <c r="GL32" s="324">
        <f t="shared" ref="GL32:GL35" si="535">CV32-CU32</f>
        <v>-60</v>
      </c>
      <c r="GM32" s="410">
        <f>GL32/CU32</f>
        <v>-1</v>
      </c>
      <c r="GN32" s="324">
        <f t="shared" ref="GN32:GN35" si="536">CW32-CV32</f>
        <v>0</v>
      </c>
      <c r="GO32" s="410" t="e">
        <f>GN32/CV32</f>
        <v>#DIV/0!</v>
      </c>
      <c r="GP32" s="324">
        <f t="shared" ref="GP32:GP35" si="537">CX32-CW32</f>
        <v>0</v>
      </c>
      <c r="GQ32" s="410" t="e">
        <f>GP32/CW32</f>
        <v>#DIV/0!</v>
      </c>
      <c r="GR32" s="324">
        <f t="shared" ref="GR32:GR35" si="538">CY32-CX32</f>
        <v>0</v>
      </c>
      <c r="GS32" s="410" t="e">
        <f>GR32/CX32</f>
        <v>#DIV/0!</v>
      </c>
      <c r="GT32" s="217">
        <f>CG32</f>
        <v>74</v>
      </c>
      <c r="GU32" s="731">
        <f>CU32</f>
        <v>60</v>
      </c>
      <c r="GV32" s="673">
        <f>GU32-GT32</f>
        <v>-14</v>
      </c>
      <c r="GW32" s="109">
        <f t="shared" ref="GW32:GW35" si="539">IF(ISERROR(GV32/GT32),0,GV32/GT32)</f>
        <v>-0.1891891891891892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40">AJ32</f>
        <v>57.15</v>
      </c>
      <c r="HN32" s="273">
        <f t="shared" si="540"/>
        <v>56.03</v>
      </c>
      <c r="HO32" s="273">
        <f t="shared" si="540"/>
        <v>56.07</v>
      </c>
      <c r="HP32" s="273">
        <f t="shared" si="540"/>
        <v>60.02</v>
      </c>
      <c r="HQ32" s="273">
        <f t="shared" si="540"/>
        <v>61.04</v>
      </c>
      <c r="HR32" s="273">
        <f t="shared" si="540"/>
        <v>60.03</v>
      </c>
      <c r="HS32" s="273">
        <f t="shared" si="540"/>
        <v>60</v>
      </c>
      <c r="HT32" s="273">
        <f t="shared" si="540"/>
        <v>61.02</v>
      </c>
      <c r="HU32" s="273">
        <f t="shared" si="540"/>
        <v>63</v>
      </c>
      <c r="HV32" s="273">
        <f t="shared" si="540"/>
        <v>59</v>
      </c>
      <c r="HW32" s="273">
        <f t="shared" si="540"/>
        <v>62.02</v>
      </c>
      <c r="HX32" s="273">
        <f t="shared" si="540"/>
        <v>60</v>
      </c>
      <c r="HY32" s="273">
        <f t="shared" ref="HY32:IC35" si="541">AX32</f>
        <v>60.869565217391305</v>
      </c>
      <c r="HZ32" s="273">
        <f t="shared" si="541"/>
        <v>60.46</v>
      </c>
      <c r="IA32" s="273">
        <f t="shared" si="541"/>
        <v>60</v>
      </c>
      <c r="IB32" s="273">
        <f t="shared" si="541"/>
        <v>58.994565217391305</v>
      </c>
      <c r="IC32" s="273">
        <f t="shared" si="541"/>
        <v>59.01</v>
      </c>
      <c r="ID32" s="273">
        <f>BC32</f>
        <v>60.05</v>
      </c>
      <c r="IE32" s="273">
        <f t="shared" ref="IE32:IJ35" si="542">BD32</f>
        <v>60.021739130434781</v>
      </c>
      <c r="IF32" s="273">
        <f t="shared" si="542"/>
        <v>60.15</v>
      </c>
      <c r="IG32" s="273">
        <f t="shared" si="542"/>
        <v>63.732142857142861</v>
      </c>
      <c r="IH32" s="273">
        <f t="shared" si="542"/>
        <v>61</v>
      </c>
      <c r="II32" s="273">
        <f t="shared" si="542"/>
        <v>60.011363636363633</v>
      </c>
      <c r="IJ32" s="273">
        <f t="shared" si="542"/>
        <v>60</v>
      </c>
      <c r="IK32" s="827">
        <f t="shared" ref="IK32:IV35" si="543">BL32</f>
        <v>61</v>
      </c>
      <c r="IL32" s="827">
        <f t="shared" si="543"/>
        <v>62</v>
      </c>
      <c r="IM32" s="827">
        <f t="shared" si="543"/>
        <v>63</v>
      </c>
      <c r="IN32" s="827">
        <f t="shared" si="543"/>
        <v>63</v>
      </c>
      <c r="IO32" s="827">
        <f t="shared" si="543"/>
        <v>63</v>
      </c>
      <c r="IP32" s="827">
        <f t="shared" si="543"/>
        <v>62</v>
      </c>
      <c r="IQ32" s="827">
        <f t="shared" si="543"/>
        <v>62</v>
      </c>
      <c r="IR32" s="827">
        <f t="shared" si="543"/>
        <v>64</v>
      </c>
      <c r="IS32" s="827">
        <f t="shared" si="543"/>
        <v>63</v>
      </c>
      <c r="IT32" s="827">
        <f t="shared" si="543"/>
        <v>64</v>
      </c>
      <c r="IU32" s="827">
        <f t="shared" si="543"/>
        <v>64</v>
      </c>
      <c r="IV32" s="827">
        <f t="shared" si="543"/>
        <v>64</v>
      </c>
      <c r="IW32" s="954">
        <f t="shared" ref="IW32:JH35" si="544">BZ32</f>
        <v>63</v>
      </c>
      <c r="IX32" s="954">
        <f t="shared" si="544"/>
        <v>63</v>
      </c>
      <c r="IY32" s="954">
        <f t="shared" si="544"/>
        <v>71</v>
      </c>
      <c r="IZ32" s="954">
        <f t="shared" si="544"/>
        <v>70</v>
      </c>
      <c r="JA32" s="954">
        <f t="shared" si="544"/>
        <v>70</v>
      </c>
      <c r="JB32" s="954">
        <f t="shared" si="544"/>
        <v>72</v>
      </c>
      <c r="JC32" s="954">
        <f t="shared" si="544"/>
        <v>74</v>
      </c>
      <c r="JD32" s="954">
        <f t="shared" si="544"/>
        <v>74</v>
      </c>
      <c r="JE32" s="954">
        <f t="shared" si="544"/>
        <v>74</v>
      </c>
      <c r="JF32" s="954">
        <f t="shared" si="544"/>
        <v>68</v>
      </c>
      <c r="JG32" s="954">
        <f t="shared" si="544"/>
        <v>69</v>
      </c>
      <c r="JH32" s="954">
        <f t="shared" si="544"/>
        <v>68</v>
      </c>
      <c r="JI32" s="1014">
        <f t="shared" ref="JI32:JJ35" si="545">CN32</f>
        <v>62</v>
      </c>
      <c r="JJ32" s="1014">
        <f t="shared" si="545"/>
        <v>62</v>
      </c>
      <c r="JK32" s="1014">
        <f t="shared" ref="JK32:JK35" si="546">CP32</f>
        <v>61</v>
      </c>
      <c r="JL32" s="1014">
        <f t="shared" ref="JL32:JL35" si="547">CQ32</f>
        <v>63</v>
      </c>
      <c r="JM32" s="1014">
        <f t="shared" ref="JM32:JM35" si="548">CR32</f>
        <v>63</v>
      </c>
      <c r="JN32" s="1014">
        <f t="shared" ref="JN32:JN35" si="549">CS32</f>
        <v>62</v>
      </c>
      <c r="JO32" s="1014">
        <f t="shared" ref="JO32:JO35" si="550">CT32</f>
        <v>60</v>
      </c>
      <c r="JP32" s="1014">
        <f t="shared" ref="JP32:JP35" si="551">CU32</f>
        <v>60</v>
      </c>
      <c r="JQ32" s="1014">
        <f t="shared" ref="JQ32:JQ35" si="552">CV32</f>
        <v>0</v>
      </c>
      <c r="JR32" s="1014">
        <f t="shared" ref="JR32:JR35" si="553">CW32</f>
        <v>0</v>
      </c>
      <c r="JS32" s="1014">
        <f t="shared" ref="JS32:JS35" si="554">CX32</f>
        <v>0</v>
      </c>
      <c r="JT32" s="1014">
        <f t="shared" ref="JT32:JT35" si="555">CY32</f>
        <v>0</v>
      </c>
    </row>
    <row r="33" spans="1:280" s="32" customFormat="1">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v>15</v>
      </c>
      <c r="CQ33" s="852">
        <v>15</v>
      </c>
      <c r="CR33" s="853">
        <v>14</v>
      </c>
      <c r="CS33" s="852">
        <v>13</v>
      </c>
      <c r="CT33" s="858">
        <v>13</v>
      </c>
      <c r="CU33" s="852">
        <v>14</v>
      </c>
      <c r="CV33" s="855"/>
      <c r="CW33" s="855"/>
      <c r="CX33" s="855"/>
      <c r="CY33" s="855"/>
      <c r="CZ33" s="930" t="s">
        <v>29</v>
      </c>
      <c r="DA33" s="854">
        <f>SUM(CN33:CY33)/$CZ$4</f>
        <v>14.25</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27"/>
        <v>-1</v>
      </c>
      <c r="FW33" s="412">
        <f>FV33/CK33</f>
        <v>-6.25E-2</v>
      </c>
      <c r="FX33" s="856">
        <f t="shared" si="528"/>
        <v>0</v>
      </c>
      <c r="FY33" s="412">
        <f>FX33/CN33</f>
        <v>0</v>
      </c>
      <c r="FZ33" s="856">
        <f t="shared" si="529"/>
        <v>0</v>
      </c>
      <c r="GA33" s="412">
        <f>FZ33/CO33</f>
        <v>0</v>
      </c>
      <c r="GB33" s="856">
        <f t="shared" si="530"/>
        <v>0</v>
      </c>
      <c r="GC33" s="412">
        <f>GB33/CP33</f>
        <v>0</v>
      </c>
      <c r="GD33" s="856">
        <f t="shared" si="531"/>
        <v>-1</v>
      </c>
      <c r="GE33" s="412">
        <f>GD33/CQ33</f>
        <v>-6.6666666666666666E-2</v>
      </c>
      <c r="GF33" s="856">
        <f t="shared" si="532"/>
        <v>-1</v>
      </c>
      <c r="GG33" s="412">
        <f>GF33/CR33</f>
        <v>-7.1428571428571425E-2</v>
      </c>
      <c r="GH33" s="856">
        <f t="shared" si="533"/>
        <v>0</v>
      </c>
      <c r="GI33" s="412">
        <f>GH33/CS33</f>
        <v>0</v>
      </c>
      <c r="GJ33" s="856">
        <f t="shared" si="534"/>
        <v>1</v>
      </c>
      <c r="GK33" s="412">
        <f>GJ33/CT33</f>
        <v>7.6923076923076927E-2</v>
      </c>
      <c r="GL33" s="856">
        <f t="shared" si="535"/>
        <v>-14</v>
      </c>
      <c r="GM33" s="412">
        <f>GL33/CU33</f>
        <v>-1</v>
      </c>
      <c r="GN33" s="856">
        <f t="shared" si="536"/>
        <v>0</v>
      </c>
      <c r="GO33" s="412" t="e">
        <f>GN33/CV33</f>
        <v>#DIV/0!</v>
      </c>
      <c r="GP33" s="856">
        <f t="shared" si="537"/>
        <v>0</v>
      </c>
      <c r="GQ33" s="412" t="e">
        <f>GP33/CW33</f>
        <v>#DIV/0!</v>
      </c>
      <c r="GR33" s="856">
        <f t="shared" si="538"/>
        <v>0</v>
      </c>
      <c r="GS33" s="412" t="e">
        <f>GR33/CX33</f>
        <v>#DIV/0!</v>
      </c>
      <c r="GT33" s="858">
        <v>16</v>
      </c>
      <c r="GU33" s="859">
        <v>16</v>
      </c>
      <c r="GV33" s="857">
        <f>GU33-GT33</f>
        <v>0</v>
      </c>
      <c r="GW33" s="117">
        <f t="shared" si="539"/>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41"/>
        <v>16</v>
      </c>
      <c r="HZ33" s="861">
        <f t="shared" si="541"/>
        <v>16</v>
      </c>
      <c r="IA33" s="861">
        <f t="shared" si="541"/>
        <v>16</v>
      </c>
      <c r="IB33" s="861">
        <f t="shared" si="541"/>
        <v>16</v>
      </c>
      <c r="IC33" s="861">
        <f t="shared" si="541"/>
        <v>16</v>
      </c>
      <c r="ID33" s="861">
        <f>BC33</f>
        <v>16</v>
      </c>
      <c r="IE33" s="861">
        <f t="shared" si="542"/>
        <v>16</v>
      </c>
      <c r="IF33" s="861">
        <f t="shared" si="542"/>
        <v>16</v>
      </c>
      <c r="IG33" s="861">
        <f t="shared" si="542"/>
        <v>16</v>
      </c>
      <c r="IH33" s="861">
        <f t="shared" si="542"/>
        <v>16</v>
      </c>
      <c r="II33" s="861">
        <f t="shared" si="542"/>
        <v>16</v>
      </c>
      <c r="IJ33" s="273">
        <f t="shared" si="542"/>
        <v>16</v>
      </c>
      <c r="IK33" s="827">
        <f t="shared" si="543"/>
        <v>16</v>
      </c>
      <c r="IL33" s="827">
        <f t="shared" si="543"/>
        <v>16</v>
      </c>
      <c r="IM33" s="827">
        <f t="shared" si="543"/>
        <v>16</v>
      </c>
      <c r="IN33" s="827">
        <f t="shared" si="543"/>
        <v>16</v>
      </c>
      <c r="IO33" s="827">
        <f t="shared" si="543"/>
        <v>16</v>
      </c>
      <c r="IP33" s="827">
        <f t="shared" si="543"/>
        <v>16</v>
      </c>
      <c r="IQ33" s="827">
        <f t="shared" si="543"/>
        <v>16</v>
      </c>
      <c r="IR33" s="827">
        <f t="shared" si="543"/>
        <v>16</v>
      </c>
      <c r="IS33" s="827">
        <f t="shared" si="543"/>
        <v>16</v>
      </c>
      <c r="IT33" s="827">
        <f t="shared" si="543"/>
        <v>16</v>
      </c>
      <c r="IU33" s="827">
        <f t="shared" si="543"/>
        <v>16</v>
      </c>
      <c r="IV33" s="827">
        <f t="shared" si="543"/>
        <v>16</v>
      </c>
      <c r="IW33" s="954">
        <f t="shared" si="544"/>
        <v>14</v>
      </c>
      <c r="IX33" s="954">
        <f t="shared" si="544"/>
        <v>14</v>
      </c>
      <c r="IY33" s="954">
        <f t="shared" si="544"/>
        <v>15</v>
      </c>
      <c r="IZ33" s="954">
        <f t="shared" si="544"/>
        <v>14</v>
      </c>
      <c r="JA33" s="954">
        <f t="shared" si="544"/>
        <v>16</v>
      </c>
      <c r="JB33" s="954">
        <f t="shared" si="544"/>
        <v>16</v>
      </c>
      <c r="JC33" s="954">
        <f t="shared" si="544"/>
        <v>16</v>
      </c>
      <c r="JD33" s="954">
        <f t="shared" si="544"/>
        <v>16</v>
      </c>
      <c r="JE33" s="954">
        <f t="shared" si="544"/>
        <v>16</v>
      </c>
      <c r="JF33" s="954">
        <f t="shared" si="544"/>
        <v>16</v>
      </c>
      <c r="JG33" s="954">
        <f t="shared" si="544"/>
        <v>16</v>
      </c>
      <c r="JH33" s="954">
        <f t="shared" si="544"/>
        <v>16</v>
      </c>
      <c r="JI33" s="1014">
        <f t="shared" si="545"/>
        <v>15</v>
      </c>
      <c r="JJ33" s="1014">
        <f t="shared" si="545"/>
        <v>15</v>
      </c>
      <c r="JK33" s="1014">
        <f t="shared" si="546"/>
        <v>15</v>
      </c>
      <c r="JL33" s="1014">
        <f t="shared" si="547"/>
        <v>15</v>
      </c>
      <c r="JM33" s="1014">
        <f t="shared" si="548"/>
        <v>14</v>
      </c>
      <c r="JN33" s="1014">
        <f t="shared" si="549"/>
        <v>13</v>
      </c>
      <c r="JO33" s="1014">
        <f t="shared" si="550"/>
        <v>13</v>
      </c>
      <c r="JP33" s="1014">
        <f t="shared" si="551"/>
        <v>14</v>
      </c>
      <c r="JQ33" s="1014">
        <f t="shared" si="552"/>
        <v>0</v>
      </c>
      <c r="JR33" s="1014">
        <f t="shared" si="553"/>
        <v>0</v>
      </c>
      <c r="JS33" s="1014">
        <f t="shared" si="554"/>
        <v>0</v>
      </c>
      <c r="JT33" s="1014">
        <f t="shared" si="555"/>
        <v>0</v>
      </c>
    </row>
    <row r="34" spans="1:280" s="93" customFormat="1" ht="14.25">
      <c r="A34" s="804"/>
      <c r="B34" s="85">
        <v>4.2</v>
      </c>
      <c r="C34" s="87"/>
      <c r="D34" s="459"/>
      <c r="E34" s="1110" t="s">
        <v>231</v>
      </c>
      <c r="F34" s="1110"/>
      <c r="G34" s="1111"/>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56">V13/V32</f>
        <v>64.225122349102776</v>
      </c>
      <c r="W34" s="92">
        <f t="shared" si="556"/>
        <v>64.56294846705805</v>
      </c>
      <c r="X34" s="91">
        <f t="shared" si="556"/>
        <v>58.093313121104934</v>
      </c>
      <c r="Y34" s="92">
        <f t="shared" si="556"/>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57">AK13/AK33</f>
        <v>239.625</v>
      </c>
      <c r="AL34" s="91">
        <f t="shared" si="557"/>
        <v>200.4375</v>
      </c>
      <c r="AM34" s="92">
        <f t="shared" si="557"/>
        <v>415.3125</v>
      </c>
      <c r="AN34" s="91">
        <f t="shared" si="557"/>
        <v>233.375</v>
      </c>
      <c r="AO34" s="92">
        <f t="shared" si="557"/>
        <v>210.125</v>
      </c>
      <c r="AP34" s="218">
        <f t="shared" si="557"/>
        <v>271.3125</v>
      </c>
      <c r="AQ34" s="92">
        <f t="shared" si="557"/>
        <v>254.6875</v>
      </c>
      <c r="AR34" s="218">
        <f t="shared" si="557"/>
        <v>218.75</v>
      </c>
      <c r="AS34" s="92">
        <f t="shared" si="557"/>
        <v>236.5</v>
      </c>
      <c r="AT34" s="218">
        <f t="shared" si="557"/>
        <v>350.5</v>
      </c>
      <c r="AU34" s="92">
        <f t="shared" si="557"/>
        <v>242.1875</v>
      </c>
      <c r="AV34" s="135" t="s">
        <v>29</v>
      </c>
      <c r="AW34" s="155">
        <f>SUM(AJ34:AU34)/$AV$4</f>
        <v>258.625</v>
      </c>
      <c r="AX34" s="388">
        <f t="shared" ref="AX34:BE34" si="558">AX13/AX33</f>
        <v>268.1875</v>
      </c>
      <c r="AY34" s="92">
        <f t="shared" si="558"/>
        <v>259.75</v>
      </c>
      <c r="AZ34" s="91">
        <f t="shared" si="558"/>
        <v>330.5625</v>
      </c>
      <c r="BA34" s="92">
        <f t="shared" si="558"/>
        <v>967.1875</v>
      </c>
      <c r="BB34" s="91">
        <f t="shared" si="558"/>
        <v>402.3125</v>
      </c>
      <c r="BC34" s="92">
        <f t="shared" si="558"/>
        <v>336.1875</v>
      </c>
      <c r="BD34" s="218">
        <f t="shared" si="558"/>
        <v>369.4375</v>
      </c>
      <c r="BE34" s="92">
        <f t="shared" si="558"/>
        <v>259.375</v>
      </c>
      <c r="BF34" s="218">
        <f>BF13/BF33</f>
        <v>244.75</v>
      </c>
      <c r="BG34" s="92">
        <f>BG13/BG33</f>
        <v>231.6875</v>
      </c>
      <c r="BH34" s="218">
        <f>BH13/BH33</f>
        <v>220.8125</v>
      </c>
      <c r="BI34" s="92">
        <f>BI13/BI33</f>
        <v>232.875</v>
      </c>
      <c r="BJ34" s="135" t="s">
        <v>29</v>
      </c>
      <c r="BK34" s="155">
        <f>SUM(AX34:BI34)/$BJ$4</f>
        <v>343.59375</v>
      </c>
      <c r="BL34" s="388">
        <f t="shared" ref="BL34:BQ34" si="559">BL13/BL33</f>
        <v>250.0625</v>
      </c>
      <c r="BM34" s="92">
        <f t="shared" si="559"/>
        <v>234.9375</v>
      </c>
      <c r="BN34" s="909">
        <f t="shared" si="559"/>
        <v>263.75</v>
      </c>
      <c r="BO34" s="92">
        <f t="shared" si="559"/>
        <v>725.875</v>
      </c>
      <c r="BP34" s="91">
        <f t="shared" si="559"/>
        <v>232.5</v>
      </c>
      <c r="BQ34" s="92">
        <f t="shared" si="559"/>
        <v>244.75</v>
      </c>
      <c r="BR34" s="218">
        <f t="shared" ref="BR34" si="560">BR13/BR33</f>
        <v>312.5625</v>
      </c>
      <c r="BS34" s="92">
        <f t="shared" ref="BS34:BT34" si="561">BS13/BS33</f>
        <v>244.75</v>
      </c>
      <c r="BT34" s="218">
        <f t="shared" si="561"/>
        <v>264.5</v>
      </c>
      <c r="BU34" s="218">
        <f t="shared" ref="BU34:BV34" si="562">BU13/BU33</f>
        <v>309.875</v>
      </c>
      <c r="BV34" s="218">
        <f t="shared" si="562"/>
        <v>219.1875</v>
      </c>
      <c r="BW34" s="218">
        <f t="shared" ref="BW34" si="563">BW13/BW33</f>
        <v>220</v>
      </c>
      <c r="BX34" s="135" t="s">
        <v>29</v>
      </c>
      <c r="BY34" s="155">
        <f>SUM(BL34:BW34)/$BX$4</f>
        <v>293.5625</v>
      </c>
      <c r="BZ34" s="218">
        <f t="shared" ref="BZ34:CA34" si="564">BZ13/BZ33</f>
        <v>239</v>
      </c>
      <c r="CA34" s="92">
        <f t="shared" si="564"/>
        <v>217.21428571428572</v>
      </c>
      <c r="CB34" s="909">
        <f t="shared" ref="CB34:CC34" si="565">CB13/CB33</f>
        <v>227.46666666666667</v>
      </c>
      <c r="CC34" s="92">
        <f t="shared" si="565"/>
        <v>285.07142857142856</v>
      </c>
      <c r="CD34" s="91">
        <f t="shared" ref="CD34:CE34" si="566">CD13/CD33</f>
        <v>230</v>
      </c>
      <c r="CE34" s="92">
        <f t="shared" si="566"/>
        <v>225.5625</v>
      </c>
      <c r="CF34" s="218">
        <f t="shared" ref="CF34:CG34" si="567">CF13/CF33</f>
        <v>228.1875</v>
      </c>
      <c r="CG34" s="92">
        <f t="shared" si="567"/>
        <v>247.875</v>
      </c>
      <c r="CH34" s="218">
        <f t="shared" ref="CH34:CI34" si="568">CH13/CH33</f>
        <v>226.875</v>
      </c>
      <c r="CI34" s="218">
        <f t="shared" si="568"/>
        <v>198.875</v>
      </c>
      <c r="CJ34" s="218">
        <f t="shared" ref="CJ34:CK34" si="569">CJ13/CJ33</f>
        <v>189.9375</v>
      </c>
      <c r="CK34" s="218">
        <f t="shared" si="569"/>
        <v>207.375</v>
      </c>
      <c r="CL34" s="135" t="s">
        <v>29</v>
      </c>
      <c r="CM34" s="155">
        <f>SUM(BZ34:CK34)/$CL$4</f>
        <v>226.95332341269841</v>
      </c>
      <c r="CN34" s="218">
        <f t="shared" ref="CN34:CO34" si="570">CN13/CN33</f>
        <v>205</v>
      </c>
      <c r="CO34" s="92">
        <f t="shared" si="570"/>
        <v>226.13333333333333</v>
      </c>
      <c r="CP34" s="909">
        <f t="shared" ref="CP34:CQ34" si="571">CP13/CP33</f>
        <v>231.13333333333333</v>
      </c>
      <c r="CQ34" s="92">
        <f t="shared" si="571"/>
        <v>248.33333333333334</v>
      </c>
      <c r="CR34" s="91">
        <f t="shared" ref="CR34:CS34" si="572">CR13/CR33</f>
        <v>224.42857142857142</v>
      </c>
      <c r="CS34" s="92">
        <f t="shared" si="572"/>
        <v>227.92307692307693</v>
      </c>
      <c r="CT34" s="218">
        <f t="shared" ref="CT34:CU34" si="573">CT13/CT33</f>
        <v>267.15384615384613</v>
      </c>
      <c r="CU34" s="92">
        <f t="shared" si="573"/>
        <v>248.78571428571428</v>
      </c>
      <c r="CV34" s="218"/>
      <c r="CW34" s="218"/>
      <c r="CX34" s="218"/>
      <c r="CY34" s="218"/>
      <c r="CZ34" s="135" t="s">
        <v>29</v>
      </c>
      <c r="DA34" s="155">
        <f>SUM(CN34:CY34)/$CZ$4</f>
        <v>234.8614010989011</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27"/>
        <v>-2.375</v>
      </c>
      <c r="FW34" s="410">
        <f>FV34/CK34</f>
        <v>-1.1452682338758288E-2</v>
      </c>
      <c r="FX34" s="324">
        <f t="shared" si="528"/>
        <v>21.133333333333326</v>
      </c>
      <c r="FY34" s="410">
        <f>FX34/CN34</f>
        <v>0.1030894308943089</v>
      </c>
      <c r="FZ34" s="324">
        <f t="shared" si="529"/>
        <v>5</v>
      </c>
      <c r="GA34" s="410">
        <f>FZ34/CO34</f>
        <v>2.2110849056603776E-2</v>
      </c>
      <c r="GB34" s="324">
        <f t="shared" si="530"/>
        <v>17.200000000000017</v>
      </c>
      <c r="GC34" s="410">
        <f>GB34/CP34</f>
        <v>7.4415921546005265E-2</v>
      </c>
      <c r="GD34" s="324">
        <f t="shared" si="531"/>
        <v>-23.904761904761926</v>
      </c>
      <c r="GE34" s="410">
        <f>GD34/CQ34</f>
        <v>-9.6260786193672176E-2</v>
      </c>
      <c r="GF34" s="324">
        <f t="shared" si="532"/>
        <v>3.4945054945055176</v>
      </c>
      <c r="GG34" s="410">
        <f>GF34/CR34</f>
        <v>1.5570680115556094E-2</v>
      </c>
      <c r="GH34" s="324">
        <f t="shared" si="533"/>
        <v>39.230769230769198</v>
      </c>
      <c r="GI34" s="410">
        <f>GH34/CS34</f>
        <v>0.17212284846439405</v>
      </c>
      <c r="GJ34" s="324">
        <f t="shared" si="534"/>
        <v>-18.368131868131854</v>
      </c>
      <c r="GK34" s="410">
        <f>GJ34/CT34</f>
        <v>-6.8754884620130755E-2</v>
      </c>
      <c r="GL34" s="324">
        <f t="shared" si="535"/>
        <v>-248.78571428571428</v>
      </c>
      <c r="GM34" s="410">
        <f>GL34/CU34</f>
        <v>-1</v>
      </c>
      <c r="GN34" s="324">
        <f t="shared" si="536"/>
        <v>0</v>
      </c>
      <c r="GO34" s="410" t="e">
        <f>GN34/CV34</f>
        <v>#DIV/0!</v>
      </c>
      <c r="GP34" s="324">
        <f t="shared" si="537"/>
        <v>0</v>
      </c>
      <c r="GQ34" s="410" t="e">
        <f>GP34/CW34</f>
        <v>#DIV/0!</v>
      </c>
      <c r="GR34" s="324">
        <f t="shared" si="538"/>
        <v>0</v>
      </c>
      <c r="GS34" s="410" t="e">
        <f>GR34/CX34</f>
        <v>#DIV/0!</v>
      </c>
      <c r="GT34" s="218">
        <f>CG34</f>
        <v>247.875</v>
      </c>
      <c r="GU34" s="732">
        <f>CU34</f>
        <v>248.78571428571428</v>
      </c>
      <c r="GV34" s="673">
        <f>GU34-GT34</f>
        <v>0.91071428571427759</v>
      </c>
      <c r="GW34" s="109">
        <f t="shared" si="539"/>
        <v>3.6740868813485731E-3</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74">AJ34</f>
        <v>230.6875</v>
      </c>
      <c r="HN34" s="287">
        <f t="shared" si="574"/>
        <v>239.625</v>
      </c>
      <c r="HO34" s="287">
        <f t="shared" si="574"/>
        <v>200.4375</v>
      </c>
      <c r="HP34" s="287">
        <f t="shared" si="574"/>
        <v>415.3125</v>
      </c>
      <c r="HQ34" s="287">
        <f t="shared" si="574"/>
        <v>233.375</v>
      </c>
      <c r="HR34" s="287">
        <f t="shared" si="574"/>
        <v>210.125</v>
      </c>
      <c r="HS34" s="287">
        <f t="shared" si="574"/>
        <v>271.3125</v>
      </c>
      <c r="HT34" s="287">
        <f t="shared" si="574"/>
        <v>254.6875</v>
      </c>
      <c r="HU34" s="287">
        <f t="shared" si="574"/>
        <v>218.75</v>
      </c>
      <c r="HV34" s="287">
        <f t="shared" si="574"/>
        <v>236.5</v>
      </c>
      <c r="HW34" s="287">
        <f t="shared" si="574"/>
        <v>350.5</v>
      </c>
      <c r="HX34" s="287">
        <f>AU34</f>
        <v>242.1875</v>
      </c>
      <c r="HY34" s="287">
        <f t="shared" si="541"/>
        <v>268.1875</v>
      </c>
      <c r="HZ34" s="287">
        <f t="shared" si="541"/>
        <v>259.75</v>
      </c>
      <c r="IA34" s="287">
        <f t="shared" si="541"/>
        <v>330.5625</v>
      </c>
      <c r="IB34" s="287">
        <f t="shared" si="541"/>
        <v>967.1875</v>
      </c>
      <c r="IC34" s="287">
        <f t="shared" si="541"/>
        <v>402.3125</v>
      </c>
      <c r="ID34" s="287">
        <f>BC34</f>
        <v>336.1875</v>
      </c>
      <c r="IE34" s="287">
        <f t="shared" si="542"/>
        <v>369.4375</v>
      </c>
      <c r="IF34" s="287">
        <f t="shared" si="542"/>
        <v>259.375</v>
      </c>
      <c r="IG34" s="287">
        <f t="shared" si="542"/>
        <v>244.75</v>
      </c>
      <c r="IH34" s="287">
        <f t="shared" si="542"/>
        <v>231.6875</v>
      </c>
      <c r="II34" s="287">
        <f t="shared" si="542"/>
        <v>220.8125</v>
      </c>
      <c r="IJ34" s="287">
        <f t="shared" si="542"/>
        <v>232.875</v>
      </c>
      <c r="IK34" s="834">
        <f t="shared" si="543"/>
        <v>250.0625</v>
      </c>
      <c r="IL34" s="834">
        <f t="shared" si="543"/>
        <v>234.9375</v>
      </c>
      <c r="IM34" s="834">
        <f t="shared" si="543"/>
        <v>263.75</v>
      </c>
      <c r="IN34" s="834">
        <f t="shared" si="543"/>
        <v>725.875</v>
      </c>
      <c r="IO34" s="834">
        <f t="shared" si="543"/>
        <v>232.5</v>
      </c>
      <c r="IP34" s="834">
        <f t="shared" si="543"/>
        <v>244.75</v>
      </c>
      <c r="IQ34" s="834">
        <f t="shared" si="543"/>
        <v>312.5625</v>
      </c>
      <c r="IR34" s="834">
        <f t="shared" si="543"/>
        <v>244.75</v>
      </c>
      <c r="IS34" s="834">
        <f t="shared" si="543"/>
        <v>264.5</v>
      </c>
      <c r="IT34" s="834">
        <f t="shared" si="543"/>
        <v>309.875</v>
      </c>
      <c r="IU34" s="834">
        <f t="shared" si="543"/>
        <v>219.1875</v>
      </c>
      <c r="IV34" s="834">
        <f t="shared" si="543"/>
        <v>220</v>
      </c>
      <c r="IW34" s="961">
        <f t="shared" si="544"/>
        <v>239</v>
      </c>
      <c r="IX34" s="961">
        <f t="shared" si="544"/>
        <v>217.21428571428572</v>
      </c>
      <c r="IY34" s="961">
        <f t="shared" si="544"/>
        <v>227.46666666666667</v>
      </c>
      <c r="IZ34" s="961">
        <f t="shared" si="544"/>
        <v>285.07142857142856</v>
      </c>
      <c r="JA34" s="961">
        <f t="shared" si="544"/>
        <v>230</v>
      </c>
      <c r="JB34" s="961">
        <f t="shared" si="544"/>
        <v>225.5625</v>
      </c>
      <c r="JC34" s="961">
        <f t="shared" si="544"/>
        <v>228.1875</v>
      </c>
      <c r="JD34" s="961">
        <f t="shared" si="544"/>
        <v>247.875</v>
      </c>
      <c r="JE34" s="961">
        <f t="shared" si="544"/>
        <v>226.875</v>
      </c>
      <c r="JF34" s="961">
        <f t="shared" si="544"/>
        <v>198.875</v>
      </c>
      <c r="JG34" s="961">
        <f t="shared" si="544"/>
        <v>189.9375</v>
      </c>
      <c r="JH34" s="961">
        <f t="shared" si="544"/>
        <v>207.375</v>
      </c>
      <c r="JI34" s="1021">
        <f t="shared" si="545"/>
        <v>205</v>
      </c>
      <c r="JJ34" s="1021">
        <f t="shared" si="545"/>
        <v>226.13333333333333</v>
      </c>
      <c r="JK34" s="1021">
        <f t="shared" si="546"/>
        <v>231.13333333333333</v>
      </c>
      <c r="JL34" s="1021">
        <f t="shared" si="547"/>
        <v>248.33333333333334</v>
      </c>
      <c r="JM34" s="1021">
        <f t="shared" si="548"/>
        <v>224.42857142857142</v>
      </c>
      <c r="JN34" s="1021">
        <f t="shared" si="549"/>
        <v>227.92307692307693</v>
      </c>
      <c r="JO34" s="1021">
        <f t="shared" si="550"/>
        <v>267.15384615384613</v>
      </c>
      <c r="JP34" s="1021">
        <f t="shared" si="551"/>
        <v>248.78571428571428</v>
      </c>
      <c r="JQ34" s="1021">
        <f t="shared" si="552"/>
        <v>0</v>
      </c>
      <c r="JR34" s="1021">
        <f t="shared" si="553"/>
        <v>0</v>
      </c>
      <c r="JS34" s="1021">
        <f t="shared" si="554"/>
        <v>0</v>
      </c>
      <c r="JT34" s="1021">
        <f t="shared" si="555"/>
        <v>0</v>
      </c>
    </row>
    <row r="35" spans="1:280" s="94" customFormat="1" thickBot="1">
      <c r="A35" s="805"/>
      <c r="B35" s="1005">
        <v>4.3</v>
      </c>
      <c r="D35" s="460"/>
      <c r="E35" s="1108" t="s">
        <v>105</v>
      </c>
      <c r="F35" s="1108"/>
      <c r="G35" s="1109"/>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75">V11/V32</f>
        <v>2052.3001631321372</v>
      </c>
      <c r="W35" s="96">
        <f t="shared" si="575"/>
        <v>2578.1637312459229</v>
      </c>
      <c r="X35" s="95">
        <f t="shared" si="575"/>
        <v>2149.2504631969009</v>
      </c>
      <c r="Y35" s="96">
        <f t="shared" si="575"/>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76">AJ11/AJ32</f>
        <v>1951.8635170603675</v>
      </c>
      <c r="AK35" s="96">
        <f t="shared" si="576"/>
        <v>2407.4424415491699</v>
      </c>
      <c r="AL35" s="95">
        <f t="shared" si="576"/>
        <v>1986.6238630283574</v>
      </c>
      <c r="AM35" s="96">
        <f t="shared" si="576"/>
        <v>1857.1642785738086</v>
      </c>
      <c r="AN35" s="95">
        <f t="shared" si="576"/>
        <v>1823.3453473132372</v>
      </c>
      <c r="AO35" s="96">
        <f t="shared" ref="AO35:AT35" si="577">AO11/AO32</f>
        <v>1850.8412460436448</v>
      </c>
      <c r="AP35" s="639">
        <f t="shared" si="577"/>
        <v>1850.3333333333333</v>
      </c>
      <c r="AQ35" s="96">
        <f t="shared" si="577"/>
        <v>2171.5503113733203</v>
      </c>
      <c r="AR35" s="639">
        <f t="shared" si="577"/>
        <v>1761.015873015873</v>
      </c>
      <c r="AS35" s="96">
        <f t="shared" si="577"/>
        <v>1886.7118644067796</v>
      </c>
      <c r="AT35" s="639">
        <f t="shared" si="577"/>
        <v>1799.4679135762656</v>
      </c>
      <c r="AU35" s="96">
        <f>AU11/AU32</f>
        <v>1873.9333333333334</v>
      </c>
      <c r="AV35" s="136" t="s">
        <v>29</v>
      </c>
      <c r="AW35" s="156">
        <f>SUM(AJ35:AU35)/$AV$4</f>
        <v>1935.0244435506245</v>
      </c>
      <c r="AX35" s="389">
        <f t="shared" ref="AX35:BC35" si="578">AX11/AX32</f>
        <v>1846.5550000000001</v>
      </c>
      <c r="AY35" s="96">
        <f t="shared" si="578"/>
        <v>2213.7446245451538</v>
      </c>
      <c r="AZ35" s="95">
        <f t="shared" si="578"/>
        <v>1845.2666666666667</v>
      </c>
      <c r="BA35" s="96">
        <f t="shared" si="578"/>
        <v>1875.613450023031</v>
      </c>
      <c r="BB35" s="95">
        <f t="shared" si="578"/>
        <v>1866.107439417048</v>
      </c>
      <c r="BC35" s="96">
        <f t="shared" si="578"/>
        <v>1828.3763530391341</v>
      </c>
      <c r="BD35" s="639">
        <f t="shared" ref="BD35:BI35" si="579">BD11/BD32</f>
        <v>2053.7225642883013</v>
      </c>
      <c r="BE35" s="96">
        <f t="shared" si="579"/>
        <v>1821.1138819617622</v>
      </c>
      <c r="BF35" s="639">
        <f t="shared" si="579"/>
        <v>1722.443261417764</v>
      </c>
      <c r="BG35" s="96">
        <f t="shared" si="579"/>
        <v>1810.7377049180327</v>
      </c>
      <c r="BH35" s="639">
        <f t="shared" si="579"/>
        <v>1854.6987313008901</v>
      </c>
      <c r="BI35" s="96">
        <f t="shared" si="579"/>
        <v>2270.0500000000002</v>
      </c>
      <c r="BJ35" s="136" t="s">
        <v>29</v>
      </c>
      <c r="BK35" s="156">
        <f>SUM(AX35:BI35)/$BJ$4</f>
        <v>1917.3691397981486</v>
      </c>
      <c r="BL35" s="900">
        <f t="shared" ref="BL35:BM35" si="580">BL11/BL32</f>
        <v>1866.1311475409836</v>
      </c>
      <c r="BM35" s="96">
        <f t="shared" si="580"/>
        <v>1861.516129032258</v>
      </c>
      <c r="BN35" s="910">
        <f t="shared" ref="BN35:BO35" si="581">BN11/BN32</f>
        <v>1839.2857142857142</v>
      </c>
      <c r="BO35" s="96">
        <f t="shared" si="581"/>
        <v>1850.7936507936508</v>
      </c>
      <c r="BP35" s="95">
        <f t="shared" ref="BP35:BQ35" si="582">BP11/BP32</f>
        <v>1864.5079365079366</v>
      </c>
      <c r="BQ35" s="96">
        <f t="shared" si="582"/>
        <v>1891.8225806451612</v>
      </c>
      <c r="BR35" s="639">
        <f t="shared" ref="BR35" si="583">BR11/BR32</f>
        <v>2299.4677419354839</v>
      </c>
      <c r="BS35" s="96">
        <f t="shared" ref="BS35:BT35" si="584">BS11/BS32</f>
        <v>1828.9375</v>
      </c>
      <c r="BT35" s="639">
        <f t="shared" si="584"/>
        <v>1864.6190476190477</v>
      </c>
      <c r="BU35" s="639">
        <f t="shared" ref="BU35:BV35" si="585">BU11/BU32</f>
        <v>1859.203125</v>
      </c>
      <c r="BV35" s="639">
        <f t="shared" si="585"/>
        <v>1872.4375</v>
      </c>
      <c r="BW35" s="639">
        <f t="shared" ref="BW35" si="586">BW11/BW32</f>
        <v>1892.71875</v>
      </c>
      <c r="BX35" s="136" t="s">
        <v>29</v>
      </c>
      <c r="BY35" s="156">
        <f>SUM(BL35:BW35)/$BX$4</f>
        <v>1899.2867352800197</v>
      </c>
      <c r="BZ35" s="639">
        <f t="shared" ref="BZ35:CA35" si="587">BZ11/BZ32</f>
        <v>2359</v>
      </c>
      <c r="CA35" s="96">
        <f t="shared" si="587"/>
        <v>1923.5079365079366</v>
      </c>
      <c r="CB35" s="910">
        <f t="shared" ref="CB35:CC35" si="588">CB11/CB32</f>
        <v>1699.3661971830986</v>
      </c>
      <c r="CC35" s="96">
        <f t="shared" si="588"/>
        <v>1724.6428571428571</v>
      </c>
      <c r="CD35" s="95">
        <f t="shared" ref="CD35:CE35" si="589">CD11/CD32</f>
        <v>1721.2</v>
      </c>
      <c r="CE35" s="96">
        <f t="shared" si="589"/>
        <v>2040.6944444444443</v>
      </c>
      <c r="CF35" s="639">
        <f t="shared" ref="CF35:CG35" si="590">CF11/CF32</f>
        <v>1657.7972972972973</v>
      </c>
      <c r="CG35" s="96">
        <f t="shared" si="590"/>
        <v>1602.8783783783783</v>
      </c>
      <c r="CH35" s="639">
        <f t="shared" ref="CH35:CI35" si="591">CH11/CH32</f>
        <v>1594.5</v>
      </c>
      <c r="CI35" s="639">
        <f t="shared" si="591"/>
        <v>1743.9852941176471</v>
      </c>
      <c r="CJ35" s="639">
        <f t="shared" ref="CJ35:CK35" si="592">CJ11/CJ32</f>
        <v>1722.2028985507247</v>
      </c>
      <c r="CK35" s="639">
        <f t="shared" si="592"/>
        <v>1754.3823529411766</v>
      </c>
      <c r="CL35" s="136" t="s">
        <v>29</v>
      </c>
      <c r="CM35" s="156">
        <f>SUM(BZ35:CK35)/$CL$4</f>
        <v>1795.3464713802969</v>
      </c>
      <c r="CN35" s="639">
        <f t="shared" ref="CN35:CO35" si="593">CN11/CN32</f>
        <v>2351.4516129032259</v>
      </c>
      <c r="CO35" s="96">
        <f t="shared" si="593"/>
        <v>1874.2903225806451</v>
      </c>
      <c r="CP35" s="910">
        <f t="shared" ref="CP35:CQ35" si="594">CP11/CP32</f>
        <v>1885.7213114754099</v>
      </c>
      <c r="CQ35" s="96">
        <f t="shared" si="594"/>
        <v>1891.3174603174602</v>
      </c>
      <c r="CR35" s="95">
        <f t="shared" ref="CR35:CS35" si="595">CR11/CR32</f>
        <v>1882.6666666666667</v>
      </c>
      <c r="CS35" s="96">
        <f t="shared" si="595"/>
        <v>2233.2741935483873</v>
      </c>
      <c r="CT35" s="219">
        <f t="shared" ref="CT35:CU35" si="596">CT11/CT32</f>
        <v>2044.6166666666666</v>
      </c>
      <c r="CU35" s="96">
        <f t="shared" si="596"/>
        <v>1972.5166666666667</v>
      </c>
      <c r="CV35" s="639"/>
      <c r="CW35" s="639"/>
      <c r="CX35" s="639"/>
      <c r="CY35" s="639"/>
      <c r="CZ35" s="136" t="s">
        <v>29</v>
      </c>
      <c r="DA35" s="156">
        <f>SUM(CN35:CY35)/$CZ$4</f>
        <v>2016.9818626031413</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27"/>
        <v>597.06925996204927</v>
      </c>
      <c r="FW35" s="413">
        <f>FV35/CK35</f>
        <v>0.34033017885814809</v>
      </c>
      <c r="FX35" s="331">
        <f t="shared" si="528"/>
        <v>-477.16129032258073</v>
      </c>
      <c r="FY35" s="413">
        <f>FX35/CN35</f>
        <v>-0.20292201111187327</v>
      </c>
      <c r="FZ35" s="331">
        <f t="shared" si="529"/>
        <v>11.430988894764823</v>
      </c>
      <c r="GA35" s="413">
        <f>FZ35/CO35</f>
        <v>6.0988357870972159E-3</v>
      </c>
      <c r="GB35" s="331">
        <f t="shared" si="530"/>
        <v>5.5961488420502974</v>
      </c>
      <c r="GC35" s="413">
        <f>GB35/CP35</f>
        <v>2.96764363217161E-3</v>
      </c>
      <c r="GD35" s="331">
        <f t="shared" si="531"/>
        <v>-8.6507936507935028</v>
      </c>
      <c r="GE35" s="413">
        <f>GD35/CQ35</f>
        <v>-4.5739511384521644E-3</v>
      </c>
      <c r="GF35" s="331">
        <f t="shared" si="532"/>
        <v>350.60752688172056</v>
      </c>
      <c r="GG35" s="413">
        <f>GF35/CR35</f>
        <v>0.18622921045417168</v>
      </c>
      <c r="GH35" s="331">
        <f t="shared" si="533"/>
        <v>-188.65752688172074</v>
      </c>
      <c r="GI35" s="413">
        <f>GH35/CS35</f>
        <v>-8.4475756459607879E-2</v>
      </c>
      <c r="GJ35" s="331">
        <f t="shared" si="534"/>
        <v>-72.099999999999909</v>
      </c>
      <c r="GK35" s="413">
        <f>GJ35/CT35</f>
        <v>-3.5263333795250901E-2</v>
      </c>
      <c r="GL35" s="331">
        <f t="shared" si="535"/>
        <v>-1972.5166666666667</v>
      </c>
      <c r="GM35" s="413">
        <f>GL35/CU35</f>
        <v>-1</v>
      </c>
      <c r="GN35" s="331">
        <f t="shared" si="536"/>
        <v>0</v>
      </c>
      <c r="GO35" s="413" t="e">
        <f>GN35/CV35</f>
        <v>#DIV/0!</v>
      </c>
      <c r="GP35" s="331">
        <f t="shared" si="537"/>
        <v>0</v>
      </c>
      <c r="GQ35" s="413" t="e">
        <f>GP35/CW35</f>
        <v>#DIV/0!</v>
      </c>
      <c r="GR35" s="331">
        <f t="shared" si="538"/>
        <v>0</v>
      </c>
      <c r="GS35" s="413" t="e">
        <f>GR35/CX35</f>
        <v>#DIV/0!</v>
      </c>
      <c r="GT35" s="219">
        <f>CG35</f>
        <v>1602.8783783783783</v>
      </c>
      <c r="GU35" s="733">
        <f>CU35</f>
        <v>1972.5166666666667</v>
      </c>
      <c r="GV35" s="682">
        <f>GU35-GT35</f>
        <v>369.63828828828832</v>
      </c>
      <c r="GW35" s="193">
        <f t="shared" si="539"/>
        <v>0.23060906758393546</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74"/>
        <v>1951.8635170603675</v>
      </c>
      <c r="HN35" s="289">
        <f t="shared" si="574"/>
        <v>2407.4424415491699</v>
      </c>
      <c r="HO35" s="289">
        <f t="shared" si="574"/>
        <v>1986.6238630283574</v>
      </c>
      <c r="HP35" s="289">
        <f t="shared" si="574"/>
        <v>1857.1642785738086</v>
      </c>
      <c r="HQ35" s="289">
        <f t="shared" si="574"/>
        <v>1823.3453473132372</v>
      </c>
      <c r="HR35" s="289">
        <f t="shared" si="574"/>
        <v>1850.8412460436448</v>
      </c>
      <c r="HS35" s="289">
        <f t="shared" si="574"/>
        <v>1850.3333333333333</v>
      </c>
      <c r="HT35" s="289">
        <f t="shared" si="574"/>
        <v>2171.5503113733203</v>
      </c>
      <c r="HU35" s="289">
        <f t="shared" si="574"/>
        <v>1761.015873015873</v>
      </c>
      <c r="HV35" s="289">
        <f t="shared" si="574"/>
        <v>1886.7118644067796</v>
      </c>
      <c r="HW35" s="289">
        <f t="shared" si="574"/>
        <v>1799.4679135762656</v>
      </c>
      <c r="HX35" s="289">
        <f>AU35</f>
        <v>1873.9333333333334</v>
      </c>
      <c r="HY35" s="289">
        <f t="shared" si="541"/>
        <v>1846.5550000000001</v>
      </c>
      <c r="HZ35" s="289">
        <f t="shared" si="541"/>
        <v>2213.7446245451538</v>
      </c>
      <c r="IA35" s="289">
        <f t="shared" si="541"/>
        <v>1845.2666666666667</v>
      </c>
      <c r="IB35" s="289">
        <f t="shared" si="541"/>
        <v>1875.613450023031</v>
      </c>
      <c r="IC35" s="289">
        <f t="shared" si="541"/>
        <v>1866.107439417048</v>
      </c>
      <c r="ID35" s="289">
        <f>BC35</f>
        <v>1828.3763530391341</v>
      </c>
      <c r="IE35" s="289">
        <f t="shared" si="542"/>
        <v>2053.7225642883013</v>
      </c>
      <c r="IF35" s="289">
        <f t="shared" si="542"/>
        <v>1821.1138819617622</v>
      </c>
      <c r="IG35" s="289">
        <f t="shared" si="542"/>
        <v>1722.443261417764</v>
      </c>
      <c r="IH35" s="289">
        <f t="shared" si="542"/>
        <v>1810.7377049180327</v>
      </c>
      <c r="II35" s="289">
        <f t="shared" si="542"/>
        <v>1854.6987313008901</v>
      </c>
      <c r="IJ35" s="289">
        <f t="shared" si="542"/>
        <v>2270.0500000000002</v>
      </c>
      <c r="IK35" s="835">
        <f t="shared" si="543"/>
        <v>1866.1311475409836</v>
      </c>
      <c r="IL35" s="835">
        <f t="shared" si="543"/>
        <v>1861.516129032258</v>
      </c>
      <c r="IM35" s="835">
        <f t="shared" si="543"/>
        <v>1839.2857142857142</v>
      </c>
      <c r="IN35" s="835">
        <f t="shared" si="543"/>
        <v>1850.7936507936508</v>
      </c>
      <c r="IO35" s="835">
        <f t="shared" si="543"/>
        <v>1864.5079365079366</v>
      </c>
      <c r="IP35" s="835">
        <f t="shared" si="543"/>
        <v>1891.8225806451612</v>
      </c>
      <c r="IQ35" s="835">
        <f t="shared" si="543"/>
        <v>2299.4677419354839</v>
      </c>
      <c r="IR35" s="835">
        <f t="shared" si="543"/>
        <v>1828.9375</v>
      </c>
      <c r="IS35" s="835">
        <f t="shared" si="543"/>
        <v>1864.6190476190477</v>
      </c>
      <c r="IT35" s="835">
        <f t="shared" si="543"/>
        <v>1859.203125</v>
      </c>
      <c r="IU35" s="835">
        <f t="shared" si="543"/>
        <v>1872.4375</v>
      </c>
      <c r="IV35" s="835">
        <f t="shared" si="543"/>
        <v>1892.71875</v>
      </c>
      <c r="IW35" s="962">
        <f t="shared" si="544"/>
        <v>2359</v>
      </c>
      <c r="IX35" s="962">
        <f t="shared" si="544"/>
        <v>1923.5079365079366</v>
      </c>
      <c r="IY35" s="962">
        <f t="shared" si="544"/>
        <v>1699.3661971830986</v>
      </c>
      <c r="IZ35" s="962">
        <f t="shared" si="544"/>
        <v>1724.6428571428571</v>
      </c>
      <c r="JA35" s="962">
        <f t="shared" si="544"/>
        <v>1721.2</v>
      </c>
      <c r="JB35" s="962">
        <f t="shared" si="544"/>
        <v>2040.6944444444443</v>
      </c>
      <c r="JC35" s="962">
        <f t="shared" si="544"/>
        <v>1657.7972972972973</v>
      </c>
      <c r="JD35" s="962">
        <f t="shared" si="544"/>
        <v>1602.8783783783783</v>
      </c>
      <c r="JE35" s="962">
        <f t="shared" si="544"/>
        <v>1594.5</v>
      </c>
      <c r="JF35" s="962">
        <f t="shared" si="544"/>
        <v>1743.9852941176471</v>
      </c>
      <c r="JG35" s="962">
        <f t="shared" si="544"/>
        <v>1722.2028985507247</v>
      </c>
      <c r="JH35" s="962">
        <f t="shared" si="544"/>
        <v>1754.3823529411766</v>
      </c>
      <c r="JI35" s="1022">
        <f t="shared" si="545"/>
        <v>2351.4516129032259</v>
      </c>
      <c r="JJ35" s="1022">
        <f t="shared" si="545"/>
        <v>1874.2903225806451</v>
      </c>
      <c r="JK35" s="1022">
        <f t="shared" si="546"/>
        <v>1885.7213114754099</v>
      </c>
      <c r="JL35" s="1022">
        <f t="shared" si="547"/>
        <v>1891.3174603174602</v>
      </c>
      <c r="JM35" s="1022">
        <f t="shared" si="548"/>
        <v>1882.6666666666667</v>
      </c>
      <c r="JN35" s="1022">
        <f t="shared" si="549"/>
        <v>2233.2741935483873</v>
      </c>
      <c r="JO35" s="1022">
        <f t="shared" si="550"/>
        <v>2044.6166666666666</v>
      </c>
      <c r="JP35" s="1022">
        <f t="shared" si="551"/>
        <v>1972.5166666666667</v>
      </c>
      <c r="JQ35" s="1022">
        <f t="shared" si="552"/>
        <v>0</v>
      </c>
      <c r="JR35" s="1022">
        <f t="shared" si="553"/>
        <v>0</v>
      </c>
      <c r="JS35" s="1022">
        <f t="shared" si="554"/>
        <v>0</v>
      </c>
      <c r="JT35" s="1022">
        <f t="shared" si="555"/>
        <v>0</v>
      </c>
    </row>
    <row r="36" spans="1:280" ht="14.25" customHeight="1">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c r="A37" s="802"/>
      <c r="B37" s="56">
        <v>5.0999999999999996</v>
      </c>
      <c r="C37" s="7"/>
      <c r="D37" s="119"/>
      <c r="E37" s="1105" t="s">
        <v>237</v>
      </c>
      <c r="F37" s="1105"/>
      <c r="G37" s="1106"/>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f>25815+22103+9+18</f>
        <v>47945</v>
      </c>
      <c r="CQ37" s="70">
        <f>25680+25819+10+16</f>
        <v>51525</v>
      </c>
      <c r="CR37" s="23">
        <f>25698+25559+9+8</f>
        <v>51274</v>
      </c>
      <c r="CS37" s="70">
        <f>25440+22794+22668+12+26</f>
        <v>70940</v>
      </c>
      <c r="CT37" s="209">
        <f>27268+28098+3+2</f>
        <v>55371</v>
      </c>
      <c r="CU37" s="70">
        <f>25170+25253+57+35</f>
        <v>50515</v>
      </c>
      <c r="CV37" s="659"/>
      <c r="CW37" s="659"/>
      <c r="CX37" s="659"/>
      <c r="CY37" s="659"/>
      <c r="CZ37" s="137">
        <f>SUM(CN37:CY37)</f>
        <v>455210</v>
      </c>
      <c r="DA37" s="163">
        <f>SUM(CN37:CY37)/$CZ$4</f>
        <v>56901.25</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97">CN37-CK37</f>
        <v>26719</v>
      </c>
      <c r="FW37" s="410">
        <f>FV37/CK37</f>
        <v>0.5148764789763749</v>
      </c>
      <c r="FX37" s="332">
        <f>CO37-CN37</f>
        <v>-29586</v>
      </c>
      <c r="FY37" s="410">
        <f>FX37/CN37</f>
        <v>-0.37634996756261685</v>
      </c>
      <c r="FZ37" s="332">
        <f t="shared" ref="FZ37:FZ40" si="598">CP37-CO37</f>
        <v>-1082</v>
      </c>
      <c r="GA37" s="410">
        <f>FZ37/CO37</f>
        <v>-2.2069471923633916E-2</v>
      </c>
      <c r="GB37" s="332">
        <f t="shared" ref="GB37:GB40" si="599">CQ37-CP37</f>
        <v>3580</v>
      </c>
      <c r="GC37" s="410">
        <f>GB37/CP37</f>
        <v>7.4668891438106164E-2</v>
      </c>
      <c r="GD37" s="332">
        <f t="shared" ref="GD37:GD40" si="600">CR37-CQ37</f>
        <v>-251</v>
      </c>
      <c r="GE37" s="410">
        <f>GD37/CQ37</f>
        <v>-4.8714216399805919E-3</v>
      </c>
      <c r="GF37" s="332">
        <f t="shared" ref="GF37:GF40" si="601">CS37-CR37</f>
        <v>19666</v>
      </c>
      <c r="GG37" s="410">
        <f>GF37/CR37</f>
        <v>0.38354721691305532</v>
      </c>
      <c r="GH37" s="332">
        <f t="shared" ref="GH37:GH40" si="602">CT37-CS37</f>
        <v>-15569</v>
      </c>
      <c r="GI37" s="410">
        <f>GH37/CS37</f>
        <v>-0.21946715534254299</v>
      </c>
      <c r="GJ37" s="332">
        <f t="shared" ref="GJ37:GJ43" si="603">CU37-CT37</f>
        <v>-4856</v>
      </c>
      <c r="GK37" s="410">
        <f>GJ37/CT37</f>
        <v>-8.7699337198172328E-2</v>
      </c>
      <c r="GL37" s="332">
        <f t="shared" ref="GL37:GL43" si="604">CV37-CU37</f>
        <v>-50515</v>
      </c>
      <c r="GM37" s="410">
        <f>GL37/CU37</f>
        <v>-1</v>
      </c>
      <c r="GN37" s="332">
        <f t="shared" ref="GN37:GN43" si="605">CW37-CV37</f>
        <v>0</v>
      </c>
      <c r="GO37" s="410" t="e">
        <f>GN37/CV37</f>
        <v>#DIV/0!</v>
      </c>
      <c r="GP37" s="332">
        <f t="shared" ref="GP37:GP43" si="606">CX37-CW37</f>
        <v>0</v>
      </c>
      <c r="GQ37" s="410" t="e">
        <f>GP37/CW37</f>
        <v>#DIV/0!</v>
      </c>
      <c r="GR37" s="332">
        <f t="shared" ref="GR37:GR43" si="607">CY37-CX37</f>
        <v>0</v>
      </c>
      <c r="GS37" s="410" t="e">
        <f>GR37/CX37</f>
        <v>#DIV/0!</v>
      </c>
      <c r="GT37" s="209">
        <f>CG37</f>
        <v>51241</v>
      </c>
      <c r="GU37" s="720">
        <f>CU37</f>
        <v>50515</v>
      </c>
      <c r="GV37" s="122">
        <f>GU37-GT37</f>
        <v>-726</v>
      </c>
      <c r="GW37" s="109">
        <f t="shared" ref="GW37:GW39" si="608">IF(ISERROR(GV37/GT37),0,GV37/GT37)</f>
        <v>-1.416834175757694E-2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609">AJ37</f>
        <v>44610</v>
      </c>
      <c r="HN37" s="271">
        <f t="shared" si="609"/>
        <v>67802</v>
      </c>
      <c r="HO37" s="271">
        <f t="shared" si="609"/>
        <v>44415</v>
      </c>
      <c r="HP37" s="271">
        <f t="shared" si="609"/>
        <v>44340</v>
      </c>
      <c r="HQ37" s="271">
        <f t="shared" si="609"/>
        <v>44207</v>
      </c>
      <c r="HR37" s="271">
        <f t="shared" si="609"/>
        <v>43919</v>
      </c>
      <c r="HS37" s="271">
        <f t="shared" si="609"/>
        <v>43539</v>
      </c>
      <c r="HT37" s="271">
        <f t="shared" si="609"/>
        <v>65110</v>
      </c>
      <c r="HU37" s="271">
        <f t="shared" si="609"/>
        <v>43434</v>
      </c>
      <c r="HV37" s="271">
        <f t="shared" si="609"/>
        <v>43744</v>
      </c>
      <c r="HW37" s="271">
        <f t="shared" si="609"/>
        <v>44090</v>
      </c>
      <c r="HX37" s="271">
        <f t="shared" si="609"/>
        <v>45048</v>
      </c>
      <c r="HY37" s="271">
        <f t="shared" ref="HY37:IJ40" si="610">AX37</f>
        <v>45094</v>
      </c>
      <c r="HZ37" s="271">
        <f t="shared" si="610"/>
        <v>66663</v>
      </c>
      <c r="IA37" s="271">
        <f t="shared" si="610"/>
        <v>43660</v>
      </c>
      <c r="IB37" s="271">
        <f t="shared" si="610"/>
        <v>43753</v>
      </c>
      <c r="IC37" s="271">
        <f t="shared" si="610"/>
        <v>43349</v>
      </c>
      <c r="ID37" s="271">
        <f t="shared" si="610"/>
        <v>43105</v>
      </c>
      <c r="IE37" s="271">
        <f t="shared" si="610"/>
        <v>56535</v>
      </c>
      <c r="IF37" s="271">
        <f t="shared" si="610"/>
        <v>43010</v>
      </c>
      <c r="IG37" s="271">
        <f t="shared" si="610"/>
        <v>43238</v>
      </c>
      <c r="IH37" s="271">
        <f t="shared" si="610"/>
        <v>43850</v>
      </c>
      <c r="II37" s="271">
        <f t="shared" si="610"/>
        <v>44710</v>
      </c>
      <c r="IJ37" s="271">
        <f t="shared" si="610"/>
        <v>69500</v>
      </c>
      <c r="IK37" s="826">
        <f t="shared" ref="IK37:IV40" si="611">BL37</f>
        <v>47251</v>
      </c>
      <c r="IL37" s="826">
        <f t="shared" si="611"/>
        <v>48526</v>
      </c>
      <c r="IM37" s="826">
        <f t="shared" si="611"/>
        <v>49289</v>
      </c>
      <c r="IN37" s="826">
        <f t="shared" si="611"/>
        <v>49977</v>
      </c>
      <c r="IO37" s="826">
        <f t="shared" si="611"/>
        <v>51034</v>
      </c>
      <c r="IP37" s="826">
        <f t="shared" si="611"/>
        <v>50934</v>
      </c>
      <c r="IQ37" s="826">
        <f t="shared" si="611"/>
        <v>76037</v>
      </c>
      <c r="IR37" s="826">
        <f t="shared" si="611"/>
        <v>50695</v>
      </c>
      <c r="IS37" s="826">
        <f t="shared" si="611"/>
        <v>51105</v>
      </c>
      <c r="IT37" s="826">
        <f t="shared" si="611"/>
        <v>52499</v>
      </c>
      <c r="IU37" s="826">
        <f t="shared" si="611"/>
        <v>53303</v>
      </c>
      <c r="IV37" s="826">
        <f t="shared" si="611"/>
        <v>54184</v>
      </c>
      <c r="IW37" s="953">
        <f t="shared" ref="IW37:JH40" si="612">BZ37</f>
        <v>81645</v>
      </c>
      <c r="IX37" s="953">
        <f t="shared" si="612"/>
        <v>54094</v>
      </c>
      <c r="IY37" s="953">
        <f t="shared" si="612"/>
        <v>53651</v>
      </c>
      <c r="IZ37" s="953">
        <f t="shared" si="612"/>
        <v>53742</v>
      </c>
      <c r="JA37" s="953">
        <f t="shared" si="612"/>
        <v>53448</v>
      </c>
      <c r="JB37" s="953">
        <f t="shared" si="612"/>
        <v>79347</v>
      </c>
      <c r="JC37" s="953">
        <f t="shared" si="612"/>
        <v>55371</v>
      </c>
      <c r="JD37" s="953">
        <f t="shared" si="612"/>
        <v>51241</v>
      </c>
      <c r="JE37" s="953">
        <f t="shared" si="612"/>
        <v>50664</v>
      </c>
      <c r="JF37" s="953">
        <f t="shared" si="612"/>
        <v>51333</v>
      </c>
      <c r="JG37" s="953">
        <f t="shared" si="612"/>
        <v>51619</v>
      </c>
      <c r="JH37" s="953">
        <f t="shared" si="612"/>
        <v>51894</v>
      </c>
      <c r="JI37" s="1013">
        <f t="shared" ref="JI37:JJ40" si="613">CN37</f>
        <v>78613</v>
      </c>
      <c r="JJ37" s="1013">
        <f t="shared" si="613"/>
        <v>49027</v>
      </c>
      <c r="JK37" s="1013">
        <f t="shared" ref="JK37:JK40" si="614">CP37</f>
        <v>47945</v>
      </c>
      <c r="JL37" s="1013">
        <f t="shared" ref="JL37:JL40" si="615">CQ37</f>
        <v>51525</v>
      </c>
      <c r="JM37" s="1013">
        <f t="shared" ref="JM37:JM40" si="616">CR37</f>
        <v>51274</v>
      </c>
      <c r="JN37" s="1013">
        <f t="shared" ref="JN37:JN40" si="617">CS37</f>
        <v>70940</v>
      </c>
      <c r="JO37" s="1013">
        <f t="shared" ref="JO37:JO40" si="618">CT37</f>
        <v>55371</v>
      </c>
      <c r="JP37" s="1013">
        <f t="shared" ref="JP37:JP40" si="619">CU37</f>
        <v>50515</v>
      </c>
      <c r="JQ37" s="1013">
        <f t="shared" ref="JQ37:JQ40" si="620">CV37</f>
        <v>0</v>
      </c>
      <c r="JR37" s="1013">
        <f t="shared" ref="JR37:JR40" si="621">CW37</f>
        <v>0</v>
      </c>
      <c r="JS37" s="1013">
        <f t="shared" ref="JS37:JS40" si="622">CX37</f>
        <v>0</v>
      </c>
      <c r="JT37" s="1013">
        <f t="shared" ref="JT37:JT40" si="623">CY37</f>
        <v>0</v>
      </c>
    </row>
    <row r="38" spans="1:280" s="2" customFormat="1">
      <c r="A38" s="802"/>
      <c r="B38" s="56">
        <v>5.2</v>
      </c>
      <c r="C38" s="7"/>
      <c r="D38" s="119"/>
      <c r="E38" s="1105" t="s">
        <v>238</v>
      </c>
      <c r="F38" s="1105"/>
      <c r="G38" s="1106"/>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f>67074+10</f>
        <v>67084</v>
      </c>
      <c r="CQ38" s="70">
        <f>67612+16</f>
        <v>67628</v>
      </c>
      <c r="CR38" s="23">
        <f>67316+18</f>
        <v>67334</v>
      </c>
      <c r="CS38" s="70">
        <f>67503+20</f>
        <v>67523</v>
      </c>
      <c r="CT38" s="209">
        <f>67300+6</f>
        <v>67306</v>
      </c>
      <c r="CU38" s="70">
        <f>67826+10</f>
        <v>67836</v>
      </c>
      <c r="CV38" s="634"/>
      <c r="CW38" s="634"/>
      <c r="CX38" s="634"/>
      <c r="CY38" s="634"/>
      <c r="CZ38" s="137">
        <f>SUM(CN38:CY38)</f>
        <v>539067</v>
      </c>
      <c r="DA38" s="163">
        <f>SUM(CN38:CY38)/$CZ$4</f>
        <v>67383.375</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97"/>
        <v>-227</v>
      </c>
      <c r="FW38" s="410">
        <f>FV38/CK38</f>
        <v>-3.3677526556287461E-3</v>
      </c>
      <c r="FX38" s="332">
        <f t="shared" ref="FX38:FX40" si="624">CO38-CN38</f>
        <v>2</v>
      </c>
      <c r="FY38" s="410">
        <f>FX38/CN38</f>
        <v>2.9772094615716689E-5</v>
      </c>
      <c r="FZ38" s="332">
        <f t="shared" si="598"/>
        <v>-95</v>
      </c>
      <c r="GA38" s="410">
        <f>FZ38/CO38</f>
        <v>-1.4141323925631521E-3</v>
      </c>
      <c r="GB38" s="332">
        <f t="shared" si="599"/>
        <v>544</v>
      </c>
      <c r="GC38" s="410">
        <f>GB38/CP38</f>
        <v>8.1092361815037865E-3</v>
      </c>
      <c r="GD38" s="332">
        <f t="shared" si="600"/>
        <v>-294</v>
      </c>
      <c r="GE38" s="410">
        <f>GD38/CQ38</f>
        <v>-4.3473117643579584E-3</v>
      </c>
      <c r="GF38" s="332">
        <f t="shared" si="601"/>
        <v>189</v>
      </c>
      <c r="GG38" s="410">
        <f>GF38/CR38</f>
        <v>2.8069029019514658E-3</v>
      </c>
      <c r="GH38" s="332">
        <f t="shared" si="602"/>
        <v>-217</v>
      </c>
      <c r="GI38" s="410">
        <f>GH38/CS38</f>
        <v>-3.213719769560002E-3</v>
      </c>
      <c r="GJ38" s="332">
        <f t="shared" si="603"/>
        <v>530</v>
      </c>
      <c r="GK38" s="410">
        <f>GJ38/CT38</f>
        <v>7.87448370130449E-3</v>
      </c>
      <c r="GL38" s="332">
        <f t="shared" si="604"/>
        <v>-67836</v>
      </c>
      <c r="GM38" s="410">
        <f>GL38/CU38</f>
        <v>-1</v>
      </c>
      <c r="GN38" s="332">
        <f t="shared" si="605"/>
        <v>0</v>
      </c>
      <c r="GO38" s="410" t="e">
        <f>GN38/CV38</f>
        <v>#DIV/0!</v>
      </c>
      <c r="GP38" s="332">
        <f t="shared" si="606"/>
        <v>0</v>
      </c>
      <c r="GQ38" s="410" t="e">
        <f>GP38/CW38</f>
        <v>#DIV/0!</v>
      </c>
      <c r="GR38" s="332">
        <f t="shared" si="607"/>
        <v>0</v>
      </c>
      <c r="GS38" s="410" t="e">
        <f>GR38/CX38</f>
        <v>#DIV/0!</v>
      </c>
      <c r="GT38" s="209">
        <f>CG38</f>
        <v>67372</v>
      </c>
      <c r="GU38" s="720">
        <f>CU38</f>
        <v>67836</v>
      </c>
      <c r="GV38" s="122">
        <f>GU38-GT38</f>
        <v>464</v>
      </c>
      <c r="GW38" s="109">
        <f t="shared" si="608"/>
        <v>6.8871341209998218E-3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609"/>
        <v>66939</v>
      </c>
      <c r="HN38" s="271">
        <f t="shared" si="609"/>
        <v>67087</v>
      </c>
      <c r="HO38" s="271">
        <f t="shared" si="609"/>
        <v>66975</v>
      </c>
      <c r="HP38" s="271">
        <f t="shared" si="609"/>
        <v>67127</v>
      </c>
      <c r="HQ38" s="271">
        <f t="shared" si="609"/>
        <v>67090</v>
      </c>
      <c r="HR38" s="271">
        <f t="shared" si="609"/>
        <v>67187</v>
      </c>
      <c r="HS38" s="271">
        <f t="shared" si="609"/>
        <v>67481</v>
      </c>
      <c r="HT38" s="271">
        <f t="shared" si="609"/>
        <v>67398</v>
      </c>
      <c r="HU38" s="271">
        <f t="shared" si="609"/>
        <v>67510</v>
      </c>
      <c r="HV38" s="271">
        <f t="shared" si="609"/>
        <v>67572</v>
      </c>
      <c r="HW38" s="271">
        <f t="shared" si="609"/>
        <v>67513</v>
      </c>
      <c r="HX38" s="271">
        <f t="shared" si="609"/>
        <v>67388</v>
      </c>
      <c r="HY38" s="271">
        <f t="shared" si="610"/>
        <v>67305</v>
      </c>
      <c r="HZ38" s="271">
        <f t="shared" si="610"/>
        <v>67180</v>
      </c>
      <c r="IA38" s="271">
        <f t="shared" si="610"/>
        <v>67056</v>
      </c>
      <c r="IB38" s="271">
        <f t="shared" si="610"/>
        <v>66898</v>
      </c>
      <c r="IC38" s="271">
        <f t="shared" si="610"/>
        <v>66770</v>
      </c>
      <c r="ID38" s="271">
        <f t="shared" si="610"/>
        <v>66689</v>
      </c>
      <c r="IE38" s="271">
        <f t="shared" si="610"/>
        <v>66733</v>
      </c>
      <c r="IF38" s="271">
        <f t="shared" si="610"/>
        <v>66530</v>
      </c>
      <c r="IG38" s="271">
        <f t="shared" si="610"/>
        <v>66537</v>
      </c>
      <c r="IH38" s="271">
        <f t="shared" si="610"/>
        <v>66605</v>
      </c>
      <c r="II38" s="271">
        <f t="shared" si="610"/>
        <v>66593</v>
      </c>
      <c r="IJ38" s="271">
        <f t="shared" si="610"/>
        <v>66703</v>
      </c>
      <c r="IK38" s="826">
        <f t="shared" si="611"/>
        <v>66583</v>
      </c>
      <c r="IL38" s="826">
        <f t="shared" si="611"/>
        <v>66888</v>
      </c>
      <c r="IM38" s="826">
        <f t="shared" si="611"/>
        <v>66586</v>
      </c>
      <c r="IN38" s="826">
        <f t="shared" si="611"/>
        <v>66623</v>
      </c>
      <c r="IO38" s="826">
        <f t="shared" si="611"/>
        <v>66430</v>
      </c>
      <c r="IP38" s="826">
        <f t="shared" si="611"/>
        <v>66359</v>
      </c>
      <c r="IQ38" s="826">
        <f t="shared" si="611"/>
        <v>66530</v>
      </c>
      <c r="IR38" s="826">
        <f t="shared" si="611"/>
        <v>66357</v>
      </c>
      <c r="IS38" s="826">
        <f t="shared" si="611"/>
        <v>66366</v>
      </c>
      <c r="IT38" s="826">
        <f t="shared" si="611"/>
        <v>66490</v>
      </c>
      <c r="IU38" s="826">
        <f t="shared" si="611"/>
        <v>66533</v>
      </c>
      <c r="IV38" s="826">
        <f t="shared" si="611"/>
        <v>66950</v>
      </c>
      <c r="IW38" s="953">
        <f t="shared" si="612"/>
        <v>66972</v>
      </c>
      <c r="IX38" s="953">
        <f t="shared" si="612"/>
        <v>67087</v>
      </c>
      <c r="IY38" s="953">
        <f t="shared" si="612"/>
        <v>67004</v>
      </c>
      <c r="IZ38" s="953">
        <f t="shared" si="612"/>
        <v>66983</v>
      </c>
      <c r="JA38" s="953">
        <f t="shared" si="612"/>
        <v>67036</v>
      </c>
      <c r="JB38" s="953">
        <f t="shared" si="612"/>
        <v>67583</v>
      </c>
      <c r="JC38" s="953">
        <f t="shared" si="612"/>
        <v>67306</v>
      </c>
      <c r="JD38" s="953">
        <f t="shared" si="612"/>
        <v>67372</v>
      </c>
      <c r="JE38" s="953">
        <f t="shared" si="612"/>
        <v>67329</v>
      </c>
      <c r="JF38" s="953">
        <f t="shared" si="612"/>
        <v>67258</v>
      </c>
      <c r="JG38" s="953">
        <f t="shared" si="612"/>
        <v>67213</v>
      </c>
      <c r="JH38" s="953">
        <f t="shared" si="612"/>
        <v>67404</v>
      </c>
      <c r="JI38" s="1013">
        <f t="shared" si="613"/>
        <v>67177</v>
      </c>
      <c r="JJ38" s="1013">
        <f t="shared" si="613"/>
        <v>67179</v>
      </c>
      <c r="JK38" s="1013">
        <f t="shared" si="614"/>
        <v>67084</v>
      </c>
      <c r="JL38" s="1013">
        <f t="shared" si="615"/>
        <v>67628</v>
      </c>
      <c r="JM38" s="1013">
        <f t="shared" si="616"/>
        <v>67334</v>
      </c>
      <c r="JN38" s="1013">
        <f t="shared" si="617"/>
        <v>67523</v>
      </c>
      <c r="JO38" s="1013">
        <f t="shared" si="618"/>
        <v>67306</v>
      </c>
      <c r="JP38" s="1013">
        <f t="shared" si="619"/>
        <v>67836</v>
      </c>
      <c r="JQ38" s="1013">
        <f t="shared" si="620"/>
        <v>0</v>
      </c>
      <c r="JR38" s="1013">
        <f t="shared" si="621"/>
        <v>0</v>
      </c>
      <c r="JS38" s="1013">
        <f t="shared" si="622"/>
        <v>0</v>
      </c>
      <c r="JT38" s="1013">
        <f t="shared" si="623"/>
        <v>0</v>
      </c>
    </row>
    <row r="39" spans="1:280" s="29" customFormat="1">
      <c r="A39" s="802"/>
      <c r="B39" s="58">
        <v>5.3</v>
      </c>
      <c r="C39" s="28"/>
      <c r="D39" s="120"/>
      <c r="E39" s="1120" t="s">
        <v>163</v>
      </c>
      <c r="F39" s="1120"/>
      <c r="G39" s="1121"/>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25">SUM(V37:V38)</f>
        <v>125806</v>
      </c>
      <c r="W39" s="71">
        <f t="shared" si="625"/>
        <v>158093</v>
      </c>
      <c r="X39" s="34">
        <f t="shared" si="625"/>
        <v>127601</v>
      </c>
      <c r="Y39" s="71">
        <f t="shared" si="625"/>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26">SUM(AK37:AK38)</f>
        <v>134889</v>
      </c>
      <c r="AL39" s="34">
        <f t="shared" si="626"/>
        <v>111390</v>
      </c>
      <c r="AM39" s="71">
        <f t="shared" si="626"/>
        <v>111467</v>
      </c>
      <c r="AN39" s="34">
        <f t="shared" si="626"/>
        <v>111297</v>
      </c>
      <c r="AO39" s="71">
        <f t="shared" si="626"/>
        <v>111106</v>
      </c>
      <c r="AP39" s="641">
        <f t="shared" si="626"/>
        <v>111020</v>
      </c>
      <c r="AQ39" s="71">
        <f t="shared" si="626"/>
        <v>132508</v>
      </c>
      <c r="AR39" s="641">
        <f t="shared" si="626"/>
        <v>110944</v>
      </c>
      <c r="AS39" s="71">
        <f t="shared" si="626"/>
        <v>111316</v>
      </c>
      <c r="AT39" s="641">
        <f t="shared" si="626"/>
        <v>111603</v>
      </c>
      <c r="AU39" s="71">
        <f t="shared" si="626"/>
        <v>112436</v>
      </c>
      <c r="AV39" s="138">
        <f>SUM(AJ39:AU39)</f>
        <v>1381525</v>
      </c>
      <c r="AW39" s="158">
        <f>SUM(AJ39:AU39)/$AV$4</f>
        <v>115127.08333333333</v>
      </c>
      <c r="AX39" s="390">
        <f t="shared" ref="AX39:BC39" si="627">SUM(AX37:AX38)</f>
        <v>112399</v>
      </c>
      <c r="AY39" s="71">
        <f t="shared" si="627"/>
        <v>133843</v>
      </c>
      <c r="AZ39" s="34">
        <f t="shared" si="627"/>
        <v>110716</v>
      </c>
      <c r="BA39" s="71">
        <f t="shared" si="627"/>
        <v>110651</v>
      </c>
      <c r="BB39" s="34">
        <f t="shared" si="627"/>
        <v>110119</v>
      </c>
      <c r="BC39" s="71">
        <f t="shared" si="627"/>
        <v>109794</v>
      </c>
      <c r="BD39" s="641">
        <f t="shared" ref="BD39:BI39" si="628">SUM(BD37:BD38)</f>
        <v>123268</v>
      </c>
      <c r="BE39" s="71">
        <f t="shared" si="628"/>
        <v>109540</v>
      </c>
      <c r="BF39" s="641">
        <f t="shared" si="628"/>
        <v>109775</v>
      </c>
      <c r="BG39" s="71">
        <f t="shared" si="628"/>
        <v>110455</v>
      </c>
      <c r="BH39" s="641">
        <f t="shared" si="628"/>
        <v>111303</v>
      </c>
      <c r="BI39" s="71">
        <f t="shared" si="628"/>
        <v>136203</v>
      </c>
      <c r="BJ39" s="138">
        <f>SUM(AX39:BI39)</f>
        <v>1388066</v>
      </c>
      <c r="BK39" s="158">
        <f>SUM(AX39:BI39)/$BJ$4</f>
        <v>115672.16666666667</v>
      </c>
      <c r="BL39" s="390">
        <f t="shared" ref="BL39" si="629">SUM(BL37:BL38)</f>
        <v>113834</v>
      </c>
      <c r="BM39" s="71">
        <f t="shared" ref="BM39:BN39" si="630">SUM(BM37:BM38)</f>
        <v>115414</v>
      </c>
      <c r="BN39" s="34">
        <f t="shared" si="630"/>
        <v>115875</v>
      </c>
      <c r="BO39" s="71">
        <f t="shared" ref="BO39" si="631">SUM(BO37:BO38)</f>
        <v>116600</v>
      </c>
      <c r="BP39" s="34">
        <f t="shared" ref="BP39:BQ39" si="632">SUM(BP37:BP38)</f>
        <v>117464</v>
      </c>
      <c r="BQ39" s="71">
        <f t="shared" si="632"/>
        <v>117293</v>
      </c>
      <c r="BR39" s="641">
        <f t="shared" ref="BR39" si="633">SUM(BR37:BR38)</f>
        <v>142567</v>
      </c>
      <c r="BS39" s="71">
        <f t="shared" ref="BS39:BT39" si="634">SUM(BS37:BS38)</f>
        <v>117052</v>
      </c>
      <c r="BT39" s="641">
        <f t="shared" si="634"/>
        <v>117471</v>
      </c>
      <c r="BU39" s="641">
        <f t="shared" ref="BU39" si="635">SUM(BU37:BU38)</f>
        <v>118989</v>
      </c>
      <c r="BV39" s="641">
        <f t="shared" ref="BV39:BW39" si="636">SUM(BV37:BV38)</f>
        <v>119836</v>
      </c>
      <c r="BW39" s="641">
        <f t="shared" si="636"/>
        <v>121134</v>
      </c>
      <c r="BX39" s="138">
        <f>SUM(BL39:BW39)</f>
        <v>1433529</v>
      </c>
      <c r="BY39" s="158">
        <f>SUM(BL39:BW39)/$BX$4</f>
        <v>119460.75</v>
      </c>
      <c r="BZ39" s="641">
        <f t="shared" ref="BZ39:CA39" si="637">SUM(BZ37:BZ38)</f>
        <v>148617</v>
      </c>
      <c r="CA39" s="71">
        <f t="shared" si="637"/>
        <v>121181</v>
      </c>
      <c r="CB39" s="34">
        <f t="shared" ref="CB39:CC39" si="638">SUM(CB37:CB38)</f>
        <v>120655</v>
      </c>
      <c r="CC39" s="71">
        <f t="shared" si="638"/>
        <v>120725</v>
      </c>
      <c r="CD39" s="34">
        <f t="shared" ref="CD39:CE39" si="639">SUM(CD37:CD38)</f>
        <v>120484</v>
      </c>
      <c r="CE39" s="71">
        <f t="shared" si="639"/>
        <v>146930</v>
      </c>
      <c r="CF39" s="641">
        <f t="shared" ref="CF39:CG39" si="640">SUM(CF37:CF38)</f>
        <v>122677</v>
      </c>
      <c r="CG39" s="71">
        <f t="shared" si="640"/>
        <v>118613</v>
      </c>
      <c r="CH39" s="641">
        <f t="shared" ref="CH39:CI39" si="641">SUM(CH37:CH38)</f>
        <v>117993</v>
      </c>
      <c r="CI39" s="641">
        <f t="shared" si="641"/>
        <v>118591</v>
      </c>
      <c r="CJ39" s="641">
        <f t="shared" ref="CJ39:CK39" si="642">SUM(CJ37:CJ38)</f>
        <v>118832</v>
      </c>
      <c r="CK39" s="641">
        <f t="shared" si="642"/>
        <v>119298</v>
      </c>
      <c r="CL39" s="138">
        <f>SUM(BZ39:CK39)</f>
        <v>1494596</v>
      </c>
      <c r="CM39" s="158">
        <f>SUM(BZ39:CK39)/$CL$4</f>
        <v>124549.66666666667</v>
      </c>
      <c r="CN39" s="641">
        <f t="shared" ref="CN39:CO39" si="643">SUM(CN37:CN38)</f>
        <v>145790</v>
      </c>
      <c r="CO39" s="71">
        <f t="shared" si="643"/>
        <v>116206</v>
      </c>
      <c r="CP39" s="34">
        <f t="shared" ref="CP39:CQ39" si="644">SUM(CP37:CP38)</f>
        <v>115029</v>
      </c>
      <c r="CQ39" s="71">
        <f t="shared" si="644"/>
        <v>119153</v>
      </c>
      <c r="CR39" s="34">
        <f t="shared" ref="CR39:CS39" si="645">SUM(CR37:CR38)</f>
        <v>118608</v>
      </c>
      <c r="CS39" s="71">
        <f t="shared" si="645"/>
        <v>138463</v>
      </c>
      <c r="CT39" s="220">
        <f t="shared" ref="CT39:CU39" si="646">SUM(CT37:CT38)</f>
        <v>122677</v>
      </c>
      <c r="CU39" s="71">
        <f t="shared" si="646"/>
        <v>118351</v>
      </c>
      <c r="CV39" s="641"/>
      <c r="CW39" s="641"/>
      <c r="CX39" s="641"/>
      <c r="CY39" s="641"/>
      <c r="CZ39" s="138">
        <f>SUM(CN39:CY39)</f>
        <v>994277</v>
      </c>
      <c r="DA39" s="158">
        <f>SUM(CN39:CY39)/$CZ$4</f>
        <v>124284.625</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97"/>
        <v>26492</v>
      </c>
      <c r="FW39" s="414">
        <f>FV39/CK39</f>
        <v>0.22206575131184095</v>
      </c>
      <c r="FX39" s="333">
        <f t="shared" si="624"/>
        <v>-29584</v>
      </c>
      <c r="FY39" s="414">
        <f>FX39/CN39</f>
        <v>-0.20292201111187325</v>
      </c>
      <c r="FZ39" s="333">
        <f t="shared" si="598"/>
        <v>-1177</v>
      </c>
      <c r="GA39" s="414">
        <f>FZ39/CO39</f>
        <v>-1.0128564790114107E-2</v>
      </c>
      <c r="GB39" s="333">
        <f t="shared" si="599"/>
        <v>4124</v>
      </c>
      <c r="GC39" s="414">
        <f>GB39/CP39</f>
        <v>3.5851828669292089E-2</v>
      </c>
      <c r="GD39" s="333">
        <f t="shared" si="600"/>
        <v>-545</v>
      </c>
      <c r="GE39" s="414">
        <f>GD39/CQ39</f>
        <v>-4.5739511384522424E-3</v>
      </c>
      <c r="GF39" s="333">
        <f t="shared" si="601"/>
        <v>19855</v>
      </c>
      <c r="GG39" s="414">
        <f>GF39/CR39</f>
        <v>0.16740017536759746</v>
      </c>
      <c r="GH39" s="333">
        <f t="shared" si="602"/>
        <v>-15786</v>
      </c>
      <c r="GI39" s="414">
        <f>GH39/CS39</f>
        <v>-0.11400879657381394</v>
      </c>
      <c r="GJ39" s="333">
        <f t="shared" si="603"/>
        <v>-4326</v>
      </c>
      <c r="GK39" s="414">
        <f>GJ39/CT39</f>
        <v>-3.5263333795250942E-2</v>
      </c>
      <c r="GL39" s="333">
        <f t="shared" si="604"/>
        <v>-118351</v>
      </c>
      <c r="GM39" s="414">
        <f>GL39/CU39</f>
        <v>-1</v>
      </c>
      <c r="GN39" s="333">
        <f t="shared" si="605"/>
        <v>0</v>
      </c>
      <c r="GO39" s="414" t="e">
        <f>GN39/CV39</f>
        <v>#DIV/0!</v>
      </c>
      <c r="GP39" s="333">
        <f t="shared" si="606"/>
        <v>0</v>
      </c>
      <c r="GQ39" s="414" t="e">
        <f>GP39/CW39</f>
        <v>#DIV/0!</v>
      </c>
      <c r="GR39" s="333">
        <f t="shared" si="607"/>
        <v>0</v>
      </c>
      <c r="GS39" s="414" t="e">
        <f>GR39/CX39</f>
        <v>#DIV/0!</v>
      </c>
      <c r="GT39" s="220">
        <f>CG39</f>
        <v>118613</v>
      </c>
      <c r="GU39" s="734">
        <f>CU39</f>
        <v>118351</v>
      </c>
      <c r="GV39" s="230">
        <f>GU39-GT39</f>
        <v>-262</v>
      </c>
      <c r="GW39" s="112">
        <f t="shared" si="608"/>
        <v>-2.2088641211334341E-3</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609"/>
        <v>111549</v>
      </c>
      <c r="HN39" s="293">
        <f t="shared" si="609"/>
        <v>134889</v>
      </c>
      <c r="HO39" s="293">
        <f t="shared" si="609"/>
        <v>111390</v>
      </c>
      <c r="HP39" s="293">
        <f t="shared" si="609"/>
        <v>111467</v>
      </c>
      <c r="HQ39" s="293">
        <f t="shared" si="609"/>
        <v>111297</v>
      </c>
      <c r="HR39" s="293">
        <f t="shared" si="609"/>
        <v>111106</v>
      </c>
      <c r="HS39" s="293">
        <f t="shared" si="609"/>
        <v>111020</v>
      </c>
      <c r="HT39" s="293">
        <f t="shared" si="609"/>
        <v>132508</v>
      </c>
      <c r="HU39" s="293">
        <f t="shared" si="609"/>
        <v>110944</v>
      </c>
      <c r="HV39" s="293">
        <f t="shared" si="609"/>
        <v>111316</v>
      </c>
      <c r="HW39" s="293">
        <f t="shared" si="609"/>
        <v>111603</v>
      </c>
      <c r="HX39" s="293">
        <f t="shared" si="609"/>
        <v>112436</v>
      </c>
      <c r="HY39" s="293">
        <f t="shared" si="610"/>
        <v>112399</v>
      </c>
      <c r="HZ39" s="293">
        <f t="shared" si="610"/>
        <v>133843</v>
      </c>
      <c r="IA39" s="293">
        <f t="shared" si="610"/>
        <v>110716</v>
      </c>
      <c r="IB39" s="293">
        <f t="shared" si="610"/>
        <v>110651</v>
      </c>
      <c r="IC39" s="293">
        <f t="shared" si="610"/>
        <v>110119</v>
      </c>
      <c r="ID39" s="293">
        <f t="shared" si="610"/>
        <v>109794</v>
      </c>
      <c r="IE39" s="293">
        <f t="shared" si="610"/>
        <v>123268</v>
      </c>
      <c r="IF39" s="293">
        <f t="shared" si="610"/>
        <v>109540</v>
      </c>
      <c r="IG39" s="293">
        <f t="shared" si="610"/>
        <v>109775</v>
      </c>
      <c r="IH39" s="293">
        <f t="shared" si="610"/>
        <v>110455</v>
      </c>
      <c r="II39" s="293">
        <f t="shared" si="610"/>
        <v>111303</v>
      </c>
      <c r="IJ39" s="293">
        <f t="shared" si="610"/>
        <v>136203</v>
      </c>
      <c r="IK39" s="837">
        <f t="shared" si="611"/>
        <v>113834</v>
      </c>
      <c r="IL39" s="837">
        <f t="shared" si="611"/>
        <v>115414</v>
      </c>
      <c r="IM39" s="837">
        <f t="shared" si="611"/>
        <v>115875</v>
      </c>
      <c r="IN39" s="837">
        <f t="shared" si="611"/>
        <v>116600</v>
      </c>
      <c r="IO39" s="837">
        <f t="shared" si="611"/>
        <v>117464</v>
      </c>
      <c r="IP39" s="837">
        <f t="shared" si="611"/>
        <v>117293</v>
      </c>
      <c r="IQ39" s="837">
        <f t="shared" si="611"/>
        <v>142567</v>
      </c>
      <c r="IR39" s="837">
        <f t="shared" si="611"/>
        <v>117052</v>
      </c>
      <c r="IS39" s="837">
        <f t="shared" si="611"/>
        <v>117471</v>
      </c>
      <c r="IT39" s="837">
        <f t="shared" si="611"/>
        <v>118989</v>
      </c>
      <c r="IU39" s="837">
        <f t="shared" si="611"/>
        <v>119836</v>
      </c>
      <c r="IV39" s="837">
        <f t="shared" si="611"/>
        <v>121134</v>
      </c>
      <c r="IW39" s="964">
        <f t="shared" si="612"/>
        <v>148617</v>
      </c>
      <c r="IX39" s="964">
        <f t="shared" si="612"/>
        <v>121181</v>
      </c>
      <c r="IY39" s="964">
        <f t="shared" si="612"/>
        <v>120655</v>
      </c>
      <c r="IZ39" s="964">
        <f t="shared" si="612"/>
        <v>120725</v>
      </c>
      <c r="JA39" s="964">
        <f t="shared" si="612"/>
        <v>120484</v>
      </c>
      <c r="JB39" s="964">
        <f t="shared" si="612"/>
        <v>146930</v>
      </c>
      <c r="JC39" s="964">
        <f t="shared" si="612"/>
        <v>122677</v>
      </c>
      <c r="JD39" s="964">
        <f t="shared" si="612"/>
        <v>118613</v>
      </c>
      <c r="JE39" s="964">
        <f t="shared" si="612"/>
        <v>117993</v>
      </c>
      <c r="JF39" s="964">
        <f t="shared" si="612"/>
        <v>118591</v>
      </c>
      <c r="JG39" s="964">
        <f t="shared" si="612"/>
        <v>118832</v>
      </c>
      <c r="JH39" s="964">
        <f t="shared" si="612"/>
        <v>119298</v>
      </c>
      <c r="JI39" s="1024">
        <f t="shared" si="613"/>
        <v>145790</v>
      </c>
      <c r="JJ39" s="1024">
        <f t="shared" si="613"/>
        <v>116206</v>
      </c>
      <c r="JK39" s="1024">
        <f t="shared" si="614"/>
        <v>115029</v>
      </c>
      <c r="JL39" s="1024">
        <f t="shared" si="615"/>
        <v>119153</v>
      </c>
      <c r="JM39" s="1024">
        <f t="shared" si="616"/>
        <v>118608</v>
      </c>
      <c r="JN39" s="1024">
        <f t="shared" si="617"/>
        <v>138463</v>
      </c>
      <c r="JO39" s="1024">
        <f t="shared" si="618"/>
        <v>122677</v>
      </c>
      <c r="JP39" s="1024">
        <f t="shared" si="619"/>
        <v>118351</v>
      </c>
      <c r="JQ39" s="1024">
        <f t="shared" si="620"/>
        <v>0</v>
      </c>
      <c r="JR39" s="1024">
        <f t="shared" si="621"/>
        <v>0</v>
      </c>
      <c r="JS39" s="1024">
        <f t="shared" si="622"/>
        <v>0</v>
      </c>
      <c r="JT39" s="1024">
        <f t="shared" si="623"/>
        <v>0</v>
      </c>
    </row>
    <row r="40" spans="1:280" s="194" customFormat="1" ht="15.75" thickBot="1">
      <c r="A40" s="803"/>
      <c r="B40" s="57">
        <v>5.4</v>
      </c>
      <c r="C40" s="4"/>
      <c r="D40" s="456"/>
      <c r="E40" s="1116" t="s">
        <v>18</v>
      </c>
      <c r="F40" s="1116"/>
      <c r="G40" s="1117"/>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47">AJ5/AJ39</f>
        <v>1.792934046921084E-4</v>
      </c>
      <c r="AK40" s="188">
        <f t="shared" si="647"/>
        <v>1.4827005908561855E-4</v>
      </c>
      <c r="AL40" s="189">
        <f t="shared" si="647"/>
        <v>1.8852679773767844E-4</v>
      </c>
      <c r="AM40" s="190">
        <f t="shared" si="647"/>
        <v>1.8839656579974342E-4</v>
      </c>
      <c r="AN40" s="189">
        <f t="shared" si="647"/>
        <v>1.7969936296575829E-4</v>
      </c>
      <c r="AO40" s="627">
        <f t="shared" si="647"/>
        <v>2.0700952243803215E-4</v>
      </c>
      <c r="AP40" s="642">
        <f t="shared" si="647"/>
        <v>2.5220680958385876E-4</v>
      </c>
      <c r="AQ40" s="627">
        <f t="shared" si="647"/>
        <v>1.0565399824916231E-4</v>
      </c>
      <c r="AR40" s="642">
        <f t="shared" si="647"/>
        <v>9.0135563888087689E-5</v>
      </c>
      <c r="AS40" s="627">
        <f t="shared" si="647"/>
        <v>1.7068525638722196E-4</v>
      </c>
      <c r="AT40" s="642">
        <f t="shared" si="647"/>
        <v>1.7920665215092783E-4</v>
      </c>
      <c r="AU40" s="627">
        <f t="shared" si="647"/>
        <v>2.8460635383684943E-4</v>
      </c>
      <c r="AV40" s="144">
        <f t="shared" si="647"/>
        <v>1.7951177141202655E-4</v>
      </c>
      <c r="AW40" s="191">
        <f>SUM(AJ40:AU40)/$AV$4</f>
        <v>1.8114086223458724E-4</v>
      </c>
      <c r="AX40" s="391">
        <f t="shared" ref="AX40:BH40" si="648">AX5/AX39</f>
        <v>2.402156602816751E-4</v>
      </c>
      <c r="AY40" s="188">
        <f t="shared" si="648"/>
        <v>1.6437168921796432E-4</v>
      </c>
      <c r="AZ40" s="189">
        <f t="shared" si="648"/>
        <v>6.1418403844069511E-4</v>
      </c>
      <c r="BA40" s="190">
        <f t="shared" si="648"/>
        <v>7.7721846164969133E-4</v>
      </c>
      <c r="BB40" s="189">
        <f t="shared" si="648"/>
        <v>1.1805410510447789E-4</v>
      </c>
      <c r="BC40" s="627">
        <f t="shared" si="648"/>
        <v>3.8253456473031315E-4</v>
      </c>
      <c r="BD40" s="642">
        <f t="shared" si="648"/>
        <v>2.1903494824285298E-4</v>
      </c>
      <c r="BE40" s="627">
        <f t="shared" si="648"/>
        <v>1.9171079057878402E-4</v>
      </c>
      <c r="BF40" s="642">
        <f t="shared" si="648"/>
        <v>2.9150535185606925E-4</v>
      </c>
      <c r="BG40" s="627">
        <f t="shared" si="648"/>
        <v>2.8971074193110319E-4</v>
      </c>
      <c r="BH40" s="642">
        <f t="shared" si="648"/>
        <v>2.2461209491208683E-4</v>
      </c>
      <c r="BI40" s="627">
        <f t="shared" ref="BI40" si="649">BI5/BI39</f>
        <v>2.6431135878064358E-4</v>
      </c>
      <c r="BJ40" s="144">
        <f>BJ5/BJ39</f>
        <v>3.105039673905996E-4</v>
      </c>
      <c r="BK40" s="191">
        <f>SUM(AX40:BI40)/$BJ$4</f>
        <v>3.1478865047719645E-4</v>
      </c>
      <c r="BL40" s="391">
        <f t="shared" ref="BL40:BX40" si="650">BL5/BL39</f>
        <v>1.0893054799093417E-3</v>
      </c>
      <c r="BM40" s="188">
        <f t="shared" ref="BM40:BN40" si="651">BM5/BM39</f>
        <v>2.7726272375968252E-4</v>
      </c>
      <c r="BN40" s="189">
        <f t="shared" si="651"/>
        <v>6.3861920172599788E-4</v>
      </c>
      <c r="BO40" s="190">
        <f t="shared" ref="BO40" si="652">BO5/BO39</f>
        <v>2.144082332761578E-4</v>
      </c>
      <c r="BP40" s="189">
        <f t="shared" ref="BP40:BQ40" si="653">BP5/BP39</f>
        <v>1.4472519239937343E-4</v>
      </c>
      <c r="BQ40" s="627">
        <f t="shared" si="653"/>
        <v>3.9218026651206806E-4</v>
      </c>
      <c r="BR40" s="642">
        <f t="shared" ref="BR40" si="654">BR5/BR39</f>
        <v>1.3327067273632748E-4</v>
      </c>
      <c r="BS40" s="627">
        <f t="shared" ref="BS40:BU40" si="655">BS5/BS39</f>
        <v>5.6385196323001743E-4</v>
      </c>
      <c r="BT40" s="642">
        <f t="shared" si="655"/>
        <v>1.3279873330439003E-3</v>
      </c>
      <c r="BU40" s="642">
        <f t="shared" si="655"/>
        <v>1.4287034936002487E-4</v>
      </c>
      <c r="BV40" s="642">
        <f t="shared" ref="BV40:BW40" si="656">BV5/BV39</f>
        <v>5.0068426850028375E-5</v>
      </c>
      <c r="BW40" s="642">
        <f t="shared" si="656"/>
        <v>2.2289365496062211E-4</v>
      </c>
      <c r="BX40" s="144">
        <f t="shared" si="650"/>
        <v>4.24825727278625E-4</v>
      </c>
      <c r="BY40" s="191">
        <f>SUM(BL40:BW40)/$BX$4</f>
        <v>4.331202914802952E-4</v>
      </c>
      <c r="BZ40" s="642">
        <f t="shared" ref="BZ40:CA40" si="657">BZ5/BZ39</f>
        <v>1.6148892791537981E-4</v>
      </c>
      <c r="CA40" s="188">
        <f t="shared" si="657"/>
        <v>2.5581568067601355E-4</v>
      </c>
      <c r="CB40" s="189">
        <f t="shared" ref="CB40:CC40" si="658">CB5/CB39</f>
        <v>2.3206663627698811E-4</v>
      </c>
      <c r="CC40" s="190">
        <f t="shared" si="658"/>
        <v>2.0708221163802029E-4</v>
      </c>
      <c r="CD40" s="189">
        <f t="shared" ref="CD40:CE40" si="659">CD5/CD39</f>
        <v>1.3694764450051459E-3</v>
      </c>
      <c r="CE40" s="627">
        <f t="shared" si="659"/>
        <v>3.6752194922752329E-4</v>
      </c>
      <c r="CF40" s="642">
        <f t="shared" ref="CF40:CG40" si="660">CF5/CF39</f>
        <v>8.9666359627314004E-5</v>
      </c>
      <c r="CG40" s="627">
        <f t="shared" si="660"/>
        <v>3.0350804717863976E-4</v>
      </c>
      <c r="CH40" s="642">
        <f t="shared" ref="CH40:CI40" si="661">CH5/CH39</f>
        <v>4.0680379344537387E-4</v>
      </c>
      <c r="CI40" s="642">
        <f t="shared" si="661"/>
        <v>3.7102309618773768E-4</v>
      </c>
      <c r="CJ40" s="642">
        <f t="shared" ref="CJ40:CK40" si="662">CJ5/CJ39</f>
        <v>2.0196580045778916E-4</v>
      </c>
      <c r="CK40" s="642">
        <f t="shared" si="662"/>
        <v>4.2750088014887087E-4</v>
      </c>
      <c r="CL40" s="144">
        <f t="shared" ref="CL40" si="663">CL5/CL39</f>
        <v>3.6197072653747231E-4</v>
      </c>
      <c r="CM40" s="191">
        <f>SUM(BZ40:CK40)/$CL$4</f>
        <v>3.6615998564873306E-4</v>
      </c>
      <c r="CN40" s="642">
        <f t="shared" ref="CN40:CO40" si="664">CN5/CN39</f>
        <v>4.3898758488236504E-4</v>
      </c>
      <c r="CO40" s="188">
        <f t="shared" si="664"/>
        <v>4.2166497426983119E-4</v>
      </c>
      <c r="CP40" s="189">
        <f t="shared" ref="CP40:CQ40" si="665">CP5/CP39</f>
        <v>3.2165801667405613E-4</v>
      </c>
      <c r="CQ40" s="190">
        <f t="shared" si="665"/>
        <v>3.5248797764219112E-4</v>
      </c>
      <c r="CR40" s="189">
        <f t="shared" ref="CR40:CS40" si="666">CR5/CR39</f>
        <v>2.9508970727101037E-4</v>
      </c>
      <c r="CS40" s="627">
        <f t="shared" si="666"/>
        <v>4.1888446733062261E-4</v>
      </c>
      <c r="CT40" s="1083">
        <f t="shared" ref="CT40:CU40" si="667">CT5/CT39</f>
        <v>8.9666359627314004E-5</v>
      </c>
      <c r="CU40" s="627">
        <f t="shared" si="667"/>
        <v>8.6184316144350282E-4</v>
      </c>
      <c r="CV40" s="642"/>
      <c r="CW40" s="642"/>
      <c r="CX40" s="642"/>
      <c r="CY40" s="642"/>
      <c r="CZ40" s="144">
        <f t="shared" ref="CZ40" si="668">CZ5/CZ39</f>
        <v>4.0029086461821001E-4</v>
      </c>
      <c r="DA40" s="191">
        <f>SUM(CN40:CY40)/$CZ$4</f>
        <v>4.0003528114261166E-4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97"/>
        <v>1.1486704733494168E-5</v>
      </c>
      <c r="FW40" s="415">
        <f>FV40/CK40</f>
        <v>2.6869429437184067E-2</v>
      </c>
      <c r="FX40" s="405">
        <f t="shared" si="624"/>
        <v>-1.7322610612533851E-5</v>
      </c>
      <c r="FY40" s="415">
        <f>FX40/CN40</f>
        <v>-3.9460365643770472E-2</v>
      </c>
      <c r="FZ40" s="405">
        <f t="shared" si="598"/>
        <v>-1.0000695759577506E-4</v>
      </c>
      <c r="GA40" s="415">
        <f>FZ40/CO40</f>
        <v>-0.23717160233417625</v>
      </c>
      <c r="GB40" s="405">
        <f t="shared" si="599"/>
        <v>3.0829960968134994E-5</v>
      </c>
      <c r="GC40" s="415">
        <f>GB40/CP40</f>
        <v>9.5847015681178385E-2</v>
      </c>
      <c r="GD40" s="405">
        <f t="shared" si="600"/>
        <v>-5.7398270371180748E-5</v>
      </c>
      <c r="GE40" s="415">
        <f>GD40/CQ40</f>
        <v>-0.16283752641755475</v>
      </c>
      <c r="GF40" s="405">
        <f t="shared" si="601"/>
        <v>1.2379476005961224E-4</v>
      </c>
      <c r="GG40" s="415">
        <f>GF40/CR40</f>
        <v>0.41951568289001395</v>
      </c>
      <c r="GH40" s="405">
        <f t="shared" si="602"/>
        <v>-3.2921810770330861E-4</v>
      </c>
      <c r="GI40" s="415">
        <f>GH40/CS40</f>
        <v>-0.78594011805040032</v>
      </c>
      <c r="GJ40" s="405">
        <f t="shared" si="603"/>
        <v>7.7217680181618882E-4</v>
      </c>
      <c r="GK40" s="415">
        <f>GJ40/CT40</f>
        <v>8.6116666833095081</v>
      </c>
      <c r="GL40" s="405">
        <f t="shared" si="604"/>
        <v>-8.6184316144350282E-4</v>
      </c>
      <c r="GM40" s="415">
        <f>GL40/CU40</f>
        <v>-1</v>
      </c>
      <c r="GN40" s="405">
        <f t="shared" si="605"/>
        <v>0</v>
      </c>
      <c r="GO40" s="415" t="e">
        <f>GN40/CV40</f>
        <v>#DIV/0!</v>
      </c>
      <c r="GP40" s="405">
        <f t="shared" si="606"/>
        <v>0</v>
      </c>
      <c r="GQ40" s="415" t="e">
        <f>GP40/CW40</f>
        <v>#DIV/0!</v>
      </c>
      <c r="GR40" s="405">
        <f t="shared" si="607"/>
        <v>0</v>
      </c>
      <c r="GS40" s="415" t="e">
        <f>GR40/CX40</f>
        <v>#DIV/0!</v>
      </c>
      <c r="GT40" s="192">
        <f>CG40</f>
        <v>3.0350804717863976E-4</v>
      </c>
      <c r="GU40" s="751">
        <f>CU40</f>
        <v>8.6184316144350282E-4</v>
      </c>
      <c r="GV40" s="686">
        <f>(GU40-GT40)*100</f>
        <v>5.5833511426486307E-2</v>
      </c>
      <c r="GW40" s="250">
        <f>IF(ISERROR((GV40/GT40)/100),0,(GV40/GT40)/100)</f>
        <v>1.8396056363416167</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609"/>
        <v>1.792934046921084E-4</v>
      </c>
      <c r="HN40" s="295">
        <f t="shared" si="609"/>
        <v>1.4827005908561855E-4</v>
      </c>
      <c r="HO40" s="295">
        <f t="shared" si="609"/>
        <v>1.8852679773767844E-4</v>
      </c>
      <c r="HP40" s="295">
        <f t="shared" si="609"/>
        <v>1.8839656579974342E-4</v>
      </c>
      <c r="HQ40" s="295">
        <f t="shared" si="609"/>
        <v>1.7969936296575829E-4</v>
      </c>
      <c r="HR40" s="295">
        <f t="shared" si="609"/>
        <v>2.0700952243803215E-4</v>
      </c>
      <c r="HS40" s="295">
        <f t="shared" si="609"/>
        <v>2.5220680958385876E-4</v>
      </c>
      <c r="HT40" s="295">
        <f t="shared" si="609"/>
        <v>1.0565399824916231E-4</v>
      </c>
      <c r="HU40" s="295">
        <f t="shared" si="609"/>
        <v>9.0135563888087689E-5</v>
      </c>
      <c r="HV40" s="295">
        <f t="shared" si="609"/>
        <v>1.7068525638722196E-4</v>
      </c>
      <c r="HW40" s="295">
        <f t="shared" si="609"/>
        <v>1.7920665215092783E-4</v>
      </c>
      <c r="HX40" s="295">
        <f t="shared" si="609"/>
        <v>2.8460635383684943E-4</v>
      </c>
      <c r="HY40" s="295">
        <f t="shared" si="610"/>
        <v>2.402156602816751E-4</v>
      </c>
      <c r="HZ40" s="295">
        <f t="shared" si="610"/>
        <v>1.6437168921796432E-4</v>
      </c>
      <c r="IA40" s="295">
        <f t="shared" si="610"/>
        <v>6.1418403844069511E-4</v>
      </c>
      <c r="IB40" s="295">
        <f t="shared" si="610"/>
        <v>7.7721846164969133E-4</v>
      </c>
      <c r="IC40" s="295">
        <f t="shared" si="610"/>
        <v>1.1805410510447789E-4</v>
      </c>
      <c r="ID40" s="295">
        <f t="shared" si="610"/>
        <v>3.8253456473031315E-4</v>
      </c>
      <c r="IE40" s="295">
        <f t="shared" si="610"/>
        <v>2.1903494824285298E-4</v>
      </c>
      <c r="IF40" s="295">
        <f t="shared" si="610"/>
        <v>1.9171079057878402E-4</v>
      </c>
      <c r="IG40" s="295">
        <f t="shared" si="610"/>
        <v>2.9150535185606925E-4</v>
      </c>
      <c r="IH40" s="295">
        <f t="shared" si="610"/>
        <v>2.8971074193110319E-4</v>
      </c>
      <c r="II40" s="295">
        <f t="shared" si="610"/>
        <v>2.2461209491208683E-4</v>
      </c>
      <c r="IJ40" s="295">
        <f t="shared" si="610"/>
        <v>2.6431135878064358E-4</v>
      </c>
      <c r="IK40" s="838">
        <f t="shared" si="611"/>
        <v>1.0893054799093417E-3</v>
      </c>
      <c r="IL40" s="838">
        <f t="shared" si="611"/>
        <v>2.7726272375968252E-4</v>
      </c>
      <c r="IM40" s="838">
        <f t="shared" si="611"/>
        <v>6.3861920172599788E-4</v>
      </c>
      <c r="IN40" s="838">
        <f t="shared" si="611"/>
        <v>2.144082332761578E-4</v>
      </c>
      <c r="IO40" s="838">
        <f t="shared" si="611"/>
        <v>1.4472519239937343E-4</v>
      </c>
      <c r="IP40" s="838">
        <f t="shared" si="611"/>
        <v>3.9218026651206806E-4</v>
      </c>
      <c r="IQ40" s="838">
        <f t="shared" si="611"/>
        <v>1.3327067273632748E-4</v>
      </c>
      <c r="IR40" s="838">
        <f t="shared" si="611"/>
        <v>5.6385196323001743E-4</v>
      </c>
      <c r="IS40" s="838">
        <f t="shared" si="611"/>
        <v>1.3279873330439003E-3</v>
      </c>
      <c r="IT40" s="838">
        <f t="shared" si="611"/>
        <v>1.4287034936002487E-4</v>
      </c>
      <c r="IU40" s="838">
        <f t="shared" si="611"/>
        <v>5.0068426850028375E-5</v>
      </c>
      <c r="IV40" s="838">
        <f t="shared" si="611"/>
        <v>2.2289365496062211E-4</v>
      </c>
      <c r="IW40" s="965">
        <f t="shared" si="612"/>
        <v>1.6148892791537981E-4</v>
      </c>
      <c r="IX40" s="965">
        <f t="shared" si="612"/>
        <v>2.5581568067601355E-4</v>
      </c>
      <c r="IY40" s="965">
        <f t="shared" si="612"/>
        <v>2.3206663627698811E-4</v>
      </c>
      <c r="IZ40" s="965">
        <f t="shared" si="612"/>
        <v>2.0708221163802029E-4</v>
      </c>
      <c r="JA40" s="965">
        <f t="shared" si="612"/>
        <v>1.3694764450051459E-3</v>
      </c>
      <c r="JB40" s="965">
        <f t="shared" si="612"/>
        <v>3.6752194922752329E-4</v>
      </c>
      <c r="JC40" s="965">
        <f t="shared" si="612"/>
        <v>8.9666359627314004E-5</v>
      </c>
      <c r="JD40" s="965">
        <f t="shared" si="612"/>
        <v>3.0350804717863976E-4</v>
      </c>
      <c r="JE40" s="965">
        <f t="shared" si="612"/>
        <v>4.0680379344537387E-4</v>
      </c>
      <c r="JF40" s="965">
        <f t="shared" si="612"/>
        <v>3.7102309618773768E-4</v>
      </c>
      <c r="JG40" s="965">
        <f t="shared" si="612"/>
        <v>2.0196580045778916E-4</v>
      </c>
      <c r="JH40" s="965">
        <f t="shared" si="612"/>
        <v>4.2750088014887087E-4</v>
      </c>
      <c r="JI40" s="1025">
        <f t="shared" si="613"/>
        <v>4.3898758488236504E-4</v>
      </c>
      <c r="JJ40" s="1025">
        <f t="shared" si="613"/>
        <v>4.2166497426983119E-4</v>
      </c>
      <c r="JK40" s="1025">
        <f t="shared" si="614"/>
        <v>3.2165801667405613E-4</v>
      </c>
      <c r="JL40" s="1025">
        <f t="shared" si="615"/>
        <v>3.5248797764219112E-4</v>
      </c>
      <c r="JM40" s="1025">
        <f t="shared" si="616"/>
        <v>2.9508970727101037E-4</v>
      </c>
      <c r="JN40" s="1025">
        <f t="shared" si="617"/>
        <v>4.1888446733062261E-4</v>
      </c>
      <c r="JO40" s="1025">
        <f t="shared" si="618"/>
        <v>8.9666359627314004E-5</v>
      </c>
      <c r="JP40" s="1025">
        <f t="shared" si="619"/>
        <v>8.6184316144350282E-4</v>
      </c>
      <c r="JQ40" s="1025">
        <f t="shared" si="620"/>
        <v>0</v>
      </c>
      <c r="JR40" s="1025">
        <f t="shared" si="621"/>
        <v>0</v>
      </c>
      <c r="JS40" s="1025">
        <f t="shared" si="622"/>
        <v>0</v>
      </c>
      <c r="JT40" s="1025">
        <f t="shared" si="623"/>
        <v>0</v>
      </c>
    </row>
    <row r="41" spans="1:280" ht="15.75" customHeight="1">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3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603"/>
        <v>0</v>
      </c>
      <c r="GK41" s="410"/>
      <c r="GL41" s="327">
        <f t="shared" si="604"/>
        <v>0</v>
      </c>
      <c r="GM41" s="410"/>
      <c r="GN41" s="327">
        <f t="shared" si="605"/>
        <v>0</v>
      </c>
      <c r="GO41" s="410"/>
      <c r="GP41" s="327">
        <f t="shared" si="606"/>
        <v>0</v>
      </c>
      <c r="GQ41" s="410"/>
      <c r="GR41" s="327">
        <f t="shared" si="607"/>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ht="14.25">
      <c r="A42" s="802"/>
      <c r="B42" s="56">
        <v>6.1</v>
      </c>
      <c r="C42" s="56"/>
      <c r="D42" s="461"/>
      <c r="E42" s="1105" t="s">
        <v>15</v>
      </c>
      <c r="F42" s="1105"/>
      <c r="G42" s="1106"/>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v>96</v>
      </c>
      <c r="CQ42" s="68">
        <v>98</v>
      </c>
      <c r="CR42" s="21">
        <v>98</v>
      </c>
      <c r="CS42" s="68">
        <v>97</v>
      </c>
      <c r="CT42" s="217">
        <v>96</v>
      </c>
      <c r="CU42" s="68">
        <v>95</v>
      </c>
      <c r="CV42" s="643"/>
      <c r="CW42" s="643"/>
      <c r="CX42" s="643"/>
      <c r="CY42" s="643"/>
      <c r="CZ42" s="132" t="s">
        <v>29</v>
      </c>
      <c r="DA42" s="150">
        <f>SUM(CN42:CY42)/$CZ$4</f>
        <v>96.75</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69">CN42-CK42</f>
        <v>-7</v>
      </c>
      <c r="FW42" s="410">
        <f>FV42/CK42</f>
        <v>-6.7307692307692304E-2</v>
      </c>
      <c r="FX42" s="327">
        <f t="shared" ref="FX42:FX43" si="670">CO42-CN42</f>
        <v>0</v>
      </c>
      <c r="FY42" s="410">
        <f>FX42/CN42</f>
        <v>0</v>
      </c>
      <c r="FZ42" s="327">
        <f t="shared" ref="FZ42:FZ43" si="671">CP42-CO42</f>
        <v>-1</v>
      </c>
      <c r="GA42" s="410">
        <f>FZ42/CO42</f>
        <v>-1.0309278350515464E-2</v>
      </c>
      <c r="GB42" s="327">
        <f t="shared" ref="GB42:GB43" si="672">CQ42-CP42</f>
        <v>2</v>
      </c>
      <c r="GC42" s="410">
        <f>GB42/CP42</f>
        <v>2.0833333333333332E-2</v>
      </c>
      <c r="GD42" s="327">
        <f t="shared" ref="GD42:GD43" si="673">CR42-CQ42</f>
        <v>0</v>
      </c>
      <c r="GE42" s="410">
        <f>GD42/CQ42</f>
        <v>0</v>
      </c>
      <c r="GF42" s="327">
        <f t="shared" ref="GF42:GF43" si="674">CS42-CR42</f>
        <v>-1</v>
      </c>
      <c r="GG42" s="410">
        <f>GF42/CR42</f>
        <v>-1.020408163265306E-2</v>
      </c>
      <c r="GH42" s="327">
        <f t="shared" ref="GH42:GH43" si="675">CT42-CS42</f>
        <v>-1</v>
      </c>
      <c r="GI42" s="410">
        <f>GH42/CS42</f>
        <v>-1.0309278350515464E-2</v>
      </c>
      <c r="GJ42" s="327">
        <f t="shared" si="603"/>
        <v>-1</v>
      </c>
      <c r="GK42" s="410">
        <f>GJ42/CT42</f>
        <v>-1.0416666666666666E-2</v>
      </c>
      <c r="GL42" s="327">
        <f t="shared" si="604"/>
        <v>-95</v>
      </c>
      <c r="GM42" s="410">
        <f>GL42/CU42</f>
        <v>-1</v>
      </c>
      <c r="GN42" s="327">
        <f t="shared" si="605"/>
        <v>0</v>
      </c>
      <c r="GO42" s="410" t="e">
        <f>GN42/CV42</f>
        <v>#DIV/0!</v>
      </c>
      <c r="GP42" s="327">
        <f t="shared" si="606"/>
        <v>0</v>
      </c>
      <c r="GQ42" s="410" t="e">
        <f>GP42/CW42</f>
        <v>#DIV/0!</v>
      </c>
      <c r="GR42" s="327">
        <f t="shared" si="607"/>
        <v>0</v>
      </c>
      <c r="GS42" s="410" t="e">
        <f>GR42/CX42</f>
        <v>#DIV/0!</v>
      </c>
      <c r="GT42" s="217">
        <f>CG42</f>
        <v>109</v>
      </c>
      <c r="GU42" s="731">
        <f>CU42</f>
        <v>95</v>
      </c>
      <c r="GV42" s="111">
        <f>GU42-GT42</f>
        <v>-14</v>
      </c>
      <c r="GW42" s="109">
        <f t="shared" ref="GW42:GW43" si="676">IF(ISERROR(GV42/GT42),0,GV42/GT42)</f>
        <v>-0.12844036697247707</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77">AJ42</f>
        <v>104.68</v>
      </c>
      <c r="HN42" s="273">
        <f t="shared" si="677"/>
        <v>102.35</v>
      </c>
      <c r="HO42" s="273">
        <f t="shared" si="677"/>
        <v>103.07</v>
      </c>
      <c r="HP42" s="273">
        <f t="shared" si="677"/>
        <v>105.07</v>
      </c>
      <c r="HQ42" s="273">
        <f t="shared" si="677"/>
        <v>105.56</v>
      </c>
      <c r="HR42" s="273">
        <f t="shared" si="677"/>
        <v>104.53</v>
      </c>
      <c r="HS42" s="273">
        <f t="shared" si="677"/>
        <v>107.68</v>
      </c>
      <c r="HT42" s="273">
        <f t="shared" si="677"/>
        <v>107.99</v>
      </c>
      <c r="HU42" s="273">
        <f t="shared" si="677"/>
        <v>111.2</v>
      </c>
      <c r="HV42" s="273">
        <f t="shared" si="677"/>
        <v>105.78</v>
      </c>
      <c r="HW42" s="273">
        <f t="shared" si="677"/>
        <v>108.12</v>
      </c>
      <c r="HX42" s="273">
        <f t="shared" si="677"/>
        <v>105.27</v>
      </c>
      <c r="HY42" s="273">
        <f t="shared" ref="HY42:IJ43" si="678">AX42</f>
        <v>104.87771739130434</v>
      </c>
      <c r="HZ42" s="273">
        <f t="shared" si="678"/>
        <v>105.01</v>
      </c>
      <c r="IA42" s="273">
        <f t="shared" si="678"/>
        <v>104.51</v>
      </c>
      <c r="IB42" s="273">
        <f t="shared" si="678"/>
        <v>100.68206521739131</v>
      </c>
      <c r="IC42" s="273">
        <f t="shared" si="678"/>
        <v>102.38</v>
      </c>
      <c r="ID42" s="273">
        <f t="shared" si="678"/>
        <v>104.6</v>
      </c>
      <c r="IE42" s="273">
        <f t="shared" si="678"/>
        <v>105.45380434782609</v>
      </c>
      <c r="IF42" s="273">
        <f t="shared" si="678"/>
        <v>103.953125</v>
      </c>
      <c r="IG42" s="273">
        <f t="shared" si="678"/>
        <v>107.64285714285714</v>
      </c>
      <c r="IH42" s="273">
        <f t="shared" si="678"/>
        <v>103.84943181818181</v>
      </c>
      <c r="II42" s="273">
        <f t="shared" si="678"/>
        <v>103.05397727272728</v>
      </c>
      <c r="IJ42" s="273">
        <f t="shared" si="678"/>
        <v>98</v>
      </c>
      <c r="IK42" s="827">
        <f t="shared" ref="IK42:IV43" si="679">BL42</f>
        <v>98</v>
      </c>
      <c r="IL42" s="827">
        <f t="shared" si="679"/>
        <v>98</v>
      </c>
      <c r="IM42" s="827">
        <f t="shared" si="679"/>
        <v>99</v>
      </c>
      <c r="IN42" s="827">
        <f t="shared" si="679"/>
        <v>99</v>
      </c>
      <c r="IO42" s="827">
        <f t="shared" si="679"/>
        <v>99</v>
      </c>
      <c r="IP42" s="827">
        <f t="shared" si="679"/>
        <v>98</v>
      </c>
      <c r="IQ42" s="827">
        <f t="shared" si="679"/>
        <v>98</v>
      </c>
      <c r="IR42" s="827">
        <f t="shared" si="679"/>
        <v>100</v>
      </c>
      <c r="IS42" s="827">
        <f t="shared" si="679"/>
        <v>99</v>
      </c>
      <c r="IT42" s="827">
        <f t="shared" si="679"/>
        <v>100</v>
      </c>
      <c r="IU42" s="827">
        <f t="shared" si="679"/>
        <v>99</v>
      </c>
      <c r="IV42" s="827">
        <f t="shared" si="679"/>
        <v>101</v>
      </c>
      <c r="IW42" s="954">
        <f t="shared" ref="IW42:JH43" si="680">BZ42</f>
        <v>100</v>
      </c>
      <c r="IX42" s="954">
        <f t="shared" si="680"/>
        <v>99</v>
      </c>
      <c r="IY42" s="954">
        <f t="shared" si="680"/>
        <v>107</v>
      </c>
      <c r="IZ42" s="954">
        <f t="shared" si="680"/>
        <v>106</v>
      </c>
      <c r="JA42" s="954">
        <f t="shared" si="680"/>
        <v>105</v>
      </c>
      <c r="JB42" s="954">
        <f t="shared" si="680"/>
        <v>106</v>
      </c>
      <c r="JC42" s="954">
        <f t="shared" si="680"/>
        <v>110</v>
      </c>
      <c r="JD42" s="954">
        <f t="shared" si="680"/>
        <v>109</v>
      </c>
      <c r="JE42" s="954">
        <f t="shared" si="680"/>
        <v>109</v>
      </c>
      <c r="JF42" s="954">
        <f t="shared" si="680"/>
        <v>103</v>
      </c>
      <c r="JG42" s="954">
        <f t="shared" si="680"/>
        <v>103</v>
      </c>
      <c r="JH42" s="954">
        <f t="shared" si="680"/>
        <v>104</v>
      </c>
      <c r="JI42" s="1014">
        <f>CN42</f>
        <v>97</v>
      </c>
      <c r="JJ42" s="1014">
        <f>CO42</f>
        <v>97</v>
      </c>
      <c r="JK42" s="1014">
        <f t="shared" ref="JK42:JK43" si="681">CP42</f>
        <v>96</v>
      </c>
      <c r="JL42" s="1014">
        <f t="shared" ref="JL42:JL43" si="682">CQ42</f>
        <v>98</v>
      </c>
      <c r="JM42" s="1014">
        <f t="shared" ref="JM42:JM43" si="683">CR42</f>
        <v>98</v>
      </c>
      <c r="JN42" s="1014">
        <f t="shared" ref="JN42:JN43" si="684">CS42</f>
        <v>97</v>
      </c>
      <c r="JO42" s="1014">
        <f t="shared" ref="JO42:JO43" si="685">CT42</f>
        <v>96</v>
      </c>
      <c r="JP42" s="1014">
        <f t="shared" ref="JP42:JP43" si="686">CU42</f>
        <v>95</v>
      </c>
      <c r="JQ42" s="1014">
        <f t="shared" ref="JQ42:JQ43" si="687">CV42</f>
        <v>0</v>
      </c>
      <c r="JR42" s="1014">
        <f t="shared" ref="JR42:JR43" si="688">CW42</f>
        <v>0</v>
      </c>
      <c r="JS42" s="1014">
        <f t="shared" ref="JS42:JS43" si="689">CX42</f>
        <v>0</v>
      </c>
      <c r="JT42" s="1014">
        <f t="shared" ref="JT42:JT43" si="690">CY42</f>
        <v>0</v>
      </c>
    </row>
    <row r="43" spans="1:280" s="1" customFormat="1" thickBot="1">
      <c r="A43" s="803"/>
      <c r="B43" s="57">
        <v>6.2</v>
      </c>
      <c r="C43" s="57"/>
      <c r="D43" s="462"/>
      <c r="E43" s="1112" t="s">
        <v>164</v>
      </c>
      <c r="F43" s="1112"/>
      <c r="G43" s="1113"/>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91">V11/V42</f>
        <v>1139.5471014492753</v>
      </c>
      <c r="W43" s="69">
        <f t="shared" si="691"/>
        <v>1442.0596552038676</v>
      </c>
      <c r="X43" s="474">
        <f t="shared" si="691"/>
        <v>1196.3341458841178</v>
      </c>
      <c r="Y43" s="475">
        <f t="shared" si="691"/>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92">AJ11/AJ42</f>
        <v>1065.6190294230034</v>
      </c>
      <c r="AK43" s="69">
        <f t="shared" si="692"/>
        <v>1317.9189057156816</v>
      </c>
      <c r="AL43" s="482">
        <f t="shared" si="692"/>
        <v>1080.7218395265354</v>
      </c>
      <c r="AM43" s="483">
        <f t="shared" si="692"/>
        <v>1060.8832207100029</v>
      </c>
      <c r="AN43" s="22">
        <f t="shared" si="692"/>
        <v>1054.3482379689276</v>
      </c>
      <c r="AO43" s="69">
        <f t="shared" si="692"/>
        <v>1062.9101693293792</v>
      </c>
      <c r="AP43" s="644">
        <f t="shared" si="692"/>
        <v>1031.0178306092125</v>
      </c>
      <c r="AQ43" s="754">
        <f t="shared" si="692"/>
        <v>1227.0395406982129</v>
      </c>
      <c r="AR43" s="645">
        <f t="shared" si="692"/>
        <v>997.69784172661866</v>
      </c>
      <c r="AS43" s="483">
        <f t="shared" si="692"/>
        <v>1052.3350349782568</v>
      </c>
      <c r="AT43" s="645">
        <f t="shared" si="692"/>
        <v>1032.2142064372918</v>
      </c>
      <c r="AU43" s="483">
        <f t="shared" si="692"/>
        <v>1068.0725752826067</v>
      </c>
      <c r="AV43" s="128" t="s">
        <v>29</v>
      </c>
      <c r="AW43" s="152">
        <f>SUM(AJ43:AU43)/$AV$4</f>
        <v>1087.5648693671442</v>
      </c>
      <c r="AX43" s="393">
        <f t="shared" ref="AX43:BC43" si="693">AX11/AX42</f>
        <v>1071.7147817074751</v>
      </c>
      <c r="AY43" s="69">
        <f t="shared" si="693"/>
        <v>1274.5738501095134</v>
      </c>
      <c r="AZ43" s="482">
        <f t="shared" si="693"/>
        <v>1059.3818773323126</v>
      </c>
      <c r="BA43" s="483">
        <f t="shared" si="693"/>
        <v>1099.0140077190899</v>
      </c>
      <c r="BB43" s="22">
        <f t="shared" si="693"/>
        <v>1075.5909357296348</v>
      </c>
      <c r="BC43" s="814">
        <f t="shared" si="693"/>
        <v>1049.6558317399617</v>
      </c>
      <c r="BD43" s="815">
        <f t="shared" ref="BD43:BI43" si="694">BD11/BD42</f>
        <v>1168.9289045790706</v>
      </c>
      <c r="BE43" s="814">
        <f t="shared" si="694"/>
        <v>1053.7441755598977</v>
      </c>
      <c r="BF43" s="815">
        <f t="shared" si="694"/>
        <v>1019.8075646980757</v>
      </c>
      <c r="BG43" s="754">
        <f t="shared" si="694"/>
        <v>1063.6071672821777</v>
      </c>
      <c r="BH43" s="815">
        <f t="shared" si="694"/>
        <v>1080.0456512749827</v>
      </c>
      <c r="BI43" s="754">
        <f t="shared" si="694"/>
        <v>1389.8265306122448</v>
      </c>
      <c r="BJ43" s="128" t="s">
        <v>29</v>
      </c>
      <c r="BK43" s="152">
        <f>SUM(AX43:BI43)/$BJ$4</f>
        <v>1117.1576065287031</v>
      </c>
      <c r="BL43" s="393">
        <f t="shared" ref="BL43:BM43" si="695">BL11/BL42</f>
        <v>1161.5714285714287</v>
      </c>
      <c r="BM43" s="906">
        <f t="shared" si="695"/>
        <v>1177.6938775510205</v>
      </c>
      <c r="BN43" s="482">
        <f t="shared" ref="BN43:BP43" si="696">BN11/BN42</f>
        <v>1170.4545454545455</v>
      </c>
      <c r="BO43" s="814">
        <f t="shared" si="696"/>
        <v>1177.7777777777778</v>
      </c>
      <c r="BP43" s="907">
        <f t="shared" si="696"/>
        <v>1186.5050505050506</v>
      </c>
      <c r="BQ43" s="814">
        <f t="shared" ref="BQ43:BR43" si="697">BQ11/BQ42</f>
        <v>1196.8673469387754</v>
      </c>
      <c r="BR43" s="815">
        <f t="shared" si="697"/>
        <v>1454.7653061224489</v>
      </c>
      <c r="BS43" s="814">
        <f t="shared" ref="BS43:BU43" si="698">BS11/BS42</f>
        <v>1170.52</v>
      </c>
      <c r="BT43" s="815">
        <f t="shared" si="698"/>
        <v>1186.5757575757575</v>
      </c>
      <c r="BU43" s="815">
        <f t="shared" si="698"/>
        <v>1189.8900000000001</v>
      </c>
      <c r="BV43" s="815">
        <f t="shared" ref="BV43:BW43" si="699">BV11/BV42</f>
        <v>1210.4646464646464</v>
      </c>
      <c r="BW43" s="815">
        <f t="shared" si="699"/>
        <v>1199.3465346534654</v>
      </c>
      <c r="BX43" s="908" t="s">
        <v>29</v>
      </c>
      <c r="BY43" s="152">
        <f>SUM(BL43:BW43)/$BX$4</f>
        <v>1206.8693559679098</v>
      </c>
      <c r="BZ43" s="815">
        <f t="shared" ref="BZ43:CA43" si="700">BZ11/BZ42</f>
        <v>1486.17</v>
      </c>
      <c r="CA43" s="906">
        <f t="shared" si="700"/>
        <v>1224.0505050505051</v>
      </c>
      <c r="CB43" s="482">
        <f t="shared" ref="CB43:CC43" si="701">CB11/CB42</f>
        <v>1127.6168224299065</v>
      </c>
      <c r="CC43" s="814">
        <f t="shared" si="701"/>
        <v>1138.9150943396226</v>
      </c>
      <c r="CD43" s="907">
        <f t="shared" ref="CD43:CE43" si="702">CD11/CD42</f>
        <v>1147.4666666666667</v>
      </c>
      <c r="CE43" s="814">
        <f t="shared" si="702"/>
        <v>1386.132075471698</v>
      </c>
      <c r="CF43" s="815">
        <f t="shared" ref="CF43:CG43" si="703">CF11/CF42</f>
        <v>1115.2454545454545</v>
      </c>
      <c r="CG43" s="814">
        <f t="shared" si="703"/>
        <v>1088.1926605504586</v>
      </c>
      <c r="CH43" s="815">
        <f t="shared" ref="CH43:CI43" si="704">CH11/CH42</f>
        <v>1082.5045871559632</v>
      </c>
      <c r="CI43" s="815">
        <f t="shared" si="704"/>
        <v>1151.3689320388351</v>
      </c>
      <c r="CJ43" s="815">
        <f t="shared" ref="CJ43:CK43" si="705">CJ11/CJ42</f>
        <v>1153.7087378640776</v>
      </c>
      <c r="CK43" s="815">
        <f t="shared" si="705"/>
        <v>1147.0961538461538</v>
      </c>
      <c r="CL43" s="908" t="s">
        <v>29</v>
      </c>
      <c r="CM43" s="152">
        <f>SUM(BZ43:CK43)/$CL$4</f>
        <v>1187.3723074966117</v>
      </c>
      <c r="CN43" s="815">
        <f t="shared" ref="CN43:CO43" si="706">CN11/CN42</f>
        <v>1502.9896907216496</v>
      </c>
      <c r="CO43" s="906">
        <f t="shared" si="706"/>
        <v>1198</v>
      </c>
      <c r="CP43" s="482">
        <f t="shared" ref="CP43:CQ43" si="707">CP11/CP42</f>
        <v>1198.21875</v>
      </c>
      <c r="CQ43" s="814">
        <f t="shared" si="707"/>
        <v>1215.8469387755101</v>
      </c>
      <c r="CR43" s="907">
        <f t="shared" ref="CR43:CS43" si="708">CR11/CR42</f>
        <v>1210.2857142857142</v>
      </c>
      <c r="CS43" s="814">
        <f t="shared" si="708"/>
        <v>1427.4536082474226</v>
      </c>
      <c r="CT43" s="752">
        <f t="shared" ref="CT43:CU43" si="709">CT11/CT42</f>
        <v>1277.8854166666667</v>
      </c>
      <c r="CU43" s="814">
        <f t="shared" si="709"/>
        <v>1245.8</v>
      </c>
      <c r="CV43" s="815"/>
      <c r="CW43" s="815"/>
      <c r="CX43" s="815"/>
      <c r="CY43" s="815"/>
      <c r="CZ43" s="908" t="s">
        <v>29</v>
      </c>
      <c r="DA43" s="152">
        <f>SUM(CN43:CY43)/$CZ$4</f>
        <v>1284.5600148371202</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69"/>
        <v>355.89353687549578</v>
      </c>
      <c r="FW43" s="413">
        <f>FV43/CK43</f>
        <v>0.31025606326218008</v>
      </c>
      <c r="FX43" s="334">
        <f t="shared" si="670"/>
        <v>-304.98969072164959</v>
      </c>
      <c r="FY43" s="413">
        <f>FX43/CN43</f>
        <v>-0.2029220111118733</v>
      </c>
      <c r="FZ43" s="334">
        <f t="shared" si="671"/>
        <v>0.21875</v>
      </c>
      <c r="GA43" s="413">
        <f>FZ43/CO43</f>
        <v>1.8259599332220367E-4</v>
      </c>
      <c r="GB43" s="334">
        <f t="shared" si="672"/>
        <v>17.628188775510125</v>
      </c>
      <c r="GC43" s="413">
        <f>GB43/CP43</f>
        <v>1.4711995431143208E-2</v>
      </c>
      <c r="GD43" s="334">
        <f t="shared" si="673"/>
        <v>-5.5612244897959044</v>
      </c>
      <c r="GE43" s="413">
        <f>GD43/CQ43</f>
        <v>-4.5739511384522312E-3</v>
      </c>
      <c r="GF43" s="334">
        <f t="shared" si="674"/>
        <v>217.16789396170839</v>
      </c>
      <c r="GG43" s="413">
        <f>GF43/CR43</f>
        <v>0.1794352287219026</v>
      </c>
      <c r="GH43" s="334">
        <f t="shared" si="675"/>
        <v>-149.56819158075587</v>
      </c>
      <c r="GI43" s="413">
        <f>GH43/CS43</f>
        <v>-0.10477972153812441</v>
      </c>
      <c r="GJ43" s="334">
        <f t="shared" si="603"/>
        <v>-32.085416666666788</v>
      </c>
      <c r="GK43" s="413">
        <f>GJ43/CT43</f>
        <v>-2.5108210993095785E-2</v>
      </c>
      <c r="GL43" s="334">
        <f t="shared" si="604"/>
        <v>-1245.8</v>
      </c>
      <c r="GM43" s="413">
        <f>GL43/CU43</f>
        <v>-1</v>
      </c>
      <c r="GN43" s="334">
        <f t="shared" si="605"/>
        <v>0</v>
      </c>
      <c r="GO43" s="413" t="e">
        <f>GN43/CV43</f>
        <v>#DIV/0!</v>
      </c>
      <c r="GP43" s="334">
        <f t="shared" si="606"/>
        <v>0</v>
      </c>
      <c r="GQ43" s="413" t="e">
        <f>GP43/CW43</f>
        <v>#DIV/0!</v>
      </c>
      <c r="GR43" s="334">
        <f t="shared" si="607"/>
        <v>0</v>
      </c>
      <c r="GS43" s="413" t="e">
        <f>GR43/CX43</f>
        <v>#DIV/0!</v>
      </c>
      <c r="GT43" s="752">
        <f>CG43</f>
        <v>1088.1926605504586</v>
      </c>
      <c r="GU43" s="753">
        <f>CU43</f>
        <v>1245.8</v>
      </c>
      <c r="GV43" s="113">
        <f>GU43-GT43</f>
        <v>157.60733944954131</v>
      </c>
      <c r="GW43" s="193">
        <f t="shared" si="676"/>
        <v>0.14483404011364695</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77"/>
        <v>1065.6190294230034</v>
      </c>
      <c r="HN43" s="277">
        <f t="shared" si="677"/>
        <v>1317.9189057156816</v>
      </c>
      <c r="HO43" s="277">
        <f t="shared" si="677"/>
        <v>1080.7218395265354</v>
      </c>
      <c r="HP43" s="277">
        <f t="shared" si="677"/>
        <v>1060.8832207100029</v>
      </c>
      <c r="HQ43" s="277">
        <f t="shared" si="677"/>
        <v>1054.3482379689276</v>
      </c>
      <c r="HR43" s="277">
        <f t="shared" si="677"/>
        <v>1062.9101693293792</v>
      </c>
      <c r="HS43" s="277">
        <f t="shared" si="677"/>
        <v>1031.0178306092125</v>
      </c>
      <c r="HT43" s="277">
        <f t="shared" si="677"/>
        <v>1227.0395406982129</v>
      </c>
      <c r="HU43" s="277">
        <f t="shared" si="677"/>
        <v>997.69784172661866</v>
      </c>
      <c r="HV43" s="277">
        <f t="shared" si="677"/>
        <v>1052.3350349782568</v>
      </c>
      <c r="HW43" s="277">
        <f t="shared" si="677"/>
        <v>1032.2142064372918</v>
      </c>
      <c r="HX43" s="277">
        <f t="shared" si="677"/>
        <v>1068.0725752826067</v>
      </c>
      <c r="HY43" s="277">
        <f t="shared" si="678"/>
        <v>1071.7147817074751</v>
      </c>
      <c r="HZ43" s="277">
        <f t="shared" si="678"/>
        <v>1274.5738501095134</v>
      </c>
      <c r="IA43" s="277">
        <f t="shared" si="678"/>
        <v>1059.3818773323126</v>
      </c>
      <c r="IB43" s="277">
        <f t="shared" si="678"/>
        <v>1099.0140077190899</v>
      </c>
      <c r="IC43" s="277">
        <f t="shared" si="678"/>
        <v>1075.5909357296348</v>
      </c>
      <c r="ID43" s="277">
        <f t="shared" si="678"/>
        <v>1049.6558317399617</v>
      </c>
      <c r="IE43" s="277">
        <f t="shared" si="678"/>
        <v>1168.9289045790706</v>
      </c>
      <c r="IF43" s="277">
        <f t="shared" si="678"/>
        <v>1053.7441755598977</v>
      </c>
      <c r="IG43" s="277">
        <f t="shared" si="678"/>
        <v>1019.8075646980757</v>
      </c>
      <c r="IH43" s="277">
        <f t="shared" si="678"/>
        <v>1063.6071672821777</v>
      </c>
      <c r="II43" s="277">
        <f t="shared" si="678"/>
        <v>1080.0456512749827</v>
      </c>
      <c r="IJ43" s="277">
        <f t="shared" si="678"/>
        <v>1389.8265306122448</v>
      </c>
      <c r="IK43" s="829">
        <f t="shared" si="679"/>
        <v>1161.5714285714287</v>
      </c>
      <c r="IL43" s="829">
        <f t="shared" si="679"/>
        <v>1177.6938775510205</v>
      </c>
      <c r="IM43" s="829">
        <f t="shared" si="679"/>
        <v>1170.4545454545455</v>
      </c>
      <c r="IN43" s="829">
        <f t="shared" si="679"/>
        <v>1177.7777777777778</v>
      </c>
      <c r="IO43" s="829">
        <f t="shared" si="679"/>
        <v>1186.5050505050506</v>
      </c>
      <c r="IP43" s="829">
        <f t="shared" si="679"/>
        <v>1196.8673469387754</v>
      </c>
      <c r="IQ43" s="829">
        <f t="shared" si="679"/>
        <v>1454.7653061224489</v>
      </c>
      <c r="IR43" s="829">
        <f t="shared" si="679"/>
        <v>1170.52</v>
      </c>
      <c r="IS43" s="829">
        <f t="shared" si="679"/>
        <v>1186.5757575757575</v>
      </c>
      <c r="IT43" s="829">
        <f t="shared" si="679"/>
        <v>1189.8900000000001</v>
      </c>
      <c r="IU43" s="829">
        <f t="shared" si="679"/>
        <v>1210.4646464646464</v>
      </c>
      <c r="IV43" s="829">
        <f t="shared" si="679"/>
        <v>1199.3465346534654</v>
      </c>
      <c r="IW43" s="956">
        <f t="shared" si="680"/>
        <v>1486.17</v>
      </c>
      <c r="IX43" s="956">
        <f t="shared" si="680"/>
        <v>1224.0505050505051</v>
      </c>
      <c r="IY43" s="956">
        <f t="shared" si="680"/>
        <v>1127.6168224299065</v>
      </c>
      <c r="IZ43" s="956">
        <f t="shared" si="680"/>
        <v>1138.9150943396226</v>
      </c>
      <c r="JA43" s="956">
        <f t="shared" si="680"/>
        <v>1147.4666666666667</v>
      </c>
      <c r="JB43" s="956">
        <f t="shared" si="680"/>
        <v>1386.132075471698</v>
      </c>
      <c r="JC43" s="956">
        <f t="shared" si="680"/>
        <v>1115.2454545454545</v>
      </c>
      <c r="JD43" s="956">
        <f t="shared" si="680"/>
        <v>1088.1926605504586</v>
      </c>
      <c r="JE43" s="956">
        <f t="shared" si="680"/>
        <v>1082.5045871559632</v>
      </c>
      <c r="JF43" s="956">
        <f t="shared" si="680"/>
        <v>1151.3689320388351</v>
      </c>
      <c r="JG43" s="956">
        <f t="shared" si="680"/>
        <v>1153.7087378640776</v>
      </c>
      <c r="JH43" s="956">
        <f t="shared" si="680"/>
        <v>1147.0961538461538</v>
      </c>
      <c r="JI43" s="1016">
        <f>CN43</f>
        <v>1502.9896907216496</v>
      </c>
      <c r="JJ43" s="1016">
        <f>CO43</f>
        <v>1198</v>
      </c>
      <c r="JK43" s="1016">
        <f t="shared" si="681"/>
        <v>1198.21875</v>
      </c>
      <c r="JL43" s="1016">
        <f t="shared" si="682"/>
        <v>1215.8469387755101</v>
      </c>
      <c r="JM43" s="1016">
        <f t="shared" si="683"/>
        <v>1210.2857142857142</v>
      </c>
      <c r="JN43" s="1016">
        <f t="shared" si="684"/>
        <v>1427.4536082474226</v>
      </c>
      <c r="JO43" s="1016">
        <f t="shared" si="685"/>
        <v>1277.8854166666667</v>
      </c>
      <c r="JP43" s="1016">
        <f t="shared" si="686"/>
        <v>1245.8</v>
      </c>
      <c r="JQ43" s="1016">
        <f t="shared" si="687"/>
        <v>0</v>
      </c>
      <c r="JR43" s="1016">
        <f t="shared" si="688"/>
        <v>0</v>
      </c>
      <c r="JS43" s="1016">
        <f t="shared" si="689"/>
        <v>0</v>
      </c>
      <c r="JT43" s="1016">
        <f t="shared" si="690"/>
        <v>0</v>
      </c>
    </row>
    <row r="44" spans="1:280" ht="15.75" customHeight="1">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21"/>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c r="A45" s="802"/>
      <c r="B45" s="56">
        <v>7.1</v>
      </c>
      <c r="C45" s="7"/>
      <c r="D45" s="119"/>
      <c r="E45" s="1105" t="s">
        <v>57</v>
      </c>
      <c r="F45" s="1105"/>
      <c r="G45" s="1106"/>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71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71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71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713">SUM(BZ45:CK45)/$CL$4</f>
        <v>1094338.6741666666</v>
      </c>
      <c r="CN45" s="656">
        <v>975788.4</v>
      </c>
      <c r="CO45" s="249">
        <v>946109.59000000008</v>
      </c>
      <c r="CP45" s="222">
        <v>952139.08</v>
      </c>
      <c r="CQ45" s="657">
        <v>977618.92999999993</v>
      </c>
      <c r="CR45" s="912">
        <v>862508.02</v>
      </c>
      <c r="CS45" s="658">
        <v>852908.37</v>
      </c>
      <c r="CT45" s="656">
        <v>756768.2</v>
      </c>
      <c r="CU45" s="658">
        <v>2742097.85</v>
      </c>
      <c r="CV45" s="656"/>
      <c r="CW45" s="656"/>
      <c r="CX45" s="656"/>
      <c r="CY45" s="656"/>
      <c r="CZ45" s="140">
        <f>SUM(CN45:CY45)</f>
        <v>9065938.4399999995</v>
      </c>
      <c r="DA45" s="160">
        <f>SUM(CN45:CY45)/$CZ$4</f>
        <v>1133242.3049999999</v>
      </c>
      <c r="DB45" s="689">
        <f t="shared" ref="DB45:DB50" si="714">AX45-AU45</f>
        <v>24154.1599999998</v>
      </c>
      <c r="DC45" s="672">
        <f t="shared" ref="DC45:DC50" si="715">DB45/AU45</f>
        <v>3.0745258395675584E-2</v>
      </c>
      <c r="DD45" s="689">
        <f t="shared" ref="DD45:DD50" si="716">AY45-AX45</f>
        <v>23141.40000000014</v>
      </c>
      <c r="DE45" s="672">
        <f t="shared" ref="DE45:DE50" si="717">DD45/AX45</f>
        <v>2.8577517024328519E-2</v>
      </c>
      <c r="DF45" s="689">
        <f t="shared" ref="DF45:DF50" si="718">AZ45-AY45</f>
        <v>-89650.90000000014</v>
      </c>
      <c r="DG45" s="672">
        <f t="shared" ref="DG45:DG50" si="719">DF45/AY45</f>
        <v>-0.10763474582318963</v>
      </c>
      <c r="DH45" s="689">
        <f t="shared" ref="DH45:DH50" si="720">BA45-AZ45</f>
        <v>323711.68000000017</v>
      </c>
      <c r="DI45" s="672">
        <f t="shared" ref="DI45:DI50" si="721">DH45/AZ45</f>
        <v>0.43552546545390569</v>
      </c>
      <c r="DJ45" s="689">
        <f t="shared" ref="DJ45:DJ50" si="722">BB45-BA45</f>
        <v>-195557.44000000018</v>
      </c>
      <c r="DK45" s="672">
        <f t="shared" ref="DK45:DK50" si="723">DJ45/BA45</f>
        <v>-0.18328149818034795</v>
      </c>
      <c r="DL45" s="689">
        <f t="shared" ref="DL45:DL50" si="724">BC45-BB45</f>
        <v>66706.430000000051</v>
      </c>
      <c r="DM45" s="672">
        <f t="shared" ref="DM45:DM50" si="725">DL45/BB45</f>
        <v>7.6549011581288462E-2</v>
      </c>
      <c r="DN45" s="689">
        <f t="shared" ref="DN45:DN50" si="726">BD45-BC45</f>
        <v>1393174.3200000003</v>
      </c>
      <c r="DO45" s="672">
        <f t="shared" ref="DO45:DO50" si="727">DN45/BC45</f>
        <v>1.485058434640891</v>
      </c>
      <c r="DP45" s="689">
        <f t="shared" ref="DP45:DP50" si="728">BE45-BD45</f>
        <v>-1393371.35</v>
      </c>
      <c r="DQ45" s="672">
        <f t="shared" ref="DQ45:DQ50" si="729">DP45/BD45</f>
        <v>-0.59767949061836023</v>
      </c>
      <c r="DR45" s="689">
        <f t="shared" ref="DR45:DR50" si="730">BF45-BE45</f>
        <v>-16674.570000000065</v>
      </c>
      <c r="DS45" s="672">
        <f t="shared" ref="DS45:DS50" si="731">DR45/BE45</f>
        <v>-1.7778042805684045E-2</v>
      </c>
      <c r="DT45" s="689">
        <f t="shared" ref="DT45:DT50" si="732">BG45-BF45</f>
        <v>-122134.83999999997</v>
      </c>
      <c r="DU45" s="109">
        <f t="shared" ref="DU45:DU50" si="733">DT45/BF45</f>
        <v>-0.13257426673395592</v>
      </c>
      <c r="DV45" s="689">
        <f t="shared" ref="DV45:DV50" si="734">BH45-BG45</f>
        <v>416267.77999999991</v>
      </c>
      <c r="DW45" s="672">
        <f t="shared" ref="DW45:DW50" si="735">DV45/BG45</f>
        <v>0.52090696083048316</v>
      </c>
      <c r="DX45" s="689">
        <f t="shared" ref="DX45:DX50" si="736">BI45-BH45</f>
        <v>-25792.709999999963</v>
      </c>
      <c r="DY45" s="672">
        <f t="shared" ref="DY45:DY50" si="737">DX45/BH45</f>
        <v>-2.1221774313482086E-2</v>
      </c>
      <c r="DZ45" s="689">
        <f t="shared" ref="DZ45:DZ50" si="738">BL45-BI45</f>
        <v>-355082.67000000004</v>
      </c>
      <c r="EA45" s="672">
        <f t="shared" ref="EA45:EA50" si="739">DZ45/BI45</f>
        <v>-0.29849007424569535</v>
      </c>
      <c r="EB45" s="335">
        <f t="shared" ref="EB45:EB50" si="740">BM45-BL45</f>
        <v>7471.1500000000233</v>
      </c>
      <c r="EC45" s="410">
        <f t="shared" ref="EC45:EC50" si="741">EB45/BL45</f>
        <v>8.9527004336190999E-3</v>
      </c>
      <c r="ED45" s="335">
        <f t="shared" ref="ED45:ED50" si="742">BN45-BM45</f>
        <v>-627.15999999991618</v>
      </c>
      <c r="EE45" s="410">
        <f t="shared" ref="EE45:EE50" si="743">ED45/BM45</f>
        <v>-7.4485912285904212E-4</v>
      </c>
      <c r="EF45" s="335">
        <f t="shared" ref="EF45:EF50" si="744">BO45-BN45</f>
        <v>-10775.5</v>
      </c>
      <c r="EG45" s="410">
        <f t="shared" ref="EG45:EG50" si="745">EF45/BN45</f>
        <v>-1.2807277799940371E-2</v>
      </c>
      <c r="EH45" s="335">
        <f t="shared" ref="EH45:EH50" si="746">BP45-BO45</f>
        <v>31718.989999999874</v>
      </c>
      <c r="EI45" s="410">
        <f t="shared" ref="EI45:EI50" si="747">EH45/BO45</f>
        <v>3.8188869622346369E-2</v>
      </c>
      <c r="EJ45" s="335">
        <f t="shared" ref="EJ45:EJ50" si="748">BQ45-BP45</f>
        <v>36696.819999999949</v>
      </c>
      <c r="EK45" s="410">
        <f t="shared" ref="EK45:EK50" si="749">EJ45/BP45</f>
        <v>4.2556854128845086E-2</v>
      </c>
      <c r="EL45" s="335">
        <f t="shared" ref="EL45:EL50" si="750">BR45-BQ45</f>
        <v>1877945.3299999998</v>
      </c>
      <c r="EM45" s="410">
        <f t="shared" ref="EM45:EM50" si="751">EL45/BQ45</f>
        <v>2.0889319014738046</v>
      </c>
      <c r="EN45" s="335">
        <f t="shared" ref="EN45:EN50" si="752">BS45-BR45</f>
        <v>-1883097.8699999996</v>
      </c>
      <c r="EO45" s="410">
        <f t="shared" ref="EO45:EO50" si="753">EN45/BR45</f>
        <v>-0.67811897268910648</v>
      </c>
      <c r="EP45" s="335">
        <f t="shared" ref="EP45:EP50" si="754">BT45-BS45</f>
        <v>-26754.790000000037</v>
      </c>
      <c r="EQ45" s="410">
        <f t="shared" ref="EQ45:EQ50" si="755">EP45/BS45</f>
        <v>-2.993223671034902E-2</v>
      </c>
      <c r="ER45" s="335">
        <f t="shared" ref="ER45:ER50" si="756">BU45-BT45</f>
        <v>15561.229999999981</v>
      </c>
      <c r="ES45" s="410">
        <f t="shared" ref="ES45:ES50" si="757">ER45/BT45</f>
        <v>1.7946488033418032E-2</v>
      </c>
      <c r="ET45" s="335">
        <f t="shared" ref="ET45:ET50" si="758">BV45-BU45</f>
        <v>50861.919999999925</v>
      </c>
      <c r="EU45" s="410">
        <f t="shared" ref="EU45:EU50" si="759">ET45/BU45</f>
        <v>5.7623993661735845E-2</v>
      </c>
      <c r="EV45" s="335">
        <f t="shared" ref="EV45:EV50" si="760">BW45-BV45</f>
        <v>1397196.2200000002</v>
      </c>
      <c r="EW45" s="410">
        <f t="shared" ref="EW45:EW50" si="761">EV45/BV45</f>
        <v>1.4967067274610619</v>
      </c>
      <c r="EX45" s="335">
        <f t="shared" ref="EX45:EX50" si="762">BZ45-BW45</f>
        <v>-1476683.29</v>
      </c>
      <c r="EY45" s="410">
        <f t="shared" ref="EY45:EY50" si="763">EX45/BW45</f>
        <v>-0.63357661271539367</v>
      </c>
      <c r="EZ45" s="335">
        <f t="shared" ref="EZ45:EZ50" si="764">CA45-BZ45</f>
        <v>28217.839999999967</v>
      </c>
      <c r="FA45" s="410">
        <f t="shared" ref="FA45:FA50" si="765">EZ45/BZ45</f>
        <v>3.3040937295373732E-2</v>
      </c>
      <c r="FB45" s="335">
        <f t="shared" ref="FB45:FB50" si="766">CB45-CA45</f>
        <v>-6342.5300000000279</v>
      </c>
      <c r="FC45" s="410">
        <f t="shared" ref="FC45:FC50" si="767">FB45/CA45</f>
        <v>-7.1890845310607311E-3</v>
      </c>
      <c r="FD45" s="335">
        <f t="shared" ref="FD45:FD50" si="768">CC45-CB45</f>
        <v>132951.39000000013</v>
      </c>
      <c r="FE45" s="410">
        <f t="shared" ref="FE45:FE50" si="769">FD45/CB45</f>
        <v>0.1517879861276252</v>
      </c>
      <c r="FF45" s="335">
        <f t="shared" ref="FF45:FF50" si="770">CD45-CC45</f>
        <v>-80775.350000000093</v>
      </c>
      <c r="FG45" s="410">
        <f t="shared" ref="FG45:FG50" si="771">FF45/CC45</f>
        <v>-8.0066495692357034E-2</v>
      </c>
      <c r="FH45" s="335">
        <f t="shared" ref="FH45:FH50" si="772">CE45-CD45</f>
        <v>94204.910000000033</v>
      </c>
      <c r="FI45" s="410">
        <f t="shared" ref="FI45:FI50" si="773">FH45/CD45</f>
        <v>0.10150538321688644</v>
      </c>
      <c r="FJ45" s="335">
        <f t="shared" ref="FJ45:FJ50" si="774">CF45-CE45</f>
        <v>1893550.4300000002</v>
      </c>
      <c r="FK45" s="410">
        <f t="shared" ref="FK45:FK50" si="775">FJ45/CE45</f>
        <v>1.8522763777478111</v>
      </c>
      <c r="FL45" s="1008">
        <f t="shared" ref="FL45:FL50" si="776">CG45-CF45</f>
        <v>-1913817.8900000001</v>
      </c>
      <c r="FM45" s="410">
        <f t="shared" ref="FM45:FM50" si="777">FL45/CF45</f>
        <v>-0.65635366858471078</v>
      </c>
      <c r="FN45" s="335">
        <f t="shared" ref="FN45:FN50" si="778">CH45-CG45</f>
        <v>-99033.84999999986</v>
      </c>
      <c r="FO45" s="410">
        <f t="shared" ref="FO45:FO50" si="779">FN45/CG45</f>
        <v>-9.8834656656281661E-2</v>
      </c>
      <c r="FP45" s="335">
        <f t="shared" ref="FP45:FP50" si="780">CI45-CH45</f>
        <v>-204370.32000000007</v>
      </c>
      <c r="FQ45" s="410">
        <f t="shared" ref="FQ45:FQ50" si="781">FP45/CH45</f>
        <v>-0.2263283402340095</v>
      </c>
      <c r="FR45" s="335">
        <f t="shared" ref="FR45:FR50" si="782">CJ45-CI45</f>
        <v>312616.84000000008</v>
      </c>
      <c r="FS45" s="410">
        <f t="shared" ref="FS45:FS50" si="783">FR45/CI45</f>
        <v>0.44748326054010734</v>
      </c>
      <c r="FT45" s="335">
        <f t="shared" ref="FT45:FT50" si="784">CK45-CJ45</f>
        <v>18779.179999999935</v>
      </c>
      <c r="FU45" s="410">
        <f t="shared" ref="FU45:FU50" si="785">FT45/CJ45</f>
        <v>1.8570666880901157E-2</v>
      </c>
      <c r="FV45" s="335">
        <f t="shared" ref="FV45:FV50" si="786">CN45-CK45</f>
        <v>-54218.869999999995</v>
      </c>
      <c r="FW45" s="410">
        <f t="shared" ref="FW45:FW50" si="787">FV45/CK45</f>
        <v>-5.2639308070126525E-2</v>
      </c>
      <c r="FX45" s="335">
        <f t="shared" ref="FX45:FX50" si="788">CO45-CN45</f>
        <v>-29678.809999999939</v>
      </c>
      <c r="FY45" s="410">
        <f t="shared" ref="FY45:FY50" si="789">FX45/CN45</f>
        <v>-3.0415210920728242E-2</v>
      </c>
      <c r="FZ45" s="335">
        <f t="shared" ref="FZ45:FZ50" si="790">CP45-CO45</f>
        <v>6029.4899999998743</v>
      </c>
      <c r="GA45" s="410">
        <f t="shared" ref="GA45:GA50" si="791">FZ45/CO45</f>
        <v>6.3729297998130147E-3</v>
      </c>
      <c r="GB45" s="335">
        <f t="shared" ref="GB45:GB50" si="792">CQ45-CP45</f>
        <v>25479.849999999977</v>
      </c>
      <c r="GC45" s="410">
        <f t="shared" ref="GC45:GC50" si="793">GB45/CP45</f>
        <v>2.6760638792391524E-2</v>
      </c>
      <c r="GD45" s="335">
        <f t="shared" ref="GD45:GD50" si="794">CR45-CQ45</f>
        <v>-115110.90999999992</v>
      </c>
      <c r="GE45" s="410">
        <f t="shared" ref="GE45:GE50" si="795">GD45/CQ45</f>
        <v>-0.11774619585158802</v>
      </c>
      <c r="GF45" s="335">
        <f t="shared" ref="GF45:GF50" si="796">CS45-CR45</f>
        <v>-9599.6500000000233</v>
      </c>
      <c r="GG45" s="410">
        <f t="shared" ref="GG45:GG50" si="797">GF45/CR45</f>
        <v>-1.1129925493330512E-2</v>
      </c>
      <c r="GH45" s="335">
        <f t="shared" ref="GH45:GH50" si="798">CT45-CS45</f>
        <v>-96140.170000000042</v>
      </c>
      <c r="GI45" s="410">
        <f t="shared" ref="GI45:GI50" si="799">GH45/CS45</f>
        <v>-0.11272039691672864</v>
      </c>
      <c r="GJ45" s="335">
        <f t="shared" ref="GJ45:GJ50" si="800">CU45-CT45</f>
        <v>1985329.6500000001</v>
      </c>
      <c r="GK45" s="410">
        <f t="shared" ref="GK45:GK50" si="801">GJ45/CT45</f>
        <v>2.6234316531799307</v>
      </c>
      <c r="GL45" s="335">
        <f t="shared" ref="GL45:GL50" si="802">CV45-CU45</f>
        <v>-2742097.85</v>
      </c>
      <c r="GM45" s="410">
        <f t="shared" ref="GM45:GM50" si="803">GL45/CU45</f>
        <v>-1</v>
      </c>
      <c r="GN45" s="335">
        <f t="shared" ref="GN45:GN50" si="804">CW45-CV45</f>
        <v>0</v>
      </c>
      <c r="GO45" s="410" t="e">
        <f t="shared" ref="GO45:GO50" si="805">GN45/CV45</f>
        <v>#DIV/0!</v>
      </c>
      <c r="GP45" s="335">
        <f t="shared" ref="GP45:GP50" si="806">CX45-CW45</f>
        <v>0</v>
      </c>
      <c r="GQ45" s="410" t="e">
        <f t="shared" ref="GQ45:GQ50" si="807">GP45/CW45</f>
        <v>#DIV/0!</v>
      </c>
      <c r="GR45" s="335">
        <f t="shared" ref="GR45:GR50" si="808">CY45-CX45</f>
        <v>0</v>
      </c>
      <c r="GS45" s="410" t="e">
        <f t="shared" ref="GS45:GS50" si="809">GR45/CX45</f>
        <v>#DIV/0!</v>
      </c>
      <c r="GT45" s="222">
        <f t="shared" ref="GT45:GT50" si="810">CG45</f>
        <v>1002015.4199999999</v>
      </c>
      <c r="GU45" s="249">
        <f t="shared" ref="GU45:GU50" si="811">CU45</f>
        <v>2742097.85</v>
      </c>
      <c r="GV45" s="689">
        <f>GU45-GT45</f>
        <v>1740082.4300000002</v>
      </c>
      <c r="GW45" s="109">
        <f t="shared" ref="GW45:GW46" si="812">IF(ISERROR(GV45/GT45),0,GV45/GT45)</f>
        <v>1.7365824869242035</v>
      </c>
      <c r="GX45" s="707"/>
      <c r="GY45" s="707"/>
      <c r="GZ45" s="707"/>
      <c r="HA45" t="str">
        <f t="shared" ref="HA45:HA50" si="81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814">AJ45</f>
        <v>842664.62</v>
      </c>
      <c r="HN45" s="297">
        <f t="shared" si="814"/>
        <v>728467.10000000009</v>
      </c>
      <c r="HO45" s="297">
        <f t="shared" si="814"/>
        <v>747018.07</v>
      </c>
      <c r="HP45" s="297">
        <f t="shared" si="814"/>
        <v>737646.02999999991</v>
      </c>
      <c r="HQ45" s="297">
        <f t="shared" si="814"/>
        <v>725533.50999999989</v>
      </c>
      <c r="HR45" s="297">
        <f t="shared" si="814"/>
        <v>2728501.65</v>
      </c>
      <c r="HS45" s="297">
        <f t="shared" si="814"/>
        <v>745353.13</v>
      </c>
      <c r="HT45" s="297">
        <f t="shared" si="814"/>
        <v>809195.83000000007</v>
      </c>
      <c r="HU45" s="297">
        <f t="shared" si="814"/>
        <v>773425.62000000011</v>
      </c>
      <c r="HV45" s="297">
        <f t="shared" si="814"/>
        <v>738835.52</v>
      </c>
      <c r="HW45" s="297">
        <f t="shared" si="814"/>
        <v>766413.52</v>
      </c>
      <c r="HX45" s="297">
        <f t="shared" si="814"/>
        <v>785622.28000000014</v>
      </c>
      <c r="HY45" s="297">
        <f t="shared" ref="HY45:IJ50" si="815">AX45</f>
        <v>809776.44</v>
      </c>
      <c r="HZ45" s="297">
        <f t="shared" si="815"/>
        <v>832917.84000000008</v>
      </c>
      <c r="IA45" s="297">
        <f t="shared" si="815"/>
        <v>743266.94</v>
      </c>
      <c r="IB45" s="297">
        <f t="shared" si="815"/>
        <v>1066978.6200000001</v>
      </c>
      <c r="IC45" s="297">
        <f t="shared" si="815"/>
        <v>871421.17999999993</v>
      </c>
      <c r="ID45" s="297">
        <f t="shared" si="815"/>
        <v>938127.61</v>
      </c>
      <c r="IE45" s="297">
        <f t="shared" si="815"/>
        <v>2331301.9300000002</v>
      </c>
      <c r="IF45" s="297">
        <f t="shared" si="815"/>
        <v>937930.58000000007</v>
      </c>
      <c r="IG45" s="297">
        <f t="shared" si="815"/>
        <v>921256.01</v>
      </c>
      <c r="IH45" s="297">
        <f t="shared" si="815"/>
        <v>799121.17</v>
      </c>
      <c r="II45" s="297">
        <f t="shared" si="815"/>
        <v>1215388.95</v>
      </c>
      <c r="IJ45" s="297">
        <f t="shared" si="815"/>
        <v>1189596.24</v>
      </c>
      <c r="IK45" s="839">
        <f t="shared" ref="IK45:IV50" si="816">BL45</f>
        <v>834513.57</v>
      </c>
      <c r="IL45" s="839">
        <f t="shared" si="816"/>
        <v>841984.72</v>
      </c>
      <c r="IM45" s="839">
        <f t="shared" si="816"/>
        <v>841357.56</v>
      </c>
      <c r="IN45" s="839">
        <f t="shared" si="816"/>
        <v>830582.06</v>
      </c>
      <c r="IO45" s="839">
        <f t="shared" si="816"/>
        <v>862301.04999999993</v>
      </c>
      <c r="IP45" s="839">
        <f t="shared" si="816"/>
        <v>898997.86999999988</v>
      </c>
      <c r="IQ45" s="839">
        <f t="shared" si="816"/>
        <v>2776943.1999999997</v>
      </c>
      <c r="IR45" s="839">
        <f t="shared" si="816"/>
        <v>893845.33000000007</v>
      </c>
      <c r="IS45" s="839">
        <f t="shared" si="816"/>
        <v>867090.54</v>
      </c>
      <c r="IT45" s="839">
        <f t="shared" si="816"/>
        <v>882651.77</v>
      </c>
      <c r="IU45" s="839">
        <f t="shared" si="816"/>
        <v>933513.69</v>
      </c>
      <c r="IV45" s="839">
        <f t="shared" si="816"/>
        <v>2330709.91</v>
      </c>
      <c r="IW45" s="966">
        <f t="shared" ref="IW45:JH50" si="817">BZ45</f>
        <v>854026.62</v>
      </c>
      <c r="IX45" s="966">
        <f t="shared" si="817"/>
        <v>882244.46</v>
      </c>
      <c r="IY45" s="966">
        <f t="shared" si="817"/>
        <v>875901.92999999993</v>
      </c>
      <c r="IZ45" s="966">
        <f t="shared" si="817"/>
        <v>1008853.3200000001</v>
      </c>
      <c r="JA45" s="966">
        <f t="shared" si="817"/>
        <v>928077.97</v>
      </c>
      <c r="JB45" s="966">
        <f t="shared" si="817"/>
        <v>1022282.88</v>
      </c>
      <c r="JC45" s="966">
        <f t="shared" si="817"/>
        <v>2915833.31</v>
      </c>
      <c r="JD45" s="966">
        <f t="shared" si="817"/>
        <v>1002015.4199999999</v>
      </c>
      <c r="JE45" s="966">
        <f t="shared" si="817"/>
        <v>902981.57000000007</v>
      </c>
      <c r="JF45" s="966">
        <f t="shared" si="817"/>
        <v>698611.25</v>
      </c>
      <c r="JG45" s="966">
        <f t="shared" si="817"/>
        <v>1011228.0900000001</v>
      </c>
      <c r="JH45" s="966">
        <f t="shared" si="817"/>
        <v>1030007.27</v>
      </c>
      <c r="JI45" s="1026">
        <f t="shared" ref="JI45:JJ50" si="818">CN45</f>
        <v>975788.4</v>
      </c>
      <c r="JJ45" s="1026">
        <f t="shared" si="818"/>
        <v>946109.59000000008</v>
      </c>
      <c r="JK45" s="1026">
        <f t="shared" ref="JK45:JK50" si="819">CP45</f>
        <v>952139.08</v>
      </c>
      <c r="JL45" s="1026">
        <f t="shared" ref="JL45:JL50" si="820">CQ45</f>
        <v>977618.92999999993</v>
      </c>
      <c r="JM45" s="1026">
        <f t="shared" ref="JM45:JM50" si="821">CR45</f>
        <v>862508.02</v>
      </c>
      <c r="JN45" s="1026">
        <f t="shared" ref="JN45:JN50" si="822">CS45</f>
        <v>852908.37</v>
      </c>
      <c r="JO45" s="1026">
        <f t="shared" ref="JO45:JO50" si="823">CT45</f>
        <v>756768.2</v>
      </c>
      <c r="JP45" s="1026">
        <f t="shared" ref="JP45:JP50" si="824">CU45</f>
        <v>2742097.85</v>
      </c>
      <c r="JQ45" s="1026">
        <f t="shared" ref="JQ45:JQ50" si="825">CV45</f>
        <v>0</v>
      </c>
      <c r="JR45" s="1026">
        <f t="shared" ref="JR45:JR50" si="826">CW45</f>
        <v>0</v>
      </c>
      <c r="JS45" s="1026">
        <f t="shared" ref="JS45:JS50" si="827">CX45</f>
        <v>0</v>
      </c>
      <c r="JT45" s="1026">
        <f t="shared" ref="JT45:JT50" si="828">CY45</f>
        <v>0</v>
      </c>
    </row>
    <row r="46" spans="1:280" s="2" customFormat="1">
      <c r="A46" s="802"/>
      <c r="B46" s="56">
        <v>7.2</v>
      </c>
      <c r="C46" s="7"/>
      <c r="D46" s="119"/>
      <c r="E46" s="1105" t="s">
        <v>169</v>
      </c>
      <c r="F46" s="1105"/>
      <c r="G46" s="1106"/>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829">V45/V39</f>
        <v>7.1276031349856126</v>
      </c>
      <c r="W46" s="61">
        <f t="shared" si="829"/>
        <v>5.8187893834641633</v>
      </c>
      <c r="X46" s="25">
        <f t="shared" si="829"/>
        <v>6.9148461218955957</v>
      </c>
      <c r="Y46" s="61">
        <f t="shared" si="82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30">AJ45/AJ39</f>
        <v>7.554210436669087</v>
      </c>
      <c r="AK46" s="61">
        <f t="shared" si="830"/>
        <v>5.4004929979464604</v>
      </c>
      <c r="AL46" s="25">
        <f t="shared" si="830"/>
        <v>6.7063297423467096</v>
      </c>
      <c r="AM46" s="61">
        <f t="shared" si="830"/>
        <v>6.6176180394197379</v>
      </c>
      <c r="AN46" s="25">
        <f t="shared" si="830"/>
        <v>6.5188954778655299</v>
      </c>
      <c r="AO46" s="648">
        <f t="shared" si="830"/>
        <v>24.557644501647076</v>
      </c>
      <c r="AP46" s="647">
        <f t="shared" si="830"/>
        <v>6.7136833903801119</v>
      </c>
      <c r="AQ46" s="648">
        <f t="shared" si="830"/>
        <v>6.1067696290035327</v>
      </c>
      <c r="AR46" s="647">
        <f t="shared" si="830"/>
        <v>6.9713154384193841</v>
      </c>
      <c r="AS46" s="648">
        <f t="shared" si="830"/>
        <v>6.6372805346940247</v>
      </c>
      <c r="AT46" s="647">
        <f t="shared" si="830"/>
        <v>6.8673200541204089</v>
      </c>
      <c r="AU46" s="648">
        <f t="shared" si="830"/>
        <v>6.9872841438685134</v>
      </c>
      <c r="AV46" s="141">
        <f t="shared" ref="AV46:BA46" si="831">AV45/AV39</f>
        <v>8.0553568556486468</v>
      </c>
      <c r="AW46" s="757">
        <f t="shared" si="831"/>
        <v>8.0553568556486468</v>
      </c>
      <c r="AX46" s="25">
        <f t="shared" si="831"/>
        <v>7.2044808227831201</v>
      </c>
      <c r="AY46" s="61">
        <f t="shared" si="831"/>
        <v>6.2230960154808255</v>
      </c>
      <c r="AZ46" s="25">
        <f t="shared" si="831"/>
        <v>6.7132748654214378</v>
      </c>
      <c r="BA46" s="61">
        <f t="shared" si="831"/>
        <v>9.6427381587152414</v>
      </c>
      <c r="BB46" s="25">
        <f t="shared" ref="BB46:BG46" si="832">BB45/BB39</f>
        <v>7.9134498133837026</v>
      </c>
      <c r="BC46" s="648">
        <f t="shared" si="832"/>
        <v>8.5444342131628321</v>
      </c>
      <c r="BD46" s="647">
        <f t="shared" si="832"/>
        <v>18.912466576889379</v>
      </c>
      <c r="BE46" s="648">
        <f t="shared" si="832"/>
        <v>8.5624482380865441</v>
      </c>
      <c r="BF46" s="647">
        <f t="shared" si="832"/>
        <v>8.392220542017764</v>
      </c>
      <c r="BG46" s="648">
        <f t="shared" si="832"/>
        <v>7.234812095423476</v>
      </c>
      <c r="BH46" s="647">
        <f t="shared" ref="BH46:BI46" si="833">BH45/BH39</f>
        <v>10.919642327700062</v>
      </c>
      <c r="BI46" s="648">
        <f t="shared" si="833"/>
        <v>8.7339944054095717</v>
      </c>
      <c r="BJ46" s="141">
        <f>BJ45/BJ39</f>
        <v>9.1185026576546075</v>
      </c>
      <c r="BK46" s="757">
        <f>BK45/BK39</f>
        <v>9.1185026576546075</v>
      </c>
      <c r="BL46" s="25">
        <f t="shared" ref="BL46:BM46" si="834">BL45/BL39</f>
        <v>7.3309693940299026</v>
      </c>
      <c r="BM46" s="61">
        <f t="shared" si="834"/>
        <v>7.2953430259760514</v>
      </c>
      <c r="BN46" s="25">
        <f t="shared" ref="BN46:BO46" si="835">BN45/BN39</f>
        <v>7.2609066666666671</v>
      </c>
      <c r="BO46" s="61">
        <f t="shared" si="835"/>
        <v>7.1233452830188684</v>
      </c>
      <c r="BP46" s="25">
        <f t="shared" ref="BP46:BQ46" si="836">BP45/BP39</f>
        <v>7.3409814922018652</v>
      </c>
      <c r="BQ46" s="648">
        <f t="shared" si="836"/>
        <v>7.6645483532691623</v>
      </c>
      <c r="BR46" s="647">
        <f t="shared" ref="BR46" si="837">BR45/BR39</f>
        <v>19.478162548135259</v>
      </c>
      <c r="BS46" s="648">
        <f t="shared" ref="BS46:BT46" si="838">BS45/BS39</f>
        <v>7.6363097597648917</v>
      </c>
      <c r="BT46" s="647">
        <f t="shared" si="838"/>
        <v>7.3813157289884312</v>
      </c>
      <c r="BU46" s="647">
        <f t="shared" ref="BU46:BV46" si="839">BU45/BU39</f>
        <v>7.4179274554790782</v>
      </c>
      <c r="BV46" s="647">
        <f t="shared" si="839"/>
        <v>7.7899269835441762</v>
      </c>
      <c r="BW46" s="647">
        <f t="shared" ref="BW46" si="840">BW45/BW39</f>
        <v>19.240757425660838</v>
      </c>
      <c r="BX46" s="141">
        <f>BX45/BX39</f>
        <v>9.6227500594686237</v>
      </c>
      <c r="BY46" s="757">
        <f>BY45/BY39</f>
        <v>9.6227500594686237</v>
      </c>
      <c r="BZ46" s="647">
        <f t="shared" ref="BZ46:CA46" si="841">BZ45/BZ39</f>
        <v>5.7464934697914778</v>
      </c>
      <c r="CA46" s="61">
        <f t="shared" si="841"/>
        <v>7.2803860341142581</v>
      </c>
      <c r="CB46" s="25">
        <f t="shared" ref="CB46:CC46" si="842">CB45/CB39</f>
        <v>7.259557664415067</v>
      </c>
      <c r="CC46" s="61">
        <f t="shared" si="842"/>
        <v>8.3566230689583776</v>
      </c>
      <c r="CD46" s="25">
        <f t="shared" ref="CD46:CE46" si="843">CD45/CD39</f>
        <v>7.7029146608678332</v>
      </c>
      <c r="CE46" s="648">
        <f t="shared" si="843"/>
        <v>6.9576184577690059</v>
      </c>
      <c r="CF46" s="647">
        <f t="shared" ref="CF46:CG46" si="844">CF45/CF39</f>
        <v>23.768378017069214</v>
      </c>
      <c r="CG46" s="648">
        <f t="shared" si="844"/>
        <v>8.4477706490856814</v>
      </c>
      <c r="CH46" s="647">
        <f t="shared" ref="CH46:CI46" si="845">CH45/CH39</f>
        <v>7.6528401684845715</v>
      </c>
      <c r="CI46" s="647">
        <f t="shared" si="845"/>
        <v>5.8909297501496738</v>
      </c>
      <c r="CJ46" s="647">
        <f t="shared" ref="CJ46:CK46" si="846">CJ45/CJ39</f>
        <v>8.5097287767604701</v>
      </c>
      <c r="CK46" s="647">
        <f t="shared" si="846"/>
        <v>8.6339022447987386</v>
      </c>
      <c r="CL46" s="141">
        <f>CL45/CL39</f>
        <v>8.7863637330756941</v>
      </c>
      <c r="CM46" s="757">
        <f>CM45/CM39</f>
        <v>8.7863637330756923</v>
      </c>
      <c r="CN46" s="647">
        <f t="shared" ref="CN46:CO46" si="847">CN45/CN39</f>
        <v>6.6931092667535497</v>
      </c>
      <c r="CO46" s="61">
        <f t="shared" si="847"/>
        <v>8.141658692322256</v>
      </c>
      <c r="CP46" s="25">
        <f t="shared" ref="CP46:CQ46" si="848">CP45/CP39</f>
        <v>8.2773829208286607</v>
      </c>
      <c r="CQ46" s="61">
        <f t="shared" si="848"/>
        <v>8.2047361795338762</v>
      </c>
      <c r="CR46" s="25">
        <f t="shared" ref="CR46:CS46" si="849">CR45/CR39</f>
        <v>7.2719211183056798</v>
      </c>
      <c r="CS46" s="648">
        <f t="shared" si="849"/>
        <v>6.1598287629186137</v>
      </c>
      <c r="CT46" s="1084">
        <f t="shared" ref="CT46:CU46" si="850">CT45/CT39</f>
        <v>6.1687863250650077</v>
      </c>
      <c r="CU46" s="648">
        <f t="shared" si="850"/>
        <v>23.169198823837569</v>
      </c>
      <c r="CV46" s="647"/>
      <c r="CW46" s="647"/>
      <c r="CX46" s="647"/>
      <c r="CY46" s="647"/>
      <c r="CZ46" s="141">
        <f>CZ45/CZ39</f>
        <v>9.1181214490529285</v>
      </c>
      <c r="DA46" s="757">
        <f>DA45/DA39</f>
        <v>9.1181214490529285</v>
      </c>
      <c r="DB46" s="790">
        <f t="shared" si="714"/>
        <v>0.2171966789146067</v>
      </c>
      <c r="DC46" s="672">
        <f t="shared" si="715"/>
        <v>3.108456367918017E-2</v>
      </c>
      <c r="DD46" s="690">
        <f t="shared" si="716"/>
        <v>-0.9813848073022946</v>
      </c>
      <c r="DE46" s="672">
        <f t="shared" si="717"/>
        <v>-0.13621867160764842</v>
      </c>
      <c r="DF46" s="690">
        <f t="shared" si="718"/>
        <v>0.49017884994061234</v>
      </c>
      <c r="DG46" s="672">
        <f t="shared" si="719"/>
        <v>7.8767682311380635E-2</v>
      </c>
      <c r="DH46" s="690">
        <f t="shared" si="720"/>
        <v>2.9294632932938036</v>
      </c>
      <c r="DI46" s="672">
        <f t="shared" si="721"/>
        <v>0.43636873985047259</v>
      </c>
      <c r="DJ46" s="690">
        <f t="shared" si="722"/>
        <v>-1.7292883453315389</v>
      </c>
      <c r="DK46" s="672">
        <f t="shared" si="723"/>
        <v>-0.1793358190244525</v>
      </c>
      <c r="DL46" s="690">
        <f t="shared" si="724"/>
        <v>0.63098439977912957</v>
      </c>
      <c r="DM46" s="672">
        <f t="shared" si="725"/>
        <v>7.9735692354043972E-2</v>
      </c>
      <c r="DN46" s="690">
        <f t="shared" si="726"/>
        <v>10.368032363726547</v>
      </c>
      <c r="DO46" s="672">
        <f t="shared" si="727"/>
        <v>1.213425266678797</v>
      </c>
      <c r="DP46" s="690">
        <f t="shared" si="728"/>
        <v>-10.350018338802835</v>
      </c>
      <c r="DQ46" s="672">
        <f t="shared" si="729"/>
        <v>-0.54725904189833874</v>
      </c>
      <c r="DR46" s="690">
        <f t="shared" si="730"/>
        <v>-0.17022769606878008</v>
      </c>
      <c r="DS46" s="672">
        <f t="shared" si="731"/>
        <v>-1.9880727022861509E-2</v>
      </c>
      <c r="DT46" s="690">
        <f t="shared" si="732"/>
        <v>-1.157408446594288</v>
      </c>
      <c r="DU46" s="109">
        <f t="shared" si="733"/>
        <v>-0.13791444597999197</v>
      </c>
      <c r="DV46" s="690">
        <f t="shared" si="734"/>
        <v>3.6848302322765862</v>
      </c>
      <c r="DW46" s="672">
        <f t="shared" si="735"/>
        <v>0.50931941060466501</v>
      </c>
      <c r="DX46" s="690">
        <f t="shared" si="736"/>
        <v>-2.1856479222904905</v>
      </c>
      <c r="DY46" s="672">
        <f t="shared" si="737"/>
        <v>-0.20015746456695896</v>
      </c>
      <c r="DZ46" s="690">
        <f t="shared" si="738"/>
        <v>-1.4030250113796692</v>
      </c>
      <c r="EA46" s="672">
        <f t="shared" si="739"/>
        <v>-0.1606395592045122</v>
      </c>
      <c r="EB46" s="473">
        <f t="shared" si="740"/>
        <v>-3.562636805385111E-2</v>
      </c>
      <c r="EC46" s="410">
        <f t="shared" si="741"/>
        <v>-4.859707651059632E-3</v>
      </c>
      <c r="ED46" s="473">
        <f t="shared" si="742"/>
        <v>-3.4436359309384379E-2</v>
      </c>
      <c r="EE46" s="410">
        <f t="shared" si="743"/>
        <v>-4.7203207836518562E-3</v>
      </c>
      <c r="EF46" s="473">
        <f t="shared" si="744"/>
        <v>-0.13756138364779869</v>
      </c>
      <c r="EG46" s="410">
        <f t="shared" si="745"/>
        <v>-1.8945482976570237E-2</v>
      </c>
      <c r="EH46" s="473">
        <f t="shared" si="746"/>
        <v>0.21763620918299686</v>
      </c>
      <c r="EI46" s="410">
        <f t="shared" si="747"/>
        <v>3.0552528416924189E-2</v>
      </c>
      <c r="EJ46" s="473">
        <f t="shared" si="748"/>
        <v>0.32356686106729704</v>
      </c>
      <c r="EK46" s="410">
        <f t="shared" si="749"/>
        <v>4.4076784747518263E-2</v>
      </c>
      <c r="EL46" s="473">
        <f t="shared" si="750"/>
        <v>11.813614194866098</v>
      </c>
      <c r="EM46" s="410">
        <f t="shared" si="751"/>
        <v>1.5413320720753536</v>
      </c>
      <c r="EN46" s="473">
        <f t="shared" si="752"/>
        <v>-11.841852788370367</v>
      </c>
      <c r="EO46" s="410">
        <f t="shared" si="753"/>
        <v>-0.60795533249639333</v>
      </c>
      <c r="EP46" s="473">
        <f t="shared" si="754"/>
        <v>-0.25499403077646043</v>
      </c>
      <c r="EQ46" s="410">
        <f t="shared" si="755"/>
        <v>-3.3392311050555297E-2</v>
      </c>
      <c r="ER46" s="473">
        <f t="shared" si="756"/>
        <v>3.6611726490646923E-2</v>
      </c>
      <c r="ES46" s="410">
        <f t="shared" si="757"/>
        <v>4.9600542552139769E-3</v>
      </c>
      <c r="ET46" s="473">
        <f t="shared" si="758"/>
        <v>0.37199952806509806</v>
      </c>
      <c r="EU46" s="410">
        <f t="shared" si="759"/>
        <v>5.0148714758639128E-2</v>
      </c>
      <c r="EV46" s="473">
        <f t="shared" si="760"/>
        <v>11.450830442116661</v>
      </c>
      <c r="EW46" s="410">
        <f t="shared" si="761"/>
        <v>1.4699535010156008</v>
      </c>
      <c r="EX46" s="473">
        <f t="shared" si="762"/>
        <v>-13.494263955869361</v>
      </c>
      <c r="EY46" s="410">
        <f t="shared" si="763"/>
        <v>-0.70133746075258208</v>
      </c>
      <c r="EZ46" s="473">
        <f t="shared" si="764"/>
        <v>1.5338925643227803</v>
      </c>
      <c r="FA46" s="410">
        <f t="shared" si="765"/>
        <v>0.26692670450009937</v>
      </c>
      <c r="FB46" s="473">
        <f t="shared" si="766"/>
        <v>-2.0828369699191107E-2</v>
      </c>
      <c r="FC46" s="410">
        <f t="shared" si="767"/>
        <v>-2.8608880904932832E-3</v>
      </c>
      <c r="FD46" s="473">
        <f t="shared" si="768"/>
        <v>1.0970654045433106</v>
      </c>
      <c r="FE46" s="410">
        <f t="shared" si="769"/>
        <v>0.15112014467781015</v>
      </c>
      <c r="FF46" s="473">
        <f t="shared" si="770"/>
        <v>-0.65370840809054442</v>
      </c>
      <c r="FG46" s="410">
        <f t="shared" si="771"/>
        <v>-7.8226384353605502E-2</v>
      </c>
      <c r="FH46" s="473">
        <f t="shared" si="772"/>
        <v>-0.74529620309882727</v>
      </c>
      <c r="FI46" s="410">
        <f t="shared" si="773"/>
        <v>-9.6755090236824715E-2</v>
      </c>
      <c r="FJ46" s="473">
        <f t="shared" si="774"/>
        <v>16.810759559300209</v>
      </c>
      <c r="FK46" s="410">
        <f t="shared" si="775"/>
        <v>2.4161657701320203</v>
      </c>
      <c r="FL46" s="473">
        <f t="shared" si="776"/>
        <v>-15.320607367983532</v>
      </c>
      <c r="FM46" s="410">
        <f t="shared" si="777"/>
        <v>-0.64457942216255015</v>
      </c>
      <c r="FN46" s="473">
        <f t="shared" si="778"/>
        <v>-0.79493048060110993</v>
      </c>
      <c r="FO46" s="410">
        <f t="shared" si="779"/>
        <v>-9.4099439203779375E-2</v>
      </c>
      <c r="FP46" s="473">
        <f t="shared" si="780"/>
        <v>-1.7619104183348977</v>
      </c>
      <c r="FQ46" s="410">
        <f t="shared" si="781"/>
        <v>-0.23022961143114978</v>
      </c>
      <c r="FR46" s="473">
        <f t="shared" si="782"/>
        <v>2.6187990266107963</v>
      </c>
      <c r="FS46" s="410">
        <f t="shared" si="783"/>
        <v>0.44454765846499172</v>
      </c>
      <c r="FT46" s="473">
        <f t="shared" si="784"/>
        <v>0.12417346803826845</v>
      </c>
      <c r="FU46" s="410">
        <f t="shared" si="785"/>
        <v>1.4591941916806834E-2</v>
      </c>
      <c r="FV46" s="473">
        <f t="shared" si="786"/>
        <v>-1.9407929780451889</v>
      </c>
      <c r="FW46" s="410">
        <f t="shared" si="787"/>
        <v>-0.22478746261163279</v>
      </c>
      <c r="FX46" s="473">
        <f t="shared" si="788"/>
        <v>1.4485494255687064</v>
      </c>
      <c r="FY46" s="410">
        <f t="shared" si="789"/>
        <v>0.21642399187535094</v>
      </c>
      <c r="FZ46" s="473">
        <f t="shared" si="790"/>
        <v>0.13572422850640464</v>
      </c>
      <c r="GA46" s="410">
        <f t="shared" si="791"/>
        <v>1.6670341221057972E-2</v>
      </c>
      <c r="GB46" s="473">
        <f t="shared" si="792"/>
        <v>-7.2646741294784434E-2</v>
      </c>
      <c r="GC46" s="410">
        <f t="shared" si="793"/>
        <v>-8.7765350461171694E-3</v>
      </c>
      <c r="GD46" s="473">
        <f t="shared" si="794"/>
        <v>-0.93281506122819646</v>
      </c>
      <c r="GE46" s="410">
        <f t="shared" si="795"/>
        <v>-0.11369226758991184</v>
      </c>
      <c r="GF46" s="473">
        <f t="shared" si="796"/>
        <v>-1.1120923553870661</v>
      </c>
      <c r="GG46" s="410">
        <f t="shared" si="797"/>
        <v>-0.15292965054139337</v>
      </c>
      <c r="GH46" s="473">
        <f t="shared" si="798"/>
        <v>8.9575621463939825E-3</v>
      </c>
      <c r="GI46" s="410">
        <f t="shared" si="799"/>
        <v>1.4541901229977964E-3</v>
      </c>
      <c r="GJ46" s="473">
        <f t="shared" si="800"/>
        <v>17.000412498772562</v>
      </c>
      <c r="GK46" s="410">
        <f t="shared" si="801"/>
        <v>2.7558763755029898</v>
      </c>
      <c r="GL46" s="473">
        <f t="shared" si="802"/>
        <v>-23.169198823837569</v>
      </c>
      <c r="GM46" s="410">
        <f t="shared" si="803"/>
        <v>-1</v>
      </c>
      <c r="GN46" s="473">
        <f t="shared" si="804"/>
        <v>0</v>
      </c>
      <c r="GO46" s="410" t="e">
        <f t="shared" si="805"/>
        <v>#DIV/0!</v>
      </c>
      <c r="GP46" s="473">
        <f t="shared" si="806"/>
        <v>0</v>
      </c>
      <c r="GQ46" s="410" t="e">
        <f t="shared" si="807"/>
        <v>#DIV/0!</v>
      </c>
      <c r="GR46" s="473">
        <f t="shared" si="808"/>
        <v>0</v>
      </c>
      <c r="GS46" s="410" t="e">
        <f t="shared" si="809"/>
        <v>#DIV/0!</v>
      </c>
      <c r="GT46" s="223">
        <f t="shared" si="810"/>
        <v>8.4477706490856814</v>
      </c>
      <c r="GU46" s="737">
        <f t="shared" si="811"/>
        <v>23.169198823837569</v>
      </c>
      <c r="GV46" s="690">
        <f>GU46-GT46</f>
        <v>14.721428174751887</v>
      </c>
      <c r="GW46" s="109">
        <f t="shared" si="812"/>
        <v>1.7426406073589622</v>
      </c>
      <c r="GX46" s="707"/>
      <c r="GY46" s="707"/>
      <c r="GZ46" s="707"/>
      <c r="HA46" s="2" t="str">
        <f t="shared" si="81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814"/>
        <v>7.554210436669087</v>
      </c>
      <c r="HN46" s="299">
        <f t="shared" si="814"/>
        <v>5.4004929979464604</v>
      </c>
      <c r="HO46" s="299">
        <f t="shared" si="814"/>
        <v>6.7063297423467096</v>
      </c>
      <c r="HP46" s="299">
        <f t="shared" si="814"/>
        <v>6.6176180394197379</v>
      </c>
      <c r="HQ46" s="299">
        <f t="shared" si="814"/>
        <v>6.5188954778655299</v>
      </c>
      <c r="HR46" s="299">
        <f t="shared" si="814"/>
        <v>24.557644501647076</v>
      </c>
      <c r="HS46" s="299">
        <f t="shared" si="814"/>
        <v>6.7136833903801119</v>
      </c>
      <c r="HT46" s="299">
        <f t="shared" si="814"/>
        <v>6.1067696290035327</v>
      </c>
      <c r="HU46" s="299">
        <f t="shared" si="814"/>
        <v>6.9713154384193841</v>
      </c>
      <c r="HV46" s="299">
        <f t="shared" si="814"/>
        <v>6.6372805346940247</v>
      </c>
      <c r="HW46" s="299">
        <f t="shared" si="814"/>
        <v>6.8673200541204089</v>
      </c>
      <c r="HX46" s="299">
        <f t="shared" si="814"/>
        <v>6.9872841438685134</v>
      </c>
      <c r="HY46" s="299">
        <f t="shared" si="815"/>
        <v>7.2044808227831201</v>
      </c>
      <c r="HZ46" s="299">
        <f t="shared" si="815"/>
        <v>6.2230960154808255</v>
      </c>
      <c r="IA46" s="299">
        <f t="shared" si="815"/>
        <v>6.7132748654214378</v>
      </c>
      <c r="IB46" s="299">
        <f t="shared" si="815"/>
        <v>9.6427381587152414</v>
      </c>
      <c r="IC46" s="299">
        <f t="shared" si="815"/>
        <v>7.9134498133837026</v>
      </c>
      <c r="ID46" s="299">
        <f t="shared" si="815"/>
        <v>8.5444342131628321</v>
      </c>
      <c r="IE46" s="299">
        <f t="shared" si="815"/>
        <v>18.912466576889379</v>
      </c>
      <c r="IF46" s="299">
        <f t="shared" si="815"/>
        <v>8.5624482380865441</v>
      </c>
      <c r="IG46" s="299">
        <f t="shared" si="815"/>
        <v>8.392220542017764</v>
      </c>
      <c r="IH46" s="299">
        <f t="shared" si="815"/>
        <v>7.234812095423476</v>
      </c>
      <c r="II46" s="299">
        <f t="shared" si="815"/>
        <v>10.919642327700062</v>
      </c>
      <c r="IJ46" s="299">
        <f t="shared" si="815"/>
        <v>8.7339944054095717</v>
      </c>
      <c r="IK46" s="840">
        <f t="shared" si="816"/>
        <v>7.3309693940299026</v>
      </c>
      <c r="IL46" s="840">
        <f t="shared" si="816"/>
        <v>7.2953430259760514</v>
      </c>
      <c r="IM46" s="840">
        <f t="shared" si="816"/>
        <v>7.2609066666666671</v>
      </c>
      <c r="IN46" s="840">
        <f t="shared" si="816"/>
        <v>7.1233452830188684</v>
      </c>
      <c r="IO46" s="840">
        <f t="shared" si="816"/>
        <v>7.3409814922018652</v>
      </c>
      <c r="IP46" s="840">
        <f t="shared" si="816"/>
        <v>7.6645483532691623</v>
      </c>
      <c r="IQ46" s="840">
        <f t="shared" si="816"/>
        <v>19.478162548135259</v>
      </c>
      <c r="IR46" s="840">
        <f t="shared" si="816"/>
        <v>7.6363097597648917</v>
      </c>
      <c r="IS46" s="840">
        <f t="shared" si="816"/>
        <v>7.3813157289884312</v>
      </c>
      <c r="IT46" s="840">
        <f t="shared" si="816"/>
        <v>7.4179274554790782</v>
      </c>
      <c r="IU46" s="840">
        <f t="shared" si="816"/>
        <v>7.7899269835441762</v>
      </c>
      <c r="IV46" s="840">
        <f t="shared" si="816"/>
        <v>19.240757425660838</v>
      </c>
      <c r="IW46" s="967">
        <f t="shared" si="817"/>
        <v>5.7464934697914778</v>
      </c>
      <c r="IX46" s="967">
        <f t="shared" si="817"/>
        <v>7.2803860341142581</v>
      </c>
      <c r="IY46" s="967">
        <f t="shared" si="817"/>
        <v>7.259557664415067</v>
      </c>
      <c r="IZ46" s="967">
        <f t="shared" si="817"/>
        <v>8.3566230689583776</v>
      </c>
      <c r="JA46" s="967">
        <f t="shared" si="817"/>
        <v>7.7029146608678332</v>
      </c>
      <c r="JB46" s="967">
        <f t="shared" si="817"/>
        <v>6.9576184577690059</v>
      </c>
      <c r="JC46" s="967">
        <f t="shared" si="817"/>
        <v>23.768378017069214</v>
      </c>
      <c r="JD46" s="967">
        <f t="shared" si="817"/>
        <v>8.4477706490856814</v>
      </c>
      <c r="JE46" s="967">
        <f t="shared" si="817"/>
        <v>7.6528401684845715</v>
      </c>
      <c r="JF46" s="967">
        <f t="shared" si="817"/>
        <v>5.8909297501496738</v>
      </c>
      <c r="JG46" s="967">
        <f t="shared" si="817"/>
        <v>8.5097287767604701</v>
      </c>
      <c r="JH46" s="967">
        <f t="shared" si="817"/>
        <v>8.6339022447987386</v>
      </c>
      <c r="JI46" s="1027">
        <f t="shared" si="818"/>
        <v>6.6931092667535497</v>
      </c>
      <c r="JJ46" s="1027">
        <f t="shared" si="818"/>
        <v>8.141658692322256</v>
      </c>
      <c r="JK46" s="1027">
        <f t="shared" si="819"/>
        <v>8.2773829208286607</v>
      </c>
      <c r="JL46" s="1027">
        <f t="shared" si="820"/>
        <v>8.2047361795338762</v>
      </c>
      <c r="JM46" s="1027">
        <f t="shared" si="821"/>
        <v>7.2719211183056798</v>
      </c>
      <c r="JN46" s="1027">
        <f t="shared" si="822"/>
        <v>6.1598287629186137</v>
      </c>
      <c r="JO46" s="1027">
        <f t="shared" si="823"/>
        <v>6.1687863250650077</v>
      </c>
      <c r="JP46" s="1027">
        <f t="shared" si="824"/>
        <v>23.169198823837569</v>
      </c>
      <c r="JQ46" s="1027">
        <f t="shared" si="825"/>
        <v>0</v>
      </c>
      <c r="JR46" s="1027">
        <f t="shared" si="826"/>
        <v>0</v>
      </c>
      <c r="JS46" s="1027">
        <f t="shared" si="827"/>
        <v>0</v>
      </c>
      <c r="JT46" s="1027">
        <f t="shared" si="828"/>
        <v>0</v>
      </c>
    </row>
    <row r="47" spans="1:280" s="2" customFormat="1">
      <c r="A47" s="802"/>
      <c r="B47" s="76">
        <v>7.3</v>
      </c>
      <c r="C47" s="30"/>
      <c r="D47" s="455"/>
      <c r="E47" s="1114" t="s">
        <v>1</v>
      </c>
      <c r="F47" s="1114"/>
      <c r="G47" s="1115"/>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51">V45/V8</f>
        <v>9.4654689268022438E-3</v>
      </c>
      <c r="W47" s="97">
        <f t="shared" si="851"/>
        <v>9.7105213694941572E-3</v>
      </c>
      <c r="X47" s="98">
        <f t="shared" si="851"/>
        <v>9.3139492618193424E-3</v>
      </c>
      <c r="Y47" s="97">
        <f t="shared" si="851"/>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52">AJ45/AJ8</f>
        <v>8.8951244754300485E-3</v>
      </c>
      <c r="AK47" s="97">
        <f>AK45/AK8</f>
        <v>7.6896613159759203E-3</v>
      </c>
      <c r="AL47" s="98">
        <f t="shared" si="852"/>
        <v>7.8854844030897091E-3</v>
      </c>
      <c r="AM47" s="97">
        <f t="shared" si="852"/>
        <v>7.7865536299089036E-3</v>
      </c>
      <c r="AN47" s="98">
        <f t="shared" si="852"/>
        <v>7.6586944905147085E-3</v>
      </c>
      <c r="AO47" s="97">
        <f t="shared" si="852"/>
        <v>2.8801923365628271E-2</v>
      </c>
      <c r="AP47" s="649">
        <f t="shared" si="852"/>
        <v>7.8679093819097254E-3</v>
      </c>
      <c r="AQ47" s="650">
        <f t="shared" ref="AQ47:AW47" si="853">AQ45/AQ8</f>
        <v>8.5418296461158335E-3</v>
      </c>
      <c r="AR47" s="649">
        <f t="shared" si="853"/>
        <v>8.164241145411635E-3</v>
      </c>
      <c r="AS47" s="650">
        <f t="shared" si="853"/>
        <v>7.7991098252933495E-3</v>
      </c>
      <c r="AT47" s="649">
        <f t="shared" si="853"/>
        <v>8.0902217777370274E-3</v>
      </c>
      <c r="AU47" s="650">
        <f t="shared" si="853"/>
        <v>8.2929884623269921E-3</v>
      </c>
      <c r="AV47" s="142">
        <f t="shared" si="853"/>
        <v>0.1174737419193421</v>
      </c>
      <c r="AW47" s="161">
        <f t="shared" si="853"/>
        <v>9.7894784932785073E-3</v>
      </c>
      <c r="AX47" s="396">
        <f t="shared" ref="AX47:BC47" si="854">AX45/AX8</f>
        <v>8.5479585354735921E-3</v>
      </c>
      <c r="AY47" s="97">
        <f t="shared" si="854"/>
        <v>8.7922379660443431E-3</v>
      </c>
      <c r="AZ47" s="98">
        <f t="shared" si="854"/>
        <v>7.8458876673521624E-3</v>
      </c>
      <c r="BA47" s="97">
        <f t="shared" si="854"/>
        <v>1.1262971545574771E-2</v>
      </c>
      <c r="BB47" s="98">
        <f t="shared" si="854"/>
        <v>9.1986772467391974E-3</v>
      </c>
      <c r="BC47" s="97">
        <f t="shared" si="854"/>
        <v>9.9028268978323709E-3</v>
      </c>
      <c r="BD47" s="649">
        <f t="shared" ref="BD47:BK47" si="855">BD45/BD8</f>
        <v>2.4609103509247023E-2</v>
      </c>
      <c r="BE47" s="650">
        <f t="shared" si="855"/>
        <v>9.9007470592657621E-3</v>
      </c>
      <c r="BF47" s="649">
        <f t="shared" si="855"/>
        <v>9.724731154237885E-3</v>
      </c>
      <c r="BG47" s="650">
        <f t="shared" si="855"/>
        <v>8.4354820522799401E-3</v>
      </c>
      <c r="BH47" s="649">
        <f t="shared" si="855"/>
        <v>1.2829583371273172E-2</v>
      </c>
      <c r="BI47" s="650">
        <f t="shared" si="855"/>
        <v>1.2557316848432009E-2</v>
      </c>
      <c r="BJ47" s="142">
        <f t="shared" si="855"/>
        <v>0.13360752385375221</v>
      </c>
      <c r="BK47" s="161">
        <f t="shared" si="855"/>
        <v>1.113396032114602E-2</v>
      </c>
      <c r="BL47" s="396">
        <f t="shared" ref="BL47:BM47" si="856">BL45/BL8</f>
        <v>8.8090824100168184E-3</v>
      </c>
      <c r="BM47" s="97">
        <f t="shared" si="856"/>
        <v>8.887947485928761E-3</v>
      </c>
      <c r="BN47" s="98">
        <f t="shared" ref="BN47:BO47" si="857">BN45/BN8</f>
        <v>8.8813272171603761E-3</v>
      </c>
      <c r="BO47" s="97">
        <f t="shared" si="857"/>
        <v>8.7675815922580308E-3</v>
      </c>
      <c r="BP47" s="98">
        <f t="shared" ref="BP47:BQ47" si="858">BP45/BP8</f>
        <v>9.1024056225880567E-3</v>
      </c>
      <c r="BQ47" s="97">
        <f t="shared" si="858"/>
        <v>9.4897753708901161E-3</v>
      </c>
      <c r="BR47" s="649">
        <f t="shared" ref="BR47:BS47" si="859">BR45/BR8</f>
        <v>2.9313269880962885E-2</v>
      </c>
      <c r="BS47" s="650">
        <f t="shared" si="859"/>
        <v>9.435385423125808E-3</v>
      </c>
      <c r="BT47" s="649">
        <f t="shared" ref="BT47:BU47" si="860">BT45/BT8</f>
        <v>9.1529632331874295E-3</v>
      </c>
      <c r="BU47" s="649">
        <f t="shared" si="860"/>
        <v>9.3172267783221442E-3</v>
      </c>
      <c r="BV47" s="649">
        <f t="shared" ref="BV47:BW47" si="861">BV45/BV8</f>
        <v>9.8541225951411342E-3</v>
      </c>
      <c r="BW47" s="649">
        <f t="shared" si="861"/>
        <v>2.4602854176514928E-2</v>
      </c>
      <c r="BX47" s="142">
        <f>BX45/BX8</f>
        <v>0.14561394178609646</v>
      </c>
      <c r="BY47" s="161">
        <f t="shared" si="712"/>
        <v>1.2134495148841374E-2</v>
      </c>
      <c r="BZ47" s="649">
        <f t="shared" ref="BZ47:CA47" si="862">BZ45/BZ8</f>
        <v>9.0150611642278236E-3</v>
      </c>
      <c r="CA47" s="97">
        <f t="shared" si="862"/>
        <v>9.3129272348690343E-3</v>
      </c>
      <c r="CB47" s="98">
        <f t="shared" ref="CB47:CC47" si="863">CB45/CB8</f>
        <v>9.2459758137459422E-3</v>
      </c>
      <c r="CC47" s="97">
        <f t="shared" si="863"/>
        <v>1.064940386229917E-2</v>
      </c>
      <c r="CD47" s="98">
        <f t="shared" ref="CD47:CE47" si="864">CD45/CD8</f>
        <v>9.7967434138322238E-3</v>
      </c>
      <c r="CE47" s="97">
        <f t="shared" si="864"/>
        <v>1.0791165608330771E-2</v>
      </c>
      <c r="CF47" s="649">
        <f t="shared" ref="CF47:CG47" si="865">CF45/CF8</f>
        <v>3.0779386753006444E-2</v>
      </c>
      <c r="CG47" s="97">
        <f t="shared" si="865"/>
        <v>1.0577223340883018E-2</v>
      </c>
      <c r="CH47" s="649">
        <f t="shared" ref="CH47:CI47" si="866">CH45/CH8</f>
        <v>9.5318271036100351E-3</v>
      </c>
      <c r="CI47" s="649">
        <f t="shared" si="866"/>
        <v>7.3745044958524308E-3</v>
      </c>
      <c r="CJ47" s="649">
        <f t="shared" ref="CJ47:CK47" si="867">CJ45/CJ8</f>
        <v>1.0674471812524157E-2</v>
      </c>
      <c r="CK47" s="649">
        <f t="shared" si="867"/>
        <v>1.0872703872684112E-2</v>
      </c>
      <c r="CL47" s="142">
        <f>CL45/CL8</f>
        <v>0.13862139447586516</v>
      </c>
      <c r="CM47" s="161">
        <f t="shared" si="713"/>
        <v>1.1551782872988761E-2</v>
      </c>
      <c r="CN47" s="649">
        <f t="shared" ref="CN47:CO47" si="868">CN45/CN8</f>
        <v>1.0300372263974636E-2</v>
      </c>
      <c r="CO47" s="97">
        <f t="shared" si="868"/>
        <v>9.9870842690038281E-3</v>
      </c>
      <c r="CP47" s="98">
        <f t="shared" ref="CP47:CQ47" si="869">CP45/CP8</f>
        <v>1.0050731255955006E-2</v>
      </c>
      <c r="CQ47" s="97">
        <f t="shared" si="869"/>
        <v>1.0319695244695018E-2</v>
      </c>
      <c r="CR47" s="98">
        <f t="shared" ref="CR47:CS47" si="870">CR45/CR8</f>
        <v>9.1045903872844572E-3</v>
      </c>
      <c r="CS47" s="97">
        <f t="shared" si="870"/>
        <v>9.0032569746266878E-3</v>
      </c>
      <c r="CT47" s="224">
        <f t="shared" ref="CT47:CU47" si="871">CT45/CT8</f>
        <v>7.9884062749034611E-3</v>
      </c>
      <c r="CU47" s="97">
        <f t="shared" si="871"/>
        <v>2.8945444154946379E-2</v>
      </c>
      <c r="CV47" s="649"/>
      <c r="CW47" s="649"/>
      <c r="CX47" s="649"/>
      <c r="CY47" s="649"/>
      <c r="CZ47" s="142">
        <f>CZ45/CZ8</f>
        <v>9.5699580825389471E-2</v>
      </c>
      <c r="DA47" s="161">
        <f>SUM(CN47:CY47)/$CZ$4</f>
        <v>1.1962447603173684E-2</v>
      </c>
      <c r="DB47" s="691">
        <f t="shared" si="714"/>
        <v>2.5497007314660008E-4</v>
      </c>
      <c r="DC47" s="678">
        <f t="shared" si="715"/>
        <v>3.0745258395675629E-2</v>
      </c>
      <c r="DD47" s="691">
        <f t="shared" si="716"/>
        <v>2.4427943057075095E-4</v>
      </c>
      <c r="DE47" s="678">
        <f t="shared" si="717"/>
        <v>2.8577517024328529E-2</v>
      </c>
      <c r="DF47" s="691">
        <f t="shared" si="718"/>
        <v>-9.4635029869218068E-4</v>
      </c>
      <c r="DG47" s="678">
        <f t="shared" si="719"/>
        <v>-0.10763474582318963</v>
      </c>
      <c r="DH47" s="691">
        <f t="shared" si="720"/>
        <v>3.4170838782226088E-3</v>
      </c>
      <c r="DI47" s="678">
        <f t="shared" si="721"/>
        <v>0.43552546545390569</v>
      </c>
      <c r="DJ47" s="691">
        <f t="shared" si="722"/>
        <v>-2.0642942988355738E-3</v>
      </c>
      <c r="DK47" s="678">
        <f t="shared" si="723"/>
        <v>-0.183281498180348</v>
      </c>
      <c r="DL47" s="691">
        <f t="shared" si="724"/>
        <v>7.0414965109317357E-4</v>
      </c>
      <c r="DM47" s="678">
        <f t="shared" si="725"/>
        <v>7.6549011581288476E-2</v>
      </c>
      <c r="DN47" s="691">
        <f t="shared" si="726"/>
        <v>1.4706276611414652E-2</v>
      </c>
      <c r="DO47" s="678">
        <f t="shared" si="727"/>
        <v>1.485058434640891</v>
      </c>
      <c r="DP47" s="691">
        <f t="shared" si="728"/>
        <v>-1.4708356449981261E-2</v>
      </c>
      <c r="DQ47" s="678">
        <f t="shared" si="729"/>
        <v>-0.59767949061836023</v>
      </c>
      <c r="DR47" s="691">
        <f t="shared" si="730"/>
        <v>-1.7601590502787715E-4</v>
      </c>
      <c r="DS47" s="678">
        <f t="shared" si="731"/>
        <v>-1.7778042805684045E-2</v>
      </c>
      <c r="DT47" s="691">
        <f t="shared" si="732"/>
        <v>-1.2892491019579448E-3</v>
      </c>
      <c r="DU47" s="117">
        <f t="shared" si="733"/>
        <v>-0.13257426673395598</v>
      </c>
      <c r="DV47" s="691">
        <f t="shared" si="734"/>
        <v>4.3941013189932321E-3</v>
      </c>
      <c r="DW47" s="678">
        <f t="shared" si="735"/>
        <v>0.52090696083048338</v>
      </c>
      <c r="DX47" s="691">
        <f t="shared" si="736"/>
        <v>-2.722665228411629E-4</v>
      </c>
      <c r="DY47" s="678">
        <f t="shared" si="737"/>
        <v>-2.1221774313482163E-2</v>
      </c>
      <c r="DZ47" s="691">
        <f t="shared" si="738"/>
        <v>-3.7482344384151909E-3</v>
      </c>
      <c r="EA47" s="678">
        <f t="shared" si="739"/>
        <v>-0.29849007424569529</v>
      </c>
      <c r="EB47" s="403">
        <f t="shared" si="740"/>
        <v>7.8865075911942542E-5</v>
      </c>
      <c r="EC47" s="412">
        <f t="shared" si="741"/>
        <v>8.9527004336189386E-3</v>
      </c>
      <c r="ED47" s="403">
        <f t="shared" si="742"/>
        <v>-6.6202687683848682E-6</v>
      </c>
      <c r="EE47" s="412">
        <f t="shared" si="743"/>
        <v>-7.4485912285890063E-4</v>
      </c>
      <c r="EF47" s="403">
        <f t="shared" si="744"/>
        <v>-1.1374562490234531E-4</v>
      </c>
      <c r="EG47" s="412">
        <f t="shared" si="745"/>
        <v>-1.2807277799940488E-2</v>
      </c>
      <c r="EH47" s="403">
        <f t="shared" si="746"/>
        <v>3.3482403033002588E-4</v>
      </c>
      <c r="EI47" s="412">
        <f t="shared" si="747"/>
        <v>3.8188869622346362E-2</v>
      </c>
      <c r="EJ47" s="403">
        <f t="shared" si="748"/>
        <v>3.8736974830205946E-4</v>
      </c>
      <c r="EK47" s="412">
        <f t="shared" si="749"/>
        <v>4.2556854128845106E-2</v>
      </c>
      <c r="EL47" s="403">
        <f t="shared" si="750"/>
        <v>1.9823494510072769E-2</v>
      </c>
      <c r="EM47" s="412">
        <f t="shared" si="751"/>
        <v>2.0889319014738046</v>
      </c>
      <c r="EN47" s="403">
        <f t="shared" si="752"/>
        <v>-1.9877884457837079E-2</v>
      </c>
      <c r="EO47" s="412">
        <f t="shared" si="753"/>
        <v>-0.67811897268910648</v>
      </c>
      <c r="EP47" s="403">
        <f t="shared" si="754"/>
        <v>-2.8242218993837845E-4</v>
      </c>
      <c r="EQ47" s="412">
        <f t="shared" si="755"/>
        <v>-2.9932236710349034E-2</v>
      </c>
      <c r="ER47" s="403">
        <f t="shared" si="756"/>
        <v>1.6426354513471471E-4</v>
      </c>
      <c r="ES47" s="412">
        <f t="shared" si="757"/>
        <v>1.7946488033418171E-2</v>
      </c>
      <c r="ET47" s="403">
        <f t="shared" si="758"/>
        <v>5.3689581681898996E-4</v>
      </c>
      <c r="EU47" s="412">
        <f t="shared" si="759"/>
        <v>5.7623993661735762E-2</v>
      </c>
      <c r="EV47" s="403">
        <f t="shared" si="760"/>
        <v>1.4748731581373794E-2</v>
      </c>
      <c r="EW47" s="412">
        <f t="shared" si="761"/>
        <v>1.4967067274610619</v>
      </c>
      <c r="EX47" s="403">
        <f t="shared" si="762"/>
        <v>-1.5587793012287104E-2</v>
      </c>
      <c r="EY47" s="412">
        <f t="shared" si="763"/>
        <v>-0.63357661271539367</v>
      </c>
      <c r="EZ47" s="403">
        <f t="shared" si="764"/>
        <v>2.9786607064121069E-4</v>
      </c>
      <c r="FA47" s="412">
        <f t="shared" si="765"/>
        <v>3.304093729537376E-2</v>
      </c>
      <c r="FB47" s="403">
        <f t="shared" si="766"/>
        <v>-6.6951421123092117E-5</v>
      </c>
      <c r="FC47" s="412">
        <f t="shared" si="767"/>
        <v>-7.1890845310608334E-3</v>
      </c>
      <c r="FD47" s="403">
        <f t="shared" si="768"/>
        <v>1.4034280485532274E-3</v>
      </c>
      <c r="FE47" s="412">
        <f t="shared" si="769"/>
        <v>0.15178798612762523</v>
      </c>
      <c r="FF47" s="403">
        <f t="shared" si="770"/>
        <v>-8.5266044846694575E-4</v>
      </c>
      <c r="FG47" s="412">
        <f t="shared" si="771"/>
        <v>-8.0066495692356937E-2</v>
      </c>
      <c r="FH47" s="403">
        <f t="shared" si="772"/>
        <v>9.9442219449854749E-4</v>
      </c>
      <c r="FI47" s="412">
        <f t="shared" si="773"/>
        <v>0.10150538321688637</v>
      </c>
      <c r="FJ47" s="403">
        <f t="shared" si="774"/>
        <v>1.9988221144675675E-2</v>
      </c>
      <c r="FK47" s="412">
        <f t="shared" si="775"/>
        <v>1.8522763777478111</v>
      </c>
      <c r="FL47" s="403">
        <f t="shared" si="776"/>
        <v>-2.0202163412123428E-2</v>
      </c>
      <c r="FM47" s="412">
        <f t="shared" si="777"/>
        <v>-0.65635366858471078</v>
      </c>
      <c r="FN47" s="403">
        <f t="shared" si="778"/>
        <v>-1.045396237272983E-3</v>
      </c>
      <c r="FO47" s="412">
        <f t="shared" si="779"/>
        <v>-9.88346566562818E-2</v>
      </c>
      <c r="FP47" s="403">
        <f t="shared" si="780"/>
        <v>-2.1573226077576044E-3</v>
      </c>
      <c r="FQ47" s="412">
        <f t="shared" si="781"/>
        <v>-0.22632834023400938</v>
      </c>
      <c r="FR47" s="403">
        <f t="shared" si="782"/>
        <v>3.2999673166717262E-3</v>
      </c>
      <c r="FS47" s="412">
        <f t="shared" si="783"/>
        <v>0.44748326054010734</v>
      </c>
      <c r="FT47" s="403">
        <f t="shared" si="784"/>
        <v>1.9823206015995472E-4</v>
      </c>
      <c r="FU47" s="412">
        <f t="shared" si="785"/>
        <v>1.8570666880901102E-2</v>
      </c>
      <c r="FV47" s="403">
        <f t="shared" si="786"/>
        <v>-5.7233160870947576E-4</v>
      </c>
      <c r="FW47" s="412">
        <f t="shared" si="787"/>
        <v>-5.2639308070126442E-2</v>
      </c>
      <c r="FX47" s="403">
        <f t="shared" si="788"/>
        <v>-3.1328799497080777E-4</v>
      </c>
      <c r="FY47" s="412">
        <f t="shared" si="789"/>
        <v>-3.0415210920728256E-2</v>
      </c>
      <c r="FZ47" s="403">
        <f t="shared" si="790"/>
        <v>6.364698695117757E-5</v>
      </c>
      <c r="GA47" s="412">
        <f t="shared" si="791"/>
        <v>6.3729297998129444E-3</v>
      </c>
      <c r="GB47" s="403">
        <f t="shared" si="792"/>
        <v>2.6896398874001227E-4</v>
      </c>
      <c r="GC47" s="412">
        <f t="shared" si="793"/>
        <v>2.67606387923916E-2</v>
      </c>
      <c r="GD47" s="403">
        <f t="shared" si="794"/>
        <v>-1.2151048574105608E-3</v>
      </c>
      <c r="GE47" s="412">
        <f t="shared" si="795"/>
        <v>-0.11774619585158799</v>
      </c>
      <c r="GF47" s="403">
        <f t="shared" si="796"/>
        <v>-1.0133341265776939E-4</v>
      </c>
      <c r="GG47" s="412">
        <f t="shared" si="797"/>
        <v>-1.1129925493330533E-2</v>
      </c>
      <c r="GH47" s="403">
        <f t="shared" si="798"/>
        <v>-1.0148506997232267E-3</v>
      </c>
      <c r="GI47" s="412">
        <f t="shared" si="799"/>
        <v>-0.11272039691672875</v>
      </c>
      <c r="GJ47" s="403">
        <f t="shared" si="800"/>
        <v>2.0957037880042918E-2</v>
      </c>
      <c r="GK47" s="412">
        <f t="shared" si="801"/>
        <v>2.6234316531799307</v>
      </c>
      <c r="GL47" s="403">
        <f t="shared" si="802"/>
        <v>-2.8945444154946379E-2</v>
      </c>
      <c r="GM47" s="412">
        <f t="shared" si="803"/>
        <v>-1</v>
      </c>
      <c r="GN47" s="403">
        <f t="shared" si="804"/>
        <v>0</v>
      </c>
      <c r="GO47" s="412" t="e">
        <f t="shared" si="805"/>
        <v>#DIV/0!</v>
      </c>
      <c r="GP47" s="403">
        <f t="shared" si="806"/>
        <v>0</v>
      </c>
      <c r="GQ47" s="412" t="e">
        <f t="shared" si="807"/>
        <v>#DIV/0!</v>
      </c>
      <c r="GR47" s="403">
        <f t="shared" si="808"/>
        <v>0</v>
      </c>
      <c r="GS47" s="412" t="e">
        <f t="shared" si="809"/>
        <v>#DIV/0!</v>
      </c>
      <c r="GT47" s="224">
        <f t="shared" si="810"/>
        <v>1.0577223340883018E-2</v>
      </c>
      <c r="GU47" s="738">
        <f t="shared" si="811"/>
        <v>2.8945444154946379E-2</v>
      </c>
      <c r="GV47" s="691">
        <f>(GU47-GT47)*100</f>
        <v>1.8368220814063363</v>
      </c>
      <c r="GW47" s="117">
        <f>IF(ISERROR((GV47/GT47)/100),0,(GV47/GT47)/100)</f>
        <v>1.7365824869242033</v>
      </c>
      <c r="GX47" s="707"/>
      <c r="GY47" s="707"/>
      <c r="GZ47" s="707"/>
      <c r="HA47" s="2" t="str">
        <f t="shared" si="81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814"/>
        <v>8.8951244754300485E-3</v>
      </c>
      <c r="HN47" s="301">
        <f t="shared" si="814"/>
        <v>7.6896613159759203E-3</v>
      </c>
      <c r="HO47" s="301">
        <f t="shared" si="814"/>
        <v>7.8854844030897091E-3</v>
      </c>
      <c r="HP47" s="301">
        <f t="shared" si="814"/>
        <v>7.7865536299089036E-3</v>
      </c>
      <c r="HQ47" s="301">
        <f t="shared" si="814"/>
        <v>7.6586944905147085E-3</v>
      </c>
      <c r="HR47" s="301">
        <f t="shared" si="814"/>
        <v>2.8801923365628271E-2</v>
      </c>
      <c r="HS47" s="301">
        <f t="shared" si="814"/>
        <v>7.8679093819097254E-3</v>
      </c>
      <c r="HT47" s="301">
        <f t="shared" si="814"/>
        <v>8.5418296461158335E-3</v>
      </c>
      <c r="HU47" s="301">
        <f t="shared" si="814"/>
        <v>8.164241145411635E-3</v>
      </c>
      <c r="HV47" s="301">
        <f t="shared" si="814"/>
        <v>7.7991098252933495E-3</v>
      </c>
      <c r="HW47" s="301">
        <f t="shared" si="814"/>
        <v>8.0902217777370274E-3</v>
      </c>
      <c r="HX47" s="301">
        <f t="shared" si="814"/>
        <v>8.2929884623269921E-3</v>
      </c>
      <c r="HY47" s="301">
        <f t="shared" si="815"/>
        <v>8.5479585354735921E-3</v>
      </c>
      <c r="HZ47" s="301">
        <f t="shared" si="815"/>
        <v>8.7922379660443431E-3</v>
      </c>
      <c r="IA47" s="301">
        <f t="shared" si="815"/>
        <v>7.8458876673521624E-3</v>
      </c>
      <c r="IB47" s="301">
        <f t="shared" si="815"/>
        <v>1.1262971545574771E-2</v>
      </c>
      <c r="IC47" s="301">
        <f t="shared" si="815"/>
        <v>9.1986772467391974E-3</v>
      </c>
      <c r="ID47" s="301">
        <f t="shared" si="815"/>
        <v>9.9028268978323709E-3</v>
      </c>
      <c r="IE47" s="301">
        <f t="shared" si="815"/>
        <v>2.4609103509247023E-2</v>
      </c>
      <c r="IF47" s="301">
        <f t="shared" si="815"/>
        <v>9.9007470592657621E-3</v>
      </c>
      <c r="IG47" s="301">
        <f t="shared" si="815"/>
        <v>9.724731154237885E-3</v>
      </c>
      <c r="IH47" s="301">
        <f t="shared" si="815"/>
        <v>8.4354820522799401E-3</v>
      </c>
      <c r="II47" s="301">
        <f t="shared" si="815"/>
        <v>1.2829583371273172E-2</v>
      </c>
      <c r="IJ47" s="301">
        <f t="shared" si="815"/>
        <v>1.2557316848432009E-2</v>
      </c>
      <c r="IK47" s="841">
        <f t="shared" si="816"/>
        <v>8.8090824100168184E-3</v>
      </c>
      <c r="IL47" s="841">
        <f t="shared" si="816"/>
        <v>8.887947485928761E-3</v>
      </c>
      <c r="IM47" s="841">
        <f t="shared" si="816"/>
        <v>8.8813272171603761E-3</v>
      </c>
      <c r="IN47" s="841">
        <f t="shared" si="816"/>
        <v>8.7675815922580308E-3</v>
      </c>
      <c r="IO47" s="841">
        <f t="shared" si="816"/>
        <v>9.1024056225880567E-3</v>
      </c>
      <c r="IP47" s="841">
        <f t="shared" si="816"/>
        <v>9.4897753708901161E-3</v>
      </c>
      <c r="IQ47" s="841">
        <f t="shared" si="816"/>
        <v>2.9313269880962885E-2</v>
      </c>
      <c r="IR47" s="841">
        <f t="shared" si="816"/>
        <v>9.435385423125808E-3</v>
      </c>
      <c r="IS47" s="841">
        <f t="shared" si="816"/>
        <v>9.1529632331874295E-3</v>
      </c>
      <c r="IT47" s="841">
        <f t="shared" si="816"/>
        <v>9.3172267783221442E-3</v>
      </c>
      <c r="IU47" s="841">
        <f t="shared" si="816"/>
        <v>9.8541225951411342E-3</v>
      </c>
      <c r="IV47" s="841">
        <f t="shared" si="816"/>
        <v>2.4602854176514928E-2</v>
      </c>
      <c r="IW47" s="968">
        <f t="shared" si="817"/>
        <v>9.0150611642278236E-3</v>
      </c>
      <c r="IX47" s="968">
        <f t="shared" si="817"/>
        <v>9.3129272348690343E-3</v>
      </c>
      <c r="IY47" s="968">
        <f t="shared" si="817"/>
        <v>9.2459758137459422E-3</v>
      </c>
      <c r="IZ47" s="968">
        <f t="shared" si="817"/>
        <v>1.064940386229917E-2</v>
      </c>
      <c r="JA47" s="968">
        <f t="shared" si="817"/>
        <v>9.7967434138322238E-3</v>
      </c>
      <c r="JB47" s="968">
        <f t="shared" si="817"/>
        <v>1.0791165608330771E-2</v>
      </c>
      <c r="JC47" s="968">
        <f t="shared" si="817"/>
        <v>3.0779386753006444E-2</v>
      </c>
      <c r="JD47" s="968">
        <f t="shared" si="817"/>
        <v>1.0577223340883018E-2</v>
      </c>
      <c r="JE47" s="968">
        <f t="shared" si="817"/>
        <v>9.5318271036100351E-3</v>
      </c>
      <c r="JF47" s="968">
        <f t="shared" si="817"/>
        <v>7.3745044958524308E-3</v>
      </c>
      <c r="JG47" s="968">
        <f t="shared" si="817"/>
        <v>1.0674471812524157E-2</v>
      </c>
      <c r="JH47" s="968">
        <f t="shared" si="817"/>
        <v>1.0872703872684112E-2</v>
      </c>
      <c r="JI47" s="1028">
        <f t="shared" si="818"/>
        <v>1.0300372263974636E-2</v>
      </c>
      <c r="JJ47" s="1028">
        <f t="shared" si="818"/>
        <v>9.9870842690038281E-3</v>
      </c>
      <c r="JK47" s="1028">
        <f t="shared" si="819"/>
        <v>1.0050731255955006E-2</v>
      </c>
      <c r="JL47" s="1028">
        <f t="shared" si="820"/>
        <v>1.0319695244695018E-2</v>
      </c>
      <c r="JM47" s="1028">
        <f t="shared" si="821"/>
        <v>9.1045903872844572E-3</v>
      </c>
      <c r="JN47" s="1028">
        <f t="shared" si="822"/>
        <v>9.0032569746266878E-3</v>
      </c>
      <c r="JO47" s="1028">
        <f t="shared" si="823"/>
        <v>7.9884062749034611E-3</v>
      </c>
      <c r="JP47" s="1028">
        <f t="shared" si="824"/>
        <v>2.8945444154946379E-2</v>
      </c>
      <c r="JQ47" s="1028">
        <f t="shared" si="825"/>
        <v>0</v>
      </c>
      <c r="JR47" s="1028">
        <f t="shared" si="826"/>
        <v>0</v>
      </c>
      <c r="JS47" s="1028">
        <f t="shared" si="827"/>
        <v>0</v>
      </c>
      <c r="JT47" s="1028">
        <f t="shared" si="828"/>
        <v>0</v>
      </c>
    </row>
    <row r="48" spans="1:280" s="2" customFormat="1">
      <c r="A48" s="802"/>
      <c r="B48" s="56">
        <v>7.4</v>
      </c>
      <c r="C48" s="7"/>
      <c r="D48" s="119"/>
      <c r="E48" s="1105" t="s">
        <v>93</v>
      </c>
      <c r="F48" s="1105"/>
      <c r="G48" s="1106"/>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71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71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71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713"/>
        <v>322366.8291666666</v>
      </c>
      <c r="CN48" s="656">
        <v>316280.34999999998</v>
      </c>
      <c r="CO48" s="657">
        <v>319218.59000000003</v>
      </c>
      <c r="CP48" s="222">
        <v>269886.71999999997</v>
      </c>
      <c r="CQ48" s="657">
        <v>343621.56</v>
      </c>
      <c r="CR48" s="912">
        <v>318805.53000000003</v>
      </c>
      <c r="CS48" s="658">
        <v>316517.11</v>
      </c>
      <c r="CT48" s="656">
        <v>292586.84000000003</v>
      </c>
      <c r="CU48" s="658">
        <v>373870.79</v>
      </c>
      <c r="CV48" s="656"/>
      <c r="CW48" s="656"/>
      <c r="CX48" s="656"/>
      <c r="CY48" s="656"/>
      <c r="CZ48" s="140">
        <f>SUM(CN48:CY48)</f>
        <v>2550787.4899999998</v>
      </c>
      <c r="DA48" s="160">
        <f>SUM(CN48:CY48)/$CZ$4</f>
        <v>318848.43624999997</v>
      </c>
      <c r="DB48" s="689">
        <f t="shared" si="714"/>
        <v>-39759.140000000014</v>
      </c>
      <c r="DC48" s="672">
        <f t="shared" si="715"/>
        <v>-0.11585595273534366</v>
      </c>
      <c r="DD48" s="689">
        <f t="shared" si="716"/>
        <v>-194.51999999996042</v>
      </c>
      <c r="DE48" s="672">
        <f t="shared" si="717"/>
        <v>-6.4109531721582322E-4</v>
      </c>
      <c r="DF48" s="689">
        <f t="shared" si="718"/>
        <v>-7264.6000000000349</v>
      </c>
      <c r="DG48" s="672">
        <f t="shared" si="719"/>
        <v>-2.3957889835128438E-2</v>
      </c>
      <c r="DH48" s="689">
        <f t="shared" si="720"/>
        <v>18589.360000000044</v>
      </c>
      <c r="DI48" s="672">
        <f t="shared" si="721"/>
        <v>6.2810570784949837E-2</v>
      </c>
      <c r="DJ48" s="689">
        <f t="shared" si="722"/>
        <v>-10671.97000000003</v>
      </c>
      <c r="DK48" s="672">
        <f t="shared" si="723"/>
        <v>-3.3927904145517128E-2</v>
      </c>
      <c r="DL48" s="689">
        <f t="shared" si="724"/>
        <v>44808.820000000007</v>
      </c>
      <c r="DM48" s="672">
        <f t="shared" si="725"/>
        <v>0.14745734360693719</v>
      </c>
      <c r="DN48" s="689">
        <f t="shared" si="726"/>
        <v>-49360.599999999977</v>
      </c>
      <c r="DO48" s="672">
        <f t="shared" si="727"/>
        <v>-0.1415620290972395</v>
      </c>
      <c r="DP48" s="689">
        <f t="shared" si="728"/>
        <v>56521.459999999963</v>
      </c>
      <c r="DQ48" s="672">
        <f t="shared" si="729"/>
        <v>0.18882991651440992</v>
      </c>
      <c r="DR48" s="689">
        <f t="shared" si="730"/>
        <v>-32276.959999999963</v>
      </c>
      <c r="DS48" s="672">
        <f t="shared" si="731"/>
        <v>-9.070481213834608E-2</v>
      </c>
      <c r="DT48" s="689">
        <f t="shared" si="732"/>
        <v>19809.559999999998</v>
      </c>
      <c r="DU48" s="109">
        <f t="shared" si="733"/>
        <v>6.1222018003505331E-2</v>
      </c>
      <c r="DV48" s="689">
        <f t="shared" si="734"/>
        <v>-56636.020000000019</v>
      </c>
      <c r="DW48" s="672">
        <f t="shared" si="735"/>
        <v>-0.16493745376279381</v>
      </c>
      <c r="DX48" s="689">
        <f t="shared" si="736"/>
        <v>63943.789999999979</v>
      </c>
      <c r="DY48" s="672">
        <f t="shared" si="737"/>
        <v>0.22300054665723887</v>
      </c>
      <c r="DZ48" s="689">
        <f t="shared" si="738"/>
        <v>-57128.320000000007</v>
      </c>
      <c r="EA48" s="672">
        <f t="shared" si="739"/>
        <v>-0.16290422780412392</v>
      </c>
      <c r="EB48" s="335">
        <f t="shared" si="740"/>
        <v>9761.1200000000536</v>
      </c>
      <c r="EC48" s="410">
        <f t="shared" si="741"/>
        <v>3.3251053232302791E-2</v>
      </c>
      <c r="ED48" s="335">
        <f t="shared" si="742"/>
        <v>-4214.2000000000116</v>
      </c>
      <c r="EE48" s="410">
        <f t="shared" si="743"/>
        <v>-1.3893607971057867E-2</v>
      </c>
      <c r="EF48" s="335">
        <f t="shared" si="744"/>
        <v>1827.5100000000093</v>
      </c>
      <c r="EG48" s="410">
        <f t="shared" si="745"/>
        <v>6.1099250918924672E-3</v>
      </c>
      <c r="EH48" s="335">
        <f t="shared" si="746"/>
        <v>20266.469999999972</v>
      </c>
      <c r="EI48" s="410">
        <f t="shared" si="747"/>
        <v>6.7345533959176487E-2</v>
      </c>
      <c r="EJ48" s="335">
        <f t="shared" si="748"/>
        <v>-14489.200000000012</v>
      </c>
      <c r="EK48" s="410">
        <f t="shared" si="749"/>
        <v>-4.5109712629349707E-2</v>
      </c>
      <c r="EL48" s="335">
        <f t="shared" si="750"/>
        <v>3189.4800000000396</v>
      </c>
      <c r="EM48" s="410">
        <f t="shared" si="751"/>
        <v>1.0399011548110475E-2</v>
      </c>
      <c r="EN48" s="335">
        <f t="shared" si="752"/>
        <v>31297.02999999997</v>
      </c>
      <c r="EO48" s="410">
        <f t="shared" si="753"/>
        <v>0.10099093447744645</v>
      </c>
      <c r="EP48" s="335">
        <f t="shared" si="754"/>
        <v>-3494.6699999999837</v>
      </c>
      <c r="EQ48" s="410">
        <f t="shared" si="755"/>
        <v>-1.0242399077856658E-2</v>
      </c>
      <c r="ER48" s="335">
        <f t="shared" si="756"/>
        <v>-37064.600000000035</v>
      </c>
      <c r="ES48" s="410">
        <f t="shared" si="757"/>
        <v>-0.10975542443130895</v>
      </c>
      <c r="ET48" s="335">
        <f t="shared" si="758"/>
        <v>-2860.3499999999767</v>
      </c>
      <c r="EU48" s="410">
        <f t="shared" si="759"/>
        <v>-9.5142929104305562E-3</v>
      </c>
      <c r="EV48" s="335">
        <f t="shared" si="760"/>
        <v>-3425.5499999999884</v>
      </c>
      <c r="EW48" s="410">
        <f t="shared" si="761"/>
        <v>-1.1503750073754865E-2</v>
      </c>
      <c r="EX48" s="335">
        <f t="shared" si="762"/>
        <v>11374.890000000014</v>
      </c>
      <c r="EY48" s="410">
        <f t="shared" si="763"/>
        <v>3.8643931743319239E-2</v>
      </c>
      <c r="EZ48" s="335">
        <f t="shared" si="764"/>
        <v>3142.6900000000023</v>
      </c>
      <c r="FA48" s="410">
        <f t="shared" si="765"/>
        <v>1.0279428174528094E-2</v>
      </c>
      <c r="FB48" s="335">
        <f t="shared" si="766"/>
        <v>-11114.620000000054</v>
      </c>
      <c r="FC48" s="410">
        <f t="shared" si="767"/>
        <v>-3.5984918388012377E-2</v>
      </c>
      <c r="FD48" s="335">
        <f t="shared" si="768"/>
        <v>29599.070000000007</v>
      </c>
      <c r="FE48" s="410">
        <f t="shared" si="769"/>
        <v>9.9407726278405092E-2</v>
      </c>
      <c r="FF48" s="335">
        <f t="shared" si="770"/>
        <v>-17332.909999999974</v>
      </c>
      <c r="FG48" s="410">
        <f t="shared" si="771"/>
        <v>-5.2948635402442344E-2</v>
      </c>
      <c r="FH48" s="335">
        <f t="shared" si="772"/>
        <v>67671.63</v>
      </c>
      <c r="FI48" s="410">
        <f t="shared" si="773"/>
        <v>0.21828123041459405</v>
      </c>
      <c r="FJ48" s="335">
        <f t="shared" si="774"/>
        <v>-50290.97000000003</v>
      </c>
      <c r="FK48" s="410">
        <f t="shared" si="775"/>
        <v>-0.13315338600888069</v>
      </c>
      <c r="FL48" s="335">
        <f t="shared" si="776"/>
        <v>43011.380000000005</v>
      </c>
      <c r="FM48" s="410">
        <f t="shared" si="777"/>
        <v>0.13137215446841588</v>
      </c>
      <c r="FN48" s="335">
        <f t="shared" si="778"/>
        <v>-96608.979999999981</v>
      </c>
      <c r="FO48" s="410">
        <f t="shared" si="779"/>
        <v>-0.2608146346712672</v>
      </c>
      <c r="FP48" s="335">
        <f t="shared" si="780"/>
        <v>24113.940000000002</v>
      </c>
      <c r="FQ48" s="410">
        <f t="shared" si="781"/>
        <v>8.8070259453277872E-2</v>
      </c>
      <c r="FR48" s="335">
        <f t="shared" si="782"/>
        <v>22151.679999999993</v>
      </c>
      <c r="FS48" s="410">
        <f t="shared" si="783"/>
        <v>7.4355111474194602E-2</v>
      </c>
      <c r="FT48" s="335">
        <f t="shared" si="784"/>
        <v>31314.659999999974</v>
      </c>
      <c r="FU48" s="410">
        <f t="shared" si="785"/>
        <v>9.7837198009704446E-2</v>
      </c>
      <c r="FV48" s="335">
        <f t="shared" si="786"/>
        <v>-35103.369999999995</v>
      </c>
      <c r="FW48" s="410">
        <f t="shared" si="787"/>
        <v>-9.9900388099938148E-2</v>
      </c>
      <c r="FX48" s="335">
        <f t="shared" si="788"/>
        <v>2938.2400000000489</v>
      </c>
      <c r="FY48" s="410">
        <f t="shared" si="789"/>
        <v>9.2899859254615379E-3</v>
      </c>
      <c r="FZ48" s="335">
        <f t="shared" si="790"/>
        <v>-49331.870000000054</v>
      </c>
      <c r="GA48" s="410">
        <f t="shared" si="791"/>
        <v>-0.15453946463456295</v>
      </c>
      <c r="GB48" s="335">
        <f t="shared" si="792"/>
        <v>73734.840000000026</v>
      </c>
      <c r="GC48" s="410">
        <f t="shared" si="793"/>
        <v>0.27320662535748347</v>
      </c>
      <c r="GD48" s="335">
        <f t="shared" si="794"/>
        <v>-24816.02999999997</v>
      </c>
      <c r="GE48" s="410">
        <f t="shared" si="795"/>
        <v>-7.2219071469205739E-2</v>
      </c>
      <c r="GF48" s="335">
        <f t="shared" si="796"/>
        <v>-2288.4200000000419</v>
      </c>
      <c r="GG48" s="410">
        <f t="shared" si="797"/>
        <v>-7.1781063521703711E-3</v>
      </c>
      <c r="GH48" s="335">
        <f t="shared" si="798"/>
        <v>-23930.26999999996</v>
      </c>
      <c r="GI48" s="410">
        <f t="shared" si="799"/>
        <v>-7.5604980722842954E-2</v>
      </c>
      <c r="GJ48" s="335">
        <f t="shared" si="800"/>
        <v>81283.949999999953</v>
      </c>
      <c r="GK48" s="410">
        <f t="shared" si="801"/>
        <v>0.27781136704576304</v>
      </c>
      <c r="GL48" s="335">
        <f t="shared" si="802"/>
        <v>-373870.79</v>
      </c>
      <c r="GM48" s="410">
        <f t="shared" si="803"/>
        <v>-1</v>
      </c>
      <c r="GN48" s="335">
        <f t="shared" si="804"/>
        <v>0</v>
      </c>
      <c r="GO48" s="410" t="e">
        <f t="shared" si="805"/>
        <v>#DIV/0!</v>
      </c>
      <c r="GP48" s="335">
        <f t="shared" si="806"/>
        <v>0</v>
      </c>
      <c r="GQ48" s="410" t="e">
        <f t="shared" si="807"/>
        <v>#DIV/0!</v>
      </c>
      <c r="GR48" s="335">
        <f t="shared" si="808"/>
        <v>0</v>
      </c>
      <c r="GS48" s="410" t="e">
        <f t="shared" si="809"/>
        <v>#DIV/0!</v>
      </c>
      <c r="GT48" s="222">
        <f t="shared" si="810"/>
        <v>370412.42</v>
      </c>
      <c r="GU48" s="739">
        <f t="shared" si="811"/>
        <v>373870.79</v>
      </c>
      <c r="GV48" s="671">
        <f>GU48-GT48</f>
        <v>3458.3699999999953</v>
      </c>
      <c r="GW48" s="109">
        <f t="shared" ref="GW48:GW49" si="872">IF(ISERROR(GV48/GT48),0,GV48/GT48)</f>
        <v>9.3365389853828206E-3</v>
      </c>
      <c r="GX48" s="707"/>
      <c r="GY48" s="707"/>
      <c r="GZ48" s="707"/>
      <c r="HA48" s="2" t="str">
        <f t="shared" si="81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814"/>
        <v>292824.03999999998</v>
      </c>
      <c r="HN48" s="297">
        <f t="shared" si="814"/>
        <v>278002.14999999997</v>
      </c>
      <c r="HO48" s="297">
        <f t="shared" si="814"/>
        <v>284766.60000000003</v>
      </c>
      <c r="HP48" s="297">
        <f t="shared" si="814"/>
        <v>305211.06</v>
      </c>
      <c r="HQ48" s="297">
        <f t="shared" si="814"/>
        <v>297521.93</v>
      </c>
      <c r="HR48" s="297">
        <f t="shared" si="814"/>
        <v>297414.31</v>
      </c>
      <c r="HS48" s="297">
        <f t="shared" si="814"/>
        <v>334325.42</v>
      </c>
      <c r="HT48" s="297">
        <f t="shared" si="814"/>
        <v>359399.4</v>
      </c>
      <c r="HU48" s="297">
        <f t="shared" si="814"/>
        <v>303883.44</v>
      </c>
      <c r="HV48" s="297">
        <f t="shared" si="814"/>
        <v>298736.75</v>
      </c>
      <c r="HW48" s="297">
        <f t="shared" si="814"/>
        <v>304236.69</v>
      </c>
      <c r="HX48" s="297">
        <f t="shared" si="814"/>
        <v>343177.36</v>
      </c>
      <c r="HY48" s="297">
        <f t="shared" si="815"/>
        <v>303418.21999999997</v>
      </c>
      <c r="HZ48" s="297">
        <f t="shared" si="815"/>
        <v>303223.7</v>
      </c>
      <c r="IA48" s="297">
        <f t="shared" si="815"/>
        <v>295959.09999999998</v>
      </c>
      <c r="IB48" s="297">
        <f t="shared" si="815"/>
        <v>314548.46000000002</v>
      </c>
      <c r="IC48" s="297">
        <f t="shared" si="815"/>
        <v>303876.49</v>
      </c>
      <c r="ID48" s="297">
        <f t="shared" si="815"/>
        <v>348685.31</v>
      </c>
      <c r="IE48" s="297">
        <f t="shared" si="815"/>
        <v>299324.71000000002</v>
      </c>
      <c r="IF48" s="297">
        <f t="shared" si="815"/>
        <v>355846.17</v>
      </c>
      <c r="IG48" s="297">
        <f t="shared" si="815"/>
        <v>323569.21000000002</v>
      </c>
      <c r="IH48" s="297">
        <f t="shared" si="815"/>
        <v>343378.77</v>
      </c>
      <c r="II48" s="297">
        <f t="shared" si="815"/>
        <v>286742.75</v>
      </c>
      <c r="IJ48" s="297">
        <f t="shared" si="815"/>
        <v>350686.54</v>
      </c>
      <c r="IK48" s="839">
        <f t="shared" si="816"/>
        <v>293558.21999999997</v>
      </c>
      <c r="IL48" s="839">
        <f t="shared" si="816"/>
        <v>303319.34000000003</v>
      </c>
      <c r="IM48" s="839">
        <f t="shared" si="816"/>
        <v>299105.14</v>
      </c>
      <c r="IN48" s="839">
        <f t="shared" si="816"/>
        <v>300932.65000000002</v>
      </c>
      <c r="IO48" s="839">
        <f t="shared" si="816"/>
        <v>321199.12</v>
      </c>
      <c r="IP48" s="839">
        <f t="shared" si="816"/>
        <v>306709.92</v>
      </c>
      <c r="IQ48" s="839">
        <f t="shared" si="816"/>
        <v>309899.40000000002</v>
      </c>
      <c r="IR48" s="839">
        <f t="shared" si="816"/>
        <v>341196.43</v>
      </c>
      <c r="IS48" s="839">
        <f t="shared" si="816"/>
        <v>337701.76</v>
      </c>
      <c r="IT48" s="839">
        <f t="shared" si="816"/>
        <v>300637.15999999997</v>
      </c>
      <c r="IU48" s="839">
        <f t="shared" si="816"/>
        <v>297776.81</v>
      </c>
      <c r="IV48" s="839">
        <f t="shared" si="816"/>
        <v>294351.26</v>
      </c>
      <c r="IW48" s="966">
        <f t="shared" si="817"/>
        <v>305726.15000000002</v>
      </c>
      <c r="IX48" s="966">
        <f t="shared" si="817"/>
        <v>308868.84000000003</v>
      </c>
      <c r="IY48" s="966">
        <f t="shared" si="817"/>
        <v>297754.21999999997</v>
      </c>
      <c r="IZ48" s="966">
        <f t="shared" si="817"/>
        <v>327353.28999999998</v>
      </c>
      <c r="JA48" s="966">
        <f t="shared" si="817"/>
        <v>310020.38</v>
      </c>
      <c r="JB48" s="966">
        <f t="shared" si="817"/>
        <v>377692.01</v>
      </c>
      <c r="JC48" s="966">
        <f t="shared" si="817"/>
        <v>327401.03999999998</v>
      </c>
      <c r="JD48" s="966">
        <f t="shared" si="817"/>
        <v>370412.42</v>
      </c>
      <c r="JE48" s="966">
        <f t="shared" si="817"/>
        <v>273803.44</v>
      </c>
      <c r="JF48" s="966">
        <f t="shared" si="817"/>
        <v>297917.38</v>
      </c>
      <c r="JG48" s="966">
        <f t="shared" si="817"/>
        <v>320069.06</v>
      </c>
      <c r="JH48" s="966">
        <f t="shared" si="817"/>
        <v>351383.72</v>
      </c>
      <c r="JI48" s="1026">
        <f t="shared" si="818"/>
        <v>316280.34999999998</v>
      </c>
      <c r="JJ48" s="1026">
        <f t="shared" si="818"/>
        <v>319218.59000000003</v>
      </c>
      <c r="JK48" s="1026">
        <f t="shared" si="819"/>
        <v>269886.71999999997</v>
      </c>
      <c r="JL48" s="1026">
        <f t="shared" si="820"/>
        <v>343621.56</v>
      </c>
      <c r="JM48" s="1026">
        <f t="shared" si="821"/>
        <v>318805.53000000003</v>
      </c>
      <c r="JN48" s="1026">
        <f t="shared" si="822"/>
        <v>316517.11</v>
      </c>
      <c r="JO48" s="1026">
        <f t="shared" si="823"/>
        <v>292586.84000000003</v>
      </c>
      <c r="JP48" s="1026">
        <f t="shared" si="824"/>
        <v>373870.79</v>
      </c>
      <c r="JQ48" s="1026">
        <f t="shared" si="825"/>
        <v>0</v>
      </c>
      <c r="JR48" s="1026">
        <f t="shared" si="826"/>
        <v>0</v>
      </c>
      <c r="JS48" s="1026">
        <f t="shared" si="827"/>
        <v>0</v>
      </c>
      <c r="JT48" s="1026">
        <f t="shared" si="828"/>
        <v>0</v>
      </c>
    </row>
    <row r="49" spans="1:280" s="87" customFormat="1">
      <c r="A49" s="806"/>
      <c r="B49" s="85">
        <v>7.5</v>
      </c>
      <c r="C49" s="86"/>
      <c r="D49" s="463"/>
      <c r="E49" s="1124" t="s">
        <v>226</v>
      </c>
      <c r="F49" s="1124"/>
      <c r="G49" s="1125"/>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73">V48/V22</f>
        <v>47.776128512880554</v>
      </c>
      <c r="W49" s="89">
        <f t="shared" si="873"/>
        <v>51.34404639553663</v>
      </c>
      <c r="X49" s="88">
        <f t="shared" si="873"/>
        <v>51.665070081328949</v>
      </c>
      <c r="Y49" s="89">
        <f t="shared" si="873"/>
        <v>41.976308558867977</v>
      </c>
      <c r="Z49" s="88">
        <f t="shared" si="873"/>
        <v>50.301429754804502</v>
      </c>
      <c r="AA49" s="89">
        <f t="shared" si="873"/>
        <v>49.553390924956368</v>
      </c>
      <c r="AB49" s="88">
        <f t="shared" si="873"/>
        <v>47.578596949891065</v>
      </c>
      <c r="AC49" s="89">
        <f t="shared" si="873"/>
        <v>47.769614035087713</v>
      </c>
      <c r="AD49" s="88">
        <f t="shared" si="873"/>
        <v>43.334614940871063</v>
      </c>
      <c r="AE49" s="89">
        <f t="shared" si="873"/>
        <v>45.63790742218675</v>
      </c>
      <c r="AF49" s="88">
        <f t="shared" si="873"/>
        <v>46.991349503499919</v>
      </c>
      <c r="AG49" s="89">
        <f t="shared" si="873"/>
        <v>100.88102919099249</v>
      </c>
      <c r="AH49" s="143">
        <f t="shared" ref="AH49" si="874">AH48/AH22</f>
        <v>51.618946458744468</v>
      </c>
      <c r="AI49" s="162">
        <v>51.62</v>
      </c>
      <c r="AJ49" s="397">
        <f>AJ48/AJ22</f>
        <v>43.265963356973991</v>
      </c>
      <c r="AK49" s="89">
        <f t="shared" ref="AK49:AU49" si="875">AK48/AK22</f>
        <v>40.006065620952647</v>
      </c>
      <c r="AL49" s="88">
        <f t="shared" si="875"/>
        <v>53.277193638914881</v>
      </c>
      <c r="AM49" s="89">
        <f t="shared" si="875"/>
        <v>33.583963468309861</v>
      </c>
      <c r="AN49" s="88">
        <f t="shared" si="875"/>
        <v>47.840799163852708</v>
      </c>
      <c r="AO49" s="89">
        <f t="shared" si="875"/>
        <v>53.898932584269666</v>
      </c>
      <c r="AP49" s="651">
        <f t="shared" si="875"/>
        <v>45.301547425474254</v>
      </c>
      <c r="AQ49" s="89">
        <f t="shared" si="875"/>
        <v>51.637844827586207</v>
      </c>
      <c r="AR49" s="651">
        <f t="shared" si="875"/>
        <v>49.989050830728736</v>
      </c>
      <c r="AS49" s="89">
        <f t="shared" si="875"/>
        <v>45.174164524421592</v>
      </c>
      <c r="AT49" s="651">
        <f t="shared" si="875"/>
        <v>36.597701190905809</v>
      </c>
      <c r="AU49" s="89">
        <f t="shared" si="875"/>
        <v>54.386269413629158</v>
      </c>
      <c r="AV49" s="143">
        <f>AV48/AV22</f>
        <v>45.369247136445018</v>
      </c>
      <c r="AW49" s="162">
        <f t="shared" ref="AW49:BH49" si="876">AW48/AW22</f>
        <v>45.369247136445018</v>
      </c>
      <c r="AX49" s="397">
        <f t="shared" si="876"/>
        <v>42.018864423210076</v>
      </c>
      <c r="AY49" s="89">
        <f t="shared" si="876"/>
        <v>43.604213402358354</v>
      </c>
      <c r="AZ49" s="88">
        <f t="shared" si="876"/>
        <v>39.503350240256268</v>
      </c>
      <c r="BA49" s="89">
        <f t="shared" si="876"/>
        <v>22.783460814138781</v>
      </c>
      <c r="BB49" s="88">
        <f t="shared" si="876"/>
        <v>34.856215875200732</v>
      </c>
      <c r="BC49" s="89">
        <f t="shared" si="876"/>
        <v>45.976438554852322</v>
      </c>
      <c r="BD49" s="651">
        <f t="shared" si="876"/>
        <v>35.633894047619052</v>
      </c>
      <c r="BE49" s="89">
        <f t="shared" si="876"/>
        <v>53.032216095380029</v>
      </c>
      <c r="BF49" s="651">
        <f t="shared" si="876"/>
        <v>48.064350861556747</v>
      </c>
      <c r="BG49" s="89">
        <f t="shared" si="876"/>
        <v>51.250562686567164</v>
      </c>
      <c r="BH49" s="651">
        <f t="shared" si="876"/>
        <v>43.035081794987242</v>
      </c>
      <c r="BI49" s="89">
        <f t="shared" ref="BI49" si="877">BI48/BI22</f>
        <v>49.323001406469757</v>
      </c>
      <c r="BJ49" s="143">
        <f t="shared" ref="BJ49:BO49" si="878">BJ48/BJ22</f>
        <v>40.697836433202255</v>
      </c>
      <c r="BK49" s="162">
        <f t="shared" si="878"/>
        <v>40.697836433202255</v>
      </c>
      <c r="BL49" s="397">
        <f t="shared" si="878"/>
        <v>38.964457127687808</v>
      </c>
      <c r="BM49" s="89">
        <f t="shared" si="878"/>
        <v>43.737467916366263</v>
      </c>
      <c r="BN49" s="88">
        <f t="shared" si="878"/>
        <v>40.744468056123146</v>
      </c>
      <c r="BO49" s="89">
        <f t="shared" si="878"/>
        <v>21.219337893103937</v>
      </c>
      <c r="BP49" s="88">
        <f t="shared" ref="BP49:BQ49" si="879">BP48/BP22</f>
        <v>45.399168904593637</v>
      </c>
      <c r="BQ49" s="89">
        <f t="shared" si="879"/>
        <v>43.972748387096772</v>
      </c>
      <c r="BR49" s="651">
        <f t="shared" ref="BR49" si="880">BR48/BR22</f>
        <v>35.060459327978279</v>
      </c>
      <c r="BS49" s="89">
        <f t="shared" ref="BS49:BT49" si="881">BS48/BS22</f>
        <v>48.212014978098061</v>
      </c>
      <c r="BT49" s="651">
        <f t="shared" si="881"/>
        <v>42.034075180482951</v>
      </c>
      <c r="BU49" s="651">
        <f t="shared" ref="BU49:BV49" si="882">BU48/BU22</f>
        <v>35.599426879810537</v>
      </c>
      <c r="BV49" s="651">
        <f t="shared" si="882"/>
        <v>45.06989707885576</v>
      </c>
      <c r="BW49" s="651">
        <f t="shared" ref="BW49" si="883">BW48/BW22</f>
        <v>40.03689608269859</v>
      </c>
      <c r="BX49" s="143">
        <f>BX48/BX22</f>
        <v>38.449595522635803</v>
      </c>
      <c r="BY49" s="162">
        <f>BY48/BY22</f>
        <v>38.449595522635803</v>
      </c>
      <c r="BZ49" s="651">
        <f t="shared" ref="BZ49:CA49" si="884">BZ48/BZ22</f>
        <v>40.541857843787298</v>
      </c>
      <c r="CA49" s="89">
        <f t="shared" si="884"/>
        <v>43.823615209988652</v>
      </c>
      <c r="CB49" s="88">
        <f t="shared" ref="CB49:CC49" si="885">CB48/CB22</f>
        <v>43.903600707755821</v>
      </c>
      <c r="CC49" s="89">
        <f t="shared" si="885"/>
        <v>44.910589930031549</v>
      </c>
      <c r="CD49" s="88">
        <f t="shared" ref="CD49:CE49" si="886">CD48/CD22</f>
        <v>44.112177006260673</v>
      </c>
      <c r="CE49" s="89">
        <f t="shared" si="886"/>
        <v>52.117015316682767</v>
      </c>
      <c r="CF49" s="651">
        <f t="shared" ref="CF49:CG49" si="887">CF48/CF22</f>
        <v>47.566619206741244</v>
      </c>
      <c r="CG49" s="89">
        <f t="shared" si="887"/>
        <v>48.938092218258681</v>
      </c>
      <c r="CH49" s="651">
        <f t="shared" ref="CH49:CI49" si="888">CH48/CH22</f>
        <v>39.081278903796743</v>
      </c>
      <c r="CI49" s="651">
        <f t="shared" si="888"/>
        <v>46.85709027996225</v>
      </c>
      <c r="CJ49" s="651">
        <f t="shared" ref="CJ49:CK49" si="889">CJ48/CJ22</f>
        <v>53.811207128446533</v>
      </c>
      <c r="CK49" s="651">
        <f t="shared" si="889"/>
        <v>53.860165542611888</v>
      </c>
      <c r="CL49" s="143">
        <f>CL48/CL22</f>
        <v>46.482366052653703</v>
      </c>
      <c r="CM49" s="162">
        <f>CM48/CM22</f>
        <v>46.482366052653703</v>
      </c>
      <c r="CN49" s="651">
        <f t="shared" ref="CN49:CO49" si="890">CN48/CN22</f>
        <v>47.354446773469078</v>
      </c>
      <c r="CO49" s="89">
        <f t="shared" si="890"/>
        <v>44.764912354508489</v>
      </c>
      <c r="CP49" s="88">
        <f t="shared" ref="CP49:CQ49" si="891">CP48/CP22</f>
        <v>43.649801067442986</v>
      </c>
      <c r="CQ49" s="89">
        <f t="shared" si="891"/>
        <v>46.795800081710475</v>
      </c>
      <c r="CR49" s="88">
        <f t="shared" ref="CR49:CS49" si="892">CR48/CR22</f>
        <v>52.599493482923613</v>
      </c>
      <c r="CS49" s="89">
        <f t="shared" si="892"/>
        <v>52.290948290104076</v>
      </c>
      <c r="CT49" s="225">
        <f t="shared" ref="CT49:CU49" si="893">CT48/CT22</f>
        <v>42.092769385699903</v>
      </c>
      <c r="CU49" s="89">
        <f t="shared" si="893"/>
        <v>56.78474939246658</v>
      </c>
      <c r="CV49" s="651"/>
      <c r="CW49" s="651"/>
      <c r="CX49" s="651"/>
      <c r="CY49" s="651"/>
      <c r="CZ49" s="143">
        <f>CZ48/CZ22</f>
        <v>48.14169085590261</v>
      </c>
      <c r="DA49" s="162">
        <f>DA48/DA22</f>
        <v>48.14169085590261</v>
      </c>
      <c r="DB49" s="689">
        <f t="shared" si="714"/>
        <v>-12.367404990419082</v>
      </c>
      <c r="DC49" s="672">
        <f t="shared" si="715"/>
        <v>-0.22739939921894733</v>
      </c>
      <c r="DD49" s="689">
        <f t="shared" si="716"/>
        <v>1.5853489791482787</v>
      </c>
      <c r="DE49" s="672">
        <f t="shared" si="717"/>
        <v>3.7729457968706435E-2</v>
      </c>
      <c r="DF49" s="689">
        <f t="shared" si="718"/>
        <v>-4.1008631621020868</v>
      </c>
      <c r="DG49" s="672">
        <f t="shared" si="719"/>
        <v>-9.4047406021554092E-2</v>
      </c>
      <c r="DH49" s="689">
        <f t="shared" si="720"/>
        <v>-16.719889426117486</v>
      </c>
      <c r="DI49" s="672">
        <f t="shared" si="721"/>
        <v>-0.42325244123418482</v>
      </c>
      <c r="DJ49" s="689">
        <f t="shared" si="722"/>
        <v>12.072755061061951</v>
      </c>
      <c r="DK49" s="672">
        <f t="shared" si="723"/>
        <v>0.52989118552041647</v>
      </c>
      <c r="DL49" s="689">
        <f t="shared" si="724"/>
        <v>11.12022267965159</v>
      </c>
      <c r="DM49" s="672">
        <f t="shared" si="725"/>
        <v>0.31903126602917709</v>
      </c>
      <c r="DN49" s="689">
        <f t="shared" si="726"/>
        <v>-10.342544507233271</v>
      </c>
      <c r="DO49" s="672">
        <f t="shared" si="727"/>
        <v>-0.22495314627065052</v>
      </c>
      <c r="DP49" s="689">
        <f t="shared" si="728"/>
        <v>17.398322047760978</v>
      </c>
      <c r="DQ49" s="672">
        <f t="shared" si="729"/>
        <v>0.48825205644128811</v>
      </c>
      <c r="DR49" s="689">
        <f t="shared" si="730"/>
        <v>-4.9678652338232823</v>
      </c>
      <c r="DS49" s="672">
        <f t="shared" si="731"/>
        <v>-9.3676365039854784E-2</v>
      </c>
      <c r="DT49" s="689">
        <f t="shared" si="732"/>
        <v>3.1862118250104174</v>
      </c>
      <c r="DU49" s="109">
        <f t="shared" si="733"/>
        <v>6.6290541074566792E-2</v>
      </c>
      <c r="DV49" s="689">
        <f t="shared" si="734"/>
        <v>-8.2154808915799222</v>
      </c>
      <c r="DW49" s="672">
        <f t="shared" si="735"/>
        <v>-0.16030030620001778</v>
      </c>
      <c r="DX49" s="689">
        <f t="shared" si="736"/>
        <v>6.2879196114825149</v>
      </c>
      <c r="DY49" s="672">
        <f t="shared" si="737"/>
        <v>0.14611148275347152</v>
      </c>
      <c r="DZ49" s="689">
        <f t="shared" si="738"/>
        <v>-10.358544278781949</v>
      </c>
      <c r="EA49" s="672">
        <f t="shared" si="739"/>
        <v>-0.21001447566861181</v>
      </c>
      <c r="EB49" s="335">
        <f t="shared" si="740"/>
        <v>4.7730107886784552</v>
      </c>
      <c r="EC49" s="410">
        <f t="shared" si="741"/>
        <v>0.12249652992821487</v>
      </c>
      <c r="ED49" s="335">
        <f t="shared" si="742"/>
        <v>-2.9929998602431169</v>
      </c>
      <c r="EE49" s="410">
        <f t="shared" si="743"/>
        <v>-6.8431027282289392E-2</v>
      </c>
      <c r="EF49" s="335">
        <f t="shared" si="744"/>
        <v>-19.52513016301921</v>
      </c>
      <c r="EG49" s="410">
        <f t="shared" si="745"/>
        <v>-0.47920935269358461</v>
      </c>
      <c r="EH49" s="335">
        <f t="shared" si="746"/>
        <v>24.1798310114897</v>
      </c>
      <c r="EI49" s="410">
        <f t="shared" si="747"/>
        <v>1.1395186378245992</v>
      </c>
      <c r="EJ49" s="335">
        <f t="shared" si="748"/>
        <v>-1.4264205174968652</v>
      </c>
      <c r="EK49" s="410">
        <f t="shared" si="749"/>
        <v>-3.1419529297870806E-2</v>
      </c>
      <c r="EL49" s="335">
        <f t="shared" si="750"/>
        <v>-8.9122890591184927</v>
      </c>
      <c r="EM49" s="410">
        <f t="shared" si="751"/>
        <v>-0.20267755339426743</v>
      </c>
      <c r="EN49" s="335">
        <f t="shared" si="752"/>
        <v>13.151555650119782</v>
      </c>
      <c r="EO49" s="410">
        <f t="shared" si="753"/>
        <v>0.37511076301344487</v>
      </c>
      <c r="EP49" s="335">
        <f t="shared" si="754"/>
        <v>-6.1779397976151103</v>
      </c>
      <c r="EQ49" s="410">
        <f t="shared" si="755"/>
        <v>-0.12814108268284677</v>
      </c>
      <c r="ER49" s="335">
        <f t="shared" si="756"/>
        <v>-6.4346483006724142</v>
      </c>
      <c r="ES49" s="410">
        <f t="shared" si="757"/>
        <v>-0.15308171460996287</v>
      </c>
      <c r="ET49" s="335">
        <f t="shared" si="758"/>
        <v>9.4704701990452236</v>
      </c>
      <c r="EU49" s="410">
        <f t="shared" si="759"/>
        <v>0.26602872655840987</v>
      </c>
      <c r="EV49" s="335">
        <f t="shared" si="760"/>
        <v>-5.0330009961571704</v>
      </c>
      <c r="EW49" s="410">
        <f t="shared" si="761"/>
        <v>-0.11167101152574783</v>
      </c>
      <c r="EX49" s="335">
        <f t="shared" si="762"/>
        <v>0.50496176108870827</v>
      </c>
      <c r="EY49" s="410">
        <f t="shared" si="763"/>
        <v>1.2612410313868481E-2</v>
      </c>
      <c r="EZ49" s="335">
        <f t="shared" si="764"/>
        <v>3.2817573662013544</v>
      </c>
      <c r="FA49" s="410">
        <f t="shared" si="765"/>
        <v>8.0947384770731629E-2</v>
      </c>
      <c r="FB49" s="335">
        <f t="shared" si="766"/>
        <v>7.9985497767168567E-2</v>
      </c>
      <c r="FC49" s="410">
        <f t="shared" si="767"/>
        <v>1.8251688589337922E-3</v>
      </c>
      <c r="FD49" s="335">
        <f t="shared" si="768"/>
        <v>1.0069892222757275</v>
      </c>
      <c r="FE49" s="410">
        <f t="shared" si="769"/>
        <v>2.29363698202967E-2</v>
      </c>
      <c r="FF49" s="335">
        <f t="shared" si="770"/>
        <v>-0.79841292377087569</v>
      </c>
      <c r="FG49" s="410">
        <f t="shared" si="771"/>
        <v>-1.7777832021684932E-2</v>
      </c>
      <c r="FH49" s="335">
        <f t="shared" si="772"/>
        <v>8.0048383104220946</v>
      </c>
      <c r="FI49" s="410">
        <f t="shared" si="773"/>
        <v>0.18146550122171479</v>
      </c>
      <c r="FJ49" s="335">
        <f t="shared" si="774"/>
        <v>-4.5503961099415235</v>
      </c>
      <c r="FK49" s="410">
        <f t="shared" si="775"/>
        <v>-8.7311141712386825E-2</v>
      </c>
      <c r="FL49" s="335">
        <f t="shared" si="776"/>
        <v>1.3714730115174376</v>
      </c>
      <c r="FM49" s="410">
        <f t="shared" si="777"/>
        <v>2.883267792391412E-2</v>
      </c>
      <c r="FN49" s="335">
        <f t="shared" si="778"/>
        <v>-9.8568133144619381</v>
      </c>
      <c r="FO49" s="410">
        <f t="shared" si="779"/>
        <v>-0.20141392660959484</v>
      </c>
      <c r="FP49" s="335">
        <f t="shared" si="780"/>
        <v>7.7758113761655068</v>
      </c>
      <c r="FQ49" s="410">
        <f t="shared" si="781"/>
        <v>0.19896512075018322</v>
      </c>
      <c r="FR49" s="335">
        <f t="shared" si="782"/>
        <v>6.9541168484842828</v>
      </c>
      <c r="FS49" s="410">
        <f t="shared" si="783"/>
        <v>0.14841119683136</v>
      </c>
      <c r="FT49" s="335">
        <f t="shared" si="784"/>
        <v>4.895841416535518E-2</v>
      </c>
      <c r="FU49" s="410">
        <f t="shared" si="785"/>
        <v>9.098181731640435E-4</v>
      </c>
      <c r="FV49" s="335">
        <f t="shared" si="786"/>
        <v>-6.5057187691428098</v>
      </c>
      <c r="FW49" s="410">
        <f t="shared" si="787"/>
        <v>-0.1207890600335374</v>
      </c>
      <c r="FX49" s="335">
        <f t="shared" si="788"/>
        <v>-2.5895344189605893</v>
      </c>
      <c r="FY49" s="410">
        <f t="shared" si="789"/>
        <v>-5.468408133555492E-2</v>
      </c>
      <c r="FZ49" s="335">
        <f t="shared" si="790"/>
        <v>-1.1151112870655027</v>
      </c>
      <c r="GA49" s="410">
        <f t="shared" si="791"/>
        <v>-2.4910386917203344E-2</v>
      </c>
      <c r="GB49" s="335">
        <f t="shared" si="792"/>
        <v>3.1459990142674883</v>
      </c>
      <c r="GC49" s="410">
        <f t="shared" si="793"/>
        <v>7.2073616312858524E-2</v>
      </c>
      <c r="GD49" s="335">
        <f t="shared" si="794"/>
        <v>5.8036934012131383</v>
      </c>
      <c r="GE49" s="410">
        <f t="shared" si="795"/>
        <v>0.12402167269454242</v>
      </c>
      <c r="GF49" s="335">
        <f t="shared" si="796"/>
        <v>-0.30854519281953685</v>
      </c>
      <c r="GG49" s="410">
        <f t="shared" si="797"/>
        <v>-5.8659346771030374E-3</v>
      </c>
      <c r="GH49" s="335">
        <f t="shared" si="798"/>
        <v>-10.198178904404173</v>
      </c>
      <c r="GI49" s="410">
        <f t="shared" si="799"/>
        <v>-0.19502761448933509</v>
      </c>
      <c r="GJ49" s="335">
        <f t="shared" si="800"/>
        <v>14.691980006766677</v>
      </c>
      <c r="GK49" s="410">
        <f t="shared" si="801"/>
        <v>0.34903809421857512</v>
      </c>
      <c r="GL49" s="335">
        <f t="shared" si="802"/>
        <v>-56.78474939246658</v>
      </c>
      <c r="GM49" s="410">
        <f t="shared" si="803"/>
        <v>-1</v>
      </c>
      <c r="GN49" s="335">
        <f t="shared" si="804"/>
        <v>0</v>
      </c>
      <c r="GO49" s="410" t="e">
        <f t="shared" si="805"/>
        <v>#DIV/0!</v>
      </c>
      <c r="GP49" s="335">
        <f t="shared" si="806"/>
        <v>0</v>
      </c>
      <c r="GQ49" s="410" t="e">
        <f t="shared" si="807"/>
        <v>#DIV/0!</v>
      </c>
      <c r="GR49" s="335">
        <f t="shared" si="808"/>
        <v>0</v>
      </c>
      <c r="GS49" s="410" t="e">
        <f t="shared" si="809"/>
        <v>#DIV/0!</v>
      </c>
      <c r="GT49" s="225">
        <f t="shared" si="810"/>
        <v>48.938092218258681</v>
      </c>
      <c r="GU49" s="740">
        <f t="shared" si="811"/>
        <v>56.78474939246658</v>
      </c>
      <c r="GV49" s="741">
        <f>GU49-GT49</f>
        <v>7.8466571742078983</v>
      </c>
      <c r="GW49" s="114">
        <f t="shared" si="872"/>
        <v>0.16033843614525559</v>
      </c>
      <c r="GX49" s="707"/>
      <c r="GY49" s="707"/>
      <c r="GZ49" s="707"/>
      <c r="HA49" s="87" t="str">
        <f t="shared" si="81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814"/>
        <v>43.265963356973991</v>
      </c>
      <c r="HN49" s="303">
        <f t="shared" si="814"/>
        <v>40.006065620952647</v>
      </c>
      <c r="HO49" s="303">
        <f t="shared" si="814"/>
        <v>53.277193638914881</v>
      </c>
      <c r="HP49" s="303">
        <f t="shared" si="814"/>
        <v>33.583963468309861</v>
      </c>
      <c r="HQ49" s="303">
        <f t="shared" si="814"/>
        <v>47.840799163852708</v>
      </c>
      <c r="HR49" s="303">
        <f t="shared" si="814"/>
        <v>53.898932584269666</v>
      </c>
      <c r="HS49" s="303">
        <f t="shared" si="814"/>
        <v>45.301547425474254</v>
      </c>
      <c r="HT49" s="303">
        <f t="shared" si="814"/>
        <v>51.637844827586207</v>
      </c>
      <c r="HU49" s="303">
        <f t="shared" si="814"/>
        <v>49.989050830728736</v>
      </c>
      <c r="HV49" s="303">
        <f t="shared" si="814"/>
        <v>45.174164524421592</v>
      </c>
      <c r="HW49" s="303">
        <f t="shared" si="814"/>
        <v>36.597701190905809</v>
      </c>
      <c r="HX49" s="303">
        <f t="shared" si="814"/>
        <v>54.386269413629158</v>
      </c>
      <c r="HY49" s="303">
        <f t="shared" si="815"/>
        <v>42.018864423210076</v>
      </c>
      <c r="HZ49" s="303">
        <f t="shared" si="815"/>
        <v>43.604213402358354</v>
      </c>
      <c r="IA49" s="303">
        <f t="shared" si="815"/>
        <v>39.503350240256268</v>
      </c>
      <c r="IB49" s="303">
        <f t="shared" si="815"/>
        <v>22.783460814138781</v>
      </c>
      <c r="IC49" s="303">
        <f t="shared" si="815"/>
        <v>34.856215875200732</v>
      </c>
      <c r="ID49" s="303">
        <f t="shared" si="815"/>
        <v>45.976438554852322</v>
      </c>
      <c r="IE49" s="303">
        <f t="shared" si="815"/>
        <v>35.633894047619052</v>
      </c>
      <c r="IF49" s="303">
        <f t="shared" si="815"/>
        <v>53.032216095380029</v>
      </c>
      <c r="IG49" s="303">
        <f t="shared" si="815"/>
        <v>48.064350861556747</v>
      </c>
      <c r="IH49" s="303">
        <f t="shared" si="815"/>
        <v>51.250562686567164</v>
      </c>
      <c r="II49" s="303">
        <f t="shared" si="815"/>
        <v>43.035081794987242</v>
      </c>
      <c r="IJ49" s="303">
        <f t="shared" si="815"/>
        <v>49.323001406469757</v>
      </c>
      <c r="IK49" s="842">
        <f t="shared" si="816"/>
        <v>38.964457127687808</v>
      </c>
      <c r="IL49" s="842">
        <f t="shared" si="816"/>
        <v>43.737467916366263</v>
      </c>
      <c r="IM49" s="842">
        <f t="shared" si="816"/>
        <v>40.744468056123146</v>
      </c>
      <c r="IN49" s="842">
        <f t="shared" si="816"/>
        <v>21.219337893103937</v>
      </c>
      <c r="IO49" s="842">
        <f t="shared" si="816"/>
        <v>45.399168904593637</v>
      </c>
      <c r="IP49" s="842">
        <f t="shared" si="816"/>
        <v>43.972748387096772</v>
      </c>
      <c r="IQ49" s="842">
        <f t="shared" si="816"/>
        <v>35.060459327978279</v>
      </c>
      <c r="IR49" s="842">
        <f t="shared" si="816"/>
        <v>48.212014978098061</v>
      </c>
      <c r="IS49" s="842">
        <f t="shared" si="816"/>
        <v>42.034075180482951</v>
      </c>
      <c r="IT49" s="842">
        <f t="shared" si="816"/>
        <v>35.599426879810537</v>
      </c>
      <c r="IU49" s="842">
        <f t="shared" si="816"/>
        <v>45.06989707885576</v>
      </c>
      <c r="IV49" s="842">
        <f t="shared" si="816"/>
        <v>40.03689608269859</v>
      </c>
      <c r="IW49" s="969">
        <f t="shared" si="817"/>
        <v>40.541857843787298</v>
      </c>
      <c r="IX49" s="969">
        <f t="shared" si="817"/>
        <v>43.823615209988652</v>
      </c>
      <c r="IY49" s="969">
        <f t="shared" si="817"/>
        <v>43.903600707755821</v>
      </c>
      <c r="IZ49" s="969">
        <f t="shared" si="817"/>
        <v>44.910589930031549</v>
      </c>
      <c r="JA49" s="969">
        <f t="shared" si="817"/>
        <v>44.112177006260673</v>
      </c>
      <c r="JB49" s="969">
        <f t="shared" si="817"/>
        <v>52.117015316682767</v>
      </c>
      <c r="JC49" s="969">
        <f t="shared" si="817"/>
        <v>47.566619206741244</v>
      </c>
      <c r="JD49" s="969">
        <f t="shared" si="817"/>
        <v>48.938092218258681</v>
      </c>
      <c r="JE49" s="969">
        <f t="shared" si="817"/>
        <v>39.081278903796743</v>
      </c>
      <c r="JF49" s="969">
        <f t="shared" si="817"/>
        <v>46.85709027996225</v>
      </c>
      <c r="JG49" s="969">
        <f t="shared" si="817"/>
        <v>53.811207128446533</v>
      </c>
      <c r="JH49" s="969">
        <f t="shared" si="817"/>
        <v>53.860165542611888</v>
      </c>
      <c r="JI49" s="1029">
        <f t="shared" si="818"/>
        <v>47.354446773469078</v>
      </c>
      <c r="JJ49" s="1029">
        <f t="shared" si="818"/>
        <v>44.764912354508489</v>
      </c>
      <c r="JK49" s="1029">
        <f t="shared" si="819"/>
        <v>43.649801067442986</v>
      </c>
      <c r="JL49" s="1029">
        <f t="shared" si="820"/>
        <v>46.795800081710475</v>
      </c>
      <c r="JM49" s="1029">
        <f t="shared" si="821"/>
        <v>52.599493482923613</v>
      </c>
      <c r="JN49" s="1029">
        <f t="shared" si="822"/>
        <v>52.290948290104076</v>
      </c>
      <c r="JO49" s="1029">
        <f t="shared" si="823"/>
        <v>42.092769385699903</v>
      </c>
      <c r="JP49" s="1029">
        <f t="shared" si="824"/>
        <v>56.78474939246658</v>
      </c>
      <c r="JQ49" s="1029">
        <f t="shared" si="825"/>
        <v>0</v>
      </c>
      <c r="JR49" s="1029">
        <f t="shared" si="826"/>
        <v>0</v>
      </c>
      <c r="JS49" s="1029">
        <f t="shared" si="827"/>
        <v>0</v>
      </c>
      <c r="JT49" s="1029">
        <f t="shared" si="828"/>
        <v>0</v>
      </c>
    </row>
    <row r="50" spans="1:280" s="1" customFormat="1" ht="15.75" thickBot="1">
      <c r="A50" s="803"/>
      <c r="B50" s="57">
        <v>7.6</v>
      </c>
      <c r="C50" s="4"/>
      <c r="D50" s="456"/>
      <c r="E50" s="1112" t="s">
        <v>94</v>
      </c>
      <c r="F50" s="1112"/>
      <c r="G50" s="1113"/>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94">V48/V45</f>
        <v>0.36401053048971238</v>
      </c>
      <c r="W50" s="188">
        <f t="shared" si="894"/>
        <v>0.38015061192897082</v>
      </c>
      <c r="X50" s="189">
        <f t="shared" si="894"/>
        <v>0.33838657078358619</v>
      </c>
      <c r="Y50" s="188">
        <f t="shared" si="894"/>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95">AJ48/AJ45</f>
        <v>0.34749772691299174</v>
      </c>
      <c r="AK50" s="188">
        <f t="shared" ref="AK50:AP50" si="896">AK48/AK45</f>
        <v>0.38162622581033506</v>
      </c>
      <c r="AL50" s="189">
        <f t="shared" si="896"/>
        <v>0.38120443324751174</v>
      </c>
      <c r="AM50" s="188">
        <f t="shared" si="896"/>
        <v>0.41376357709130496</v>
      </c>
      <c r="AN50" s="189">
        <f t="shared" si="896"/>
        <v>0.41007331280949383</v>
      </c>
      <c r="AO50" s="627">
        <f t="shared" si="896"/>
        <v>0.1090027964615671</v>
      </c>
      <c r="AP50" s="642">
        <f t="shared" si="896"/>
        <v>0.44854634205400062</v>
      </c>
      <c r="AQ50" s="627">
        <f t="shared" ref="AQ50:AW50" si="897">AQ48/AQ45</f>
        <v>0.44414391013359522</v>
      </c>
      <c r="AR50" s="642">
        <f t="shared" si="897"/>
        <v>0.39290583624576592</v>
      </c>
      <c r="AS50" s="627">
        <f t="shared" si="897"/>
        <v>0.40433458044897463</v>
      </c>
      <c r="AT50" s="642">
        <f t="shared" si="897"/>
        <v>0.39696153846555315</v>
      </c>
      <c r="AU50" s="627">
        <f t="shared" si="897"/>
        <v>0.43682233655593361</v>
      </c>
      <c r="AV50" s="144">
        <f t="shared" si="897"/>
        <v>0.33242937951128659</v>
      </c>
      <c r="AW50" s="191">
        <f t="shared" si="897"/>
        <v>0.33242937951128659</v>
      </c>
      <c r="AX50" s="391">
        <f t="shared" ref="AX50:BC50" si="898">AX48/AX45</f>
        <v>0.37469381055344114</v>
      </c>
      <c r="AY50" s="188">
        <f t="shared" si="898"/>
        <v>0.36404995239386395</v>
      </c>
      <c r="AZ50" s="189">
        <f t="shared" si="898"/>
        <v>0.39818682100942093</v>
      </c>
      <c r="BA50" s="188">
        <f t="shared" si="898"/>
        <v>0.29480296428057762</v>
      </c>
      <c r="BB50" s="189">
        <f t="shared" si="898"/>
        <v>0.34871368400754271</v>
      </c>
      <c r="BC50" s="627">
        <f t="shared" si="898"/>
        <v>0.37168217445385709</v>
      </c>
      <c r="BD50" s="642">
        <f t="shared" ref="BD50:BK50" si="899">BD48/BD45</f>
        <v>0.12839379839573162</v>
      </c>
      <c r="BE50" s="627">
        <f t="shared" si="899"/>
        <v>0.37939499744213473</v>
      </c>
      <c r="BF50" s="642">
        <f t="shared" si="899"/>
        <v>0.35122615916502953</v>
      </c>
      <c r="BG50" s="627">
        <f t="shared" si="899"/>
        <v>0.42969549911936383</v>
      </c>
      <c r="BH50" s="642">
        <f t="shared" si="899"/>
        <v>0.23592673769166653</v>
      </c>
      <c r="BI50" s="627">
        <f t="shared" si="899"/>
        <v>0.29479459350006015</v>
      </c>
      <c r="BJ50" s="144">
        <f t="shared" si="899"/>
        <v>0.30253884530149555</v>
      </c>
      <c r="BK50" s="191">
        <f t="shared" si="899"/>
        <v>0.3025388453014955</v>
      </c>
      <c r="BL50" s="391">
        <f t="shared" ref="BL50:BM50" si="900">BL48/BL45</f>
        <v>0.35177165543275707</v>
      </c>
      <c r="BM50" s="188">
        <f t="shared" si="900"/>
        <v>0.36024328327478439</v>
      </c>
      <c r="BN50" s="189">
        <f t="shared" ref="BN50:BO50" si="901">BN48/BN45</f>
        <v>0.35550300397847495</v>
      </c>
      <c r="BO50" s="188">
        <f t="shared" si="901"/>
        <v>0.36231537435325778</v>
      </c>
      <c r="BP50" s="189">
        <f t="shared" ref="BP50:BQ50" si="902">BP48/BP45</f>
        <v>0.37249069799926604</v>
      </c>
      <c r="BQ50" s="627">
        <f t="shared" si="902"/>
        <v>0.34116868374782694</v>
      </c>
      <c r="BR50" s="642">
        <f t="shared" ref="BR50" si="903">BR48/BR45</f>
        <v>0.1115973131895532</v>
      </c>
      <c r="BS50" s="627">
        <f t="shared" ref="BS50:BT50" si="904">BS48/BS45</f>
        <v>0.38171752824395239</v>
      </c>
      <c r="BT50" s="642">
        <f t="shared" si="904"/>
        <v>0.389465395389967</v>
      </c>
      <c r="BU50" s="642">
        <f t="shared" ref="BU50:BV50" si="905">BU48/BU45</f>
        <v>0.34060676046681465</v>
      </c>
      <c r="BV50" s="642">
        <f t="shared" si="905"/>
        <v>0.31898494172056546</v>
      </c>
      <c r="BW50" s="642">
        <f t="shared" ref="BW50" si="906">BW48/BW45</f>
        <v>0.12629253376281391</v>
      </c>
      <c r="BX50" s="144">
        <f>BX48/BX45</f>
        <v>0.26868603832173082</v>
      </c>
      <c r="BY50" s="191">
        <f t="shared" si="712"/>
        <v>0.31767976429666944</v>
      </c>
      <c r="BZ50" s="642">
        <f t="shared" ref="BZ50:CA50" si="907">BZ48/BZ45</f>
        <v>0.35798199124050728</v>
      </c>
      <c r="CA50" s="188">
        <f t="shared" si="907"/>
        <v>0.35009439447202656</v>
      </c>
      <c r="CB50" s="189">
        <f t="shared" ref="CB50:CC50" si="908">CB48/CB45</f>
        <v>0.33994013462214884</v>
      </c>
      <c r="CC50" s="188">
        <f t="shared" si="908"/>
        <v>0.32448055977057194</v>
      </c>
      <c r="CD50" s="189">
        <f t="shared" ref="CD50:CE50" si="909">CD48/CD45</f>
        <v>0.33404561903349567</v>
      </c>
      <c r="CE50" s="627">
        <f t="shared" si="909"/>
        <v>0.36945939073145784</v>
      </c>
      <c r="CF50" s="642">
        <f t="shared" ref="CF50:CG50" si="910">CF48/CF45</f>
        <v>0.11228386714602694</v>
      </c>
      <c r="CG50" s="627">
        <f t="shared" si="910"/>
        <v>0.36966738495900592</v>
      </c>
      <c r="CH50" s="642">
        <f t="shared" ref="CH50:CI50" si="911">CH48/CH45</f>
        <v>0.30322151536271108</v>
      </c>
      <c r="CI50" s="642">
        <f t="shared" si="911"/>
        <v>0.42644228818244767</v>
      </c>
      <c r="CJ50" s="642">
        <f t="shared" ref="CJ50:CK50" si="912">CJ48/CJ45</f>
        <v>0.31651519886082274</v>
      </c>
      <c r="CK50" s="642">
        <f t="shared" si="912"/>
        <v>0.3411468348179717</v>
      </c>
      <c r="CL50" s="144">
        <f>CL48/CL45</f>
        <v>0.29457684058561423</v>
      </c>
      <c r="CM50" s="191">
        <f t="shared" si="713"/>
        <v>0.32877326493326614</v>
      </c>
      <c r="CN50" s="642">
        <f t="shared" ref="CN50:CO50" si="913">CN48/CN45</f>
        <v>0.32412800767051542</v>
      </c>
      <c r="CO50" s="188">
        <f t="shared" si="913"/>
        <v>0.33740128350247461</v>
      </c>
      <c r="CP50" s="189">
        <f t="shared" ref="CP50:CQ50" si="914">CP48/CP45</f>
        <v>0.28345304343562916</v>
      </c>
      <c r="CQ50" s="188">
        <f t="shared" si="914"/>
        <v>0.35148824297009063</v>
      </c>
      <c r="CR50" s="189">
        <f t="shared" ref="CR50:CS50" si="915">CR48/CR45</f>
        <v>0.36962616301237411</v>
      </c>
      <c r="CS50" s="627">
        <f t="shared" si="915"/>
        <v>0.37110329917386081</v>
      </c>
      <c r="CT50" s="1083">
        <f t="shared" ref="CT50:CU50" si="916">CT48/CT45</f>
        <v>0.38662676365100973</v>
      </c>
      <c r="CU50" s="627">
        <f t="shared" si="916"/>
        <v>0.13634480257515244</v>
      </c>
      <c r="CV50" s="642"/>
      <c r="CW50" s="642"/>
      <c r="CX50" s="642"/>
      <c r="CY50" s="642"/>
      <c r="CZ50" s="144">
        <f>CZ48/CZ45</f>
        <v>0.28135945405779744</v>
      </c>
      <c r="DA50" s="191">
        <f>SUM(CN50:CY50)/$CZ$4</f>
        <v>0.32002145074888833</v>
      </c>
      <c r="DB50" s="692">
        <f t="shared" si="714"/>
        <v>-6.2128526002492468E-2</v>
      </c>
      <c r="DC50" s="681">
        <f t="shared" si="715"/>
        <v>-0.14222836334867028</v>
      </c>
      <c r="DD50" s="692">
        <f t="shared" si="716"/>
        <v>-1.0643858159577191E-2</v>
      </c>
      <c r="DE50" s="681">
        <f t="shared" si="717"/>
        <v>-2.8406816071649781E-2</v>
      </c>
      <c r="DF50" s="692">
        <f t="shared" si="718"/>
        <v>3.4136868615556981E-2</v>
      </c>
      <c r="DG50" s="681">
        <f t="shared" si="719"/>
        <v>9.3769737891970559E-2</v>
      </c>
      <c r="DH50" s="692">
        <f t="shared" si="720"/>
        <v>-0.10338385672884332</v>
      </c>
      <c r="DI50" s="681">
        <f t="shared" si="721"/>
        <v>-0.25963656071479396</v>
      </c>
      <c r="DJ50" s="692">
        <f t="shared" si="722"/>
        <v>5.3910719726965095E-2</v>
      </c>
      <c r="DK50" s="681">
        <f t="shared" si="723"/>
        <v>0.18287034480309963</v>
      </c>
      <c r="DL50" s="692">
        <f t="shared" si="724"/>
        <v>2.2968490446314382E-2</v>
      </c>
      <c r="DM50" s="681">
        <f t="shared" si="725"/>
        <v>6.5866329598403633E-2</v>
      </c>
      <c r="DN50" s="692">
        <f t="shared" si="726"/>
        <v>-0.24328837605812548</v>
      </c>
      <c r="DO50" s="681">
        <f t="shared" si="727"/>
        <v>-0.6545602473823473</v>
      </c>
      <c r="DP50" s="692">
        <f t="shared" si="728"/>
        <v>0.25100119904640311</v>
      </c>
      <c r="DQ50" s="681">
        <f t="shared" si="729"/>
        <v>1.9549324202776099</v>
      </c>
      <c r="DR50" s="692">
        <f t="shared" si="730"/>
        <v>-2.8168838277105201E-2</v>
      </c>
      <c r="DS50" s="681">
        <f t="shared" si="731"/>
        <v>-7.4246730892653656E-2</v>
      </c>
      <c r="DT50" s="692">
        <f t="shared" si="732"/>
        <v>7.8469339954334305E-2</v>
      </c>
      <c r="DU50" s="193">
        <f t="shared" si="733"/>
        <v>0.22341542025479988</v>
      </c>
      <c r="DV50" s="692">
        <f t="shared" si="734"/>
        <v>-0.19376876142769731</v>
      </c>
      <c r="DW50" s="681">
        <f t="shared" si="735"/>
        <v>-0.45094435902823099</v>
      </c>
      <c r="DX50" s="692">
        <f t="shared" si="736"/>
        <v>5.8867855808393627E-2</v>
      </c>
      <c r="DY50" s="681">
        <f t="shared" si="737"/>
        <v>0.24951752558596488</v>
      </c>
      <c r="DZ50" s="692">
        <f t="shared" si="738"/>
        <v>5.6977061932696915E-2</v>
      </c>
      <c r="EA50" s="681">
        <f t="shared" si="739"/>
        <v>0.19327716039909426</v>
      </c>
      <c r="EB50" s="406">
        <f t="shared" si="740"/>
        <v>8.4716278420273183E-3</v>
      </c>
      <c r="EC50" s="413">
        <f t="shared" si="741"/>
        <v>2.4082747177584105E-2</v>
      </c>
      <c r="ED50" s="406">
        <f t="shared" si="742"/>
        <v>-4.7402792963094353E-3</v>
      </c>
      <c r="EE50" s="413">
        <f t="shared" si="743"/>
        <v>-1.3158550114295042E-2</v>
      </c>
      <c r="EF50" s="406">
        <f t="shared" si="744"/>
        <v>6.8123703747828279E-3</v>
      </c>
      <c r="EG50" s="413">
        <f t="shared" si="745"/>
        <v>1.9162623940008408E-2</v>
      </c>
      <c r="EH50" s="406">
        <f t="shared" si="746"/>
        <v>1.0175323646008261E-2</v>
      </c>
      <c r="EI50" s="413">
        <f t="shared" si="747"/>
        <v>2.8084161938122205E-2</v>
      </c>
      <c r="EJ50" s="406">
        <f t="shared" si="748"/>
        <v>-3.1322014251439101E-2</v>
      </c>
      <c r="EK50" s="413">
        <f t="shared" si="749"/>
        <v>-8.4088044130167294E-2</v>
      </c>
      <c r="EL50" s="406">
        <f t="shared" si="750"/>
        <v>-0.22957137055827376</v>
      </c>
      <c r="EM50" s="413">
        <f t="shared" si="751"/>
        <v>-0.67289696122273712</v>
      </c>
      <c r="EN50" s="406">
        <f t="shared" si="752"/>
        <v>0.2701202150543992</v>
      </c>
      <c r="EO50" s="413">
        <f t="shared" si="753"/>
        <v>2.4204903087190597</v>
      </c>
      <c r="EP50" s="406">
        <f t="shared" si="754"/>
        <v>7.7478671460146087E-3</v>
      </c>
      <c r="EQ50" s="413">
        <f t="shared" si="755"/>
        <v>2.0297383726803904E-2</v>
      </c>
      <c r="ER50" s="406">
        <f t="shared" si="756"/>
        <v>-4.8858634923152344E-2</v>
      </c>
      <c r="ES50" s="413">
        <f t="shared" si="757"/>
        <v>-0.12545051627560078</v>
      </c>
      <c r="ET50" s="406">
        <f t="shared" si="758"/>
        <v>-2.1621818746249188E-2</v>
      </c>
      <c r="EU50" s="413">
        <f t="shared" si="759"/>
        <v>-6.3480298267173718E-2</v>
      </c>
      <c r="EV50" s="406">
        <f t="shared" si="760"/>
        <v>-0.19269240795775155</v>
      </c>
      <c r="EW50" s="413">
        <f t="shared" si="761"/>
        <v>-0.60407995097948031</v>
      </c>
      <c r="EX50" s="406">
        <f t="shared" si="762"/>
        <v>0.23168945747769337</v>
      </c>
      <c r="EY50" s="413">
        <f t="shared" si="763"/>
        <v>1.8345459590890951</v>
      </c>
      <c r="EZ50" s="406">
        <f t="shared" si="764"/>
        <v>-7.8875967684807202E-3</v>
      </c>
      <c r="FA50" s="413">
        <f t="shared" si="765"/>
        <v>-2.2033501576847487E-2</v>
      </c>
      <c r="FB50" s="406">
        <f t="shared" si="766"/>
        <v>-1.0154259849877723E-2</v>
      </c>
      <c r="FC50" s="413">
        <f t="shared" si="767"/>
        <v>-2.9004348570594078E-2</v>
      </c>
      <c r="FD50" s="406">
        <f t="shared" si="768"/>
        <v>-1.5459574851576896E-2</v>
      </c>
      <c r="FE50" s="413">
        <f t="shared" si="769"/>
        <v>-4.5477345205974469E-2</v>
      </c>
      <c r="FF50" s="406">
        <f t="shared" si="770"/>
        <v>9.5650592629237252E-3</v>
      </c>
      <c r="FG50" s="413">
        <f t="shared" si="771"/>
        <v>2.9478065711199528E-2</v>
      </c>
      <c r="FH50" s="406">
        <f t="shared" si="772"/>
        <v>3.5413771697962171E-2</v>
      </c>
      <c r="FI50" s="413">
        <f t="shared" si="773"/>
        <v>0.10601477666561206</v>
      </c>
      <c r="FJ50" s="406">
        <f t="shared" si="774"/>
        <v>-0.25717552358543089</v>
      </c>
      <c r="FK50" s="413">
        <f t="shared" si="775"/>
        <v>-0.69608603824164084</v>
      </c>
      <c r="FL50" s="406">
        <f t="shared" si="776"/>
        <v>0.25738351781297897</v>
      </c>
      <c r="FM50" s="413">
        <f t="shared" si="777"/>
        <v>2.2922573327319378</v>
      </c>
      <c r="FN50" s="406">
        <f t="shared" si="778"/>
        <v>-6.6445869596294838E-2</v>
      </c>
      <c r="FO50" s="413">
        <f t="shared" si="779"/>
        <v>-0.17974501484263569</v>
      </c>
      <c r="FP50" s="406">
        <f t="shared" si="780"/>
        <v>0.12322077281973659</v>
      </c>
      <c r="FQ50" s="413">
        <f t="shared" si="781"/>
        <v>0.40637212920838062</v>
      </c>
      <c r="FR50" s="406">
        <f t="shared" si="782"/>
        <v>-0.10992708932162493</v>
      </c>
      <c r="FS50" s="413">
        <f t="shared" si="783"/>
        <v>-0.2577771772826481</v>
      </c>
      <c r="FT50" s="406">
        <f t="shared" si="784"/>
        <v>2.4631635957148956E-2</v>
      </c>
      <c r="FU50" s="413">
        <f t="shared" si="785"/>
        <v>7.78213370030926E-2</v>
      </c>
      <c r="FV50" s="406">
        <f t="shared" si="786"/>
        <v>-1.7018827147456284E-2</v>
      </c>
      <c r="FW50" s="413">
        <f t="shared" si="787"/>
        <v>-4.9887102591871173E-2</v>
      </c>
      <c r="FX50" s="406">
        <f t="shared" si="788"/>
        <v>1.3273275831959197E-2</v>
      </c>
      <c r="FY50" s="413">
        <f t="shared" si="789"/>
        <v>4.0950721683551114E-2</v>
      </c>
      <c r="FZ50" s="406">
        <f t="shared" si="790"/>
        <v>-5.3948240066845454E-2</v>
      </c>
      <c r="GA50" s="413">
        <f t="shared" si="791"/>
        <v>-0.15989340498892851</v>
      </c>
      <c r="GB50" s="406">
        <f t="shared" si="792"/>
        <v>6.8035199534461466E-2</v>
      </c>
      <c r="GC50" s="413">
        <f t="shared" si="793"/>
        <v>0.24002282250997223</v>
      </c>
      <c r="GD50" s="406">
        <f t="shared" si="794"/>
        <v>1.8137920042283484E-2</v>
      </c>
      <c r="GE50" s="413">
        <f t="shared" si="795"/>
        <v>5.1603205526925419E-2</v>
      </c>
      <c r="GF50" s="406">
        <f t="shared" si="796"/>
        <v>1.4771361614867029E-3</v>
      </c>
      <c r="GG50" s="413">
        <f t="shared" si="797"/>
        <v>3.9962976360990235E-3</v>
      </c>
      <c r="GH50" s="406">
        <f t="shared" si="798"/>
        <v>1.5523464477148918E-2</v>
      </c>
      <c r="GI50" s="413">
        <f t="shared" si="799"/>
        <v>4.1830575237964192E-2</v>
      </c>
      <c r="GJ50" s="406">
        <f t="shared" si="800"/>
        <v>-0.25028196107585732</v>
      </c>
      <c r="GK50" s="413">
        <f t="shared" si="801"/>
        <v>-0.6473477384555183</v>
      </c>
      <c r="GL50" s="406">
        <f t="shared" si="802"/>
        <v>-0.13634480257515244</v>
      </c>
      <c r="GM50" s="413">
        <f t="shared" si="803"/>
        <v>-1</v>
      </c>
      <c r="GN50" s="406">
        <f t="shared" si="804"/>
        <v>0</v>
      </c>
      <c r="GO50" s="413" t="e">
        <f t="shared" si="805"/>
        <v>#DIV/0!</v>
      </c>
      <c r="GP50" s="406">
        <f t="shared" si="806"/>
        <v>0</v>
      </c>
      <c r="GQ50" s="413" t="e">
        <f t="shared" si="807"/>
        <v>#DIV/0!</v>
      </c>
      <c r="GR50" s="406">
        <f t="shared" si="808"/>
        <v>0</v>
      </c>
      <c r="GS50" s="413" t="e">
        <f t="shared" si="809"/>
        <v>#DIV/0!</v>
      </c>
      <c r="GT50" s="226">
        <f t="shared" si="810"/>
        <v>0.36966738495900592</v>
      </c>
      <c r="GU50" s="735">
        <f t="shared" si="811"/>
        <v>0.13634480257515244</v>
      </c>
      <c r="GV50" s="692">
        <f>(GU50-GT50)*100</f>
        <v>-23.332258238385347</v>
      </c>
      <c r="GW50" s="193">
        <f>IF(ISERROR((GV50/GT50)/100),0,(GV50/GT50)/100)</f>
        <v>-0.63116896939590073</v>
      </c>
      <c r="GX50" s="705"/>
      <c r="GY50" s="705"/>
      <c r="GZ50" s="705"/>
      <c r="HA50" s="1" t="str">
        <f t="shared" si="81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814"/>
        <v>0.34749772691299174</v>
      </c>
      <c r="HN50" s="295">
        <f t="shared" si="814"/>
        <v>0.38162622581033506</v>
      </c>
      <c r="HO50" s="295">
        <f t="shared" si="814"/>
        <v>0.38120443324751174</v>
      </c>
      <c r="HP50" s="295">
        <f t="shared" si="814"/>
        <v>0.41376357709130496</v>
      </c>
      <c r="HQ50" s="295">
        <f t="shared" si="814"/>
        <v>0.41007331280949383</v>
      </c>
      <c r="HR50" s="295">
        <f t="shared" si="814"/>
        <v>0.1090027964615671</v>
      </c>
      <c r="HS50" s="295">
        <f t="shared" si="814"/>
        <v>0.44854634205400062</v>
      </c>
      <c r="HT50" s="295">
        <f t="shared" si="814"/>
        <v>0.44414391013359522</v>
      </c>
      <c r="HU50" s="295">
        <f t="shared" si="814"/>
        <v>0.39290583624576592</v>
      </c>
      <c r="HV50" s="295">
        <f t="shared" si="814"/>
        <v>0.40433458044897463</v>
      </c>
      <c r="HW50" s="295">
        <f t="shared" si="814"/>
        <v>0.39696153846555315</v>
      </c>
      <c r="HX50" s="295">
        <f t="shared" si="814"/>
        <v>0.43682233655593361</v>
      </c>
      <c r="HY50" s="295">
        <f t="shared" si="815"/>
        <v>0.37469381055344114</v>
      </c>
      <c r="HZ50" s="295">
        <f t="shared" si="815"/>
        <v>0.36404995239386395</v>
      </c>
      <c r="IA50" s="295">
        <f t="shared" si="815"/>
        <v>0.39818682100942093</v>
      </c>
      <c r="IB50" s="295">
        <f t="shared" si="815"/>
        <v>0.29480296428057762</v>
      </c>
      <c r="IC50" s="295">
        <f t="shared" si="815"/>
        <v>0.34871368400754271</v>
      </c>
      <c r="ID50" s="295">
        <f t="shared" si="815"/>
        <v>0.37168217445385709</v>
      </c>
      <c r="IE50" s="295">
        <f t="shared" si="815"/>
        <v>0.12839379839573162</v>
      </c>
      <c r="IF50" s="295">
        <f t="shared" si="815"/>
        <v>0.37939499744213473</v>
      </c>
      <c r="IG50" s="295">
        <f t="shared" si="815"/>
        <v>0.35122615916502953</v>
      </c>
      <c r="IH50" s="295">
        <f t="shared" si="815"/>
        <v>0.42969549911936383</v>
      </c>
      <c r="II50" s="295">
        <f t="shared" si="815"/>
        <v>0.23592673769166653</v>
      </c>
      <c r="IJ50" s="295">
        <f t="shared" si="815"/>
        <v>0.29479459350006015</v>
      </c>
      <c r="IK50" s="838">
        <f t="shared" si="816"/>
        <v>0.35177165543275707</v>
      </c>
      <c r="IL50" s="838">
        <f t="shared" si="816"/>
        <v>0.36024328327478439</v>
      </c>
      <c r="IM50" s="838">
        <f t="shared" si="816"/>
        <v>0.35550300397847495</v>
      </c>
      <c r="IN50" s="838">
        <f t="shared" si="816"/>
        <v>0.36231537435325778</v>
      </c>
      <c r="IO50" s="838">
        <f t="shared" si="816"/>
        <v>0.37249069799926604</v>
      </c>
      <c r="IP50" s="838">
        <f t="shared" si="816"/>
        <v>0.34116868374782694</v>
      </c>
      <c r="IQ50" s="838">
        <f t="shared" si="816"/>
        <v>0.1115973131895532</v>
      </c>
      <c r="IR50" s="838">
        <f t="shared" si="816"/>
        <v>0.38171752824395239</v>
      </c>
      <c r="IS50" s="838">
        <f t="shared" si="816"/>
        <v>0.389465395389967</v>
      </c>
      <c r="IT50" s="838">
        <f t="shared" si="816"/>
        <v>0.34060676046681465</v>
      </c>
      <c r="IU50" s="838">
        <f t="shared" si="816"/>
        <v>0.31898494172056546</v>
      </c>
      <c r="IV50" s="838">
        <f t="shared" si="816"/>
        <v>0.12629253376281391</v>
      </c>
      <c r="IW50" s="965">
        <f t="shared" si="817"/>
        <v>0.35798199124050728</v>
      </c>
      <c r="IX50" s="965">
        <f t="shared" si="817"/>
        <v>0.35009439447202656</v>
      </c>
      <c r="IY50" s="965">
        <f t="shared" si="817"/>
        <v>0.33994013462214884</v>
      </c>
      <c r="IZ50" s="965">
        <f t="shared" si="817"/>
        <v>0.32448055977057194</v>
      </c>
      <c r="JA50" s="965">
        <f t="shared" si="817"/>
        <v>0.33404561903349567</v>
      </c>
      <c r="JB50" s="965">
        <f t="shared" si="817"/>
        <v>0.36945939073145784</v>
      </c>
      <c r="JC50" s="965">
        <f t="shared" si="817"/>
        <v>0.11228386714602694</v>
      </c>
      <c r="JD50" s="965">
        <f t="shared" si="817"/>
        <v>0.36966738495900592</v>
      </c>
      <c r="JE50" s="965">
        <f t="shared" si="817"/>
        <v>0.30322151536271108</v>
      </c>
      <c r="JF50" s="965">
        <f t="shared" si="817"/>
        <v>0.42644228818244767</v>
      </c>
      <c r="JG50" s="965">
        <f t="shared" si="817"/>
        <v>0.31651519886082274</v>
      </c>
      <c r="JH50" s="965">
        <f t="shared" si="817"/>
        <v>0.3411468348179717</v>
      </c>
      <c r="JI50" s="1025">
        <f t="shared" si="818"/>
        <v>0.32412800767051542</v>
      </c>
      <c r="JJ50" s="1025">
        <f t="shared" si="818"/>
        <v>0.33740128350247461</v>
      </c>
      <c r="JK50" s="1025">
        <f t="shared" si="819"/>
        <v>0.28345304343562916</v>
      </c>
      <c r="JL50" s="1025">
        <f t="shared" si="820"/>
        <v>0.35148824297009063</v>
      </c>
      <c r="JM50" s="1025">
        <f t="shared" si="821"/>
        <v>0.36962616301237411</v>
      </c>
      <c r="JN50" s="1025">
        <f t="shared" si="822"/>
        <v>0.37110329917386081</v>
      </c>
      <c r="JO50" s="1025">
        <f t="shared" si="823"/>
        <v>0.38662676365100973</v>
      </c>
      <c r="JP50" s="1025">
        <f t="shared" si="824"/>
        <v>0.13634480257515244</v>
      </c>
      <c r="JQ50" s="1025">
        <f t="shared" si="825"/>
        <v>0</v>
      </c>
      <c r="JR50" s="1025">
        <f t="shared" si="826"/>
        <v>0</v>
      </c>
      <c r="JS50" s="1025">
        <f t="shared" si="827"/>
        <v>0</v>
      </c>
      <c r="JT50" s="1025">
        <f t="shared" si="828"/>
        <v>0</v>
      </c>
    </row>
    <row r="51" spans="1:280" ht="15.75" customHeight="1">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c r="B52" s="56">
        <v>8.1</v>
      </c>
      <c r="C52" s="7"/>
      <c r="D52" s="119"/>
      <c r="E52" s="1105" t="s">
        <v>63</v>
      </c>
      <c r="F52" s="1105"/>
      <c r="G52" s="1106"/>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917">SUM(AN53:AN62)</f>
        <v>101</v>
      </c>
      <c r="AO52" s="77">
        <f t="shared" si="917"/>
        <v>99</v>
      </c>
      <c r="AP52" s="633">
        <f t="shared" si="917"/>
        <v>122</v>
      </c>
      <c r="AQ52" s="77">
        <f t="shared" si="917"/>
        <v>119</v>
      </c>
      <c r="AR52" s="633">
        <f t="shared" si="917"/>
        <v>116</v>
      </c>
      <c r="AS52" s="77">
        <f t="shared" si="917"/>
        <v>151</v>
      </c>
      <c r="AT52" s="633">
        <f t="shared" si="917"/>
        <v>117</v>
      </c>
      <c r="AU52" s="77">
        <f t="shared" si="917"/>
        <v>99</v>
      </c>
      <c r="AV52" s="130">
        <f t="shared" ref="AV52:AV64" si="918">SUM(AJ52:AU52)</f>
        <v>1337</v>
      </c>
      <c r="AW52" s="163">
        <f t="shared" ref="AW52:AW64" si="919">SUM(AJ52:AU52)/$AV$4</f>
        <v>111.41666666666667</v>
      </c>
      <c r="AX52" s="383">
        <f t="shared" ref="AX52:BC52" si="920">SUM(AX53:AX62)</f>
        <v>88</v>
      </c>
      <c r="AY52" s="77">
        <f t="shared" si="920"/>
        <v>121</v>
      </c>
      <c r="AZ52" s="33">
        <f t="shared" si="920"/>
        <v>93</v>
      </c>
      <c r="BA52" s="77">
        <f t="shared" si="920"/>
        <v>17</v>
      </c>
      <c r="BB52" s="33">
        <f t="shared" si="920"/>
        <v>9</v>
      </c>
      <c r="BC52" s="77">
        <f t="shared" si="920"/>
        <v>17</v>
      </c>
      <c r="BD52" s="633">
        <f t="shared" ref="BD52:BI52" si="921">SUM(BD53:BD62)</f>
        <v>10</v>
      </c>
      <c r="BE52" s="77">
        <f t="shared" si="921"/>
        <v>20</v>
      </c>
      <c r="BF52" s="633">
        <f t="shared" si="921"/>
        <v>23</v>
      </c>
      <c r="BG52" s="77">
        <f t="shared" si="921"/>
        <v>23</v>
      </c>
      <c r="BH52" s="633">
        <f t="shared" si="921"/>
        <v>15</v>
      </c>
      <c r="BI52" s="77">
        <f t="shared" si="921"/>
        <v>14</v>
      </c>
      <c r="BJ52" s="130">
        <f t="shared" ref="BJ52:BJ64" si="922">SUM(AX52:BI52)</f>
        <v>450</v>
      </c>
      <c r="BK52" s="163">
        <f t="shared" ref="BK52:BK64" si="923">SUM(AX52:BI52)/$BJ$4</f>
        <v>37.5</v>
      </c>
      <c r="BL52" s="383">
        <f t="shared" ref="BL52:BP52" si="924">SUM(BL53:BL62)</f>
        <v>20</v>
      </c>
      <c r="BM52" s="77">
        <f t="shared" ref="BM52:BN52" si="925">SUM(BM53:BM62)</f>
        <v>22</v>
      </c>
      <c r="BN52" s="33">
        <f t="shared" si="925"/>
        <v>20</v>
      </c>
      <c r="BO52" s="77">
        <f t="shared" si="924"/>
        <v>16</v>
      </c>
      <c r="BP52" s="33">
        <f t="shared" si="924"/>
        <v>19</v>
      </c>
      <c r="BQ52" s="77">
        <f t="shared" ref="BQ52:BR52" si="926">SUM(BQ53:BQ62)</f>
        <v>14</v>
      </c>
      <c r="BR52" s="633">
        <f t="shared" si="926"/>
        <v>17</v>
      </c>
      <c r="BS52" s="77">
        <f t="shared" ref="BS52:BT52" si="927">SUM(BS53:BS62)</f>
        <v>28</v>
      </c>
      <c r="BT52" s="633">
        <f t="shared" si="927"/>
        <v>33</v>
      </c>
      <c r="BU52" s="633">
        <f t="shared" ref="BU52" si="928">SUM(BU53:BU62)</f>
        <v>31</v>
      </c>
      <c r="BV52" s="633">
        <f t="shared" ref="BV52:BW52" si="929">SUM(BV53:BV62)</f>
        <v>43</v>
      </c>
      <c r="BW52" s="633">
        <f t="shared" si="929"/>
        <v>33</v>
      </c>
      <c r="BX52" s="130">
        <f t="shared" ref="BX52:BX64" si="930">SUM(BL52:BW52)</f>
        <v>296</v>
      </c>
      <c r="BY52" s="163">
        <f t="shared" ref="BY52:BY64" si="931">SUM(BL52:BW52)/$BX$4</f>
        <v>24.666666666666668</v>
      </c>
      <c r="BZ52" s="633">
        <f t="shared" ref="BZ52:CA52" si="932">SUM(BZ53:BZ62)</f>
        <v>29</v>
      </c>
      <c r="CA52" s="77">
        <f t="shared" si="932"/>
        <v>25</v>
      </c>
      <c r="CB52" s="33">
        <f t="shared" ref="CB52:CC52" si="933">SUM(CB53:CB62)</f>
        <v>20</v>
      </c>
      <c r="CC52" s="77">
        <f t="shared" si="933"/>
        <v>19</v>
      </c>
      <c r="CD52" s="33">
        <f t="shared" ref="CD52:CE52" si="934">SUM(CD53:CD62)</f>
        <v>18</v>
      </c>
      <c r="CE52" s="77">
        <f t="shared" si="934"/>
        <v>18</v>
      </c>
      <c r="CF52" s="633">
        <f t="shared" ref="CF52:CG52" si="935">SUM(CF53:CF62)</f>
        <v>18</v>
      </c>
      <c r="CG52" s="77">
        <f t="shared" si="935"/>
        <v>24</v>
      </c>
      <c r="CH52" s="633">
        <f t="shared" ref="CH52:CI52" si="936">SUM(CH53:CH62)</f>
        <v>30</v>
      </c>
      <c r="CI52" s="633">
        <f t="shared" si="936"/>
        <v>20</v>
      </c>
      <c r="CJ52" s="633">
        <f t="shared" ref="CJ52:CK52" si="937">SUM(CJ53:CJ62)</f>
        <v>19</v>
      </c>
      <c r="CK52" s="633">
        <f t="shared" si="937"/>
        <v>14</v>
      </c>
      <c r="CL52" s="130">
        <f t="shared" ref="CL52:CL64" si="938">SUM(BZ52:CK52)</f>
        <v>254</v>
      </c>
      <c r="CM52" s="163">
        <f t="shared" ref="CM52:CM64" si="939">SUM(BZ52:CK52)/$CL$4</f>
        <v>21.166666666666668</v>
      </c>
      <c r="CN52" s="633">
        <f t="shared" ref="CN52:CO52" si="940">SUM(CN53:CN62)</f>
        <v>19</v>
      </c>
      <c r="CO52" s="77">
        <f t="shared" si="940"/>
        <v>23</v>
      </c>
      <c r="CP52" s="33">
        <f t="shared" ref="CP52:CQ52" si="941">SUM(CP53:CP62)</f>
        <v>22</v>
      </c>
      <c r="CQ52" s="77">
        <f t="shared" si="941"/>
        <v>17</v>
      </c>
      <c r="CR52" s="33">
        <f t="shared" ref="CR52:CS52" si="942">SUM(CR53:CR62)</f>
        <v>14</v>
      </c>
      <c r="CS52" s="77">
        <f t="shared" si="942"/>
        <v>9</v>
      </c>
      <c r="CT52" s="1085">
        <f t="shared" ref="CT52:CU52" si="943">SUM(CT53:CT62)</f>
        <v>18</v>
      </c>
      <c r="CU52" s="77">
        <f t="shared" si="943"/>
        <v>26</v>
      </c>
      <c r="CV52" s="633"/>
      <c r="CW52" s="633"/>
      <c r="CX52" s="633"/>
      <c r="CY52" s="633"/>
      <c r="CZ52" s="130">
        <f t="shared" ref="CZ52:CZ64" si="944">SUM(CN52:CY52)</f>
        <v>148</v>
      </c>
      <c r="DA52" s="163">
        <f t="shared" ref="DA52:DA64" si="945">SUM(CN52:CY52)/$CZ$4</f>
        <v>18.5</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46">BQ52-BP52</f>
        <v>-5</v>
      </c>
      <c r="EK52" s="410">
        <f>EJ52/BP52</f>
        <v>-0.26315789473684209</v>
      </c>
      <c r="EL52" s="332">
        <f t="shared" ref="EL52:EL64" si="947">BR52-BQ52</f>
        <v>3</v>
      </c>
      <c r="EM52" s="410">
        <f>EL52/BQ52</f>
        <v>0.21428571428571427</v>
      </c>
      <c r="EN52" s="332">
        <f t="shared" ref="EN52:EN64" si="948">BS52-BR52</f>
        <v>11</v>
      </c>
      <c r="EO52" s="410">
        <f>EN52/BR52</f>
        <v>0.6470588235294118</v>
      </c>
      <c r="EP52" s="332">
        <f t="shared" ref="EP52:EP64" si="949">BT52-BS52</f>
        <v>5</v>
      </c>
      <c r="EQ52" s="410">
        <f>EP52/BS52</f>
        <v>0.17857142857142858</v>
      </c>
      <c r="ER52" s="332">
        <f t="shared" ref="ER52:ER64" si="950">BU52-BT52</f>
        <v>-2</v>
      </c>
      <c r="ES52" s="410">
        <f>ER52/BT52</f>
        <v>-6.0606060606060608E-2</v>
      </c>
      <c r="ET52" s="332">
        <f t="shared" ref="ET52:ET64" si="951">BV52-BU52</f>
        <v>12</v>
      </c>
      <c r="EU52" s="410">
        <f t="shared" ref="EU52:EU58" si="952">ET52/BU52</f>
        <v>0.38709677419354838</v>
      </c>
      <c r="EV52" s="332">
        <f t="shared" ref="EV52:EV64" si="953">BW52-BV52</f>
        <v>-10</v>
      </c>
      <c r="EW52" s="410">
        <f>EV52/BV52</f>
        <v>-0.23255813953488372</v>
      </c>
      <c r="EX52" s="332">
        <f t="shared" ref="EX52:EX64" si="954">BZ52-BW52</f>
        <v>-4</v>
      </c>
      <c r="EY52" s="410">
        <f>EX52/BW52</f>
        <v>-0.12121212121212122</v>
      </c>
      <c r="EZ52" s="332">
        <f t="shared" ref="EZ52:EZ64" si="955">CA52-BZ52</f>
        <v>-4</v>
      </c>
      <c r="FA52" s="410">
        <f>EZ52/BZ52</f>
        <v>-0.13793103448275862</v>
      </c>
      <c r="FB52" s="332">
        <f t="shared" ref="FB52:FB64" si="956">CB52-CA52</f>
        <v>-5</v>
      </c>
      <c r="FC52" s="410">
        <f>FB52/CA52</f>
        <v>-0.2</v>
      </c>
      <c r="FD52" s="332">
        <f t="shared" ref="FD52:FD64" si="957">CC52-CB52</f>
        <v>-1</v>
      </c>
      <c r="FE52" s="410">
        <f>FD52/CB52</f>
        <v>-0.05</v>
      </c>
      <c r="FF52" s="332">
        <f t="shared" ref="FF52:FF64" si="958">CD52-CC52</f>
        <v>-1</v>
      </c>
      <c r="FG52" s="410">
        <f>FF52/CC52</f>
        <v>-5.2631578947368418E-2</v>
      </c>
      <c r="FH52" s="332">
        <f t="shared" ref="FH52:FH64" si="959">CE52-CD52</f>
        <v>0</v>
      </c>
      <c r="FI52" s="410">
        <f>FH52/CD52</f>
        <v>0</v>
      </c>
      <c r="FJ52" s="332">
        <f t="shared" ref="FJ52:FJ64" si="960">CF52-CE52</f>
        <v>0</v>
      </c>
      <c r="FK52" s="410">
        <f>FJ52/CE52</f>
        <v>0</v>
      </c>
      <c r="FL52" s="332">
        <f t="shared" ref="FL52:FL64" si="961">CG52-CF52</f>
        <v>6</v>
      </c>
      <c r="FM52" s="410">
        <f>FL52/CF52</f>
        <v>0.33333333333333331</v>
      </c>
      <c r="FN52" s="332">
        <f t="shared" ref="FN52:FN64" si="962">CH52-CG52</f>
        <v>6</v>
      </c>
      <c r="FO52" s="410">
        <f>FN52/CG52</f>
        <v>0.25</v>
      </c>
      <c r="FP52" s="332">
        <f t="shared" ref="FP52:FP64" si="963">CI52-CH52</f>
        <v>-10</v>
      </c>
      <c r="FQ52" s="410">
        <f t="shared" ref="FQ52:FQ64" si="964">FP52/CH52</f>
        <v>-0.33333333333333331</v>
      </c>
      <c r="FR52" s="332">
        <f t="shared" ref="FR52:FR64" si="965">CJ52-CI52</f>
        <v>-1</v>
      </c>
      <c r="FS52" s="410">
        <f>FR52/CI52</f>
        <v>-0.05</v>
      </c>
      <c r="FT52" s="332">
        <f t="shared" ref="FT52:FT64" si="966">CK52-CJ52</f>
        <v>-5</v>
      </c>
      <c r="FU52" s="410">
        <f t="shared" ref="FU52:FU64" si="967">FT52/CJ52</f>
        <v>-0.26315789473684209</v>
      </c>
      <c r="FV52" s="332">
        <f t="shared" ref="FV52:FV64" si="968">CN52-CK52</f>
        <v>5</v>
      </c>
      <c r="FW52" s="410">
        <f t="shared" ref="FW52:FW64" si="969">FV52/CK52</f>
        <v>0.35714285714285715</v>
      </c>
      <c r="FX52" s="332">
        <f t="shared" ref="FX52:FX64" si="970">CO52-CN52</f>
        <v>4</v>
      </c>
      <c r="FY52" s="410">
        <f t="shared" ref="FY52:FY64" si="971">FX52/CN52</f>
        <v>0.21052631578947367</v>
      </c>
      <c r="FZ52" s="332">
        <f t="shared" ref="FZ52:FZ64" si="972">CP52-CO52</f>
        <v>-1</v>
      </c>
      <c r="GA52" s="410">
        <f t="shared" ref="GA52:GA64" si="973">FZ52/CO52</f>
        <v>-4.3478260869565216E-2</v>
      </c>
      <c r="GB52" s="332">
        <f t="shared" ref="GB52:GB64" si="974">CQ52-CP52</f>
        <v>-5</v>
      </c>
      <c r="GC52" s="410">
        <f t="shared" ref="GC52:GC64" si="975">GB52/CP52</f>
        <v>-0.22727272727272727</v>
      </c>
      <c r="GD52" s="332">
        <f t="shared" ref="GD52:GD64" si="976">CR52-CQ52</f>
        <v>-3</v>
      </c>
      <c r="GE52" s="410">
        <f t="shared" ref="GE52:GE64" si="977">GD52/CQ52</f>
        <v>-0.17647058823529413</v>
      </c>
      <c r="GF52" s="332">
        <f t="shared" ref="GF52:GF64" si="978">CS52-CR52</f>
        <v>-5</v>
      </c>
      <c r="GG52" s="410">
        <f t="shared" ref="GG52:GG64" si="979">GF52/CR52</f>
        <v>-0.35714285714285715</v>
      </c>
      <c r="GH52" s="332">
        <f t="shared" ref="GH52:GH64" si="980">CT52-CS52</f>
        <v>9</v>
      </c>
      <c r="GI52" s="410">
        <f t="shared" ref="GI52:GI64" si="981">GH52/CS52</f>
        <v>1</v>
      </c>
      <c r="GJ52" s="332">
        <f t="shared" ref="GJ52:GJ64" si="982">CU52-CT52</f>
        <v>8</v>
      </c>
      <c r="GK52" s="410">
        <f t="shared" ref="GK52:GK64" si="983">GJ52/CT52</f>
        <v>0.44444444444444442</v>
      </c>
      <c r="GL52" s="332">
        <f t="shared" ref="GL52:GL64" si="984">CV52-CU52</f>
        <v>-26</v>
      </c>
      <c r="GM52" s="410">
        <f t="shared" ref="GM52:GM64" si="985">GL52/CU52</f>
        <v>-1</v>
      </c>
      <c r="GN52" s="332">
        <f t="shared" ref="GN52:GN64" si="986">CW52-CV52</f>
        <v>0</v>
      </c>
      <c r="GO52" s="410" t="e">
        <f t="shared" ref="GO52:GO64" si="987">GN52/CV52</f>
        <v>#DIV/0!</v>
      </c>
      <c r="GP52" s="332">
        <f t="shared" ref="GP52:GP64" si="988">CX52-CW52</f>
        <v>0</v>
      </c>
      <c r="GQ52" s="410" t="e">
        <f t="shared" ref="GQ52:GQ64" si="989">GP52/CW52</f>
        <v>#DIV/0!</v>
      </c>
      <c r="GR52" s="332">
        <f t="shared" ref="GR52:GR64" si="990">CY52-CX52</f>
        <v>0</v>
      </c>
      <c r="GS52" s="410" t="e">
        <f t="shared" ref="GS52:GS64" si="991">GR52/CX52</f>
        <v>#DIV/0!</v>
      </c>
      <c r="GT52" s="918">
        <f t="shared" ref="GT52:GT64" si="992">CG52</f>
        <v>24</v>
      </c>
      <c r="GU52" s="919">
        <f t="shared" ref="GU52:GU64" si="993">CU52</f>
        <v>26</v>
      </c>
      <c r="GV52" s="122">
        <f t="shared" ref="GV52:GV64" si="994">GU52-GT52</f>
        <v>2</v>
      </c>
      <c r="GW52" s="109">
        <f t="shared" ref="GW52:GW61" si="995">IF(ISERROR(GV52/GT52),0,GV52/GT52)</f>
        <v>8.3333333333333329E-2</v>
      </c>
      <c r="GX52" s="707"/>
      <c r="GY52" s="707"/>
      <c r="GZ52" s="707"/>
      <c r="HA52" t="str">
        <f t="shared" ref="HA52:HA64" si="996">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97">AJ52</f>
        <v>90</v>
      </c>
      <c r="HN52" s="271">
        <f t="shared" si="997"/>
        <v>111</v>
      </c>
      <c r="HO52" s="271">
        <f t="shared" si="997"/>
        <v>94</v>
      </c>
      <c r="HP52" s="271">
        <f t="shared" si="997"/>
        <v>118</v>
      </c>
      <c r="HQ52" s="271">
        <f t="shared" si="997"/>
        <v>101</v>
      </c>
      <c r="HR52" s="271">
        <f t="shared" si="997"/>
        <v>99</v>
      </c>
      <c r="HS52" s="271">
        <f t="shared" si="997"/>
        <v>122</v>
      </c>
      <c r="HT52" s="271">
        <f t="shared" si="997"/>
        <v>119</v>
      </c>
      <c r="HU52" s="271">
        <f t="shared" si="997"/>
        <v>116</v>
      </c>
      <c r="HV52" s="271">
        <f t="shared" si="997"/>
        <v>151</v>
      </c>
      <c r="HW52" s="271">
        <f t="shared" si="997"/>
        <v>117</v>
      </c>
      <c r="HX52" s="271">
        <f t="shared" si="997"/>
        <v>99</v>
      </c>
      <c r="HY52" s="271">
        <f t="shared" ref="HY52:IJ55" si="998">AX52</f>
        <v>88</v>
      </c>
      <c r="HZ52" s="271">
        <f t="shared" si="998"/>
        <v>121</v>
      </c>
      <c r="IA52" s="271">
        <f t="shared" si="998"/>
        <v>93</v>
      </c>
      <c r="IB52" s="271">
        <f t="shared" si="998"/>
        <v>17</v>
      </c>
      <c r="IC52" s="271">
        <f t="shared" si="998"/>
        <v>9</v>
      </c>
      <c r="ID52" s="271">
        <f t="shared" si="998"/>
        <v>17</v>
      </c>
      <c r="IE52" s="271">
        <f t="shared" si="998"/>
        <v>10</v>
      </c>
      <c r="IF52" s="271">
        <f t="shared" si="998"/>
        <v>20</v>
      </c>
      <c r="IG52" s="271">
        <f t="shared" si="998"/>
        <v>23</v>
      </c>
      <c r="IH52" s="271">
        <f t="shared" si="998"/>
        <v>23</v>
      </c>
      <c r="II52" s="271">
        <f t="shared" si="998"/>
        <v>15</v>
      </c>
      <c r="IJ52" s="271">
        <f t="shared" si="998"/>
        <v>14</v>
      </c>
      <c r="IK52" s="826">
        <f t="shared" ref="IK52:IV55" si="999">BL52</f>
        <v>20</v>
      </c>
      <c r="IL52" s="826">
        <f t="shared" si="999"/>
        <v>22</v>
      </c>
      <c r="IM52" s="826">
        <f t="shared" si="999"/>
        <v>20</v>
      </c>
      <c r="IN52" s="826">
        <f t="shared" si="999"/>
        <v>16</v>
      </c>
      <c r="IO52" s="826">
        <f t="shared" si="999"/>
        <v>19</v>
      </c>
      <c r="IP52" s="826">
        <f t="shared" si="999"/>
        <v>14</v>
      </c>
      <c r="IQ52" s="826">
        <f t="shared" si="999"/>
        <v>17</v>
      </c>
      <c r="IR52" s="826">
        <f t="shared" si="999"/>
        <v>28</v>
      </c>
      <c r="IS52" s="826">
        <f t="shared" si="999"/>
        <v>33</v>
      </c>
      <c r="IT52" s="826">
        <f t="shared" si="999"/>
        <v>31</v>
      </c>
      <c r="IU52" s="826">
        <f t="shared" si="999"/>
        <v>43</v>
      </c>
      <c r="IV52" s="826">
        <f t="shared" si="999"/>
        <v>33</v>
      </c>
      <c r="IW52" s="953">
        <f t="shared" ref="IW52:JH55" si="1000">BZ52</f>
        <v>29</v>
      </c>
      <c r="IX52" s="953">
        <f t="shared" si="1000"/>
        <v>25</v>
      </c>
      <c r="IY52" s="953">
        <f t="shared" si="1000"/>
        <v>20</v>
      </c>
      <c r="IZ52" s="953">
        <f t="shared" si="1000"/>
        <v>19</v>
      </c>
      <c r="JA52" s="953">
        <f t="shared" si="1000"/>
        <v>18</v>
      </c>
      <c r="JB52" s="953">
        <f t="shared" si="1000"/>
        <v>18</v>
      </c>
      <c r="JC52" s="953">
        <f t="shared" si="1000"/>
        <v>18</v>
      </c>
      <c r="JD52" s="953">
        <f t="shared" si="1000"/>
        <v>24</v>
      </c>
      <c r="JE52" s="953">
        <f t="shared" si="1000"/>
        <v>30</v>
      </c>
      <c r="JF52" s="953">
        <f t="shared" si="1000"/>
        <v>20</v>
      </c>
      <c r="JG52" s="953">
        <f t="shared" si="1000"/>
        <v>19</v>
      </c>
      <c r="JH52" s="953">
        <f t="shared" si="1000"/>
        <v>14</v>
      </c>
      <c r="JI52" s="1013">
        <f t="shared" ref="JI52:JJ56" si="1001">CN52</f>
        <v>19</v>
      </c>
      <c r="JJ52" s="1013">
        <f t="shared" si="1001"/>
        <v>23</v>
      </c>
      <c r="JK52" s="1013">
        <f t="shared" ref="JK52:JK56" si="1002">CP52</f>
        <v>22</v>
      </c>
      <c r="JL52" s="1013">
        <f t="shared" ref="JL52:JL56" si="1003">CQ52</f>
        <v>17</v>
      </c>
      <c r="JM52" s="1013">
        <f t="shared" ref="JM52:JM56" si="1004">CR52</f>
        <v>14</v>
      </c>
      <c r="JN52" s="1013">
        <f t="shared" ref="JN52:JN55" si="1005">CS52</f>
        <v>9</v>
      </c>
      <c r="JO52" s="1013">
        <f t="shared" ref="JO52:JO56" si="1006">CT52</f>
        <v>18</v>
      </c>
      <c r="JP52" s="1013">
        <f t="shared" ref="JP52:JP56" si="1007">CU52</f>
        <v>26</v>
      </c>
      <c r="JQ52" s="1013">
        <f t="shared" ref="JQ52:JQ55" si="1008">CV52</f>
        <v>0</v>
      </c>
      <c r="JR52" s="1013">
        <f t="shared" ref="JR52:JR55" si="1009">CW52</f>
        <v>0</v>
      </c>
      <c r="JS52" s="1013">
        <f t="shared" ref="JS52:JS55" si="1010">CX52</f>
        <v>0</v>
      </c>
      <c r="JT52" s="1013">
        <f t="shared" ref="JT52:JT55" si="1011">CY52</f>
        <v>0</v>
      </c>
    </row>
    <row r="53" spans="1:280">
      <c r="A53" s="802"/>
      <c r="B53" s="56">
        <v>8.1999999999999993</v>
      </c>
      <c r="C53" s="7"/>
      <c r="D53" s="119"/>
      <c r="E53" s="1118" t="s">
        <v>6</v>
      </c>
      <c r="F53" s="1118"/>
      <c r="G53" s="1119"/>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918"/>
        <v>13</v>
      </c>
      <c r="AW53" s="163">
        <f t="shared" si="919"/>
        <v>1.0833333333333333</v>
      </c>
      <c r="AX53" s="376">
        <v>0</v>
      </c>
      <c r="AY53" s="70">
        <v>2</v>
      </c>
      <c r="AZ53" s="23">
        <v>0</v>
      </c>
      <c r="BA53" s="70">
        <v>2</v>
      </c>
      <c r="BB53" s="23">
        <v>0</v>
      </c>
      <c r="BC53" s="70">
        <v>0</v>
      </c>
      <c r="BD53" s="634">
        <v>0</v>
      </c>
      <c r="BE53" s="70">
        <v>1</v>
      </c>
      <c r="BF53" s="634">
        <v>1</v>
      </c>
      <c r="BG53" s="70">
        <v>3</v>
      </c>
      <c r="BH53" s="634">
        <v>0</v>
      </c>
      <c r="BI53" s="70">
        <v>0</v>
      </c>
      <c r="BJ53" s="130">
        <f t="shared" si="922"/>
        <v>9</v>
      </c>
      <c r="BK53" s="163">
        <f t="shared" si="923"/>
        <v>0.75</v>
      </c>
      <c r="BL53" s="376">
        <v>1</v>
      </c>
      <c r="BM53" s="70">
        <v>1</v>
      </c>
      <c r="BN53" s="23">
        <v>1</v>
      </c>
      <c r="BO53" s="70">
        <v>1</v>
      </c>
      <c r="BP53" s="23">
        <v>1</v>
      </c>
      <c r="BQ53" s="70">
        <v>1</v>
      </c>
      <c r="BR53" s="634">
        <v>1</v>
      </c>
      <c r="BS53" s="70">
        <v>0</v>
      </c>
      <c r="BT53" s="634">
        <v>1</v>
      </c>
      <c r="BU53" s="634">
        <v>1</v>
      </c>
      <c r="BV53" s="634">
        <v>1</v>
      </c>
      <c r="BW53" s="634">
        <v>1</v>
      </c>
      <c r="BX53" s="130">
        <f t="shared" si="930"/>
        <v>11</v>
      </c>
      <c r="BY53" s="163">
        <f t="shared" si="931"/>
        <v>0.91666666666666663</v>
      </c>
      <c r="BZ53" s="634">
        <v>0</v>
      </c>
      <c r="CA53" s="70">
        <v>0</v>
      </c>
      <c r="CB53" s="23">
        <v>2</v>
      </c>
      <c r="CC53" s="70">
        <v>1</v>
      </c>
      <c r="CD53" s="23">
        <v>0</v>
      </c>
      <c r="CE53" s="70">
        <v>1</v>
      </c>
      <c r="CF53" s="634">
        <v>1</v>
      </c>
      <c r="CG53" s="70">
        <v>1</v>
      </c>
      <c r="CH53" s="634">
        <v>1</v>
      </c>
      <c r="CI53" s="634">
        <v>1</v>
      </c>
      <c r="CJ53" s="1006">
        <v>0</v>
      </c>
      <c r="CK53" s="634">
        <v>1</v>
      </c>
      <c r="CL53" s="130">
        <f t="shared" si="938"/>
        <v>9</v>
      </c>
      <c r="CM53" s="163">
        <f t="shared" si="939"/>
        <v>0.75</v>
      </c>
      <c r="CN53" s="634">
        <v>1</v>
      </c>
      <c r="CO53" s="70">
        <v>0</v>
      </c>
      <c r="CP53" s="23">
        <v>1</v>
      </c>
      <c r="CQ53" s="70">
        <v>0</v>
      </c>
      <c r="CR53" s="1068">
        <v>1</v>
      </c>
      <c r="CS53" s="1069">
        <v>0</v>
      </c>
      <c r="CT53" s="1070">
        <v>1</v>
      </c>
      <c r="CU53" s="1069">
        <v>1</v>
      </c>
      <c r="CV53" s="1070"/>
      <c r="CW53" s="1070"/>
      <c r="CX53" s="1070"/>
      <c r="CY53" s="1070"/>
      <c r="CZ53" s="1071">
        <f t="shared" si="944"/>
        <v>5</v>
      </c>
      <c r="DA53" s="163">
        <f t="shared" si="945"/>
        <v>0.625</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46"/>
        <v>0</v>
      </c>
      <c r="EK53" s="410">
        <f>EJ53/BP53</f>
        <v>0</v>
      </c>
      <c r="EL53" s="332">
        <f t="shared" si="947"/>
        <v>0</v>
      </c>
      <c r="EM53" s="410">
        <f>EL53/BQ53</f>
        <v>0</v>
      </c>
      <c r="EN53" s="332">
        <f t="shared" si="948"/>
        <v>-1</v>
      </c>
      <c r="EO53" s="410">
        <f>EN53/BR53</f>
        <v>-1</v>
      </c>
      <c r="EP53" s="332">
        <f t="shared" si="949"/>
        <v>1</v>
      </c>
      <c r="EQ53" s="410">
        <v>1</v>
      </c>
      <c r="ER53" s="332">
        <f t="shared" si="950"/>
        <v>0</v>
      </c>
      <c r="ES53" s="410">
        <f>ER53/BT53</f>
        <v>0</v>
      </c>
      <c r="ET53" s="332">
        <f t="shared" si="951"/>
        <v>0</v>
      </c>
      <c r="EU53" s="410">
        <f t="shared" si="952"/>
        <v>0</v>
      </c>
      <c r="EV53" s="332">
        <f t="shared" si="953"/>
        <v>0</v>
      </c>
      <c r="EW53" s="410">
        <f>EV53/BV53</f>
        <v>0</v>
      </c>
      <c r="EX53" s="332">
        <f t="shared" si="954"/>
        <v>-1</v>
      </c>
      <c r="EY53" s="410">
        <f>EX53/BW53</f>
        <v>-1</v>
      </c>
      <c r="EZ53" s="332">
        <f t="shared" si="955"/>
        <v>0</v>
      </c>
      <c r="FA53" s="410">
        <v>0</v>
      </c>
      <c r="FB53" s="332">
        <f t="shared" si="956"/>
        <v>2</v>
      </c>
      <c r="FC53" s="410">
        <v>1</v>
      </c>
      <c r="FD53" s="332">
        <f t="shared" si="957"/>
        <v>-1</v>
      </c>
      <c r="FE53" s="410">
        <f>FD53/CB53</f>
        <v>-0.5</v>
      </c>
      <c r="FF53" s="332">
        <f t="shared" si="958"/>
        <v>-1</v>
      </c>
      <c r="FG53" s="410">
        <f>FF53/CC53</f>
        <v>-1</v>
      </c>
      <c r="FH53" s="332">
        <f t="shared" si="959"/>
        <v>1</v>
      </c>
      <c r="FI53" s="410">
        <v>0</v>
      </c>
      <c r="FJ53" s="332">
        <f t="shared" si="960"/>
        <v>0</v>
      </c>
      <c r="FK53" s="410">
        <f>FJ53/CE53</f>
        <v>0</v>
      </c>
      <c r="FL53" s="332">
        <f t="shared" si="961"/>
        <v>0</v>
      </c>
      <c r="FM53" s="410">
        <f>FL53/CF53</f>
        <v>0</v>
      </c>
      <c r="FN53" s="332">
        <f t="shared" si="962"/>
        <v>0</v>
      </c>
      <c r="FO53" s="410">
        <f>FN53/CG53</f>
        <v>0</v>
      </c>
      <c r="FP53" s="332">
        <f t="shared" si="963"/>
        <v>0</v>
      </c>
      <c r="FQ53" s="410">
        <f t="shared" si="964"/>
        <v>0</v>
      </c>
      <c r="FR53" s="332">
        <f t="shared" si="965"/>
        <v>-1</v>
      </c>
      <c r="FS53" s="410">
        <f>FR53/CI53</f>
        <v>-1</v>
      </c>
      <c r="FT53" s="332">
        <f t="shared" si="966"/>
        <v>1</v>
      </c>
      <c r="FU53" s="410" t="e">
        <f t="shared" si="967"/>
        <v>#DIV/0!</v>
      </c>
      <c r="FV53" s="332">
        <f t="shared" si="968"/>
        <v>0</v>
      </c>
      <c r="FW53" s="410">
        <f t="shared" si="969"/>
        <v>0</v>
      </c>
      <c r="FX53" s="332">
        <f t="shared" si="970"/>
        <v>-1</v>
      </c>
      <c r="FY53" s="410">
        <f t="shared" si="971"/>
        <v>-1</v>
      </c>
      <c r="FZ53" s="332">
        <f t="shared" si="972"/>
        <v>1</v>
      </c>
      <c r="GA53" s="410">
        <v>0</v>
      </c>
      <c r="GB53" s="332">
        <f t="shared" si="974"/>
        <v>-1</v>
      </c>
      <c r="GC53" s="410">
        <f t="shared" si="975"/>
        <v>-1</v>
      </c>
      <c r="GD53" s="332">
        <f t="shared" si="976"/>
        <v>1</v>
      </c>
      <c r="GE53" s="410">
        <v>0</v>
      </c>
      <c r="GF53" s="332">
        <f t="shared" si="978"/>
        <v>-1</v>
      </c>
      <c r="GG53" s="410">
        <f t="shared" si="979"/>
        <v>-1</v>
      </c>
      <c r="GH53" s="332">
        <f t="shared" si="980"/>
        <v>1</v>
      </c>
      <c r="GI53" s="410">
        <v>0</v>
      </c>
      <c r="GJ53" s="332">
        <f t="shared" si="982"/>
        <v>0</v>
      </c>
      <c r="GK53" s="410">
        <f t="shared" si="983"/>
        <v>0</v>
      </c>
      <c r="GL53" s="332">
        <f t="shared" si="984"/>
        <v>-1</v>
      </c>
      <c r="GM53" s="410">
        <f t="shared" si="985"/>
        <v>-1</v>
      </c>
      <c r="GN53" s="332">
        <f t="shared" si="986"/>
        <v>0</v>
      </c>
      <c r="GO53" s="410" t="e">
        <f t="shared" si="987"/>
        <v>#DIV/0!</v>
      </c>
      <c r="GP53" s="332">
        <f t="shared" si="988"/>
        <v>0</v>
      </c>
      <c r="GQ53" s="410" t="e">
        <f t="shared" si="989"/>
        <v>#DIV/0!</v>
      </c>
      <c r="GR53" s="332">
        <f t="shared" si="990"/>
        <v>0</v>
      </c>
      <c r="GS53" s="410" t="e">
        <f t="shared" si="991"/>
        <v>#DIV/0!</v>
      </c>
      <c r="GT53" s="920">
        <f t="shared" si="992"/>
        <v>1</v>
      </c>
      <c r="GU53" s="921">
        <f t="shared" si="993"/>
        <v>1</v>
      </c>
      <c r="GV53" s="122">
        <f t="shared" si="994"/>
        <v>0</v>
      </c>
      <c r="GW53" s="109">
        <f t="shared" si="995"/>
        <v>0</v>
      </c>
      <c r="GX53" s="707"/>
      <c r="GY53" s="707"/>
      <c r="GZ53" s="707"/>
      <c r="HA53" t="str">
        <f t="shared" si="996"/>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97"/>
        <v>1</v>
      </c>
      <c r="HN53" s="271">
        <f t="shared" si="997"/>
        <v>1</v>
      </c>
      <c r="HO53" s="271">
        <f t="shared" si="997"/>
        <v>1</v>
      </c>
      <c r="HP53" s="271">
        <f t="shared" si="997"/>
        <v>1</v>
      </c>
      <c r="HQ53" s="271">
        <f t="shared" si="997"/>
        <v>1</v>
      </c>
      <c r="HR53" s="271">
        <f t="shared" si="997"/>
        <v>1</v>
      </c>
      <c r="HS53" s="271">
        <f t="shared" si="997"/>
        <v>1</v>
      </c>
      <c r="HT53" s="271">
        <f t="shared" si="997"/>
        <v>1</v>
      </c>
      <c r="HU53" s="271">
        <f t="shared" si="997"/>
        <v>1</v>
      </c>
      <c r="HV53" s="271">
        <f t="shared" si="997"/>
        <v>0</v>
      </c>
      <c r="HW53" s="271">
        <f t="shared" si="997"/>
        <v>2</v>
      </c>
      <c r="HX53" s="271">
        <f t="shared" si="997"/>
        <v>2</v>
      </c>
      <c r="HY53" s="271">
        <f t="shared" si="998"/>
        <v>0</v>
      </c>
      <c r="HZ53" s="271">
        <f t="shared" si="998"/>
        <v>2</v>
      </c>
      <c r="IA53" s="271">
        <f t="shared" si="998"/>
        <v>0</v>
      </c>
      <c r="IB53" s="271">
        <f t="shared" si="998"/>
        <v>2</v>
      </c>
      <c r="IC53" s="271">
        <f t="shared" si="998"/>
        <v>0</v>
      </c>
      <c r="ID53" s="271">
        <f t="shared" si="998"/>
        <v>0</v>
      </c>
      <c r="IE53" s="271">
        <f t="shared" si="998"/>
        <v>0</v>
      </c>
      <c r="IF53" s="271">
        <f t="shared" si="998"/>
        <v>1</v>
      </c>
      <c r="IG53" s="271">
        <f t="shared" si="998"/>
        <v>1</v>
      </c>
      <c r="IH53" s="271">
        <f t="shared" si="998"/>
        <v>3</v>
      </c>
      <c r="II53" s="271">
        <f t="shared" si="998"/>
        <v>0</v>
      </c>
      <c r="IJ53" s="271">
        <f t="shared" si="998"/>
        <v>0</v>
      </c>
      <c r="IK53" s="826">
        <f t="shared" si="999"/>
        <v>1</v>
      </c>
      <c r="IL53" s="826">
        <f t="shared" si="999"/>
        <v>1</v>
      </c>
      <c r="IM53" s="826">
        <f t="shared" si="999"/>
        <v>1</v>
      </c>
      <c r="IN53" s="826">
        <f t="shared" si="999"/>
        <v>1</v>
      </c>
      <c r="IO53" s="826">
        <f t="shared" si="999"/>
        <v>1</v>
      </c>
      <c r="IP53" s="826">
        <f t="shared" si="999"/>
        <v>1</v>
      </c>
      <c r="IQ53" s="826">
        <f t="shared" si="999"/>
        <v>1</v>
      </c>
      <c r="IR53" s="826">
        <f t="shared" si="999"/>
        <v>0</v>
      </c>
      <c r="IS53" s="826">
        <f t="shared" si="999"/>
        <v>1</v>
      </c>
      <c r="IT53" s="826">
        <f t="shared" si="999"/>
        <v>1</v>
      </c>
      <c r="IU53" s="826">
        <f t="shared" si="999"/>
        <v>1</v>
      </c>
      <c r="IV53" s="826">
        <f t="shared" si="999"/>
        <v>1</v>
      </c>
      <c r="IW53" s="953">
        <f t="shared" si="1000"/>
        <v>0</v>
      </c>
      <c r="IX53" s="953">
        <f t="shared" si="1000"/>
        <v>0</v>
      </c>
      <c r="IY53" s="953">
        <f t="shared" si="1000"/>
        <v>2</v>
      </c>
      <c r="IZ53" s="953">
        <f t="shared" si="1000"/>
        <v>1</v>
      </c>
      <c r="JA53" s="953">
        <f t="shared" si="1000"/>
        <v>0</v>
      </c>
      <c r="JB53" s="953">
        <f t="shared" si="1000"/>
        <v>1</v>
      </c>
      <c r="JC53" s="953">
        <f t="shared" si="1000"/>
        <v>1</v>
      </c>
      <c r="JD53" s="953">
        <f t="shared" si="1000"/>
        <v>1</v>
      </c>
      <c r="JE53" s="953">
        <f t="shared" si="1000"/>
        <v>1</v>
      </c>
      <c r="JF53" s="953">
        <f t="shared" si="1000"/>
        <v>1</v>
      </c>
      <c r="JG53" s="953">
        <f t="shared" si="1000"/>
        <v>0</v>
      </c>
      <c r="JH53" s="953">
        <f t="shared" si="1000"/>
        <v>1</v>
      </c>
      <c r="JI53" s="1013">
        <f t="shared" si="1001"/>
        <v>1</v>
      </c>
      <c r="JJ53" s="1013">
        <f t="shared" si="1001"/>
        <v>0</v>
      </c>
      <c r="JK53" s="1013">
        <f t="shared" si="1002"/>
        <v>1</v>
      </c>
      <c r="JL53" s="1013">
        <f t="shared" si="1003"/>
        <v>0</v>
      </c>
      <c r="JM53" s="1013">
        <f t="shared" si="1004"/>
        <v>1</v>
      </c>
      <c r="JN53" s="1013">
        <f t="shared" si="1005"/>
        <v>0</v>
      </c>
      <c r="JO53" s="1013">
        <f t="shared" si="1006"/>
        <v>1</v>
      </c>
      <c r="JP53" s="1013">
        <f t="shared" si="1007"/>
        <v>1</v>
      </c>
      <c r="JQ53" s="1013">
        <f t="shared" si="1008"/>
        <v>0</v>
      </c>
      <c r="JR53" s="1013">
        <f t="shared" si="1009"/>
        <v>0</v>
      </c>
      <c r="JS53" s="1013">
        <f t="shared" si="1010"/>
        <v>0</v>
      </c>
      <c r="JT53" s="1013">
        <f t="shared" si="1011"/>
        <v>0</v>
      </c>
    </row>
    <row r="54" spans="1:280">
      <c r="A54" s="802"/>
      <c r="B54" s="56">
        <v>8.3000000000000007</v>
      </c>
      <c r="C54" s="7"/>
      <c r="D54" s="119"/>
      <c r="E54" s="1118" t="s">
        <v>7</v>
      </c>
      <c r="F54" s="1118"/>
      <c r="G54" s="1119"/>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918"/>
        <v>16</v>
      </c>
      <c r="AW54" s="163">
        <f t="shared" si="919"/>
        <v>1.3333333333333333</v>
      </c>
      <c r="AX54" s="376">
        <v>1</v>
      </c>
      <c r="AY54" s="70">
        <v>4</v>
      </c>
      <c r="AZ54" s="23">
        <v>2</v>
      </c>
      <c r="BA54" s="70">
        <v>1</v>
      </c>
      <c r="BB54" s="23">
        <v>0</v>
      </c>
      <c r="BC54" s="70">
        <v>1</v>
      </c>
      <c r="BD54" s="634">
        <v>2</v>
      </c>
      <c r="BE54" s="70">
        <v>2</v>
      </c>
      <c r="BF54" s="634">
        <v>2</v>
      </c>
      <c r="BG54" s="70">
        <v>1</v>
      </c>
      <c r="BH54" s="634">
        <v>0</v>
      </c>
      <c r="BI54" s="70">
        <v>1</v>
      </c>
      <c r="BJ54" s="130">
        <f t="shared" si="922"/>
        <v>17</v>
      </c>
      <c r="BK54" s="163">
        <f t="shared" si="923"/>
        <v>1.4166666666666667</v>
      </c>
      <c r="BL54" s="376">
        <v>2</v>
      </c>
      <c r="BM54" s="70">
        <v>2</v>
      </c>
      <c r="BN54" s="23">
        <v>1</v>
      </c>
      <c r="BO54" s="70">
        <v>1</v>
      </c>
      <c r="BP54" s="23">
        <v>1</v>
      </c>
      <c r="BQ54" s="70">
        <v>1</v>
      </c>
      <c r="BR54" s="634">
        <v>1</v>
      </c>
      <c r="BS54" s="70">
        <v>1</v>
      </c>
      <c r="BT54" s="634">
        <v>1</v>
      </c>
      <c r="BU54" s="634">
        <v>2</v>
      </c>
      <c r="BV54" s="634">
        <v>1</v>
      </c>
      <c r="BW54" s="634">
        <v>0</v>
      </c>
      <c r="BX54" s="130">
        <f t="shared" si="930"/>
        <v>14</v>
      </c>
      <c r="BY54" s="163">
        <f t="shared" si="931"/>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938"/>
        <v>6</v>
      </c>
      <c r="CM54" s="163">
        <f t="shared" si="939"/>
        <v>0.5</v>
      </c>
      <c r="CN54" s="634">
        <v>0</v>
      </c>
      <c r="CO54" s="70">
        <v>0</v>
      </c>
      <c r="CP54" s="23">
        <v>0</v>
      </c>
      <c r="CQ54" s="70">
        <v>0</v>
      </c>
      <c r="CR54" s="1068">
        <v>0</v>
      </c>
      <c r="CS54" s="1069">
        <v>0</v>
      </c>
      <c r="CT54" s="1070">
        <v>0</v>
      </c>
      <c r="CU54" s="1069">
        <v>0</v>
      </c>
      <c r="CV54" s="1070"/>
      <c r="CW54" s="1070"/>
      <c r="CX54" s="1070"/>
      <c r="CY54" s="1070"/>
      <c r="CZ54" s="1071">
        <f t="shared" si="944"/>
        <v>0</v>
      </c>
      <c r="DA54" s="163">
        <f t="shared" si="945"/>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46"/>
        <v>0</v>
      </c>
      <c r="EK54" s="410">
        <f>EJ54/BP54</f>
        <v>0</v>
      </c>
      <c r="EL54" s="332">
        <f t="shared" si="947"/>
        <v>0</v>
      </c>
      <c r="EM54" s="410">
        <f>EL54/BQ54</f>
        <v>0</v>
      </c>
      <c r="EN54" s="332">
        <f t="shared" si="948"/>
        <v>0</v>
      </c>
      <c r="EO54" s="410">
        <f>EN54/BR54</f>
        <v>0</v>
      </c>
      <c r="EP54" s="332">
        <f t="shared" si="949"/>
        <v>0</v>
      </c>
      <c r="EQ54" s="410">
        <f>EP54/BS54</f>
        <v>0</v>
      </c>
      <c r="ER54" s="332">
        <f t="shared" si="950"/>
        <v>1</v>
      </c>
      <c r="ES54" s="410">
        <f>ER54/BT54</f>
        <v>1</v>
      </c>
      <c r="ET54" s="332">
        <f t="shared" si="951"/>
        <v>-1</v>
      </c>
      <c r="EU54" s="410">
        <f t="shared" si="952"/>
        <v>-0.5</v>
      </c>
      <c r="EV54" s="332">
        <f t="shared" si="953"/>
        <v>-1</v>
      </c>
      <c r="EW54" s="410">
        <f>EV54/BV54</f>
        <v>-1</v>
      </c>
      <c r="EX54" s="332">
        <f t="shared" si="954"/>
        <v>1</v>
      </c>
      <c r="EY54" s="410">
        <v>0</v>
      </c>
      <c r="EZ54" s="332">
        <f t="shared" si="955"/>
        <v>0</v>
      </c>
      <c r="FA54" s="410">
        <f>EZ54/BZ54</f>
        <v>0</v>
      </c>
      <c r="FB54" s="332">
        <f t="shared" si="956"/>
        <v>0</v>
      </c>
      <c r="FC54" s="410">
        <f>FB54/CA54</f>
        <v>0</v>
      </c>
      <c r="FD54" s="332">
        <f t="shared" si="957"/>
        <v>0</v>
      </c>
      <c r="FE54" s="410">
        <f>FD54/CB54</f>
        <v>0</v>
      </c>
      <c r="FF54" s="332">
        <f t="shared" si="958"/>
        <v>-1</v>
      </c>
      <c r="FG54" s="410">
        <f>FF54/CC54</f>
        <v>-1</v>
      </c>
      <c r="FH54" s="332">
        <f t="shared" si="959"/>
        <v>1</v>
      </c>
      <c r="FI54" s="410">
        <v>0</v>
      </c>
      <c r="FJ54" s="332">
        <f t="shared" si="960"/>
        <v>-1</v>
      </c>
      <c r="FK54" s="410">
        <f>FJ54/CE54</f>
        <v>-1</v>
      </c>
      <c r="FL54" s="332">
        <f t="shared" si="961"/>
        <v>0</v>
      </c>
      <c r="FM54" s="410">
        <v>0</v>
      </c>
      <c r="FN54" s="332">
        <f t="shared" si="962"/>
        <v>1</v>
      </c>
      <c r="FO54" s="410">
        <v>0</v>
      </c>
      <c r="FP54" s="332">
        <f t="shared" si="963"/>
        <v>-1</v>
      </c>
      <c r="FQ54" s="410">
        <f t="shared" si="964"/>
        <v>-1</v>
      </c>
      <c r="FR54" s="332">
        <f t="shared" si="965"/>
        <v>0</v>
      </c>
      <c r="FS54" s="410">
        <v>0</v>
      </c>
      <c r="FT54" s="332">
        <f t="shared" si="966"/>
        <v>0</v>
      </c>
      <c r="FU54" s="410" t="e">
        <f t="shared" si="967"/>
        <v>#DIV/0!</v>
      </c>
      <c r="FV54" s="332">
        <f t="shared" si="968"/>
        <v>0</v>
      </c>
      <c r="FW54" s="410">
        <v>0</v>
      </c>
      <c r="FX54" s="332">
        <f t="shared" si="970"/>
        <v>0</v>
      </c>
      <c r="FY54" s="410">
        <v>0</v>
      </c>
      <c r="FZ54" s="332">
        <f t="shared" si="972"/>
        <v>0</v>
      </c>
      <c r="GA54" s="410">
        <v>0</v>
      </c>
      <c r="GB54" s="332">
        <f t="shared" si="974"/>
        <v>0</v>
      </c>
      <c r="GC54" s="410">
        <v>0</v>
      </c>
      <c r="GD54" s="332">
        <f t="shared" si="976"/>
        <v>0</v>
      </c>
      <c r="GE54" s="410">
        <v>0</v>
      </c>
      <c r="GF54" s="332">
        <f t="shared" si="978"/>
        <v>0</v>
      </c>
      <c r="GG54" s="410">
        <v>0</v>
      </c>
      <c r="GH54" s="332">
        <f t="shared" si="980"/>
        <v>0</v>
      </c>
      <c r="GI54" s="410">
        <v>0</v>
      </c>
      <c r="GJ54" s="332">
        <f t="shared" si="982"/>
        <v>0</v>
      </c>
      <c r="GK54" s="410">
        <v>0</v>
      </c>
      <c r="GL54" s="332">
        <f t="shared" si="984"/>
        <v>0</v>
      </c>
      <c r="GM54" s="410" t="e">
        <f t="shared" si="985"/>
        <v>#DIV/0!</v>
      </c>
      <c r="GN54" s="332">
        <f t="shared" si="986"/>
        <v>0</v>
      </c>
      <c r="GO54" s="410" t="e">
        <f t="shared" si="987"/>
        <v>#DIV/0!</v>
      </c>
      <c r="GP54" s="332">
        <f t="shared" si="988"/>
        <v>0</v>
      </c>
      <c r="GQ54" s="410" t="e">
        <f t="shared" si="989"/>
        <v>#DIV/0!</v>
      </c>
      <c r="GR54" s="332">
        <f t="shared" si="990"/>
        <v>0</v>
      </c>
      <c r="GS54" s="410" t="e">
        <f t="shared" si="991"/>
        <v>#DIV/0!</v>
      </c>
      <c r="GT54" s="920">
        <f t="shared" si="992"/>
        <v>0</v>
      </c>
      <c r="GU54" s="922">
        <f t="shared" si="993"/>
        <v>0</v>
      </c>
      <c r="GV54" s="122">
        <f t="shared" si="994"/>
        <v>0</v>
      </c>
      <c r="GW54" s="109">
        <f t="shared" si="995"/>
        <v>0</v>
      </c>
      <c r="GX54" s="707"/>
      <c r="GY54" s="707"/>
      <c r="GZ54" s="707"/>
      <c r="HA54" t="str">
        <f t="shared" si="996"/>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97"/>
        <v>1</v>
      </c>
      <c r="HN54" s="271">
        <f t="shared" si="997"/>
        <v>1</v>
      </c>
      <c r="HO54" s="271">
        <f t="shared" si="997"/>
        <v>0</v>
      </c>
      <c r="HP54" s="271">
        <f t="shared" si="997"/>
        <v>1</v>
      </c>
      <c r="HQ54" s="271">
        <f t="shared" si="997"/>
        <v>2</v>
      </c>
      <c r="HR54" s="271">
        <f t="shared" si="997"/>
        <v>0</v>
      </c>
      <c r="HS54" s="271">
        <f t="shared" si="997"/>
        <v>4</v>
      </c>
      <c r="HT54" s="271">
        <f t="shared" si="997"/>
        <v>3</v>
      </c>
      <c r="HU54" s="271">
        <f t="shared" si="997"/>
        <v>1</v>
      </c>
      <c r="HV54" s="271">
        <f t="shared" si="997"/>
        <v>2</v>
      </c>
      <c r="HW54" s="271">
        <f t="shared" si="997"/>
        <v>1</v>
      </c>
      <c r="HX54" s="271">
        <f t="shared" si="997"/>
        <v>0</v>
      </c>
      <c r="HY54" s="271">
        <f t="shared" si="998"/>
        <v>1</v>
      </c>
      <c r="HZ54" s="271">
        <f t="shared" si="998"/>
        <v>4</v>
      </c>
      <c r="IA54" s="271">
        <f t="shared" si="998"/>
        <v>2</v>
      </c>
      <c r="IB54" s="271">
        <f t="shared" si="998"/>
        <v>1</v>
      </c>
      <c r="IC54" s="271">
        <f t="shared" si="998"/>
        <v>0</v>
      </c>
      <c r="ID54" s="271">
        <f t="shared" si="998"/>
        <v>1</v>
      </c>
      <c r="IE54" s="271">
        <f t="shared" si="998"/>
        <v>2</v>
      </c>
      <c r="IF54" s="271">
        <f t="shared" si="998"/>
        <v>2</v>
      </c>
      <c r="IG54" s="271">
        <f t="shared" si="998"/>
        <v>2</v>
      </c>
      <c r="IH54" s="271">
        <f t="shared" si="998"/>
        <v>1</v>
      </c>
      <c r="II54" s="271">
        <f t="shared" si="998"/>
        <v>0</v>
      </c>
      <c r="IJ54" s="271">
        <f t="shared" si="998"/>
        <v>1</v>
      </c>
      <c r="IK54" s="826">
        <f t="shared" si="999"/>
        <v>2</v>
      </c>
      <c r="IL54" s="826">
        <f t="shared" si="999"/>
        <v>2</v>
      </c>
      <c r="IM54" s="826">
        <f t="shared" si="999"/>
        <v>1</v>
      </c>
      <c r="IN54" s="826">
        <f t="shared" si="999"/>
        <v>1</v>
      </c>
      <c r="IO54" s="826">
        <f t="shared" si="999"/>
        <v>1</v>
      </c>
      <c r="IP54" s="826">
        <f t="shared" si="999"/>
        <v>1</v>
      </c>
      <c r="IQ54" s="826">
        <f t="shared" si="999"/>
        <v>1</v>
      </c>
      <c r="IR54" s="826">
        <f t="shared" si="999"/>
        <v>1</v>
      </c>
      <c r="IS54" s="826">
        <f t="shared" si="999"/>
        <v>1</v>
      </c>
      <c r="IT54" s="826">
        <f t="shared" si="999"/>
        <v>2</v>
      </c>
      <c r="IU54" s="826">
        <f t="shared" si="999"/>
        <v>1</v>
      </c>
      <c r="IV54" s="826">
        <f t="shared" si="999"/>
        <v>0</v>
      </c>
      <c r="IW54" s="953">
        <f t="shared" si="1000"/>
        <v>1</v>
      </c>
      <c r="IX54" s="953">
        <f t="shared" si="1000"/>
        <v>1</v>
      </c>
      <c r="IY54" s="953">
        <f t="shared" si="1000"/>
        <v>1</v>
      </c>
      <c r="IZ54" s="953">
        <f t="shared" si="1000"/>
        <v>1</v>
      </c>
      <c r="JA54" s="953">
        <f t="shared" si="1000"/>
        <v>0</v>
      </c>
      <c r="JB54" s="953">
        <f t="shared" si="1000"/>
        <v>1</v>
      </c>
      <c r="JC54" s="953">
        <f t="shared" si="1000"/>
        <v>0</v>
      </c>
      <c r="JD54" s="953">
        <f t="shared" si="1000"/>
        <v>0</v>
      </c>
      <c r="JE54" s="953">
        <f t="shared" si="1000"/>
        <v>1</v>
      </c>
      <c r="JF54" s="953">
        <f t="shared" si="1000"/>
        <v>0</v>
      </c>
      <c r="JG54" s="953">
        <f t="shared" si="1000"/>
        <v>0</v>
      </c>
      <c r="JH54" s="953">
        <f t="shared" si="1000"/>
        <v>0</v>
      </c>
      <c r="JI54" s="1013">
        <f t="shared" si="1001"/>
        <v>0</v>
      </c>
      <c r="JJ54" s="1013">
        <f t="shared" si="1001"/>
        <v>0</v>
      </c>
      <c r="JK54" s="1013">
        <f t="shared" si="1002"/>
        <v>0</v>
      </c>
      <c r="JL54" s="1013">
        <f t="shared" si="1003"/>
        <v>0</v>
      </c>
      <c r="JM54" s="1013">
        <f t="shared" si="1004"/>
        <v>0</v>
      </c>
      <c r="JN54" s="1013">
        <f t="shared" si="1005"/>
        <v>0</v>
      </c>
      <c r="JO54" s="1013">
        <f t="shared" si="1006"/>
        <v>0</v>
      </c>
      <c r="JP54" s="1013">
        <f t="shared" si="1007"/>
        <v>0</v>
      </c>
      <c r="JQ54" s="1013">
        <f t="shared" si="1008"/>
        <v>0</v>
      </c>
      <c r="JR54" s="1013">
        <f t="shared" si="1009"/>
        <v>0</v>
      </c>
      <c r="JS54" s="1013">
        <f t="shared" si="1010"/>
        <v>0</v>
      </c>
      <c r="JT54" s="1013">
        <f t="shared" si="1011"/>
        <v>0</v>
      </c>
    </row>
    <row r="55" spans="1:280">
      <c r="A55" s="802"/>
      <c r="B55" s="56">
        <v>8.4</v>
      </c>
      <c r="C55" s="7"/>
      <c r="D55" s="119"/>
      <c r="E55" s="1118" t="s">
        <v>249</v>
      </c>
      <c r="F55" s="1118"/>
      <c r="G55" s="1119"/>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1012">SUM(BL55:BW55)</f>
        <v>47</v>
      </c>
      <c r="BY55" s="163">
        <f t="shared" ref="BY55:BY56" si="1013">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938"/>
        <v>30</v>
      </c>
      <c r="CM55" s="163">
        <f t="shared" si="939"/>
        <v>2.5</v>
      </c>
      <c r="CN55" s="634">
        <v>3</v>
      </c>
      <c r="CO55" s="70">
        <v>1</v>
      </c>
      <c r="CP55" s="23">
        <v>2</v>
      </c>
      <c r="CQ55" s="70">
        <v>1</v>
      </c>
      <c r="CR55" s="1068">
        <v>1</v>
      </c>
      <c r="CS55" s="1069">
        <v>1</v>
      </c>
      <c r="CT55" s="1070">
        <v>2</v>
      </c>
      <c r="CU55" s="1069">
        <v>2</v>
      </c>
      <c r="CV55" s="1070"/>
      <c r="CW55" s="1070"/>
      <c r="CX55" s="1070"/>
      <c r="CY55" s="1070"/>
      <c r="CZ55" s="1071">
        <f t="shared" si="944"/>
        <v>13</v>
      </c>
      <c r="DA55" s="163">
        <f t="shared" si="945"/>
        <v>1.625</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46"/>
        <v>3</v>
      </c>
      <c r="EK55" s="410">
        <v>1</v>
      </c>
      <c r="EL55" s="332">
        <f t="shared" si="947"/>
        <v>-3</v>
      </c>
      <c r="EM55" s="410">
        <f>EL55/BQ55</f>
        <v>-1</v>
      </c>
      <c r="EN55" s="332">
        <f t="shared" si="948"/>
        <v>0</v>
      </c>
      <c r="EO55" s="410">
        <v>0</v>
      </c>
      <c r="EP55" s="332">
        <f t="shared" si="949"/>
        <v>1</v>
      </c>
      <c r="EQ55" s="410">
        <v>1</v>
      </c>
      <c r="ER55" s="332">
        <f t="shared" si="950"/>
        <v>10</v>
      </c>
      <c r="ES55" s="410">
        <f>ER55/BT55</f>
        <v>10</v>
      </c>
      <c r="ET55" s="332">
        <f t="shared" si="951"/>
        <v>5</v>
      </c>
      <c r="EU55" s="410">
        <f t="shared" si="952"/>
        <v>0.45454545454545453</v>
      </c>
      <c r="EV55" s="332">
        <f t="shared" si="953"/>
        <v>0</v>
      </c>
      <c r="EW55" s="410">
        <f>EV55/BV55</f>
        <v>0</v>
      </c>
      <c r="EX55" s="332">
        <f t="shared" si="954"/>
        <v>-12</v>
      </c>
      <c r="EY55" s="410">
        <f>EX55/BW55</f>
        <v>-0.75</v>
      </c>
      <c r="EZ55" s="332">
        <f t="shared" si="955"/>
        <v>2</v>
      </c>
      <c r="FA55" s="410">
        <f>EZ55/BZ55</f>
        <v>0.5</v>
      </c>
      <c r="FB55" s="332">
        <f t="shared" si="956"/>
        <v>-4</v>
      </c>
      <c r="FC55" s="410">
        <f>FB55/CA55</f>
        <v>-0.66666666666666663</v>
      </c>
      <c r="FD55" s="332">
        <f t="shared" si="957"/>
        <v>1</v>
      </c>
      <c r="FE55" s="410">
        <f>FD55/CB55</f>
        <v>0.5</v>
      </c>
      <c r="FF55" s="332">
        <f t="shared" si="958"/>
        <v>-2</v>
      </c>
      <c r="FG55" s="410">
        <f>FF55/CC55</f>
        <v>-0.66666666666666663</v>
      </c>
      <c r="FH55" s="332">
        <f t="shared" si="959"/>
        <v>1</v>
      </c>
      <c r="FI55" s="410">
        <f t="shared" ref="FI55:FI64" si="1014">FH55/CD55</f>
        <v>1</v>
      </c>
      <c r="FJ55" s="332">
        <f t="shared" si="960"/>
        <v>0</v>
      </c>
      <c r="FK55" s="410">
        <f>FJ55/CE55</f>
        <v>0</v>
      </c>
      <c r="FL55" s="332">
        <f t="shared" si="961"/>
        <v>0</v>
      </c>
      <c r="FM55" s="410">
        <f>FL55/CF55</f>
        <v>0</v>
      </c>
      <c r="FN55" s="332">
        <f t="shared" si="962"/>
        <v>0</v>
      </c>
      <c r="FO55" s="410">
        <f t="shared" ref="FO55:FO60" si="1015">FN55/CG55</f>
        <v>0</v>
      </c>
      <c r="FP55" s="332">
        <f t="shared" si="963"/>
        <v>0</v>
      </c>
      <c r="FQ55" s="410">
        <f t="shared" si="964"/>
        <v>0</v>
      </c>
      <c r="FR55" s="332">
        <f t="shared" si="965"/>
        <v>1</v>
      </c>
      <c r="FS55" s="410">
        <f>FR55/CI55</f>
        <v>0.5</v>
      </c>
      <c r="FT55" s="332">
        <f t="shared" si="966"/>
        <v>-2</v>
      </c>
      <c r="FU55" s="410">
        <f t="shared" si="967"/>
        <v>-0.66666666666666663</v>
      </c>
      <c r="FV55" s="332">
        <f t="shared" si="968"/>
        <v>2</v>
      </c>
      <c r="FW55" s="410">
        <f t="shared" si="969"/>
        <v>2</v>
      </c>
      <c r="FX55" s="332">
        <f t="shared" si="970"/>
        <v>-2</v>
      </c>
      <c r="FY55" s="410">
        <f t="shared" si="971"/>
        <v>-0.66666666666666663</v>
      </c>
      <c r="FZ55" s="332">
        <f t="shared" si="972"/>
        <v>1</v>
      </c>
      <c r="GA55" s="410">
        <v>0</v>
      </c>
      <c r="GB55" s="332">
        <f t="shared" si="974"/>
        <v>-1</v>
      </c>
      <c r="GC55" s="410">
        <f t="shared" si="975"/>
        <v>-0.5</v>
      </c>
      <c r="GD55" s="332">
        <f t="shared" si="976"/>
        <v>0</v>
      </c>
      <c r="GE55" s="410">
        <f t="shared" si="977"/>
        <v>0</v>
      </c>
      <c r="GF55" s="332">
        <f t="shared" si="978"/>
        <v>0</v>
      </c>
      <c r="GG55" s="410">
        <f t="shared" si="979"/>
        <v>0</v>
      </c>
      <c r="GH55" s="332">
        <f t="shared" si="980"/>
        <v>1</v>
      </c>
      <c r="GI55" s="410">
        <f t="shared" si="981"/>
        <v>1</v>
      </c>
      <c r="GJ55" s="332">
        <f t="shared" si="982"/>
        <v>0</v>
      </c>
      <c r="GK55" s="410">
        <f t="shared" si="983"/>
        <v>0</v>
      </c>
      <c r="GL55" s="332">
        <f t="shared" si="984"/>
        <v>-2</v>
      </c>
      <c r="GM55" s="410">
        <f t="shared" si="985"/>
        <v>-1</v>
      </c>
      <c r="GN55" s="332">
        <f t="shared" si="986"/>
        <v>0</v>
      </c>
      <c r="GO55" s="410" t="e">
        <f t="shared" si="987"/>
        <v>#DIV/0!</v>
      </c>
      <c r="GP55" s="332">
        <f t="shared" si="988"/>
        <v>0</v>
      </c>
      <c r="GQ55" s="410" t="e">
        <f t="shared" si="989"/>
        <v>#DIV/0!</v>
      </c>
      <c r="GR55" s="332">
        <f t="shared" si="990"/>
        <v>0</v>
      </c>
      <c r="GS55" s="410" t="e">
        <f t="shared" si="991"/>
        <v>#DIV/0!</v>
      </c>
      <c r="GT55" s="920">
        <f t="shared" si="992"/>
        <v>2</v>
      </c>
      <c r="GU55" s="922">
        <f t="shared" si="993"/>
        <v>2</v>
      </c>
      <c r="GV55" s="122">
        <f t="shared" ref="GV55" si="1016">GU55-GT55</f>
        <v>0</v>
      </c>
      <c r="GW55" s="1003">
        <f t="shared" si="995"/>
        <v>0</v>
      </c>
      <c r="GX55" s="707"/>
      <c r="GY55" s="707"/>
      <c r="GZ55" s="707"/>
      <c r="HA55" t="str">
        <f t="shared" si="996"/>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97"/>
        <v>0</v>
      </c>
      <c r="HN55" s="271">
        <f t="shared" si="997"/>
        <v>0</v>
      </c>
      <c r="HO55" s="271">
        <f t="shared" si="997"/>
        <v>0</v>
      </c>
      <c r="HP55" s="271">
        <f t="shared" si="997"/>
        <v>0</v>
      </c>
      <c r="HQ55" s="271">
        <f t="shared" si="997"/>
        <v>0</v>
      </c>
      <c r="HR55" s="271">
        <f t="shared" si="997"/>
        <v>0</v>
      </c>
      <c r="HS55" s="271">
        <f t="shared" si="997"/>
        <v>0</v>
      </c>
      <c r="HT55" s="271">
        <f t="shared" si="997"/>
        <v>0</v>
      </c>
      <c r="HU55" s="271">
        <f t="shared" si="997"/>
        <v>0</v>
      </c>
      <c r="HV55" s="271">
        <f t="shared" si="997"/>
        <v>0</v>
      </c>
      <c r="HW55" s="271">
        <f t="shared" si="997"/>
        <v>0</v>
      </c>
      <c r="HX55" s="271">
        <f t="shared" si="997"/>
        <v>0</v>
      </c>
      <c r="HY55" s="271">
        <f t="shared" si="998"/>
        <v>0</v>
      </c>
      <c r="HZ55" s="271">
        <f t="shared" si="998"/>
        <v>0</v>
      </c>
      <c r="IA55" s="271">
        <f t="shared" si="998"/>
        <v>0</v>
      </c>
      <c r="IB55" s="271">
        <f t="shared" si="998"/>
        <v>0</v>
      </c>
      <c r="IC55" s="271">
        <f t="shared" si="998"/>
        <v>0</v>
      </c>
      <c r="ID55" s="271">
        <f t="shared" si="998"/>
        <v>0</v>
      </c>
      <c r="IE55" s="271">
        <f t="shared" si="998"/>
        <v>0</v>
      </c>
      <c r="IF55" s="271">
        <f t="shared" si="998"/>
        <v>0</v>
      </c>
      <c r="IG55" s="271">
        <f t="shared" si="998"/>
        <v>0</v>
      </c>
      <c r="IH55" s="271">
        <f t="shared" si="998"/>
        <v>0</v>
      </c>
      <c r="II55" s="271">
        <f t="shared" si="998"/>
        <v>0</v>
      </c>
      <c r="IJ55" s="271">
        <f t="shared" si="998"/>
        <v>0</v>
      </c>
      <c r="IK55" s="826">
        <f t="shared" si="999"/>
        <v>0</v>
      </c>
      <c r="IL55" s="826">
        <f t="shared" si="999"/>
        <v>0</v>
      </c>
      <c r="IM55" s="826">
        <f t="shared" si="999"/>
        <v>0</v>
      </c>
      <c r="IN55" s="826">
        <f t="shared" si="999"/>
        <v>0</v>
      </c>
      <c r="IO55" s="826">
        <f t="shared" si="999"/>
        <v>0</v>
      </c>
      <c r="IP55" s="826">
        <f t="shared" si="999"/>
        <v>3</v>
      </c>
      <c r="IQ55" s="826">
        <f t="shared" si="999"/>
        <v>0</v>
      </c>
      <c r="IR55" s="826">
        <f t="shared" si="999"/>
        <v>0</v>
      </c>
      <c r="IS55" s="826">
        <f t="shared" si="999"/>
        <v>1</v>
      </c>
      <c r="IT55" s="826">
        <f t="shared" si="999"/>
        <v>11</v>
      </c>
      <c r="IU55" s="826">
        <f t="shared" si="999"/>
        <v>16</v>
      </c>
      <c r="IV55" s="826">
        <f t="shared" si="999"/>
        <v>16</v>
      </c>
      <c r="IW55" s="953">
        <f t="shared" si="1000"/>
        <v>4</v>
      </c>
      <c r="IX55" s="953">
        <f t="shared" si="1000"/>
        <v>6</v>
      </c>
      <c r="IY55" s="953">
        <f t="shared" si="1000"/>
        <v>2</v>
      </c>
      <c r="IZ55" s="953">
        <f t="shared" si="1000"/>
        <v>3</v>
      </c>
      <c r="JA55" s="953">
        <f t="shared" si="1000"/>
        <v>1</v>
      </c>
      <c r="JB55" s="953">
        <f t="shared" si="1000"/>
        <v>2</v>
      </c>
      <c r="JC55" s="953">
        <f t="shared" si="1000"/>
        <v>2</v>
      </c>
      <c r="JD55" s="953">
        <f t="shared" si="1000"/>
        <v>2</v>
      </c>
      <c r="JE55" s="953">
        <f t="shared" si="1000"/>
        <v>2</v>
      </c>
      <c r="JF55" s="953">
        <f t="shared" si="1000"/>
        <v>2</v>
      </c>
      <c r="JG55" s="953">
        <f t="shared" si="1000"/>
        <v>3</v>
      </c>
      <c r="JH55" s="953">
        <f t="shared" si="1000"/>
        <v>1</v>
      </c>
      <c r="JI55" s="1013">
        <f t="shared" si="1001"/>
        <v>3</v>
      </c>
      <c r="JJ55" s="1013">
        <f t="shared" si="1001"/>
        <v>1</v>
      </c>
      <c r="JK55" s="1013">
        <f t="shared" si="1002"/>
        <v>2</v>
      </c>
      <c r="JL55" s="1013">
        <f t="shared" si="1003"/>
        <v>1</v>
      </c>
      <c r="JM55" s="1013">
        <f t="shared" si="1004"/>
        <v>1</v>
      </c>
      <c r="JN55" s="1013">
        <f t="shared" si="1005"/>
        <v>1</v>
      </c>
      <c r="JO55" s="1013">
        <f t="shared" si="1006"/>
        <v>2</v>
      </c>
      <c r="JP55" s="1013">
        <f t="shared" si="1007"/>
        <v>2</v>
      </c>
      <c r="JQ55" s="1013">
        <f t="shared" si="1008"/>
        <v>0</v>
      </c>
      <c r="JR55" s="1013">
        <f t="shared" si="1009"/>
        <v>0</v>
      </c>
      <c r="JS55" s="1013">
        <f t="shared" si="1010"/>
        <v>0</v>
      </c>
      <c r="JT55" s="1013">
        <f t="shared" si="1011"/>
        <v>0</v>
      </c>
    </row>
    <row r="56" spans="1:280">
      <c r="A56" s="802"/>
      <c r="B56" s="56">
        <v>8.5</v>
      </c>
      <c r="C56" s="7"/>
      <c r="D56" s="119"/>
      <c r="E56" s="1118" t="s">
        <v>248</v>
      </c>
      <c r="F56" s="1118"/>
      <c r="G56" s="1119"/>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1012"/>
        <v>5</v>
      </c>
      <c r="BY56" s="163">
        <f t="shared" si="1013"/>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938"/>
        <v>3</v>
      </c>
      <c r="CM56" s="163">
        <f t="shared" si="939"/>
        <v>0.25</v>
      </c>
      <c r="CN56" s="634">
        <v>0</v>
      </c>
      <c r="CO56" s="70">
        <v>0</v>
      </c>
      <c r="CP56" s="23">
        <v>0</v>
      </c>
      <c r="CQ56" s="1004">
        <v>0</v>
      </c>
      <c r="CR56" s="1068">
        <v>0</v>
      </c>
      <c r="CS56" s="1069">
        <v>0</v>
      </c>
      <c r="CT56" s="1070">
        <v>0</v>
      </c>
      <c r="CU56" s="1069">
        <v>1</v>
      </c>
      <c r="CV56" s="1070"/>
      <c r="CW56" s="1070"/>
      <c r="CX56" s="1070"/>
      <c r="CY56" s="1070"/>
      <c r="CZ56" s="1071">
        <f t="shared" si="944"/>
        <v>1</v>
      </c>
      <c r="DA56" s="163">
        <f t="shared" si="945"/>
        <v>0.125</v>
      </c>
      <c r="DB56" s="683">
        <f t="shared" ref="DB56:DB64" si="1017">AX56-AU56</f>
        <v>0</v>
      </c>
      <c r="DC56" s="788">
        <v>2</v>
      </c>
      <c r="DD56" s="683">
        <f t="shared" ref="DD56:DD64" si="1018">AY56-AX56</f>
        <v>0</v>
      </c>
      <c r="DE56" s="672" t="e">
        <f t="shared" ref="DE56:DE61" si="1019">DD56/AX56</f>
        <v>#DIV/0!</v>
      </c>
      <c r="DF56" s="683">
        <f t="shared" ref="DF56:DF64" si="1020">AZ56-AY56</f>
        <v>0</v>
      </c>
      <c r="DG56" s="672" t="e">
        <f t="shared" ref="DG56:DG64" si="1021">DF56/AY56</f>
        <v>#DIV/0!</v>
      </c>
      <c r="DH56" s="683">
        <f t="shared" ref="DH56:DH64" si="1022">BA56-AZ56</f>
        <v>0</v>
      </c>
      <c r="DI56" s="672" t="e">
        <f t="shared" ref="DI56:DI64" si="1023">DH56/AZ56</f>
        <v>#DIV/0!</v>
      </c>
      <c r="DJ56" s="683">
        <f t="shared" ref="DJ56:DJ64" si="1024">BB56-BA56</f>
        <v>0</v>
      </c>
      <c r="DK56" s="672" t="e">
        <f>DJ56/BA56</f>
        <v>#DIV/0!</v>
      </c>
      <c r="DL56" s="683">
        <f t="shared" ref="DL56:DL64" si="1025">BC56-BB56</f>
        <v>0</v>
      </c>
      <c r="DM56" s="626">
        <v>1</v>
      </c>
      <c r="DN56" s="683">
        <f t="shared" ref="DN56:DN64" si="1026">BD56-BC56</f>
        <v>0</v>
      </c>
      <c r="DO56" s="672" t="e">
        <f>DN56/BC56</f>
        <v>#DIV/0!</v>
      </c>
      <c r="DP56" s="683">
        <f t="shared" ref="DP56:DP64" si="1027">BE56-BD56</f>
        <v>0</v>
      </c>
      <c r="DQ56" s="672" t="e">
        <f>DP56/BD56</f>
        <v>#DIV/0!</v>
      </c>
      <c r="DR56" s="683">
        <f t="shared" ref="DR56:DR64" si="1028">BF56-BE56</f>
        <v>0</v>
      </c>
      <c r="DS56" s="672" t="e">
        <f t="shared" ref="DS56:DS64" si="1029">DR56/BE56</f>
        <v>#DIV/0!</v>
      </c>
      <c r="DT56" s="683">
        <f t="shared" ref="DT56:DT64" si="1030">BG56-BF56</f>
        <v>0</v>
      </c>
      <c r="DU56" s="109" t="e">
        <f t="shared" ref="DU56:DU64" si="1031">DT56/BF56</f>
        <v>#DIV/0!</v>
      </c>
      <c r="DV56" s="683">
        <f t="shared" ref="DV56:DV64" si="1032">BH56-BG56</f>
        <v>0</v>
      </c>
      <c r="DW56" s="672" t="e">
        <f t="shared" ref="DW56:DW64" si="1033">DV56/BG56</f>
        <v>#DIV/0!</v>
      </c>
      <c r="DX56" s="683">
        <f t="shared" ref="DX56:DX64" si="1034">BI56-BH56</f>
        <v>0</v>
      </c>
      <c r="DY56" s="672">
        <v>2</v>
      </c>
      <c r="DZ56" s="683">
        <f t="shared" ref="DZ56:DZ64" si="1035">BL56-BI56</f>
        <v>0</v>
      </c>
      <c r="EA56" s="672" t="e">
        <f t="shared" ref="EA56:EA64" si="1036">DZ56/BI56</f>
        <v>#DIV/0!</v>
      </c>
      <c r="EB56" s="332">
        <f t="shared" ref="EB56:EB64" si="1037">BM56-BL56</f>
        <v>0</v>
      </c>
      <c r="EC56" s="410" t="e">
        <f t="shared" ref="EC56:EC64" si="1038">EB56/BL56</f>
        <v>#DIV/0!</v>
      </c>
      <c r="ED56" s="332">
        <f t="shared" ref="ED56:ED64" si="1039">BN56-BM56</f>
        <v>0</v>
      </c>
      <c r="EE56" s="410" t="e">
        <f t="shared" ref="EE56:EE64" si="1040">ED56/BM56</f>
        <v>#DIV/0!</v>
      </c>
      <c r="EF56" s="332">
        <f t="shared" ref="EF56:EF64" si="1041">BO56-BN56</f>
        <v>0</v>
      </c>
      <c r="EG56" s="410" t="e">
        <f t="shared" ref="EG56:EG64" si="1042">EF56/BN56</f>
        <v>#DIV/0!</v>
      </c>
      <c r="EH56" s="332">
        <f t="shared" ref="EH56:EH64" si="1043">BP56-BO56</f>
        <v>3</v>
      </c>
      <c r="EI56" s="410">
        <v>1</v>
      </c>
      <c r="EJ56" s="332">
        <f t="shared" si="946"/>
        <v>-3</v>
      </c>
      <c r="EK56" s="410">
        <f t="shared" ref="EK56:EK64" si="1044">EJ56/BP56</f>
        <v>-1</v>
      </c>
      <c r="EL56" s="332">
        <f t="shared" si="947"/>
        <v>0</v>
      </c>
      <c r="EM56" s="410">
        <v>0</v>
      </c>
      <c r="EN56" s="332">
        <f t="shared" si="948"/>
        <v>1</v>
      </c>
      <c r="EO56" s="410">
        <v>1</v>
      </c>
      <c r="EP56" s="332">
        <f t="shared" si="949"/>
        <v>-1</v>
      </c>
      <c r="EQ56" s="410">
        <f t="shared" ref="EQ56:EQ64" si="1045">EP56/BS56</f>
        <v>-1</v>
      </c>
      <c r="ER56" s="332">
        <f t="shared" si="950"/>
        <v>1</v>
      </c>
      <c r="ES56" s="931">
        <v>1</v>
      </c>
      <c r="ET56" s="332">
        <f t="shared" si="951"/>
        <v>-1</v>
      </c>
      <c r="EU56" s="410">
        <f t="shared" si="952"/>
        <v>-1</v>
      </c>
      <c r="EV56" s="332">
        <f t="shared" si="953"/>
        <v>0</v>
      </c>
      <c r="EW56" s="410">
        <v>0</v>
      </c>
      <c r="EX56" s="332">
        <f t="shared" si="954"/>
        <v>0</v>
      </c>
      <c r="EY56" s="410">
        <v>0</v>
      </c>
      <c r="EZ56" s="332">
        <f t="shared" si="955"/>
        <v>0</v>
      </c>
      <c r="FA56" s="410">
        <v>0</v>
      </c>
      <c r="FB56" s="332">
        <f t="shared" si="956"/>
        <v>0</v>
      </c>
      <c r="FC56" s="410">
        <v>1</v>
      </c>
      <c r="FD56" s="332">
        <f t="shared" si="957"/>
        <v>0</v>
      </c>
      <c r="FE56" s="410">
        <v>0</v>
      </c>
      <c r="FF56" s="332">
        <f t="shared" si="958"/>
        <v>1</v>
      </c>
      <c r="FG56" s="410">
        <v>1</v>
      </c>
      <c r="FH56" s="332">
        <f t="shared" si="959"/>
        <v>-1</v>
      </c>
      <c r="FI56" s="410">
        <f t="shared" si="1014"/>
        <v>-1</v>
      </c>
      <c r="FJ56" s="332">
        <f t="shared" si="960"/>
        <v>0</v>
      </c>
      <c r="FK56" s="410">
        <v>0</v>
      </c>
      <c r="FL56" s="332">
        <f t="shared" si="961"/>
        <v>1</v>
      </c>
      <c r="FM56" s="410">
        <v>0</v>
      </c>
      <c r="FN56" s="332">
        <f t="shared" si="962"/>
        <v>0</v>
      </c>
      <c r="FO56" s="410">
        <f t="shared" si="1015"/>
        <v>0</v>
      </c>
      <c r="FP56" s="332">
        <f t="shared" si="963"/>
        <v>-1</v>
      </c>
      <c r="FQ56" s="410">
        <f t="shared" si="964"/>
        <v>-1</v>
      </c>
      <c r="FR56" s="332">
        <f t="shared" si="965"/>
        <v>0</v>
      </c>
      <c r="FS56" s="410">
        <v>0</v>
      </c>
      <c r="FT56" s="332">
        <f t="shared" si="966"/>
        <v>0</v>
      </c>
      <c r="FU56" s="410" t="e">
        <f t="shared" si="967"/>
        <v>#DIV/0!</v>
      </c>
      <c r="FV56" s="332">
        <f t="shared" si="968"/>
        <v>0</v>
      </c>
      <c r="FW56" s="410">
        <v>0</v>
      </c>
      <c r="FX56" s="332">
        <f t="shared" si="970"/>
        <v>0</v>
      </c>
      <c r="FY56" s="410">
        <v>0</v>
      </c>
      <c r="FZ56" s="332">
        <f t="shared" si="972"/>
        <v>0</v>
      </c>
      <c r="GA56" s="410">
        <v>0</v>
      </c>
      <c r="GB56" s="332">
        <f t="shared" si="974"/>
        <v>0</v>
      </c>
      <c r="GC56" s="410">
        <v>0</v>
      </c>
      <c r="GD56" s="332">
        <f t="shared" si="976"/>
        <v>0</v>
      </c>
      <c r="GE56" s="410">
        <v>0</v>
      </c>
      <c r="GF56" s="332">
        <f t="shared" si="978"/>
        <v>0</v>
      </c>
      <c r="GG56" s="410">
        <v>0</v>
      </c>
      <c r="GH56" s="332">
        <f t="shared" si="980"/>
        <v>0</v>
      </c>
      <c r="GI56" s="410">
        <v>0</v>
      </c>
      <c r="GJ56" s="332">
        <f t="shared" si="982"/>
        <v>1</v>
      </c>
      <c r="GK56" s="410">
        <v>0</v>
      </c>
      <c r="GL56" s="332">
        <f t="shared" si="984"/>
        <v>-1</v>
      </c>
      <c r="GM56" s="410">
        <f t="shared" si="985"/>
        <v>-1</v>
      </c>
      <c r="GN56" s="332">
        <f t="shared" si="986"/>
        <v>0</v>
      </c>
      <c r="GO56" s="410" t="e">
        <f t="shared" si="987"/>
        <v>#DIV/0!</v>
      </c>
      <c r="GP56" s="332">
        <f t="shared" si="988"/>
        <v>0</v>
      </c>
      <c r="GQ56" s="410" t="e">
        <f t="shared" si="989"/>
        <v>#DIV/0!</v>
      </c>
      <c r="GR56" s="332">
        <f t="shared" si="990"/>
        <v>0</v>
      </c>
      <c r="GS56" s="410" t="e">
        <f t="shared" si="991"/>
        <v>#DIV/0!</v>
      </c>
      <c r="GT56" s="920">
        <f t="shared" si="992"/>
        <v>1</v>
      </c>
      <c r="GU56" s="922">
        <f t="shared" si="993"/>
        <v>1</v>
      </c>
      <c r="GV56" s="122">
        <f t="shared" ref="GV56" si="1046">GU56-GT56</f>
        <v>0</v>
      </c>
      <c r="GW56" s="1003">
        <f t="shared" si="995"/>
        <v>0</v>
      </c>
      <c r="GX56" s="707"/>
      <c r="GY56" s="707"/>
      <c r="GZ56" s="707"/>
      <c r="HA56" t="str">
        <f t="shared" si="996"/>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47">BQ56</f>
        <v>0</v>
      </c>
      <c r="IQ56" s="826">
        <f t="shared" ref="IQ56:IQ64" si="1048">BR56</f>
        <v>0</v>
      </c>
      <c r="IR56" s="826">
        <f t="shared" ref="IR56:IR64" si="1049">BS56</f>
        <v>1</v>
      </c>
      <c r="IS56" s="826">
        <f t="shared" ref="IS56:IS64" si="1050">BT56</f>
        <v>0</v>
      </c>
      <c r="IT56" s="826"/>
      <c r="IU56" s="826">
        <f t="shared" ref="IU56:IU64" si="1051">BV56</f>
        <v>0</v>
      </c>
      <c r="IV56" s="826"/>
      <c r="IW56" s="953">
        <f t="shared" ref="IW56:IW64" si="1052">BZ56</f>
        <v>0</v>
      </c>
      <c r="IX56" s="953">
        <f t="shared" ref="IX56:IX64" si="1053">CA56</f>
        <v>0</v>
      </c>
      <c r="IY56" s="953">
        <f t="shared" ref="IY56:IY64" si="1054">CB56</f>
        <v>0</v>
      </c>
      <c r="IZ56" s="953">
        <f t="shared" ref="IZ56:IZ64" si="1055">CC56</f>
        <v>0</v>
      </c>
      <c r="JA56" s="953">
        <f t="shared" ref="JA56:JA64" si="1056">CD56</f>
        <v>1</v>
      </c>
      <c r="JB56" s="953">
        <f t="shared" ref="JB56:JB64" si="1057">CE56</f>
        <v>0</v>
      </c>
      <c r="JC56" s="953">
        <f t="shared" ref="JC56:JC64" si="1058">CF56</f>
        <v>0</v>
      </c>
      <c r="JD56" s="953"/>
      <c r="JE56" s="953"/>
      <c r="JF56" s="953"/>
      <c r="JG56" s="953">
        <f t="shared" ref="JG56:JG64" si="1059">CJ56</f>
        <v>0</v>
      </c>
      <c r="JH56" s="953"/>
      <c r="JI56" s="1013">
        <f t="shared" si="1001"/>
        <v>0</v>
      </c>
      <c r="JJ56" s="1013">
        <f t="shared" si="1001"/>
        <v>0</v>
      </c>
      <c r="JK56" s="1013">
        <f t="shared" si="1002"/>
        <v>0</v>
      </c>
      <c r="JL56" s="1013">
        <f t="shared" si="1003"/>
        <v>0</v>
      </c>
      <c r="JM56" s="1013">
        <f t="shared" si="1004"/>
        <v>0</v>
      </c>
      <c r="JN56" s="1013"/>
      <c r="JO56" s="1013">
        <f t="shared" si="1006"/>
        <v>0</v>
      </c>
      <c r="JP56" s="1013">
        <f t="shared" si="1007"/>
        <v>1</v>
      </c>
      <c r="JQ56" s="1013"/>
      <c r="JR56" s="1013"/>
      <c r="JS56" s="1013"/>
      <c r="JT56" s="1013"/>
    </row>
    <row r="57" spans="1:280">
      <c r="A57" s="802"/>
      <c r="B57" s="56">
        <v>8.6</v>
      </c>
      <c r="C57" s="7"/>
      <c r="D57" s="119"/>
      <c r="E57" s="1118" t="s">
        <v>8</v>
      </c>
      <c r="F57" s="1118"/>
      <c r="G57" s="1119"/>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918"/>
        <v>76</v>
      </c>
      <c r="AW57" s="163">
        <f t="shared" si="919"/>
        <v>6.333333333333333</v>
      </c>
      <c r="AX57" s="376">
        <v>5</v>
      </c>
      <c r="AY57" s="70">
        <v>7</v>
      </c>
      <c r="AZ57" s="23">
        <v>3</v>
      </c>
      <c r="BA57" s="70">
        <v>3</v>
      </c>
      <c r="BB57" s="23">
        <v>0</v>
      </c>
      <c r="BC57" s="70">
        <v>2</v>
      </c>
      <c r="BD57" s="634">
        <v>2</v>
      </c>
      <c r="BE57" s="70">
        <v>3</v>
      </c>
      <c r="BF57" s="634">
        <v>3</v>
      </c>
      <c r="BG57" s="70">
        <v>4</v>
      </c>
      <c r="BH57" s="634">
        <v>3</v>
      </c>
      <c r="BI57" s="70">
        <v>1</v>
      </c>
      <c r="BJ57" s="130">
        <f t="shared" si="922"/>
        <v>36</v>
      </c>
      <c r="BK57" s="163">
        <f t="shared" si="923"/>
        <v>3</v>
      </c>
      <c r="BL57" s="376">
        <v>2</v>
      </c>
      <c r="BM57" s="70">
        <v>4</v>
      </c>
      <c r="BN57" s="23">
        <v>2</v>
      </c>
      <c r="BO57" s="70">
        <v>2</v>
      </c>
      <c r="BP57" s="23">
        <v>2</v>
      </c>
      <c r="BQ57" s="70">
        <v>2</v>
      </c>
      <c r="BR57" s="634">
        <v>2</v>
      </c>
      <c r="BS57" s="70">
        <v>2</v>
      </c>
      <c r="BT57" s="634">
        <v>4</v>
      </c>
      <c r="BU57" s="634">
        <v>2</v>
      </c>
      <c r="BV57" s="634">
        <v>4</v>
      </c>
      <c r="BW57" s="634">
        <v>0</v>
      </c>
      <c r="BX57" s="130">
        <f t="shared" si="930"/>
        <v>28</v>
      </c>
      <c r="BY57" s="163">
        <f t="shared" si="931"/>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938"/>
        <v>27</v>
      </c>
      <c r="CM57" s="163">
        <f t="shared" si="939"/>
        <v>2.25</v>
      </c>
      <c r="CN57" s="634">
        <v>2</v>
      </c>
      <c r="CO57" s="70">
        <v>3</v>
      </c>
      <c r="CP57" s="23">
        <v>2</v>
      </c>
      <c r="CQ57" s="1004">
        <v>3</v>
      </c>
      <c r="CR57" s="1068">
        <v>2</v>
      </c>
      <c r="CS57" s="1069">
        <v>0</v>
      </c>
      <c r="CT57" s="1070">
        <v>2</v>
      </c>
      <c r="CU57" s="1069">
        <v>3</v>
      </c>
      <c r="CV57" s="1070"/>
      <c r="CW57" s="1070"/>
      <c r="CX57" s="1070"/>
      <c r="CY57" s="1070"/>
      <c r="CZ57" s="1071">
        <f t="shared" si="944"/>
        <v>17</v>
      </c>
      <c r="DA57" s="163">
        <f t="shared" si="945"/>
        <v>2.125</v>
      </c>
      <c r="DB57" s="683">
        <f t="shared" si="1017"/>
        <v>3</v>
      </c>
      <c r="DC57" s="672">
        <f t="shared" ref="DC57:DC64" si="1060">DB57/AU57</f>
        <v>1.5</v>
      </c>
      <c r="DD57" s="683">
        <f t="shared" si="1018"/>
        <v>2</v>
      </c>
      <c r="DE57" s="672">
        <f t="shared" si="1019"/>
        <v>0.4</v>
      </c>
      <c r="DF57" s="683">
        <f t="shared" si="1020"/>
        <v>-4</v>
      </c>
      <c r="DG57" s="672">
        <f t="shared" si="1021"/>
        <v>-0.5714285714285714</v>
      </c>
      <c r="DH57" s="683">
        <f t="shared" si="1022"/>
        <v>0</v>
      </c>
      <c r="DI57" s="672">
        <f t="shared" si="1023"/>
        <v>0</v>
      </c>
      <c r="DJ57" s="683">
        <f t="shared" si="1024"/>
        <v>-3</v>
      </c>
      <c r="DK57" s="672">
        <f>DJ57/BA57</f>
        <v>-1</v>
      </c>
      <c r="DL57" s="683">
        <f t="shared" si="1025"/>
        <v>2</v>
      </c>
      <c r="DM57" s="626">
        <v>0</v>
      </c>
      <c r="DN57" s="683">
        <f t="shared" si="1026"/>
        <v>0</v>
      </c>
      <c r="DO57" s="672">
        <f>DN57/BC57</f>
        <v>0</v>
      </c>
      <c r="DP57" s="683">
        <f t="shared" si="1027"/>
        <v>1</v>
      </c>
      <c r="DQ57" s="672">
        <f>DP57/BD57</f>
        <v>0.5</v>
      </c>
      <c r="DR57" s="683">
        <f t="shared" si="1028"/>
        <v>0</v>
      </c>
      <c r="DS57" s="672">
        <f t="shared" si="1029"/>
        <v>0</v>
      </c>
      <c r="DT57" s="683">
        <f t="shared" si="1030"/>
        <v>1</v>
      </c>
      <c r="DU57" s="109">
        <f t="shared" si="1031"/>
        <v>0.33333333333333331</v>
      </c>
      <c r="DV57" s="683">
        <f t="shared" si="1032"/>
        <v>-1</v>
      </c>
      <c r="DW57" s="672">
        <f t="shared" si="1033"/>
        <v>-0.25</v>
      </c>
      <c r="DX57" s="683">
        <f t="shared" si="1034"/>
        <v>-2</v>
      </c>
      <c r="DY57" s="672">
        <f>DX57/BH57</f>
        <v>-0.66666666666666663</v>
      </c>
      <c r="DZ57" s="683">
        <f t="shared" si="1035"/>
        <v>1</v>
      </c>
      <c r="EA57" s="672">
        <f t="shared" si="1036"/>
        <v>1</v>
      </c>
      <c r="EB57" s="332">
        <f t="shared" si="1037"/>
        <v>2</v>
      </c>
      <c r="EC57" s="410">
        <f t="shared" si="1038"/>
        <v>1</v>
      </c>
      <c r="ED57" s="332">
        <f t="shared" si="1039"/>
        <v>-2</v>
      </c>
      <c r="EE57" s="410">
        <f t="shared" si="1040"/>
        <v>-0.5</v>
      </c>
      <c r="EF57" s="332">
        <f t="shared" si="1041"/>
        <v>0</v>
      </c>
      <c r="EG57" s="410">
        <f t="shared" si="1042"/>
        <v>0</v>
      </c>
      <c r="EH57" s="332">
        <f t="shared" si="1043"/>
        <v>0</v>
      </c>
      <c r="EI57" s="410">
        <f t="shared" ref="EI57:EI64" si="1061">EH57/BO57</f>
        <v>0</v>
      </c>
      <c r="EJ57" s="332">
        <f t="shared" si="946"/>
        <v>0</v>
      </c>
      <c r="EK57" s="410">
        <f t="shared" si="1044"/>
        <v>0</v>
      </c>
      <c r="EL57" s="332">
        <f t="shared" si="947"/>
        <v>0</v>
      </c>
      <c r="EM57" s="410">
        <f>EL57/BQ57</f>
        <v>0</v>
      </c>
      <c r="EN57" s="332">
        <f t="shared" si="948"/>
        <v>0</v>
      </c>
      <c r="EO57" s="410">
        <f>EN57/BR57</f>
        <v>0</v>
      </c>
      <c r="EP57" s="332">
        <f t="shared" si="949"/>
        <v>2</v>
      </c>
      <c r="EQ57" s="410">
        <f t="shared" si="1045"/>
        <v>1</v>
      </c>
      <c r="ER57" s="332">
        <f t="shared" si="950"/>
        <v>-2</v>
      </c>
      <c r="ES57" s="410">
        <f t="shared" ref="ES57:ES64" si="1062">ER57/BT57</f>
        <v>-0.5</v>
      </c>
      <c r="ET57" s="332">
        <f t="shared" si="951"/>
        <v>2</v>
      </c>
      <c r="EU57" s="410">
        <f t="shared" si="952"/>
        <v>1</v>
      </c>
      <c r="EV57" s="332">
        <f t="shared" si="953"/>
        <v>-4</v>
      </c>
      <c r="EW57" s="410">
        <f>EV57/BV57</f>
        <v>-1</v>
      </c>
      <c r="EX57" s="332">
        <f t="shared" si="954"/>
        <v>2</v>
      </c>
      <c r="EY57" s="410">
        <v>0</v>
      </c>
      <c r="EZ57" s="332">
        <f t="shared" si="955"/>
        <v>1</v>
      </c>
      <c r="FA57" s="410">
        <f>EZ57/BZ57</f>
        <v>0.5</v>
      </c>
      <c r="FB57" s="332">
        <f t="shared" si="956"/>
        <v>0</v>
      </c>
      <c r="FC57" s="410">
        <f t="shared" ref="FC57:FC64" si="1063">FB57/CA57</f>
        <v>0</v>
      </c>
      <c r="FD57" s="332">
        <f t="shared" si="957"/>
        <v>-3</v>
      </c>
      <c r="FE57" s="410">
        <f>FD57/CB57</f>
        <v>-1</v>
      </c>
      <c r="FF57" s="332">
        <f t="shared" si="958"/>
        <v>3</v>
      </c>
      <c r="FG57" s="410">
        <v>1</v>
      </c>
      <c r="FH57" s="332">
        <f t="shared" si="959"/>
        <v>-2</v>
      </c>
      <c r="FI57" s="410">
        <f t="shared" si="1014"/>
        <v>-0.66666666666666663</v>
      </c>
      <c r="FJ57" s="332">
        <f t="shared" si="960"/>
        <v>1</v>
      </c>
      <c r="FK57" s="410">
        <f>FJ57/CE57</f>
        <v>1</v>
      </c>
      <c r="FL57" s="332">
        <f t="shared" si="961"/>
        <v>1</v>
      </c>
      <c r="FM57" s="410">
        <f>FL57/CF57</f>
        <v>0.5</v>
      </c>
      <c r="FN57" s="332">
        <f t="shared" si="962"/>
        <v>1</v>
      </c>
      <c r="FO57" s="410">
        <f t="shared" si="1015"/>
        <v>0.33333333333333331</v>
      </c>
      <c r="FP57" s="332">
        <f t="shared" si="963"/>
        <v>-3</v>
      </c>
      <c r="FQ57" s="410">
        <f t="shared" si="964"/>
        <v>-0.75</v>
      </c>
      <c r="FR57" s="332">
        <f t="shared" si="965"/>
        <v>2</v>
      </c>
      <c r="FS57" s="410">
        <f t="shared" ref="FS57:FS64" si="1064">FR57/CI57</f>
        <v>2</v>
      </c>
      <c r="FT57" s="332">
        <f t="shared" si="966"/>
        <v>-1</v>
      </c>
      <c r="FU57" s="410">
        <f t="shared" si="967"/>
        <v>-0.33333333333333331</v>
      </c>
      <c r="FV57" s="332">
        <f t="shared" si="968"/>
        <v>0</v>
      </c>
      <c r="FW57" s="410">
        <f t="shared" si="969"/>
        <v>0</v>
      </c>
      <c r="FX57" s="332">
        <f t="shared" si="970"/>
        <v>1</v>
      </c>
      <c r="FY57" s="410">
        <f t="shared" si="971"/>
        <v>0.5</v>
      </c>
      <c r="FZ57" s="332">
        <f t="shared" si="972"/>
        <v>-1</v>
      </c>
      <c r="GA57" s="410">
        <f t="shared" si="973"/>
        <v>-0.33333333333333331</v>
      </c>
      <c r="GB57" s="332">
        <f t="shared" si="974"/>
        <v>1</v>
      </c>
      <c r="GC57" s="410">
        <f t="shared" si="975"/>
        <v>0.5</v>
      </c>
      <c r="GD57" s="332">
        <f t="shared" si="976"/>
        <v>-1</v>
      </c>
      <c r="GE57" s="410">
        <f t="shared" si="977"/>
        <v>-0.33333333333333331</v>
      </c>
      <c r="GF57" s="332">
        <f t="shared" si="978"/>
        <v>-2</v>
      </c>
      <c r="GG57" s="410">
        <f t="shared" si="979"/>
        <v>-1</v>
      </c>
      <c r="GH57" s="332">
        <f t="shared" si="980"/>
        <v>2</v>
      </c>
      <c r="GI57" s="410">
        <v>0</v>
      </c>
      <c r="GJ57" s="332">
        <f t="shared" si="982"/>
        <v>1</v>
      </c>
      <c r="GK57" s="410">
        <f t="shared" si="983"/>
        <v>0.5</v>
      </c>
      <c r="GL57" s="332">
        <f t="shared" si="984"/>
        <v>-3</v>
      </c>
      <c r="GM57" s="410">
        <f t="shared" si="985"/>
        <v>-1</v>
      </c>
      <c r="GN57" s="332">
        <f t="shared" si="986"/>
        <v>0</v>
      </c>
      <c r="GO57" s="410" t="e">
        <f t="shared" si="987"/>
        <v>#DIV/0!</v>
      </c>
      <c r="GP57" s="332">
        <f t="shared" si="988"/>
        <v>0</v>
      </c>
      <c r="GQ57" s="410" t="e">
        <f t="shared" si="989"/>
        <v>#DIV/0!</v>
      </c>
      <c r="GR57" s="332">
        <f t="shared" si="990"/>
        <v>0</v>
      </c>
      <c r="GS57" s="410" t="e">
        <f t="shared" si="991"/>
        <v>#DIV/0!</v>
      </c>
      <c r="GT57" s="920">
        <f t="shared" si="992"/>
        <v>3</v>
      </c>
      <c r="GU57" s="921">
        <f t="shared" si="993"/>
        <v>3</v>
      </c>
      <c r="GV57" s="122">
        <f t="shared" si="994"/>
        <v>0</v>
      </c>
      <c r="GW57" s="1003">
        <f t="shared" si="995"/>
        <v>0</v>
      </c>
      <c r="GX57" s="707"/>
      <c r="GY57" s="707"/>
      <c r="GZ57" s="707"/>
      <c r="HA57" t="str">
        <f t="shared" si="996"/>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65">AJ57</f>
        <v>8</v>
      </c>
      <c r="HN57" s="271">
        <f t="shared" si="1065"/>
        <v>3</v>
      </c>
      <c r="HO57" s="271">
        <f t="shared" si="1065"/>
        <v>5</v>
      </c>
      <c r="HP57" s="271">
        <f t="shared" si="1065"/>
        <v>9</v>
      </c>
      <c r="HQ57" s="271">
        <f t="shared" si="1065"/>
        <v>10</v>
      </c>
      <c r="HR57" s="271">
        <f t="shared" si="1065"/>
        <v>5</v>
      </c>
      <c r="HS57" s="271">
        <f t="shared" si="1065"/>
        <v>6</v>
      </c>
      <c r="HT57" s="271">
        <f t="shared" si="1065"/>
        <v>7</v>
      </c>
      <c r="HU57" s="271">
        <f t="shared" si="1065"/>
        <v>6</v>
      </c>
      <c r="HV57" s="271">
        <f t="shared" si="1065"/>
        <v>9</v>
      </c>
      <c r="HW57" s="271">
        <f t="shared" si="1065"/>
        <v>6</v>
      </c>
      <c r="HX57" s="271">
        <f t="shared" si="1065"/>
        <v>2</v>
      </c>
      <c r="HY57" s="271">
        <f t="shared" ref="HY57:IJ64" si="1066">AX57</f>
        <v>5</v>
      </c>
      <c r="HZ57" s="271">
        <f t="shared" si="1066"/>
        <v>7</v>
      </c>
      <c r="IA57" s="271">
        <f t="shared" si="1066"/>
        <v>3</v>
      </c>
      <c r="IB57" s="271">
        <f t="shared" si="1066"/>
        <v>3</v>
      </c>
      <c r="IC57" s="271">
        <f t="shared" si="1066"/>
        <v>0</v>
      </c>
      <c r="ID57" s="271">
        <f t="shared" si="1066"/>
        <v>2</v>
      </c>
      <c r="IE57" s="271">
        <f t="shared" si="1066"/>
        <v>2</v>
      </c>
      <c r="IF57" s="271">
        <f t="shared" si="1066"/>
        <v>3</v>
      </c>
      <c r="IG57" s="271">
        <f t="shared" si="1066"/>
        <v>3</v>
      </c>
      <c r="IH57" s="271">
        <f t="shared" si="1066"/>
        <v>4</v>
      </c>
      <c r="II57" s="271">
        <f t="shared" si="1066"/>
        <v>3</v>
      </c>
      <c r="IJ57" s="271">
        <f t="shared" si="1066"/>
        <v>1</v>
      </c>
      <c r="IK57" s="826">
        <f t="shared" ref="IK57:IO64" si="1067">BL57</f>
        <v>2</v>
      </c>
      <c r="IL57" s="826">
        <f t="shared" si="1067"/>
        <v>4</v>
      </c>
      <c r="IM57" s="826">
        <f t="shared" si="1067"/>
        <v>2</v>
      </c>
      <c r="IN57" s="826">
        <f t="shared" si="1067"/>
        <v>2</v>
      </c>
      <c r="IO57" s="826">
        <f t="shared" si="1067"/>
        <v>2</v>
      </c>
      <c r="IP57" s="826">
        <f t="shared" si="1047"/>
        <v>2</v>
      </c>
      <c r="IQ57" s="826">
        <f t="shared" si="1048"/>
        <v>2</v>
      </c>
      <c r="IR57" s="826">
        <f t="shared" si="1049"/>
        <v>2</v>
      </c>
      <c r="IS57" s="826">
        <f t="shared" si="1050"/>
        <v>4</v>
      </c>
      <c r="IT57" s="826">
        <f t="shared" ref="IT57:IT64" si="1068">BU57</f>
        <v>2</v>
      </c>
      <c r="IU57" s="826">
        <f t="shared" si="1051"/>
        <v>4</v>
      </c>
      <c r="IV57" s="826">
        <f t="shared" ref="IV57:IV64" si="1069">BW57</f>
        <v>0</v>
      </c>
      <c r="IW57" s="953">
        <f t="shared" si="1052"/>
        <v>2</v>
      </c>
      <c r="IX57" s="953">
        <f t="shared" si="1053"/>
        <v>3</v>
      </c>
      <c r="IY57" s="953">
        <f t="shared" si="1054"/>
        <v>3</v>
      </c>
      <c r="IZ57" s="953">
        <f t="shared" si="1055"/>
        <v>0</v>
      </c>
      <c r="JA57" s="953">
        <f t="shared" si="1056"/>
        <v>3</v>
      </c>
      <c r="JB57" s="953">
        <f t="shared" si="1057"/>
        <v>1</v>
      </c>
      <c r="JC57" s="953">
        <f t="shared" si="1058"/>
        <v>2</v>
      </c>
      <c r="JD57" s="953">
        <f t="shared" ref="JD57:JF64" si="1070">CG57</f>
        <v>3</v>
      </c>
      <c r="JE57" s="953">
        <f t="shared" si="1070"/>
        <v>4</v>
      </c>
      <c r="JF57" s="953">
        <f t="shared" si="1070"/>
        <v>1</v>
      </c>
      <c r="JG57" s="953">
        <f t="shared" si="1059"/>
        <v>3</v>
      </c>
      <c r="JH57" s="953">
        <f t="shared" ref="JH57:JH64" si="1071">CK57</f>
        <v>2</v>
      </c>
      <c r="JI57" s="1013">
        <f t="shared" ref="JI57:JJ64" si="1072">CN57</f>
        <v>2</v>
      </c>
      <c r="JJ57" s="1013">
        <f t="shared" si="1072"/>
        <v>3</v>
      </c>
      <c r="JK57" s="1013">
        <f t="shared" ref="JK57:JK64" si="1073">CP57</f>
        <v>2</v>
      </c>
      <c r="JL57" s="1013">
        <f t="shared" ref="JL57:JL64" si="1074">CQ57</f>
        <v>3</v>
      </c>
      <c r="JM57" s="1013">
        <f t="shared" ref="JM57:JM64" si="1075">CR57</f>
        <v>2</v>
      </c>
      <c r="JN57" s="1013">
        <f t="shared" ref="JN57:JN64" si="1076">CS57</f>
        <v>0</v>
      </c>
      <c r="JO57" s="1013">
        <f t="shared" ref="JO57:JO64" si="1077">CT57</f>
        <v>2</v>
      </c>
      <c r="JP57" s="1013">
        <f t="shared" ref="JP57:JP64" si="1078">CU57</f>
        <v>3</v>
      </c>
      <c r="JQ57" s="1013">
        <f t="shared" ref="JQ57:JQ64" si="1079">CV57</f>
        <v>0</v>
      </c>
      <c r="JR57" s="1013">
        <f t="shared" ref="JR57:JR64" si="1080">CW57</f>
        <v>0</v>
      </c>
      <c r="JS57" s="1013">
        <f t="shared" ref="JS57:JS64" si="1081">CX57</f>
        <v>0</v>
      </c>
      <c r="JT57" s="1013">
        <f t="shared" ref="JT57:JT64" si="1082">CY57</f>
        <v>0</v>
      </c>
    </row>
    <row r="58" spans="1:280">
      <c r="A58" s="802"/>
      <c r="B58" s="56">
        <v>8.6999999999999993</v>
      </c>
      <c r="C58" s="7"/>
      <c r="D58" s="119"/>
      <c r="E58" s="1118" t="s">
        <v>28</v>
      </c>
      <c r="F58" s="1118"/>
      <c r="G58" s="1119"/>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918"/>
        <v>327</v>
      </c>
      <c r="AW58" s="163">
        <f t="shared" si="919"/>
        <v>27.25</v>
      </c>
      <c r="AX58" s="376">
        <v>29</v>
      </c>
      <c r="AY58" s="70">
        <v>36</v>
      </c>
      <c r="AZ58" s="23">
        <v>24</v>
      </c>
      <c r="BA58" s="70">
        <v>5</v>
      </c>
      <c r="BB58" s="23">
        <v>4</v>
      </c>
      <c r="BC58" s="70">
        <v>7</v>
      </c>
      <c r="BD58" s="634">
        <v>0</v>
      </c>
      <c r="BE58" s="70">
        <v>6</v>
      </c>
      <c r="BF58" s="634">
        <v>11</v>
      </c>
      <c r="BG58" s="70">
        <v>7</v>
      </c>
      <c r="BH58" s="634">
        <v>7</v>
      </c>
      <c r="BI58" s="70">
        <v>5</v>
      </c>
      <c r="BJ58" s="130">
        <f t="shared" si="922"/>
        <v>141</v>
      </c>
      <c r="BK58" s="163">
        <f t="shared" si="923"/>
        <v>11.75</v>
      </c>
      <c r="BL58" s="376">
        <v>8</v>
      </c>
      <c r="BM58" s="70">
        <v>9</v>
      </c>
      <c r="BN58" s="23">
        <v>8</v>
      </c>
      <c r="BO58" s="70">
        <v>5</v>
      </c>
      <c r="BP58" s="23">
        <v>6</v>
      </c>
      <c r="BQ58" s="70">
        <v>2</v>
      </c>
      <c r="BR58" s="634">
        <v>9</v>
      </c>
      <c r="BS58" s="70">
        <v>13</v>
      </c>
      <c r="BT58" s="634">
        <v>15</v>
      </c>
      <c r="BU58" s="634">
        <v>10</v>
      </c>
      <c r="BV58" s="634">
        <v>12</v>
      </c>
      <c r="BW58" s="634">
        <v>11</v>
      </c>
      <c r="BX58" s="130">
        <f t="shared" si="930"/>
        <v>108</v>
      </c>
      <c r="BY58" s="163">
        <f t="shared" si="931"/>
        <v>9</v>
      </c>
      <c r="BZ58" s="634">
        <v>7</v>
      </c>
      <c r="CA58" s="70">
        <v>6</v>
      </c>
      <c r="CB58" s="23">
        <v>6</v>
      </c>
      <c r="CC58" s="70">
        <v>9</v>
      </c>
      <c r="CD58" s="23">
        <v>7</v>
      </c>
      <c r="CE58" s="1004">
        <v>6</v>
      </c>
      <c r="CF58" s="1006">
        <v>8</v>
      </c>
      <c r="CG58" s="1004">
        <v>10</v>
      </c>
      <c r="CH58" s="1006">
        <v>14</v>
      </c>
      <c r="CI58" s="1006">
        <v>7</v>
      </c>
      <c r="CJ58" s="1006">
        <v>6</v>
      </c>
      <c r="CK58" s="1006">
        <v>5</v>
      </c>
      <c r="CL58" s="1007">
        <f t="shared" si="938"/>
        <v>91</v>
      </c>
      <c r="CM58" s="163">
        <f t="shared" si="939"/>
        <v>7.583333333333333</v>
      </c>
      <c r="CN58" s="634">
        <v>6</v>
      </c>
      <c r="CO58" s="70">
        <v>11</v>
      </c>
      <c r="CP58" s="23">
        <v>11</v>
      </c>
      <c r="CQ58" s="70">
        <v>5</v>
      </c>
      <c r="CR58" s="1068">
        <v>7</v>
      </c>
      <c r="CS58" s="1069">
        <v>5</v>
      </c>
      <c r="CT58" s="1070">
        <v>8</v>
      </c>
      <c r="CU58" s="1069">
        <v>11</v>
      </c>
      <c r="CV58" s="1070"/>
      <c r="CW58" s="1070"/>
      <c r="CX58" s="1070"/>
      <c r="CY58" s="1070"/>
      <c r="CZ58" s="1071">
        <f t="shared" si="944"/>
        <v>64</v>
      </c>
      <c r="DA58" s="163">
        <f t="shared" si="945"/>
        <v>8</v>
      </c>
      <c r="DB58" s="683">
        <f t="shared" si="1017"/>
        <v>-3</v>
      </c>
      <c r="DC58" s="672">
        <f t="shared" si="1060"/>
        <v>-9.375E-2</v>
      </c>
      <c r="DD58" s="683">
        <f t="shared" si="1018"/>
        <v>7</v>
      </c>
      <c r="DE58" s="672">
        <f t="shared" si="1019"/>
        <v>0.2413793103448276</v>
      </c>
      <c r="DF58" s="683">
        <f t="shared" si="1020"/>
        <v>-12</v>
      </c>
      <c r="DG58" s="672">
        <f t="shared" si="1021"/>
        <v>-0.33333333333333331</v>
      </c>
      <c r="DH58" s="683">
        <f t="shared" si="1022"/>
        <v>-19</v>
      </c>
      <c r="DI58" s="672">
        <f t="shared" si="1023"/>
        <v>-0.79166666666666663</v>
      </c>
      <c r="DJ58" s="683">
        <f t="shared" si="1024"/>
        <v>-1</v>
      </c>
      <c r="DK58" s="672">
        <f>DJ58/BA58</f>
        <v>-0.2</v>
      </c>
      <c r="DL58" s="683">
        <f t="shared" si="1025"/>
        <v>3</v>
      </c>
      <c r="DM58" s="672">
        <f t="shared" ref="DM58:DM64" si="1083">DL58/BB58</f>
        <v>0.75</v>
      </c>
      <c r="DN58" s="683">
        <f t="shared" si="1026"/>
        <v>-7</v>
      </c>
      <c r="DO58" s="672">
        <f>DN58/BC58</f>
        <v>-1</v>
      </c>
      <c r="DP58" s="683">
        <f t="shared" si="1027"/>
        <v>6</v>
      </c>
      <c r="DQ58" s="672">
        <v>1</v>
      </c>
      <c r="DR58" s="683">
        <f t="shared" si="1028"/>
        <v>5</v>
      </c>
      <c r="DS58" s="672">
        <f t="shared" si="1029"/>
        <v>0.83333333333333337</v>
      </c>
      <c r="DT58" s="683">
        <f t="shared" si="1030"/>
        <v>-4</v>
      </c>
      <c r="DU58" s="109">
        <f t="shared" si="1031"/>
        <v>-0.36363636363636365</v>
      </c>
      <c r="DV58" s="683">
        <f t="shared" si="1032"/>
        <v>0</v>
      </c>
      <c r="DW58" s="672">
        <f t="shared" si="1033"/>
        <v>0</v>
      </c>
      <c r="DX58" s="683">
        <f t="shared" si="1034"/>
        <v>-2</v>
      </c>
      <c r="DY58" s="672">
        <f>DX58/BH58</f>
        <v>-0.2857142857142857</v>
      </c>
      <c r="DZ58" s="683">
        <f t="shared" si="1035"/>
        <v>3</v>
      </c>
      <c r="EA58" s="672">
        <f t="shared" si="1036"/>
        <v>0.6</v>
      </c>
      <c r="EB58" s="332">
        <f t="shared" si="1037"/>
        <v>1</v>
      </c>
      <c r="EC58" s="410">
        <f t="shared" si="1038"/>
        <v>0.125</v>
      </c>
      <c r="ED58" s="332">
        <f t="shared" si="1039"/>
        <v>-1</v>
      </c>
      <c r="EE58" s="410">
        <f t="shared" si="1040"/>
        <v>-0.1111111111111111</v>
      </c>
      <c r="EF58" s="332">
        <f t="shared" si="1041"/>
        <v>-3</v>
      </c>
      <c r="EG58" s="410">
        <f t="shared" si="1042"/>
        <v>-0.375</v>
      </c>
      <c r="EH58" s="332">
        <f t="shared" si="1043"/>
        <v>1</v>
      </c>
      <c r="EI58" s="410">
        <f t="shared" si="1061"/>
        <v>0.2</v>
      </c>
      <c r="EJ58" s="332">
        <f t="shared" si="946"/>
        <v>-4</v>
      </c>
      <c r="EK58" s="410">
        <f t="shared" si="1044"/>
        <v>-0.66666666666666663</v>
      </c>
      <c r="EL58" s="332">
        <f t="shared" si="947"/>
        <v>7</v>
      </c>
      <c r="EM58" s="410">
        <f>EL58/BQ58</f>
        <v>3.5</v>
      </c>
      <c r="EN58" s="332">
        <f t="shared" si="948"/>
        <v>4</v>
      </c>
      <c r="EO58" s="410">
        <f>EN58/BR58</f>
        <v>0.44444444444444442</v>
      </c>
      <c r="EP58" s="332">
        <f t="shared" si="949"/>
        <v>2</v>
      </c>
      <c r="EQ58" s="410">
        <f t="shared" si="1045"/>
        <v>0.15384615384615385</v>
      </c>
      <c r="ER58" s="332">
        <f t="shared" si="950"/>
        <v>-5</v>
      </c>
      <c r="ES58" s="410">
        <f t="shared" si="1062"/>
        <v>-0.33333333333333331</v>
      </c>
      <c r="ET58" s="332">
        <f t="shared" si="951"/>
        <v>2</v>
      </c>
      <c r="EU58" s="410">
        <f t="shared" si="952"/>
        <v>0.2</v>
      </c>
      <c r="EV58" s="332">
        <f t="shared" si="953"/>
        <v>-1</v>
      </c>
      <c r="EW58" s="410">
        <f>EV58/BV58</f>
        <v>-8.3333333333333329E-2</v>
      </c>
      <c r="EX58" s="332">
        <f t="shared" si="954"/>
        <v>-4</v>
      </c>
      <c r="EY58" s="410">
        <f>EX58/BW58</f>
        <v>-0.36363636363636365</v>
      </c>
      <c r="EZ58" s="332">
        <f t="shared" si="955"/>
        <v>-1</v>
      </c>
      <c r="FA58" s="410">
        <f>EZ58/BZ58</f>
        <v>-0.14285714285714285</v>
      </c>
      <c r="FB58" s="332">
        <f t="shared" si="956"/>
        <v>0</v>
      </c>
      <c r="FC58" s="410">
        <f t="shared" si="1063"/>
        <v>0</v>
      </c>
      <c r="FD58" s="332">
        <f t="shared" si="957"/>
        <v>3</v>
      </c>
      <c r="FE58" s="410">
        <f>FD58/CB58</f>
        <v>0.5</v>
      </c>
      <c r="FF58" s="332">
        <f t="shared" si="958"/>
        <v>-2</v>
      </c>
      <c r="FG58" s="410">
        <f>FF58/CC58</f>
        <v>-0.22222222222222221</v>
      </c>
      <c r="FH58" s="332">
        <f t="shared" si="959"/>
        <v>-1</v>
      </c>
      <c r="FI58" s="410">
        <f t="shared" si="1014"/>
        <v>-0.14285714285714285</v>
      </c>
      <c r="FJ58" s="332">
        <f t="shared" si="960"/>
        <v>2</v>
      </c>
      <c r="FK58" s="410">
        <f>FJ58/CE58</f>
        <v>0.33333333333333331</v>
      </c>
      <c r="FL58" s="332">
        <f t="shared" si="961"/>
        <v>2</v>
      </c>
      <c r="FM58" s="410">
        <f>FL58/CF58</f>
        <v>0.25</v>
      </c>
      <c r="FN58" s="332">
        <f t="shared" si="962"/>
        <v>4</v>
      </c>
      <c r="FO58" s="410">
        <f t="shared" si="1015"/>
        <v>0.4</v>
      </c>
      <c r="FP58" s="332">
        <f t="shared" si="963"/>
        <v>-7</v>
      </c>
      <c r="FQ58" s="410">
        <f t="shared" si="964"/>
        <v>-0.5</v>
      </c>
      <c r="FR58" s="332">
        <f t="shared" si="965"/>
        <v>-1</v>
      </c>
      <c r="FS58" s="410">
        <f t="shared" si="1064"/>
        <v>-0.14285714285714285</v>
      </c>
      <c r="FT58" s="332">
        <f t="shared" si="966"/>
        <v>-1</v>
      </c>
      <c r="FU58" s="410">
        <f t="shared" si="967"/>
        <v>-0.16666666666666666</v>
      </c>
      <c r="FV58" s="332">
        <f t="shared" si="968"/>
        <v>1</v>
      </c>
      <c r="FW58" s="410">
        <f t="shared" si="969"/>
        <v>0.2</v>
      </c>
      <c r="FX58" s="332">
        <f t="shared" si="970"/>
        <v>5</v>
      </c>
      <c r="FY58" s="410">
        <f t="shared" si="971"/>
        <v>0.83333333333333337</v>
      </c>
      <c r="FZ58" s="332">
        <f t="shared" si="972"/>
        <v>0</v>
      </c>
      <c r="GA58" s="410">
        <f t="shared" si="973"/>
        <v>0</v>
      </c>
      <c r="GB58" s="332">
        <f t="shared" si="974"/>
        <v>-6</v>
      </c>
      <c r="GC58" s="410">
        <f t="shared" si="975"/>
        <v>-0.54545454545454541</v>
      </c>
      <c r="GD58" s="332">
        <f t="shared" si="976"/>
        <v>2</v>
      </c>
      <c r="GE58" s="410">
        <f t="shared" si="977"/>
        <v>0.4</v>
      </c>
      <c r="GF58" s="332">
        <f t="shared" si="978"/>
        <v>-2</v>
      </c>
      <c r="GG58" s="410">
        <f t="shared" si="979"/>
        <v>-0.2857142857142857</v>
      </c>
      <c r="GH58" s="332">
        <f t="shared" si="980"/>
        <v>3</v>
      </c>
      <c r="GI58" s="410">
        <f t="shared" si="981"/>
        <v>0.6</v>
      </c>
      <c r="GJ58" s="332">
        <f t="shared" si="982"/>
        <v>3</v>
      </c>
      <c r="GK58" s="410">
        <f t="shared" si="983"/>
        <v>0.375</v>
      </c>
      <c r="GL58" s="332">
        <f t="shared" si="984"/>
        <v>-11</v>
      </c>
      <c r="GM58" s="410">
        <f t="shared" si="985"/>
        <v>-1</v>
      </c>
      <c r="GN58" s="332">
        <f t="shared" si="986"/>
        <v>0</v>
      </c>
      <c r="GO58" s="410" t="e">
        <f t="shared" si="987"/>
        <v>#DIV/0!</v>
      </c>
      <c r="GP58" s="332">
        <f t="shared" si="988"/>
        <v>0</v>
      </c>
      <c r="GQ58" s="410" t="e">
        <f t="shared" si="989"/>
        <v>#DIV/0!</v>
      </c>
      <c r="GR58" s="332">
        <f t="shared" si="990"/>
        <v>0</v>
      </c>
      <c r="GS58" s="410" t="e">
        <f t="shared" si="991"/>
        <v>#DIV/0!</v>
      </c>
      <c r="GT58" s="920">
        <f t="shared" si="992"/>
        <v>10</v>
      </c>
      <c r="GU58" s="921">
        <f t="shared" si="993"/>
        <v>11</v>
      </c>
      <c r="GV58" s="122">
        <f t="shared" si="994"/>
        <v>1</v>
      </c>
      <c r="GW58" s="1003">
        <f t="shared" si="995"/>
        <v>0.1</v>
      </c>
      <c r="GX58" s="707"/>
      <c r="GY58" s="707"/>
      <c r="GZ58" s="707"/>
      <c r="HA58" t="str">
        <f t="shared" si="996"/>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65"/>
        <v>18</v>
      </c>
      <c r="HN58" s="271">
        <f t="shared" si="1065"/>
        <v>30</v>
      </c>
      <c r="HO58" s="271">
        <f t="shared" si="1065"/>
        <v>24</v>
      </c>
      <c r="HP58" s="271">
        <f t="shared" si="1065"/>
        <v>25</v>
      </c>
      <c r="HQ58" s="271">
        <f t="shared" si="1065"/>
        <v>17</v>
      </c>
      <c r="HR58" s="271">
        <f t="shared" si="1065"/>
        <v>26</v>
      </c>
      <c r="HS58" s="271">
        <f t="shared" si="1065"/>
        <v>30</v>
      </c>
      <c r="HT58" s="271">
        <f t="shared" si="1065"/>
        <v>29</v>
      </c>
      <c r="HU58" s="271">
        <f t="shared" si="1065"/>
        <v>26</v>
      </c>
      <c r="HV58" s="271">
        <f t="shared" si="1065"/>
        <v>39</v>
      </c>
      <c r="HW58" s="271">
        <f t="shared" si="1065"/>
        <v>31</v>
      </c>
      <c r="HX58" s="271">
        <f t="shared" si="1065"/>
        <v>32</v>
      </c>
      <c r="HY58" s="271">
        <f t="shared" si="1066"/>
        <v>29</v>
      </c>
      <c r="HZ58" s="271">
        <f t="shared" si="1066"/>
        <v>36</v>
      </c>
      <c r="IA58" s="271">
        <f t="shared" si="1066"/>
        <v>24</v>
      </c>
      <c r="IB58" s="271">
        <f t="shared" si="1066"/>
        <v>5</v>
      </c>
      <c r="IC58" s="271">
        <f t="shared" si="1066"/>
        <v>4</v>
      </c>
      <c r="ID58" s="271">
        <f t="shared" si="1066"/>
        <v>7</v>
      </c>
      <c r="IE58" s="271">
        <f t="shared" si="1066"/>
        <v>0</v>
      </c>
      <c r="IF58" s="271">
        <f t="shared" si="1066"/>
        <v>6</v>
      </c>
      <c r="IG58" s="271">
        <f t="shared" si="1066"/>
        <v>11</v>
      </c>
      <c r="IH58" s="271">
        <f t="shared" si="1066"/>
        <v>7</v>
      </c>
      <c r="II58" s="271">
        <f t="shared" si="1066"/>
        <v>7</v>
      </c>
      <c r="IJ58" s="271">
        <f t="shared" si="1066"/>
        <v>5</v>
      </c>
      <c r="IK58" s="826">
        <f t="shared" si="1067"/>
        <v>8</v>
      </c>
      <c r="IL58" s="826">
        <f t="shared" si="1067"/>
        <v>9</v>
      </c>
      <c r="IM58" s="826">
        <f t="shared" si="1067"/>
        <v>8</v>
      </c>
      <c r="IN58" s="826">
        <f t="shared" si="1067"/>
        <v>5</v>
      </c>
      <c r="IO58" s="826">
        <f t="shared" si="1067"/>
        <v>6</v>
      </c>
      <c r="IP58" s="826">
        <f t="shared" si="1047"/>
        <v>2</v>
      </c>
      <c r="IQ58" s="826">
        <f t="shared" si="1048"/>
        <v>9</v>
      </c>
      <c r="IR58" s="826">
        <f t="shared" si="1049"/>
        <v>13</v>
      </c>
      <c r="IS58" s="826">
        <f t="shared" si="1050"/>
        <v>15</v>
      </c>
      <c r="IT58" s="826">
        <f t="shared" si="1068"/>
        <v>10</v>
      </c>
      <c r="IU58" s="826">
        <f t="shared" si="1051"/>
        <v>12</v>
      </c>
      <c r="IV58" s="826">
        <f t="shared" si="1069"/>
        <v>11</v>
      </c>
      <c r="IW58" s="953">
        <f t="shared" si="1052"/>
        <v>7</v>
      </c>
      <c r="IX58" s="953">
        <f t="shared" si="1053"/>
        <v>6</v>
      </c>
      <c r="IY58" s="953">
        <f t="shared" si="1054"/>
        <v>6</v>
      </c>
      <c r="IZ58" s="953">
        <f t="shared" si="1055"/>
        <v>9</v>
      </c>
      <c r="JA58" s="953">
        <f t="shared" si="1056"/>
        <v>7</v>
      </c>
      <c r="JB58" s="953">
        <f t="shared" si="1057"/>
        <v>6</v>
      </c>
      <c r="JC58" s="953">
        <f t="shared" si="1058"/>
        <v>8</v>
      </c>
      <c r="JD58" s="953">
        <f t="shared" si="1070"/>
        <v>10</v>
      </c>
      <c r="JE58" s="953">
        <f t="shared" si="1070"/>
        <v>14</v>
      </c>
      <c r="JF58" s="953">
        <f t="shared" si="1070"/>
        <v>7</v>
      </c>
      <c r="JG58" s="953">
        <f t="shared" si="1059"/>
        <v>6</v>
      </c>
      <c r="JH58" s="953">
        <f t="shared" si="1071"/>
        <v>5</v>
      </c>
      <c r="JI58" s="1013">
        <f t="shared" si="1072"/>
        <v>6</v>
      </c>
      <c r="JJ58" s="1013">
        <f t="shared" si="1072"/>
        <v>11</v>
      </c>
      <c r="JK58" s="1013">
        <f t="shared" si="1073"/>
        <v>11</v>
      </c>
      <c r="JL58" s="1013">
        <f t="shared" si="1074"/>
        <v>5</v>
      </c>
      <c r="JM58" s="1013">
        <f t="shared" si="1075"/>
        <v>7</v>
      </c>
      <c r="JN58" s="1013">
        <f t="shared" si="1076"/>
        <v>5</v>
      </c>
      <c r="JO58" s="1013">
        <f t="shared" si="1077"/>
        <v>8</v>
      </c>
      <c r="JP58" s="1013">
        <f t="shared" si="1078"/>
        <v>11</v>
      </c>
      <c r="JQ58" s="1013">
        <f t="shared" si="1079"/>
        <v>0</v>
      </c>
      <c r="JR58" s="1013">
        <f t="shared" si="1080"/>
        <v>0</v>
      </c>
      <c r="JS58" s="1013">
        <f t="shared" si="1081"/>
        <v>0</v>
      </c>
      <c r="JT58" s="1013">
        <f t="shared" si="1082"/>
        <v>0</v>
      </c>
    </row>
    <row r="59" spans="1:280">
      <c r="A59" s="802"/>
      <c r="B59" s="56">
        <v>8.8000000000000007</v>
      </c>
      <c r="C59" s="7"/>
      <c r="D59" s="119"/>
      <c r="E59" s="1118" t="s">
        <v>9</v>
      </c>
      <c r="F59" s="1118"/>
      <c r="G59" s="1119"/>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918"/>
        <v>147</v>
      </c>
      <c r="AW59" s="163">
        <f t="shared" si="919"/>
        <v>12.25</v>
      </c>
      <c r="AX59" s="376">
        <v>8</v>
      </c>
      <c r="AY59" s="70">
        <v>9</v>
      </c>
      <c r="AZ59" s="23">
        <v>13</v>
      </c>
      <c r="BA59" s="70">
        <v>0</v>
      </c>
      <c r="BB59" s="23">
        <v>1</v>
      </c>
      <c r="BC59" s="70">
        <v>0</v>
      </c>
      <c r="BD59" s="634">
        <v>5</v>
      </c>
      <c r="BE59" s="70">
        <v>1</v>
      </c>
      <c r="BF59" s="634">
        <v>1</v>
      </c>
      <c r="BG59" s="70">
        <v>1</v>
      </c>
      <c r="BH59" s="634">
        <v>0</v>
      </c>
      <c r="BI59" s="70">
        <v>2</v>
      </c>
      <c r="BJ59" s="130">
        <f t="shared" si="922"/>
        <v>41</v>
      </c>
      <c r="BK59" s="163">
        <f t="shared" si="923"/>
        <v>3.4166666666666665</v>
      </c>
      <c r="BL59" s="376">
        <v>1</v>
      </c>
      <c r="BM59" s="70">
        <v>1</v>
      </c>
      <c r="BN59" s="23">
        <v>1</v>
      </c>
      <c r="BO59" s="70">
        <v>1</v>
      </c>
      <c r="BP59" s="23">
        <v>1</v>
      </c>
      <c r="BQ59" s="70">
        <v>1</v>
      </c>
      <c r="BR59" s="634">
        <v>0</v>
      </c>
      <c r="BS59" s="70">
        <v>1</v>
      </c>
      <c r="BT59" s="634">
        <v>1</v>
      </c>
      <c r="BU59" s="634">
        <v>0</v>
      </c>
      <c r="BV59" s="634">
        <v>0</v>
      </c>
      <c r="BW59" s="634">
        <v>0</v>
      </c>
      <c r="BX59" s="130">
        <f t="shared" si="930"/>
        <v>8</v>
      </c>
      <c r="BY59" s="163">
        <f t="shared" si="931"/>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938"/>
        <v>10</v>
      </c>
      <c r="CM59" s="163">
        <f t="shared" si="939"/>
        <v>0.83333333333333337</v>
      </c>
      <c r="CN59" s="634">
        <v>0</v>
      </c>
      <c r="CO59" s="70">
        <v>1</v>
      </c>
      <c r="CP59" s="23">
        <v>0</v>
      </c>
      <c r="CQ59" s="1004">
        <v>1</v>
      </c>
      <c r="CR59" s="1068">
        <v>0</v>
      </c>
      <c r="CS59" s="1069">
        <v>0</v>
      </c>
      <c r="CT59" s="1070">
        <v>1</v>
      </c>
      <c r="CU59" s="1069">
        <v>1</v>
      </c>
      <c r="CV59" s="1070"/>
      <c r="CW59" s="1070"/>
      <c r="CX59" s="1070"/>
      <c r="CY59" s="1070"/>
      <c r="CZ59" s="1071">
        <f t="shared" si="944"/>
        <v>4</v>
      </c>
      <c r="DA59" s="163">
        <f t="shared" si="945"/>
        <v>0.5</v>
      </c>
      <c r="DB59" s="683">
        <f t="shared" si="1017"/>
        <v>0</v>
      </c>
      <c r="DC59" s="672">
        <f t="shared" si="1060"/>
        <v>0</v>
      </c>
      <c r="DD59" s="683">
        <f t="shared" si="1018"/>
        <v>1</v>
      </c>
      <c r="DE59" s="672">
        <f t="shared" si="1019"/>
        <v>0.125</v>
      </c>
      <c r="DF59" s="683">
        <f t="shared" si="1020"/>
        <v>4</v>
      </c>
      <c r="DG59" s="672">
        <f t="shared" si="1021"/>
        <v>0.44444444444444442</v>
      </c>
      <c r="DH59" s="683">
        <f t="shared" si="1022"/>
        <v>-13</v>
      </c>
      <c r="DI59" s="672">
        <f t="shared" si="1023"/>
        <v>-1</v>
      </c>
      <c r="DJ59" s="683">
        <f t="shared" si="1024"/>
        <v>1</v>
      </c>
      <c r="DK59" s="788">
        <v>0</v>
      </c>
      <c r="DL59" s="683">
        <f t="shared" si="1025"/>
        <v>-1</v>
      </c>
      <c r="DM59" s="672">
        <f t="shared" si="1083"/>
        <v>-1</v>
      </c>
      <c r="DN59" s="683">
        <f t="shared" si="1026"/>
        <v>5</v>
      </c>
      <c r="DO59" s="788">
        <v>0</v>
      </c>
      <c r="DP59" s="683">
        <f t="shared" si="1027"/>
        <v>-4</v>
      </c>
      <c r="DQ59" s="672">
        <f>DP59/BD59</f>
        <v>-0.8</v>
      </c>
      <c r="DR59" s="683">
        <f t="shared" si="1028"/>
        <v>0</v>
      </c>
      <c r="DS59" s="672">
        <f t="shared" si="1029"/>
        <v>0</v>
      </c>
      <c r="DT59" s="683">
        <f t="shared" si="1030"/>
        <v>0</v>
      </c>
      <c r="DU59" s="109">
        <f t="shared" si="1031"/>
        <v>0</v>
      </c>
      <c r="DV59" s="683">
        <f t="shared" si="1032"/>
        <v>-1</v>
      </c>
      <c r="DW59" s="672">
        <f t="shared" si="1033"/>
        <v>-1</v>
      </c>
      <c r="DX59" s="683">
        <f t="shared" si="1034"/>
        <v>2</v>
      </c>
      <c r="DY59" s="672">
        <v>1</v>
      </c>
      <c r="DZ59" s="683">
        <f t="shared" si="1035"/>
        <v>-1</v>
      </c>
      <c r="EA59" s="672">
        <f t="shared" si="1036"/>
        <v>-0.5</v>
      </c>
      <c r="EB59" s="332">
        <f t="shared" si="1037"/>
        <v>0</v>
      </c>
      <c r="EC59" s="410">
        <f t="shared" si="1038"/>
        <v>0</v>
      </c>
      <c r="ED59" s="332">
        <f t="shared" si="1039"/>
        <v>0</v>
      </c>
      <c r="EE59" s="410">
        <f t="shared" si="1040"/>
        <v>0</v>
      </c>
      <c r="EF59" s="332">
        <f t="shared" si="1041"/>
        <v>0</v>
      </c>
      <c r="EG59" s="410">
        <f t="shared" si="1042"/>
        <v>0</v>
      </c>
      <c r="EH59" s="332">
        <f t="shared" si="1043"/>
        <v>0</v>
      </c>
      <c r="EI59" s="410">
        <f t="shared" si="1061"/>
        <v>0</v>
      </c>
      <c r="EJ59" s="332">
        <f t="shared" si="946"/>
        <v>0</v>
      </c>
      <c r="EK59" s="410">
        <f t="shared" si="1044"/>
        <v>0</v>
      </c>
      <c r="EL59" s="332">
        <f t="shared" si="947"/>
        <v>-1</v>
      </c>
      <c r="EM59" s="410">
        <f>EL59/BQ59</f>
        <v>-1</v>
      </c>
      <c r="EN59" s="332">
        <f t="shared" si="948"/>
        <v>1</v>
      </c>
      <c r="EO59" s="410">
        <v>1</v>
      </c>
      <c r="EP59" s="332">
        <f t="shared" si="949"/>
        <v>0</v>
      </c>
      <c r="EQ59" s="410">
        <f t="shared" si="1045"/>
        <v>0</v>
      </c>
      <c r="ER59" s="332">
        <f t="shared" si="950"/>
        <v>-1</v>
      </c>
      <c r="ES59" s="410">
        <f t="shared" si="1062"/>
        <v>-1</v>
      </c>
      <c r="ET59" s="332">
        <f t="shared" si="951"/>
        <v>0</v>
      </c>
      <c r="EU59" s="410">
        <v>0</v>
      </c>
      <c r="EV59" s="332">
        <f t="shared" si="953"/>
        <v>0</v>
      </c>
      <c r="EW59" s="410">
        <v>0</v>
      </c>
      <c r="EX59" s="332">
        <f t="shared" si="954"/>
        <v>1</v>
      </c>
      <c r="EY59" s="410">
        <v>0</v>
      </c>
      <c r="EZ59" s="332">
        <f t="shared" si="955"/>
        <v>0</v>
      </c>
      <c r="FA59" s="410">
        <f>EZ59/BZ59</f>
        <v>0</v>
      </c>
      <c r="FB59" s="332">
        <f t="shared" si="956"/>
        <v>0</v>
      </c>
      <c r="FC59" s="410">
        <f t="shared" si="1063"/>
        <v>0</v>
      </c>
      <c r="FD59" s="332">
        <f t="shared" si="957"/>
        <v>-1</v>
      </c>
      <c r="FE59" s="410">
        <f>FD59/CB59</f>
        <v>-1</v>
      </c>
      <c r="FF59" s="332">
        <f t="shared" si="958"/>
        <v>1</v>
      </c>
      <c r="FG59" s="410">
        <v>1</v>
      </c>
      <c r="FH59" s="332">
        <f t="shared" si="959"/>
        <v>0</v>
      </c>
      <c r="FI59" s="410">
        <f t="shared" si="1014"/>
        <v>0</v>
      </c>
      <c r="FJ59" s="332">
        <f t="shared" si="960"/>
        <v>0</v>
      </c>
      <c r="FK59" s="410">
        <f>FJ59/CE59</f>
        <v>0</v>
      </c>
      <c r="FL59" s="332">
        <f t="shared" si="961"/>
        <v>0</v>
      </c>
      <c r="FM59" s="410">
        <f>FL59/CF59</f>
        <v>0</v>
      </c>
      <c r="FN59" s="332">
        <f t="shared" si="962"/>
        <v>0</v>
      </c>
      <c r="FO59" s="410">
        <f t="shared" si="1015"/>
        <v>0</v>
      </c>
      <c r="FP59" s="332">
        <f t="shared" si="963"/>
        <v>0</v>
      </c>
      <c r="FQ59" s="410">
        <f t="shared" si="964"/>
        <v>0</v>
      </c>
      <c r="FR59" s="332">
        <f t="shared" si="965"/>
        <v>-1</v>
      </c>
      <c r="FS59" s="410">
        <f t="shared" si="1064"/>
        <v>-1</v>
      </c>
      <c r="FT59" s="332">
        <f t="shared" si="966"/>
        <v>1</v>
      </c>
      <c r="FU59" s="410" t="e">
        <f t="shared" si="967"/>
        <v>#DIV/0!</v>
      </c>
      <c r="FV59" s="332">
        <f t="shared" si="968"/>
        <v>-1</v>
      </c>
      <c r="FW59" s="410">
        <f t="shared" si="969"/>
        <v>-1</v>
      </c>
      <c r="FX59" s="332">
        <f t="shared" si="970"/>
        <v>1</v>
      </c>
      <c r="FY59" s="410">
        <v>0</v>
      </c>
      <c r="FZ59" s="332">
        <f t="shared" si="972"/>
        <v>-1</v>
      </c>
      <c r="GA59" s="410">
        <f t="shared" si="973"/>
        <v>-1</v>
      </c>
      <c r="GB59" s="332">
        <f t="shared" si="974"/>
        <v>1</v>
      </c>
      <c r="GC59" s="410">
        <v>0</v>
      </c>
      <c r="GD59" s="332">
        <f t="shared" si="976"/>
        <v>-1</v>
      </c>
      <c r="GE59" s="410">
        <f t="shared" si="977"/>
        <v>-1</v>
      </c>
      <c r="GF59" s="332">
        <f t="shared" si="978"/>
        <v>0</v>
      </c>
      <c r="GG59" s="410">
        <v>0</v>
      </c>
      <c r="GH59" s="332">
        <f t="shared" si="980"/>
        <v>1</v>
      </c>
      <c r="GI59" s="410">
        <v>0</v>
      </c>
      <c r="GJ59" s="332">
        <f t="shared" si="982"/>
        <v>0</v>
      </c>
      <c r="GK59" s="410">
        <f t="shared" si="983"/>
        <v>0</v>
      </c>
      <c r="GL59" s="332">
        <f t="shared" si="984"/>
        <v>-1</v>
      </c>
      <c r="GM59" s="410">
        <f t="shared" si="985"/>
        <v>-1</v>
      </c>
      <c r="GN59" s="332">
        <f t="shared" si="986"/>
        <v>0</v>
      </c>
      <c r="GO59" s="410" t="e">
        <f t="shared" si="987"/>
        <v>#DIV/0!</v>
      </c>
      <c r="GP59" s="332">
        <f t="shared" si="988"/>
        <v>0</v>
      </c>
      <c r="GQ59" s="410" t="e">
        <f t="shared" si="989"/>
        <v>#DIV/0!</v>
      </c>
      <c r="GR59" s="332">
        <f t="shared" si="990"/>
        <v>0</v>
      </c>
      <c r="GS59" s="410" t="e">
        <f t="shared" si="991"/>
        <v>#DIV/0!</v>
      </c>
      <c r="GT59" s="920">
        <f t="shared" si="992"/>
        <v>1</v>
      </c>
      <c r="GU59" s="921">
        <f t="shared" si="993"/>
        <v>1</v>
      </c>
      <c r="GV59" s="122">
        <f t="shared" si="994"/>
        <v>0</v>
      </c>
      <c r="GW59" s="1003">
        <f t="shared" si="995"/>
        <v>0</v>
      </c>
      <c r="GX59" s="707"/>
      <c r="GY59" s="707"/>
      <c r="GZ59" s="707"/>
      <c r="HA59" t="str">
        <f t="shared" si="996"/>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65"/>
        <v>12</v>
      </c>
      <c r="HN59" s="271">
        <f t="shared" si="1065"/>
        <v>13</v>
      </c>
      <c r="HO59" s="271">
        <f t="shared" si="1065"/>
        <v>12</v>
      </c>
      <c r="HP59" s="271">
        <f t="shared" si="1065"/>
        <v>12</v>
      </c>
      <c r="HQ59" s="271">
        <f t="shared" si="1065"/>
        <v>15</v>
      </c>
      <c r="HR59" s="271">
        <f t="shared" si="1065"/>
        <v>11</v>
      </c>
      <c r="HS59" s="271">
        <f t="shared" si="1065"/>
        <v>17</v>
      </c>
      <c r="HT59" s="271">
        <f t="shared" si="1065"/>
        <v>9</v>
      </c>
      <c r="HU59" s="271">
        <f t="shared" si="1065"/>
        <v>14</v>
      </c>
      <c r="HV59" s="271">
        <f t="shared" si="1065"/>
        <v>13</v>
      </c>
      <c r="HW59" s="271">
        <f t="shared" si="1065"/>
        <v>11</v>
      </c>
      <c r="HX59" s="271">
        <f t="shared" si="1065"/>
        <v>8</v>
      </c>
      <c r="HY59" s="271">
        <f t="shared" si="1066"/>
        <v>8</v>
      </c>
      <c r="HZ59" s="271">
        <f t="shared" si="1066"/>
        <v>9</v>
      </c>
      <c r="IA59" s="271">
        <f t="shared" si="1066"/>
        <v>13</v>
      </c>
      <c r="IB59" s="271">
        <f t="shared" si="1066"/>
        <v>0</v>
      </c>
      <c r="IC59" s="271">
        <f t="shared" si="1066"/>
        <v>1</v>
      </c>
      <c r="ID59" s="271">
        <f t="shared" si="1066"/>
        <v>0</v>
      </c>
      <c r="IE59" s="271">
        <f t="shared" si="1066"/>
        <v>5</v>
      </c>
      <c r="IF59" s="271">
        <f t="shared" si="1066"/>
        <v>1</v>
      </c>
      <c r="IG59" s="271">
        <f t="shared" si="1066"/>
        <v>1</v>
      </c>
      <c r="IH59" s="271">
        <f t="shared" si="1066"/>
        <v>1</v>
      </c>
      <c r="II59" s="271">
        <f t="shared" si="1066"/>
        <v>0</v>
      </c>
      <c r="IJ59" s="271">
        <f t="shared" si="1066"/>
        <v>2</v>
      </c>
      <c r="IK59" s="826">
        <f t="shared" si="1067"/>
        <v>1</v>
      </c>
      <c r="IL59" s="826">
        <f t="shared" si="1067"/>
        <v>1</v>
      </c>
      <c r="IM59" s="826">
        <f t="shared" si="1067"/>
        <v>1</v>
      </c>
      <c r="IN59" s="826">
        <f t="shared" si="1067"/>
        <v>1</v>
      </c>
      <c r="IO59" s="826">
        <f t="shared" si="1067"/>
        <v>1</v>
      </c>
      <c r="IP59" s="826">
        <f t="shared" si="1047"/>
        <v>1</v>
      </c>
      <c r="IQ59" s="826">
        <f t="shared" si="1048"/>
        <v>0</v>
      </c>
      <c r="IR59" s="826">
        <f t="shared" si="1049"/>
        <v>1</v>
      </c>
      <c r="IS59" s="826">
        <f t="shared" si="1050"/>
        <v>1</v>
      </c>
      <c r="IT59" s="826">
        <f t="shared" si="1068"/>
        <v>0</v>
      </c>
      <c r="IU59" s="826">
        <f t="shared" si="1051"/>
        <v>0</v>
      </c>
      <c r="IV59" s="826">
        <f t="shared" si="1069"/>
        <v>0</v>
      </c>
      <c r="IW59" s="953">
        <f t="shared" si="1052"/>
        <v>1</v>
      </c>
      <c r="IX59" s="953">
        <f t="shared" si="1053"/>
        <v>1</v>
      </c>
      <c r="IY59" s="953">
        <f t="shared" si="1054"/>
        <v>1</v>
      </c>
      <c r="IZ59" s="953">
        <f t="shared" si="1055"/>
        <v>0</v>
      </c>
      <c r="JA59" s="953">
        <f t="shared" si="1056"/>
        <v>1</v>
      </c>
      <c r="JB59" s="953">
        <f t="shared" si="1057"/>
        <v>1</v>
      </c>
      <c r="JC59" s="953">
        <f t="shared" si="1058"/>
        <v>1</v>
      </c>
      <c r="JD59" s="953">
        <f t="shared" si="1070"/>
        <v>1</v>
      </c>
      <c r="JE59" s="953">
        <f t="shared" si="1070"/>
        <v>1</v>
      </c>
      <c r="JF59" s="953">
        <f t="shared" si="1070"/>
        <v>1</v>
      </c>
      <c r="JG59" s="953">
        <f t="shared" si="1059"/>
        <v>0</v>
      </c>
      <c r="JH59" s="953">
        <f t="shared" si="1071"/>
        <v>1</v>
      </c>
      <c r="JI59" s="1013">
        <f t="shared" si="1072"/>
        <v>0</v>
      </c>
      <c r="JJ59" s="1013">
        <f t="shared" si="1072"/>
        <v>1</v>
      </c>
      <c r="JK59" s="1013">
        <f t="shared" si="1073"/>
        <v>0</v>
      </c>
      <c r="JL59" s="1013">
        <f t="shared" si="1074"/>
        <v>1</v>
      </c>
      <c r="JM59" s="1013">
        <f t="shared" si="1075"/>
        <v>0</v>
      </c>
      <c r="JN59" s="1013">
        <f t="shared" si="1076"/>
        <v>0</v>
      </c>
      <c r="JO59" s="1013">
        <f t="shared" si="1077"/>
        <v>1</v>
      </c>
      <c r="JP59" s="1013">
        <f t="shared" si="1078"/>
        <v>1</v>
      </c>
      <c r="JQ59" s="1013">
        <f t="shared" si="1079"/>
        <v>0</v>
      </c>
      <c r="JR59" s="1013">
        <f t="shared" si="1080"/>
        <v>0</v>
      </c>
      <c r="JS59" s="1013">
        <f t="shared" si="1081"/>
        <v>0</v>
      </c>
      <c r="JT59" s="1013">
        <f t="shared" si="1082"/>
        <v>0</v>
      </c>
    </row>
    <row r="60" spans="1:280">
      <c r="A60" s="802"/>
      <c r="B60" s="56">
        <v>8.9</v>
      </c>
      <c r="C60" s="7"/>
      <c r="D60" s="119"/>
      <c r="E60" s="1118" t="s">
        <v>10</v>
      </c>
      <c r="F60" s="1118"/>
      <c r="G60" s="1119"/>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918"/>
        <v>630</v>
      </c>
      <c r="AW60" s="163">
        <f t="shared" si="919"/>
        <v>52.5</v>
      </c>
      <c r="AX60" s="376">
        <v>44</v>
      </c>
      <c r="AY60" s="70">
        <v>57</v>
      </c>
      <c r="AZ60" s="23">
        <v>47</v>
      </c>
      <c r="BA60" s="70">
        <v>3</v>
      </c>
      <c r="BB60" s="23">
        <v>2</v>
      </c>
      <c r="BC60" s="70">
        <v>4</v>
      </c>
      <c r="BD60" s="634">
        <v>0</v>
      </c>
      <c r="BE60" s="70">
        <v>2</v>
      </c>
      <c r="BF60" s="634">
        <v>2</v>
      </c>
      <c r="BG60" s="70">
        <v>3</v>
      </c>
      <c r="BH60" s="634">
        <v>2</v>
      </c>
      <c r="BI60" s="70">
        <v>2</v>
      </c>
      <c r="BJ60" s="130">
        <f t="shared" si="922"/>
        <v>168</v>
      </c>
      <c r="BK60" s="163">
        <f t="shared" si="923"/>
        <v>14</v>
      </c>
      <c r="BL60" s="376">
        <v>3</v>
      </c>
      <c r="BM60" s="70">
        <v>2</v>
      </c>
      <c r="BN60" s="23">
        <v>3</v>
      </c>
      <c r="BO60" s="70">
        <v>2</v>
      </c>
      <c r="BP60" s="23">
        <v>2</v>
      </c>
      <c r="BQ60" s="70">
        <v>2</v>
      </c>
      <c r="BR60" s="634">
        <v>2</v>
      </c>
      <c r="BS60" s="70">
        <v>1</v>
      </c>
      <c r="BT60" s="634">
        <v>5</v>
      </c>
      <c r="BU60" s="634">
        <v>2</v>
      </c>
      <c r="BV60" s="634">
        <v>5</v>
      </c>
      <c r="BW60" s="634">
        <v>3</v>
      </c>
      <c r="BX60" s="130">
        <f t="shared" si="930"/>
        <v>32</v>
      </c>
      <c r="BY60" s="163">
        <f t="shared" si="931"/>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938"/>
        <v>26</v>
      </c>
      <c r="CM60" s="163">
        <f t="shared" si="939"/>
        <v>2.1666666666666665</v>
      </c>
      <c r="CN60" s="634">
        <v>3</v>
      </c>
      <c r="CO60" s="70">
        <v>3</v>
      </c>
      <c r="CP60" s="23">
        <v>3</v>
      </c>
      <c r="CQ60" s="70">
        <v>3</v>
      </c>
      <c r="CR60" s="1068">
        <v>2</v>
      </c>
      <c r="CS60" s="1069">
        <v>2</v>
      </c>
      <c r="CT60" s="1070">
        <v>2</v>
      </c>
      <c r="CU60" s="1069">
        <v>2</v>
      </c>
      <c r="CV60" s="1070"/>
      <c r="CW60" s="1070"/>
      <c r="CX60" s="1070"/>
      <c r="CY60" s="1070"/>
      <c r="CZ60" s="1071">
        <f t="shared" si="944"/>
        <v>20</v>
      </c>
      <c r="DA60" s="163">
        <f t="shared" si="945"/>
        <v>2.5</v>
      </c>
      <c r="DB60" s="683">
        <f t="shared" si="1017"/>
        <v>-1</v>
      </c>
      <c r="DC60" s="672">
        <f t="shared" si="1060"/>
        <v>-2.2222222222222223E-2</v>
      </c>
      <c r="DD60" s="683">
        <f t="shared" si="1018"/>
        <v>13</v>
      </c>
      <c r="DE60" s="672">
        <f t="shared" si="1019"/>
        <v>0.29545454545454547</v>
      </c>
      <c r="DF60" s="683">
        <f t="shared" si="1020"/>
        <v>-10</v>
      </c>
      <c r="DG60" s="672">
        <f t="shared" si="1021"/>
        <v>-0.17543859649122806</v>
      </c>
      <c r="DH60" s="683">
        <f t="shared" si="1022"/>
        <v>-44</v>
      </c>
      <c r="DI60" s="672">
        <f t="shared" si="1023"/>
        <v>-0.93617021276595747</v>
      </c>
      <c r="DJ60" s="683">
        <f t="shared" si="1024"/>
        <v>-1</v>
      </c>
      <c r="DK60" s="672">
        <f>DJ60/BA60</f>
        <v>-0.33333333333333331</v>
      </c>
      <c r="DL60" s="683">
        <f t="shared" si="1025"/>
        <v>2</v>
      </c>
      <c r="DM60" s="672">
        <f t="shared" si="1083"/>
        <v>1</v>
      </c>
      <c r="DN60" s="683">
        <f t="shared" si="1026"/>
        <v>-4</v>
      </c>
      <c r="DO60" s="672">
        <f>DN60/BC60</f>
        <v>-1</v>
      </c>
      <c r="DP60" s="683">
        <f t="shared" si="1027"/>
        <v>2</v>
      </c>
      <c r="DQ60" s="672">
        <v>1</v>
      </c>
      <c r="DR60" s="683">
        <f t="shared" si="1028"/>
        <v>0</v>
      </c>
      <c r="DS60" s="672">
        <f t="shared" si="1029"/>
        <v>0</v>
      </c>
      <c r="DT60" s="683">
        <f t="shared" si="1030"/>
        <v>1</v>
      </c>
      <c r="DU60" s="109">
        <f t="shared" si="1031"/>
        <v>0.5</v>
      </c>
      <c r="DV60" s="683">
        <f t="shared" si="1032"/>
        <v>-1</v>
      </c>
      <c r="DW60" s="672">
        <f t="shared" si="1033"/>
        <v>-0.33333333333333331</v>
      </c>
      <c r="DX60" s="683">
        <f t="shared" si="1034"/>
        <v>0</v>
      </c>
      <c r="DY60" s="672">
        <f>DX60/BH60</f>
        <v>0</v>
      </c>
      <c r="DZ60" s="683">
        <f t="shared" si="1035"/>
        <v>1</v>
      </c>
      <c r="EA60" s="672">
        <f t="shared" si="1036"/>
        <v>0.5</v>
      </c>
      <c r="EB60" s="332">
        <f t="shared" si="1037"/>
        <v>-1</v>
      </c>
      <c r="EC60" s="410">
        <f t="shared" si="1038"/>
        <v>-0.33333333333333331</v>
      </c>
      <c r="ED60" s="332">
        <f t="shared" si="1039"/>
        <v>1</v>
      </c>
      <c r="EE60" s="410">
        <f t="shared" si="1040"/>
        <v>0.5</v>
      </c>
      <c r="EF60" s="332">
        <f t="shared" si="1041"/>
        <v>-1</v>
      </c>
      <c r="EG60" s="410">
        <f t="shared" si="1042"/>
        <v>-0.33333333333333331</v>
      </c>
      <c r="EH60" s="332">
        <f t="shared" si="1043"/>
        <v>0</v>
      </c>
      <c r="EI60" s="410">
        <f t="shared" si="1061"/>
        <v>0</v>
      </c>
      <c r="EJ60" s="332">
        <f t="shared" si="946"/>
        <v>0</v>
      </c>
      <c r="EK60" s="410">
        <f t="shared" si="1044"/>
        <v>0</v>
      </c>
      <c r="EL60" s="332">
        <f t="shared" si="947"/>
        <v>0</v>
      </c>
      <c r="EM60" s="410">
        <f>EL60/BQ60</f>
        <v>0</v>
      </c>
      <c r="EN60" s="332">
        <f t="shared" si="948"/>
        <v>-1</v>
      </c>
      <c r="EO60" s="410">
        <f>EN60/BR60</f>
        <v>-0.5</v>
      </c>
      <c r="EP60" s="332">
        <f t="shared" si="949"/>
        <v>4</v>
      </c>
      <c r="EQ60" s="410">
        <f t="shared" si="1045"/>
        <v>4</v>
      </c>
      <c r="ER60" s="332">
        <f t="shared" si="950"/>
        <v>-3</v>
      </c>
      <c r="ES60" s="410">
        <f t="shared" si="1062"/>
        <v>-0.6</v>
      </c>
      <c r="ET60" s="332">
        <f t="shared" si="951"/>
        <v>3</v>
      </c>
      <c r="EU60" s="410">
        <f>ET60/BU60</f>
        <v>1.5</v>
      </c>
      <c r="EV60" s="332">
        <f t="shared" si="953"/>
        <v>-2</v>
      </c>
      <c r="EW60" s="410">
        <f>EV60/BV60</f>
        <v>-0.4</v>
      </c>
      <c r="EX60" s="332">
        <f t="shared" si="954"/>
        <v>-1</v>
      </c>
      <c r="EY60" s="410">
        <f>EX60/BW60</f>
        <v>-0.33333333333333331</v>
      </c>
      <c r="EZ60" s="332">
        <f t="shared" si="955"/>
        <v>0</v>
      </c>
      <c r="FA60" s="410">
        <f>EZ60/BZ60</f>
        <v>0</v>
      </c>
      <c r="FB60" s="332">
        <f t="shared" si="956"/>
        <v>0</v>
      </c>
      <c r="FC60" s="410">
        <f t="shared" si="1063"/>
        <v>0</v>
      </c>
      <c r="FD60" s="332">
        <f t="shared" si="957"/>
        <v>1</v>
      </c>
      <c r="FE60" s="410">
        <f>FD60/CB60</f>
        <v>0.5</v>
      </c>
      <c r="FF60" s="332">
        <f t="shared" si="958"/>
        <v>-1</v>
      </c>
      <c r="FG60" s="410">
        <f>FF60/CC60</f>
        <v>-0.33333333333333331</v>
      </c>
      <c r="FH60" s="332">
        <f t="shared" si="959"/>
        <v>0</v>
      </c>
      <c r="FI60" s="410">
        <f t="shared" si="1014"/>
        <v>0</v>
      </c>
      <c r="FJ60" s="332">
        <f t="shared" si="960"/>
        <v>0</v>
      </c>
      <c r="FK60" s="410">
        <f>FJ60/CE60</f>
        <v>0</v>
      </c>
      <c r="FL60" s="332">
        <f t="shared" si="961"/>
        <v>0</v>
      </c>
      <c r="FM60" s="410">
        <f>FL60/CF60</f>
        <v>0</v>
      </c>
      <c r="FN60" s="332">
        <f t="shared" si="962"/>
        <v>0</v>
      </c>
      <c r="FO60" s="410">
        <f t="shared" si="1015"/>
        <v>0</v>
      </c>
      <c r="FP60" s="332">
        <f t="shared" si="963"/>
        <v>1</v>
      </c>
      <c r="FQ60" s="410">
        <f t="shared" si="964"/>
        <v>0.5</v>
      </c>
      <c r="FR60" s="332">
        <f t="shared" si="965"/>
        <v>-1</v>
      </c>
      <c r="FS60" s="410">
        <f t="shared" si="1064"/>
        <v>-0.33333333333333331</v>
      </c>
      <c r="FT60" s="332">
        <f t="shared" si="966"/>
        <v>0</v>
      </c>
      <c r="FU60" s="410">
        <f t="shared" si="967"/>
        <v>0</v>
      </c>
      <c r="FV60" s="332">
        <f t="shared" si="968"/>
        <v>1</v>
      </c>
      <c r="FW60" s="410">
        <f t="shared" si="969"/>
        <v>0.5</v>
      </c>
      <c r="FX60" s="332">
        <f t="shared" si="970"/>
        <v>0</v>
      </c>
      <c r="FY60" s="410">
        <f t="shared" si="971"/>
        <v>0</v>
      </c>
      <c r="FZ60" s="332">
        <f t="shared" si="972"/>
        <v>0</v>
      </c>
      <c r="GA60" s="410">
        <f t="shared" si="973"/>
        <v>0</v>
      </c>
      <c r="GB60" s="332">
        <f t="shared" si="974"/>
        <v>0</v>
      </c>
      <c r="GC60" s="410">
        <f t="shared" si="975"/>
        <v>0</v>
      </c>
      <c r="GD60" s="332">
        <f t="shared" si="976"/>
        <v>-1</v>
      </c>
      <c r="GE60" s="410">
        <f t="shared" si="977"/>
        <v>-0.33333333333333331</v>
      </c>
      <c r="GF60" s="332">
        <f t="shared" si="978"/>
        <v>0</v>
      </c>
      <c r="GG60" s="410">
        <f t="shared" si="979"/>
        <v>0</v>
      </c>
      <c r="GH60" s="332">
        <f t="shared" si="980"/>
        <v>0</v>
      </c>
      <c r="GI60" s="410">
        <f t="shared" si="981"/>
        <v>0</v>
      </c>
      <c r="GJ60" s="332">
        <f t="shared" si="982"/>
        <v>0</v>
      </c>
      <c r="GK60" s="410">
        <f t="shared" si="983"/>
        <v>0</v>
      </c>
      <c r="GL60" s="332">
        <f t="shared" si="984"/>
        <v>-2</v>
      </c>
      <c r="GM60" s="410">
        <f t="shared" si="985"/>
        <v>-1</v>
      </c>
      <c r="GN60" s="332">
        <f t="shared" si="986"/>
        <v>0</v>
      </c>
      <c r="GO60" s="410" t="e">
        <f t="shared" si="987"/>
        <v>#DIV/0!</v>
      </c>
      <c r="GP60" s="332">
        <f t="shared" si="988"/>
        <v>0</v>
      </c>
      <c r="GQ60" s="410" t="e">
        <f t="shared" si="989"/>
        <v>#DIV/0!</v>
      </c>
      <c r="GR60" s="332">
        <f t="shared" si="990"/>
        <v>0</v>
      </c>
      <c r="GS60" s="410" t="e">
        <f t="shared" si="991"/>
        <v>#DIV/0!</v>
      </c>
      <c r="GT60" s="920">
        <f t="shared" si="992"/>
        <v>2</v>
      </c>
      <c r="GU60" s="921">
        <f t="shared" si="993"/>
        <v>2</v>
      </c>
      <c r="GV60" s="122">
        <f t="shared" si="994"/>
        <v>0</v>
      </c>
      <c r="GW60" s="1003">
        <f t="shared" si="995"/>
        <v>0</v>
      </c>
      <c r="GX60" s="707"/>
      <c r="GY60" s="707"/>
      <c r="GZ60" s="707"/>
      <c r="HA60" t="str">
        <f t="shared" si="996"/>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65"/>
        <v>40</v>
      </c>
      <c r="HN60" s="271">
        <f t="shared" si="1065"/>
        <v>54</v>
      </c>
      <c r="HO60" s="271">
        <f t="shared" si="1065"/>
        <v>48</v>
      </c>
      <c r="HP60" s="271">
        <f t="shared" si="1065"/>
        <v>58</v>
      </c>
      <c r="HQ60" s="271">
        <f t="shared" si="1065"/>
        <v>49</v>
      </c>
      <c r="HR60" s="271">
        <f t="shared" si="1065"/>
        <v>50</v>
      </c>
      <c r="HS60" s="271">
        <f t="shared" si="1065"/>
        <v>53</v>
      </c>
      <c r="HT60" s="271">
        <f t="shared" si="1065"/>
        <v>63</v>
      </c>
      <c r="HU60" s="271">
        <f t="shared" si="1065"/>
        <v>50</v>
      </c>
      <c r="HV60" s="271">
        <f t="shared" si="1065"/>
        <v>63</v>
      </c>
      <c r="HW60" s="271">
        <f t="shared" si="1065"/>
        <v>57</v>
      </c>
      <c r="HX60" s="271">
        <f t="shared" si="1065"/>
        <v>45</v>
      </c>
      <c r="HY60" s="271">
        <f t="shared" si="1066"/>
        <v>44</v>
      </c>
      <c r="HZ60" s="271">
        <f t="shared" si="1066"/>
        <v>57</v>
      </c>
      <c r="IA60" s="271">
        <f t="shared" si="1066"/>
        <v>47</v>
      </c>
      <c r="IB60" s="271">
        <f t="shared" si="1066"/>
        <v>3</v>
      </c>
      <c r="IC60" s="271">
        <f t="shared" si="1066"/>
        <v>2</v>
      </c>
      <c r="ID60" s="271">
        <f t="shared" si="1066"/>
        <v>4</v>
      </c>
      <c r="IE60" s="271">
        <f t="shared" si="1066"/>
        <v>0</v>
      </c>
      <c r="IF60" s="271">
        <f t="shared" si="1066"/>
        <v>2</v>
      </c>
      <c r="IG60" s="271">
        <f t="shared" si="1066"/>
        <v>2</v>
      </c>
      <c r="IH60" s="271">
        <f t="shared" si="1066"/>
        <v>3</v>
      </c>
      <c r="II60" s="271">
        <f t="shared" si="1066"/>
        <v>2</v>
      </c>
      <c r="IJ60" s="271">
        <f t="shared" si="1066"/>
        <v>2</v>
      </c>
      <c r="IK60" s="826">
        <f t="shared" si="1067"/>
        <v>3</v>
      </c>
      <c r="IL60" s="826">
        <f t="shared" si="1067"/>
        <v>2</v>
      </c>
      <c r="IM60" s="826">
        <f t="shared" si="1067"/>
        <v>3</v>
      </c>
      <c r="IN60" s="826">
        <f t="shared" si="1067"/>
        <v>2</v>
      </c>
      <c r="IO60" s="826">
        <f t="shared" si="1067"/>
        <v>2</v>
      </c>
      <c r="IP60" s="826">
        <f t="shared" si="1047"/>
        <v>2</v>
      </c>
      <c r="IQ60" s="826">
        <f t="shared" si="1048"/>
        <v>2</v>
      </c>
      <c r="IR60" s="826">
        <f t="shared" si="1049"/>
        <v>1</v>
      </c>
      <c r="IS60" s="826">
        <f t="shared" si="1050"/>
        <v>5</v>
      </c>
      <c r="IT60" s="826">
        <f t="shared" si="1068"/>
        <v>2</v>
      </c>
      <c r="IU60" s="826">
        <f t="shared" si="1051"/>
        <v>5</v>
      </c>
      <c r="IV60" s="826">
        <f t="shared" si="1069"/>
        <v>3</v>
      </c>
      <c r="IW60" s="953">
        <f t="shared" si="1052"/>
        <v>2</v>
      </c>
      <c r="IX60" s="953">
        <f t="shared" si="1053"/>
        <v>2</v>
      </c>
      <c r="IY60" s="953">
        <f t="shared" si="1054"/>
        <v>2</v>
      </c>
      <c r="IZ60" s="953">
        <f t="shared" si="1055"/>
        <v>3</v>
      </c>
      <c r="JA60" s="953">
        <f t="shared" si="1056"/>
        <v>2</v>
      </c>
      <c r="JB60" s="953">
        <f t="shared" si="1057"/>
        <v>2</v>
      </c>
      <c r="JC60" s="953">
        <f t="shared" si="1058"/>
        <v>2</v>
      </c>
      <c r="JD60" s="953">
        <f t="shared" si="1070"/>
        <v>2</v>
      </c>
      <c r="JE60" s="953">
        <f t="shared" si="1070"/>
        <v>2</v>
      </c>
      <c r="JF60" s="953">
        <f t="shared" si="1070"/>
        <v>3</v>
      </c>
      <c r="JG60" s="953">
        <f t="shared" si="1059"/>
        <v>2</v>
      </c>
      <c r="JH60" s="953">
        <f t="shared" si="1071"/>
        <v>2</v>
      </c>
      <c r="JI60" s="1013">
        <f t="shared" si="1072"/>
        <v>3</v>
      </c>
      <c r="JJ60" s="1013">
        <f t="shared" si="1072"/>
        <v>3</v>
      </c>
      <c r="JK60" s="1013">
        <f t="shared" si="1073"/>
        <v>3</v>
      </c>
      <c r="JL60" s="1013">
        <f t="shared" si="1074"/>
        <v>3</v>
      </c>
      <c r="JM60" s="1013">
        <f t="shared" si="1075"/>
        <v>2</v>
      </c>
      <c r="JN60" s="1013">
        <f t="shared" si="1076"/>
        <v>2</v>
      </c>
      <c r="JO60" s="1013">
        <f t="shared" si="1077"/>
        <v>2</v>
      </c>
      <c r="JP60" s="1013">
        <f t="shared" si="1078"/>
        <v>2</v>
      </c>
      <c r="JQ60" s="1013">
        <f t="shared" si="1079"/>
        <v>0</v>
      </c>
      <c r="JR60" s="1013">
        <f t="shared" si="1080"/>
        <v>0</v>
      </c>
      <c r="JS60" s="1013">
        <f t="shared" si="1081"/>
        <v>0</v>
      </c>
      <c r="JT60" s="1013">
        <f t="shared" si="1082"/>
        <v>0</v>
      </c>
    </row>
    <row r="61" spans="1:280" s="2" customFormat="1">
      <c r="A61" s="802"/>
      <c r="B61" s="917">
        <v>8.1</v>
      </c>
      <c r="C61" s="7"/>
      <c r="D61" s="119"/>
      <c r="E61" s="1118" t="s">
        <v>177</v>
      </c>
      <c r="F61" s="1118"/>
      <c r="G61" s="1119"/>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918"/>
        <v>13</v>
      </c>
      <c r="AW61" s="163">
        <f t="shared" si="919"/>
        <v>1.0833333333333333</v>
      </c>
      <c r="AX61" s="376">
        <v>1</v>
      </c>
      <c r="AY61" s="70">
        <v>1</v>
      </c>
      <c r="AZ61" s="23">
        <v>1</v>
      </c>
      <c r="BA61" s="70">
        <v>2</v>
      </c>
      <c r="BB61" s="23">
        <v>1</v>
      </c>
      <c r="BC61" s="70">
        <v>0</v>
      </c>
      <c r="BD61" s="634">
        <v>0</v>
      </c>
      <c r="BE61" s="70">
        <v>1</v>
      </c>
      <c r="BF61" s="634">
        <v>1</v>
      </c>
      <c r="BG61" s="70">
        <v>1</v>
      </c>
      <c r="BH61" s="634">
        <v>1</v>
      </c>
      <c r="BI61" s="70">
        <v>2</v>
      </c>
      <c r="BJ61" s="130">
        <f t="shared" si="922"/>
        <v>12</v>
      </c>
      <c r="BK61" s="163">
        <f t="shared" si="923"/>
        <v>1</v>
      </c>
      <c r="BL61" s="376">
        <v>1</v>
      </c>
      <c r="BM61" s="70">
        <v>1</v>
      </c>
      <c r="BN61" s="23">
        <v>1</v>
      </c>
      <c r="BO61" s="70">
        <v>1</v>
      </c>
      <c r="BP61" s="23">
        <v>1</v>
      </c>
      <c r="BQ61" s="70">
        <v>0</v>
      </c>
      <c r="BR61" s="634">
        <v>0</v>
      </c>
      <c r="BS61" s="70">
        <v>1</v>
      </c>
      <c r="BT61" s="634">
        <v>2</v>
      </c>
      <c r="BU61" s="634">
        <v>0</v>
      </c>
      <c r="BV61" s="634">
        <v>0</v>
      </c>
      <c r="BW61" s="634">
        <v>0</v>
      </c>
      <c r="BX61" s="130">
        <f t="shared" si="930"/>
        <v>8</v>
      </c>
      <c r="BY61" s="163">
        <f t="shared" si="931"/>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938"/>
        <v>9</v>
      </c>
      <c r="CM61" s="163">
        <f t="shared" si="939"/>
        <v>0.75</v>
      </c>
      <c r="CN61" s="634">
        <v>2</v>
      </c>
      <c r="CO61" s="70">
        <v>1</v>
      </c>
      <c r="CP61" s="23">
        <v>1</v>
      </c>
      <c r="CQ61" s="1004">
        <v>2</v>
      </c>
      <c r="CR61" s="1068">
        <v>0</v>
      </c>
      <c r="CS61" s="1069">
        <v>1</v>
      </c>
      <c r="CT61" s="1070">
        <v>0</v>
      </c>
      <c r="CU61" s="1069">
        <v>1</v>
      </c>
      <c r="CV61" s="1070"/>
      <c r="CW61" s="1070"/>
      <c r="CX61" s="1070"/>
      <c r="CY61" s="1070"/>
      <c r="CZ61" s="1071">
        <f t="shared" si="944"/>
        <v>8</v>
      </c>
      <c r="DA61" s="163">
        <f t="shared" si="945"/>
        <v>1</v>
      </c>
      <c r="DB61" s="683">
        <f t="shared" si="1017"/>
        <v>-1</v>
      </c>
      <c r="DC61" s="672">
        <f t="shared" si="1060"/>
        <v>-0.5</v>
      </c>
      <c r="DD61" s="683">
        <f t="shared" si="1018"/>
        <v>0</v>
      </c>
      <c r="DE61" s="672">
        <f t="shared" si="1019"/>
        <v>0</v>
      </c>
      <c r="DF61" s="683">
        <f t="shared" si="1020"/>
        <v>0</v>
      </c>
      <c r="DG61" s="672">
        <f t="shared" si="1021"/>
        <v>0</v>
      </c>
      <c r="DH61" s="683">
        <f t="shared" si="1022"/>
        <v>1</v>
      </c>
      <c r="DI61" s="672">
        <f t="shared" si="1023"/>
        <v>1</v>
      </c>
      <c r="DJ61" s="683">
        <f t="shared" si="1024"/>
        <v>-1</v>
      </c>
      <c r="DK61" s="672">
        <f>DJ61/BA61</f>
        <v>-0.5</v>
      </c>
      <c r="DL61" s="683">
        <f t="shared" si="1025"/>
        <v>-1</v>
      </c>
      <c r="DM61" s="672">
        <f t="shared" si="1083"/>
        <v>-1</v>
      </c>
      <c r="DN61" s="683">
        <f t="shared" si="1026"/>
        <v>0</v>
      </c>
      <c r="DO61" s="788">
        <v>0</v>
      </c>
      <c r="DP61" s="683">
        <f t="shared" si="1027"/>
        <v>1</v>
      </c>
      <c r="DQ61" s="672">
        <v>1</v>
      </c>
      <c r="DR61" s="683">
        <f t="shared" si="1028"/>
        <v>0</v>
      </c>
      <c r="DS61" s="672">
        <f t="shared" si="1029"/>
        <v>0</v>
      </c>
      <c r="DT61" s="683">
        <f t="shared" si="1030"/>
        <v>0</v>
      </c>
      <c r="DU61" s="109">
        <f t="shared" si="1031"/>
        <v>0</v>
      </c>
      <c r="DV61" s="683">
        <f t="shared" si="1032"/>
        <v>0</v>
      </c>
      <c r="DW61" s="672">
        <f t="shared" si="1033"/>
        <v>0</v>
      </c>
      <c r="DX61" s="683">
        <f t="shared" si="1034"/>
        <v>1</v>
      </c>
      <c r="DY61" s="672">
        <f>DX61/BH61</f>
        <v>1</v>
      </c>
      <c r="DZ61" s="683">
        <f t="shared" si="1035"/>
        <v>-1</v>
      </c>
      <c r="EA61" s="672">
        <f t="shared" si="1036"/>
        <v>-0.5</v>
      </c>
      <c r="EB61" s="332">
        <f t="shared" si="1037"/>
        <v>0</v>
      </c>
      <c r="EC61" s="410">
        <f t="shared" si="1038"/>
        <v>0</v>
      </c>
      <c r="ED61" s="332">
        <f t="shared" si="1039"/>
        <v>0</v>
      </c>
      <c r="EE61" s="410">
        <f t="shared" si="1040"/>
        <v>0</v>
      </c>
      <c r="EF61" s="332">
        <f t="shared" si="1041"/>
        <v>0</v>
      </c>
      <c r="EG61" s="410">
        <f t="shared" si="1042"/>
        <v>0</v>
      </c>
      <c r="EH61" s="332">
        <f t="shared" si="1043"/>
        <v>0</v>
      </c>
      <c r="EI61" s="410">
        <f t="shared" si="1061"/>
        <v>0</v>
      </c>
      <c r="EJ61" s="332">
        <f t="shared" si="946"/>
        <v>-1</v>
      </c>
      <c r="EK61" s="410">
        <f t="shared" si="1044"/>
        <v>-1</v>
      </c>
      <c r="EL61" s="332">
        <f t="shared" si="947"/>
        <v>0</v>
      </c>
      <c r="EM61" s="410">
        <v>0</v>
      </c>
      <c r="EN61" s="332">
        <f t="shared" si="948"/>
        <v>1</v>
      </c>
      <c r="EO61" s="410">
        <v>1</v>
      </c>
      <c r="EP61" s="332">
        <f t="shared" si="949"/>
        <v>1</v>
      </c>
      <c r="EQ61" s="410">
        <f t="shared" si="1045"/>
        <v>1</v>
      </c>
      <c r="ER61" s="332">
        <f t="shared" si="950"/>
        <v>-2</v>
      </c>
      <c r="ES61" s="410">
        <f t="shared" si="1062"/>
        <v>-1</v>
      </c>
      <c r="ET61" s="332">
        <f t="shared" si="951"/>
        <v>0</v>
      </c>
      <c r="EU61" s="410">
        <v>0</v>
      </c>
      <c r="EV61" s="332">
        <f t="shared" si="953"/>
        <v>0</v>
      </c>
      <c r="EW61" s="410">
        <v>0</v>
      </c>
      <c r="EX61" s="332">
        <f t="shared" si="954"/>
        <v>0</v>
      </c>
      <c r="EY61" s="410">
        <v>0</v>
      </c>
      <c r="EZ61" s="332">
        <f t="shared" si="955"/>
        <v>1</v>
      </c>
      <c r="FA61" s="410">
        <v>0</v>
      </c>
      <c r="FB61" s="332">
        <f t="shared" si="956"/>
        <v>-1</v>
      </c>
      <c r="FC61" s="410">
        <f t="shared" si="1063"/>
        <v>-1</v>
      </c>
      <c r="FD61" s="332">
        <f t="shared" si="957"/>
        <v>0</v>
      </c>
      <c r="FE61" s="410">
        <v>0</v>
      </c>
      <c r="FF61" s="332">
        <f t="shared" si="958"/>
        <v>1</v>
      </c>
      <c r="FG61" s="410">
        <v>1</v>
      </c>
      <c r="FH61" s="332">
        <f t="shared" si="959"/>
        <v>-1</v>
      </c>
      <c r="FI61" s="410">
        <f t="shared" si="1014"/>
        <v>-1</v>
      </c>
      <c r="FJ61" s="332">
        <f t="shared" si="960"/>
        <v>0</v>
      </c>
      <c r="FK61" s="410">
        <v>0</v>
      </c>
      <c r="FL61" s="332">
        <f t="shared" si="961"/>
        <v>0</v>
      </c>
      <c r="FM61" s="410">
        <v>0</v>
      </c>
      <c r="FN61" s="332">
        <f t="shared" si="962"/>
        <v>2</v>
      </c>
      <c r="FO61" s="410">
        <v>0</v>
      </c>
      <c r="FP61" s="332">
        <f t="shared" si="963"/>
        <v>1</v>
      </c>
      <c r="FQ61" s="410">
        <f t="shared" si="964"/>
        <v>0.5</v>
      </c>
      <c r="FR61" s="332">
        <f t="shared" si="965"/>
        <v>-2</v>
      </c>
      <c r="FS61" s="410">
        <f t="shared" si="1064"/>
        <v>-0.66666666666666663</v>
      </c>
      <c r="FT61" s="332">
        <f t="shared" si="966"/>
        <v>0</v>
      </c>
      <c r="FU61" s="410">
        <f t="shared" si="967"/>
        <v>0</v>
      </c>
      <c r="FV61" s="332">
        <f t="shared" si="968"/>
        <v>1</v>
      </c>
      <c r="FW61" s="410">
        <f t="shared" si="969"/>
        <v>1</v>
      </c>
      <c r="FX61" s="332">
        <f t="shared" si="970"/>
        <v>-1</v>
      </c>
      <c r="FY61" s="410">
        <f t="shared" si="971"/>
        <v>-0.5</v>
      </c>
      <c r="FZ61" s="332">
        <f t="shared" si="972"/>
        <v>0</v>
      </c>
      <c r="GA61" s="410">
        <f t="shared" si="973"/>
        <v>0</v>
      </c>
      <c r="GB61" s="332">
        <f t="shared" si="974"/>
        <v>1</v>
      </c>
      <c r="GC61" s="410">
        <f t="shared" si="975"/>
        <v>1</v>
      </c>
      <c r="GD61" s="332">
        <f t="shared" si="976"/>
        <v>-2</v>
      </c>
      <c r="GE61" s="410">
        <f t="shared" si="977"/>
        <v>-1</v>
      </c>
      <c r="GF61" s="332">
        <f t="shared" si="978"/>
        <v>1</v>
      </c>
      <c r="GG61" s="410">
        <v>0</v>
      </c>
      <c r="GH61" s="332">
        <f t="shared" si="980"/>
        <v>-1</v>
      </c>
      <c r="GI61" s="410">
        <f t="shared" si="981"/>
        <v>-1</v>
      </c>
      <c r="GJ61" s="332">
        <f t="shared" si="982"/>
        <v>1</v>
      </c>
      <c r="GK61" s="410">
        <v>0</v>
      </c>
      <c r="GL61" s="332">
        <f t="shared" si="984"/>
        <v>-1</v>
      </c>
      <c r="GM61" s="410">
        <f t="shared" si="985"/>
        <v>-1</v>
      </c>
      <c r="GN61" s="332">
        <f t="shared" si="986"/>
        <v>0</v>
      </c>
      <c r="GO61" s="410" t="e">
        <f t="shared" si="987"/>
        <v>#DIV/0!</v>
      </c>
      <c r="GP61" s="332">
        <f t="shared" si="988"/>
        <v>0</v>
      </c>
      <c r="GQ61" s="410" t="e">
        <f t="shared" si="989"/>
        <v>#DIV/0!</v>
      </c>
      <c r="GR61" s="332">
        <f t="shared" si="990"/>
        <v>0</v>
      </c>
      <c r="GS61" s="410" t="e">
        <f t="shared" si="991"/>
        <v>#DIV/0!</v>
      </c>
      <c r="GT61" s="920">
        <f t="shared" si="992"/>
        <v>0</v>
      </c>
      <c r="GU61" s="921">
        <f t="shared" si="993"/>
        <v>1</v>
      </c>
      <c r="GV61" s="122">
        <f t="shared" si="994"/>
        <v>1</v>
      </c>
      <c r="GW61" s="1003">
        <f t="shared" si="995"/>
        <v>0</v>
      </c>
      <c r="GX61" s="707"/>
      <c r="GY61" s="707"/>
      <c r="GZ61" s="707"/>
      <c r="HA61" s="2" t="str">
        <f t="shared" si="996"/>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65"/>
        <v>1</v>
      </c>
      <c r="HN61" s="271">
        <f t="shared" si="1065"/>
        <v>1</v>
      </c>
      <c r="HO61" s="271">
        <f t="shared" si="1065"/>
        <v>1</v>
      </c>
      <c r="HP61" s="271">
        <f t="shared" si="1065"/>
        <v>2</v>
      </c>
      <c r="HQ61" s="271">
        <f t="shared" si="1065"/>
        <v>0</v>
      </c>
      <c r="HR61" s="271">
        <f t="shared" si="1065"/>
        <v>1</v>
      </c>
      <c r="HS61" s="271">
        <f t="shared" si="1065"/>
        <v>1</v>
      </c>
      <c r="HT61" s="271">
        <f t="shared" si="1065"/>
        <v>1</v>
      </c>
      <c r="HU61" s="271">
        <f t="shared" si="1065"/>
        <v>1</v>
      </c>
      <c r="HV61" s="271">
        <f t="shared" si="1065"/>
        <v>1</v>
      </c>
      <c r="HW61" s="271">
        <f t="shared" si="1065"/>
        <v>1</v>
      </c>
      <c r="HX61" s="271">
        <f t="shared" si="1065"/>
        <v>2</v>
      </c>
      <c r="HY61" s="271">
        <f t="shared" si="1066"/>
        <v>1</v>
      </c>
      <c r="HZ61" s="271">
        <f t="shared" si="1066"/>
        <v>1</v>
      </c>
      <c r="IA61" s="271">
        <f t="shared" si="1066"/>
        <v>1</v>
      </c>
      <c r="IB61" s="271">
        <f t="shared" si="1066"/>
        <v>2</v>
      </c>
      <c r="IC61" s="271">
        <f t="shared" si="1066"/>
        <v>1</v>
      </c>
      <c r="ID61" s="271">
        <f t="shared" si="1066"/>
        <v>0</v>
      </c>
      <c r="IE61" s="271">
        <f t="shared" si="1066"/>
        <v>0</v>
      </c>
      <c r="IF61" s="271">
        <f t="shared" si="1066"/>
        <v>1</v>
      </c>
      <c r="IG61" s="271">
        <f t="shared" si="1066"/>
        <v>1</v>
      </c>
      <c r="IH61" s="271">
        <f t="shared" si="1066"/>
        <v>1</v>
      </c>
      <c r="II61" s="271">
        <f t="shared" si="1066"/>
        <v>1</v>
      </c>
      <c r="IJ61" s="271">
        <f t="shared" si="1066"/>
        <v>2</v>
      </c>
      <c r="IK61" s="826">
        <f t="shared" si="1067"/>
        <v>1</v>
      </c>
      <c r="IL61" s="826">
        <f t="shared" si="1067"/>
        <v>1</v>
      </c>
      <c r="IM61" s="826">
        <f t="shared" si="1067"/>
        <v>1</v>
      </c>
      <c r="IN61" s="826">
        <f t="shared" si="1067"/>
        <v>1</v>
      </c>
      <c r="IO61" s="826">
        <f t="shared" si="1067"/>
        <v>1</v>
      </c>
      <c r="IP61" s="826">
        <f t="shared" si="1047"/>
        <v>0</v>
      </c>
      <c r="IQ61" s="826">
        <f t="shared" si="1048"/>
        <v>0</v>
      </c>
      <c r="IR61" s="826">
        <f t="shared" si="1049"/>
        <v>1</v>
      </c>
      <c r="IS61" s="826">
        <f t="shared" si="1050"/>
        <v>2</v>
      </c>
      <c r="IT61" s="826">
        <f t="shared" si="1068"/>
        <v>0</v>
      </c>
      <c r="IU61" s="826">
        <f t="shared" si="1051"/>
        <v>0</v>
      </c>
      <c r="IV61" s="826">
        <f t="shared" si="1069"/>
        <v>0</v>
      </c>
      <c r="IW61" s="953">
        <f t="shared" si="1052"/>
        <v>0</v>
      </c>
      <c r="IX61" s="953">
        <f t="shared" si="1053"/>
        <v>1</v>
      </c>
      <c r="IY61" s="953">
        <f t="shared" si="1054"/>
        <v>0</v>
      </c>
      <c r="IZ61" s="953">
        <f t="shared" si="1055"/>
        <v>0</v>
      </c>
      <c r="JA61" s="953">
        <f t="shared" si="1056"/>
        <v>1</v>
      </c>
      <c r="JB61" s="953">
        <f t="shared" si="1057"/>
        <v>0</v>
      </c>
      <c r="JC61" s="953">
        <f t="shared" si="1058"/>
        <v>0</v>
      </c>
      <c r="JD61" s="953">
        <f t="shared" si="1070"/>
        <v>0</v>
      </c>
      <c r="JE61" s="953">
        <f t="shared" si="1070"/>
        <v>2</v>
      </c>
      <c r="JF61" s="953">
        <f t="shared" si="1070"/>
        <v>3</v>
      </c>
      <c r="JG61" s="953">
        <f t="shared" si="1059"/>
        <v>1</v>
      </c>
      <c r="JH61" s="953">
        <f t="shared" si="1071"/>
        <v>1</v>
      </c>
      <c r="JI61" s="1013">
        <f t="shared" si="1072"/>
        <v>2</v>
      </c>
      <c r="JJ61" s="1013">
        <f t="shared" si="1072"/>
        <v>1</v>
      </c>
      <c r="JK61" s="1013">
        <f t="shared" si="1073"/>
        <v>1</v>
      </c>
      <c r="JL61" s="1013">
        <f t="shared" si="1074"/>
        <v>2</v>
      </c>
      <c r="JM61" s="1013">
        <f t="shared" si="1075"/>
        <v>0</v>
      </c>
      <c r="JN61" s="1013">
        <f t="shared" si="1076"/>
        <v>1</v>
      </c>
      <c r="JO61" s="1013">
        <f t="shared" si="1077"/>
        <v>0</v>
      </c>
      <c r="JP61" s="1013">
        <f t="shared" si="1078"/>
        <v>1</v>
      </c>
      <c r="JQ61" s="1013">
        <f t="shared" si="1079"/>
        <v>0</v>
      </c>
      <c r="JR61" s="1013">
        <f t="shared" si="1080"/>
        <v>0</v>
      </c>
      <c r="JS61" s="1013">
        <f t="shared" si="1081"/>
        <v>0</v>
      </c>
      <c r="JT61" s="1013">
        <f t="shared" si="1082"/>
        <v>0</v>
      </c>
    </row>
    <row r="62" spans="1:280">
      <c r="A62" s="802"/>
      <c r="B62" s="917">
        <v>8.11</v>
      </c>
      <c r="C62" s="7"/>
      <c r="D62" s="119"/>
      <c r="E62" s="1118" t="s">
        <v>117</v>
      </c>
      <c r="F62" s="1118"/>
      <c r="G62" s="1119"/>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918"/>
        <v>115</v>
      </c>
      <c r="AW62" s="163">
        <f t="shared" si="919"/>
        <v>9.5833333333333339</v>
      </c>
      <c r="AX62" s="376">
        <v>0</v>
      </c>
      <c r="AY62" s="70">
        <v>5</v>
      </c>
      <c r="AZ62" s="23">
        <v>3</v>
      </c>
      <c r="BA62" s="70">
        <v>1</v>
      </c>
      <c r="BB62" s="23">
        <v>1</v>
      </c>
      <c r="BC62" s="70">
        <v>3</v>
      </c>
      <c r="BD62" s="634">
        <v>1</v>
      </c>
      <c r="BE62" s="70">
        <v>4</v>
      </c>
      <c r="BF62" s="634">
        <v>2</v>
      </c>
      <c r="BG62" s="70">
        <v>3</v>
      </c>
      <c r="BH62" s="634">
        <v>2</v>
      </c>
      <c r="BI62" s="70">
        <v>1</v>
      </c>
      <c r="BJ62" s="130">
        <f t="shared" si="922"/>
        <v>26</v>
      </c>
      <c r="BK62" s="163">
        <f t="shared" si="923"/>
        <v>2.1666666666666665</v>
      </c>
      <c r="BL62" s="376">
        <v>2</v>
      </c>
      <c r="BM62" s="70">
        <v>2</v>
      </c>
      <c r="BN62" s="23">
        <v>3</v>
      </c>
      <c r="BO62" s="70">
        <v>3</v>
      </c>
      <c r="BP62" s="23">
        <v>2</v>
      </c>
      <c r="BQ62" s="70">
        <v>2</v>
      </c>
      <c r="BR62" s="634">
        <v>2</v>
      </c>
      <c r="BS62" s="70">
        <v>8</v>
      </c>
      <c r="BT62" s="634">
        <v>3</v>
      </c>
      <c r="BU62" s="634">
        <v>2</v>
      </c>
      <c r="BV62" s="634">
        <v>4</v>
      </c>
      <c r="BW62" s="634">
        <v>2</v>
      </c>
      <c r="BX62" s="130">
        <f t="shared" si="930"/>
        <v>35</v>
      </c>
      <c r="BY62" s="163">
        <f t="shared" si="931"/>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938"/>
        <v>43</v>
      </c>
      <c r="CM62" s="163">
        <f t="shared" si="939"/>
        <v>3.5833333333333335</v>
      </c>
      <c r="CN62" s="634">
        <v>2</v>
      </c>
      <c r="CO62" s="70">
        <v>3</v>
      </c>
      <c r="CP62" s="23">
        <v>2</v>
      </c>
      <c r="CQ62" s="70">
        <v>2</v>
      </c>
      <c r="CR62" s="1068">
        <v>1</v>
      </c>
      <c r="CS62" s="1069">
        <v>0</v>
      </c>
      <c r="CT62" s="1070">
        <v>2</v>
      </c>
      <c r="CU62" s="1069">
        <v>4</v>
      </c>
      <c r="CV62" s="1070"/>
      <c r="CW62" s="1070"/>
      <c r="CX62" s="1070"/>
      <c r="CY62" s="1070"/>
      <c r="CZ62" s="1071">
        <f t="shared" si="944"/>
        <v>16</v>
      </c>
      <c r="DA62" s="163">
        <f t="shared" si="945"/>
        <v>2</v>
      </c>
      <c r="DB62" s="683">
        <f t="shared" si="1017"/>
        <v>-8</v>
      </c>
      <c r="DC62" s="672">
        <f t="shared" si="1060"/>
        <v>-1</v>
      </c>
      <c r="DD62" s="683">
        <f t="shared" si="1018"/>
        <v>5</v>
      </c>
      <c r="DE62" s="481">
        <v>-1</v>
      </c>
      <c r="DF62" s="683">
        <f t="shared" si="1020"/>
        <v>-2</v>
      </c>
      <c r="DG62" s="672">
        <f t="shared" si="1021"/>
        <v>-0.4</v>
      </c>
      <c r="DH62" s="683">
        <f t="shared" si="1022"/>
        <v>-2</v>
      </c>
      <c r="DI62" s="672">
        <f t="shared" si="1023"/>
        <v>-0.66666666666666663</v>
      </c>
      <c r="DJ62" s="683">
        <f t="shared" si="1024"/>
        <v>0</v>
      </c>
      <c r="DK62" s="672">
        <f>DJ62/BA62</f>
        <v>0</v>
      </c>
      <c r="DL62" s="683">
        <f t="shared" si="1025"/>
        <v>2</v>
      </c>
      <c r="DM62" s="672">
        <f t="shared" si="1083"/>
        <v>2</v>
      </c>
      <c r="DN62" s="683">
        <f t="shared" si="1026"/>
        <v>-2</v>
      </c>
      <c r="DO62" s="672">
        <f>DN62/BC62</f>
        <v>-0.66666666666666663</v>
      </c>
      <c r="DP62" s="683">
        <f t="shared" si="1027"/>
        <v>3</v>
      </c>
      <c r="DQ62" s="672">
        <f>DP62/BD62</f>
        <v>3</v>
      </c>
      <c r="DR62" s="683">
        <f t="shared" si="1028"/>
        <v>-2</v>
      </c>
      <c r="DS62" s="672">
        <f t="shared" si="1029"/>
        <v>-0.5</v>
      </c>
      <c r="DT62" s="683">
        <f t="shared" si="1030"/>
        <v>1</v>
      </c>
      <c r="DU62" s="109">
        <f t="shared" si="1031"/>
        <v>0.5</v>
      </c>
      <c r="DV62" s="683">
        <f t="shared" si="1032"/>
        <v>-1</v>
      </c>
      <c r="DW62" s="672">
        <f t="shared" si="1033"/>
        <v>-0.33333333333333331</v>
      </c>
      <c r="DX62" s="683">
        <f t="shared" si="1034"/>
        <v>-1</v>
      </c>
      <c r="DY62" s="672">
        <f>DX62/BH62</f>
        <v>-0.5</v>
      </c>
      <c r="DZ62" s="683">
        <f t="shared" si="1035"/>
        <v>1</v>
      </c>
      <c r="EA62" s="672">
        <f t="shared" si="1036"/>
        <v>1</v>
      </c>
      <c r="EB62" s="332">
        <f t="shared" si="1037"/>
        <v>0</v>
      </c>
      <c r="EC62" s="410">
        <f t="shared" si="1038"/>
        <v>0</v>
      </c>
      <c r="ED62" s="332">
        <f t="shared" si="1039"/>
        <v>1</v>
      </c>
      <c r="EE62" s="410">
        <f t="shared" si="1040"/>
        <v>0.5</v>
      </c>
      <c r="EF62" s="332">
        <f t="shared" si="1041"/>
        <v>0</v>
      </c>
      <c r="EG62" s="410">
        <f t="shared" si="1042"/>
        <v>0</v>
      </c>
      <c r="EH62" s="332">
        <f t="shared" si="1043"/>
        <v>-1</v>
      </c>
      <c r="EI62" s="410">
        <f t="shared" si="1061"/>
        <v>-0.33333333333333331</v>
      </c>
      <c r="EJ62" s="332">
        <f t="shared" si="946"/>
        <v>0</v>
      </c>
      <c r="EK62" s="410">
        <f t="shared" si="1044"/>
        <v>0</v>
      </c>
      <c r="EL62" s="332">
        <f t="shared" si="947"/>
        <v>0</v>
      </c>
      <c r="EM62" s="410">
        <f>EL62/BQ62</f>
        <v>0</v>
      </c>
      <c r="EN62" s="332">
        <f t="shared" si="948"/>
        <v>6</v>
      </c>
      <c r="EO62" s="410">
        <f>EN62/BR62</f>
        <v>3</v>
      </c>
      <c r="EP62" s="332">
        <f t="shared" si="949"/>
        <v>-5</v>
      </c>
      <c r="EQ62" s="410">
        <f t="shared" si="1045"/>
        <v>-0.625</v>
      </c>
      <c r="ER62" s="332">
        <f t="shared" si="950"/>
        <v>-1</v>
      </c>
      <c r="ES62" s="410">
        <f t="shared" si="1062"/>
        <v>-0.33333333333333331</v>
      </c>
      <c r="ET62" s="332">
        <f t="shared" si="951"/>
        <v>2</v>
      </c>
      <c r="EU62" s="410">
        <f>ET62/BU62</f>
        <v>1</v>
      </c>
      <c r="EV62" s="332">
        <f t="shared" si="953"/>
        <v>-2</v>
      </c>
      <c r="EW62" s="410">
        <f>EV62/BV62</f>
        <v>-0.5</v>
      </c>
      <c r="EX62" s="332">
        <f t="shared" si="954"/>
        <v>10</v>
      </c>
      <c r="EY62" s="410">
        <f>EX62/BW62</f>
        <v>5</v>
      </c>
      <c r="EZ62" s="332">
        <f t="shared" si="955"/>
        <v>-7</v>
      </c>
      <c r="FA62" s="410">
        <f>EZ62/BZ62</f>
        <v>-0.58333333333333337</v>
      </c>
      <c r="FB62" s="332">
        <f t="shared" si="956"/>
        <v>-2</v>
      </c>
      <c r="FC62" s="410">
        <f t="shared" si="1063"/>
        <v>-0.4</v>
      </c>
      <c r="FD62" s="332">
        <f t="shared" si="957"/>
        <v>-1</v>
      </c>
      <c r="FE62" s="410">
        <f>FD62/CB62</f>
        <v>-0.33333333333333331</v>
      </c>
      <c r="FF62" s="332">
        <f t="shared" si="958"/>
        <v>0</v>
      </c>
      <c r="FG62" s="410">
        <f>FF62/CC62</f>
        <v>0</v>
      </c>
      <c r="FH62" s="332">
        <f t="shared" si="959"/>
        <v>2</v>
      </c>
      <c r="FI62" s="410">
        <f t="shared" si="1014"/>
        <v>1</v>
      </c>
      <c r="FJ62" s="332">
        <f t="shared" si="960"/>
        <v>-2</v>
      </c>
      <c r="FK62" s="410">
        <f>FJ62/CE62</f>
        <v>-0.5</v>
      </c>
      <c r="FL62" s="332">
        <f t="shared" si="961"/>
        <v>2</v>
      </c>
      <c r="FM62" s="410">
        <f>FL62/CF62</f>
        <v>1</v>
      </c>
      <c r="FN62" s="332">
        <f t="shared" si="962"/>
        <v>-2</v>
      </c>
      <c r="FO62" s="410">
        <f>FN62/CG62</f>
        <v>-0.5</v>
      </c>
      <c r="FP62" s="332">
        <f t="shared" si="963"/>
        <v>0</v>
      </c>
      <c r="FQ62" s="410">
        <f t="shared" si="964"/>
        <v>0</v>
      </c>
      <c r="FR62" s="332">
        <f t="shared" si="965"/>
        <v>2</v>
      </c>
      <c r="FS62" s="410">
        <f t="shared" si="1064"/>
        <v>1</v>
      </c>
      <c r="FT62" s="332">
        <f t="shared" si="966"/>
        <v>-3</v>
      </c>
      <c r="FU62" s="410">
        <f t="shared" si="967"/>
        <v>-0.75</v>
      </c>
      <c r="FV62" s="332">
        <f t="shared" si="968"/>
        <v>1</v>
      </c>
      <c r="FW62" s="410">
        <f t="shared" si="969"/>
        <v>1</v>
      </c>
      <c r="FX62" s="332">
        <f t="shared" si="970"/>
        <v>1</v>
      </c>
      <c r="FY62" s="410">
        <f t="shared" si="971"/>
        <v>0.5</v>
      </c>
      <c r="FZ62" s="332">
        <f t="shared" si="972"/>
        <v>-1</v>
      </c>
      <c r="GA62" s="410">
        <f t="shared" si="973"/>
        <v>-0.33333333333333331</v>
      </c>
      <c r="GB62" s="332">
        <f t="shared" si="974"/>
        <v>0</v>
      </c>
      <c r="GC62" s="410">
        <f t="shared" si="975"/>
        <v>0</v>
      </c>
      <c r="GD62" s="332">
        <f t="shared" si="976"/>
        <v>-1</v>
      </c>
      <c r="GE62" s="410">
        <f t="shared" si="977"/>
        <v>-0.5</v>
      </c>
      <c r="GF62" s="332">
        <f t="shared" si="978"/>
        <v>-1</v>
      </c>
      <c r="GG62" s="410">
        <f t="shared" si="979"/>
        <v>-1</v>
      </c>
      <c r="GH62" s="332">
        <f t="shared" si="980"/>
        <v>2</v>
      </c>
      <c r="GI62" s="410">
        <v>0</v>
      </c>
      <c r="GJ62" s="332">
        <f t="shared" si="982"/>
        <v>2</v>
      </c>
      <c r="GK62" s="410">
        <f t="shared" si="983"/>
        <v>1</v>
      </c>
      <c r="GL62" s="332">
        <f t="shared" si="984"/>
        <v>-4</v>
      </c>
      <c r="GM62" s="410">
        <f t="shared" si="985"/>
        <v>-1</v>
      </c>
      <c r="GN62" s="332">
        <f t="shared" si="986"/>
        <v>0</v>
      </c>
      <c r="GO62" s="410" t="e">
        <f t="shared" si="987"/>
        <v>#DIV/0!</v>
      </c>
      <c r="GP62" s="332">
        <f t="shared" si="988"/>
        <v>0</v>
      </c>
      <c r="GQ62" s="410" t="e">
        <f t="shared" si="989"/>
        <v>#DIV/0!</v>
      </c>
      <c r="GR62" s="332">
        <f t="shared" si="990"/>
        <v>0</v>
      </c>
      <c r="GS62" s="410" t="e">
        <f t="shared" si="991"/>
        <v>#DIV/0!</v>
      </c>
      <c r="GT62" s="920">
        <f t="shared" si="992"/>
        <v>4</v>
      </c>
      <c r="GU62" s="921">
        <f t="shared" si="993"/>
        <v>4</v>
      </c>
      <c r="GV62" s="122">
        <f t="shared" si="994"/>
        <v>0</v>
      </c>
      <c r="GW62" s="1003">
        <f t="shared" ref="GW62:GW70" si="1084">IF(ISERROR(GV62/GT62),0,GV62/GT62)</f>
        <v>0</v>
      </c>
      <c r="GX62" s="707"/>
      <c r="GY62" s="707"/>
      <c r="GZ62" s="707"/>
      <c r="HA62" t="str">
        <f t="shared" si="996"/>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65"/>
        <v>9</v>
      </c>
      <c r="HN62" s="271">
        <f t="shared" si="1065"/>
        <v>8</v>
      </c>
      <c r="HO62" s="271">
        <f t="shared" si="1065"/>
        <v>3</v>
      </c>
      <c r="HP62" s="271">
        <f t="shared" si="1065"/>
        <v>10</v>
      </c>
      <c r="HQ62" s="271">
        <f t="shared" si="1065"/>
        <v>7</v>
      </c>
      <c r="HR62" s="271">
        <f t="shared" si="1065"/>
        <v>5</v>
      </c>
      <c r="HS62" s="271">
        <f t="shared" si="1065"/>
        <v>10</v>
      </c>
      <c r="HT62" s="271">
        <f t="shared" si="1065"/>
        <v>6</v>
      </c>
      <c r="HU62" s="271">
        <f t="shared" si="1065"/>
        <v>17</v>
      </c>
      <c r="HV62" s="271">
        <f t="shared" si="1065"/>
        <v>24</v>
      </c>
      <c r="HW62" s="271">
        <f t="shared" si="1065"/>
        <v>8</v>
      </c>
      <c r="HX62" s="271">
        <f t="shared" si="1065"/>
        <v>8</v>
      </c>
      <c r="HY62" s="271">
        <f t="shared" si="1066"/>
        <v>0</v>
      </c>
      <c r="HZ62" s="271">
        <f t="shared" si="1066"/>
        <v>5</v>
      </c>
      <c r="IA62" s="271">
        <f t="shared" si="1066"/>
        <v>3</v>
      </c>
      <c r="IB62" s="271">
        <f t="shared" si="1066"/>
        <v>1</v>
      </c>
      <c r="IC62" s="271">
        <f t="shared" si="1066"/>
        <v>1</v>
      </c>
      <c r="ID62" s="271">
        <f t="shared" si="1066"/>
        <v>3</v>
      </c>
      <c r="IE62" s="271">
        <f t="shared" si="1066"/>
        <v>1</v>
      </c>
      <c r="IF62" s="271">
        <f t="shared" si="1066"/>
        <v>4</v>
      </c>
      <c r="IG62" s="271">
        <f t="shared" si="1066"/>
        <v>2</v>
      </c>
      <c r="IH62" s="271">
        <f t="shared" si="1066"/>
        <v>3</v>
      </c>
      <c r="II62" s="271">
        <f t="shared" si="1066"/>
        <v>2</v>
      </c>
      <c r="IJ62" s="271">
        <f t="shared" si="1066"/>
        <v>1</v>
      </c>
      <c r="IK62" s="826">
        <f t="shared" si="1067"/>
        <v>2</v>
      </c>
      <c r="IL62" s="826">
        <f t="shared" si="1067"/>
        <v>2</v>
      </c>
      <c r="IM62" s="826">
        <f t="shared" si="1067"/>
        <v>3</v>
      </c>
      <c r="IN62" s="826">
        <f t="shared" si="1067"/>
        <v>3</v>
      </c>
      <c r="IO62" s="826">
        <f t="shared" si="1067"/>
        <v>2</v>
      </c>
      <c r="IP62" s="826">
        <f t="shared" si="1047"/>
        <v>2</v>
      </c>
      <c r="IQ62" s="826">
        <f t="shared" si="1048"/>
        <v>2</v>
      </c>
      <c r="IR62" s="826">
        <f t="shared" si="1049"/>
        <v>8</v>
      </c>
      <c r="IS62" s="826">
        <f t="shared" si="1050"/>
        <v>3</v>
      </c>
      <c r="IT62" s="826">
        <f t="shared" si="1068"/>
        <v>2</v>
      </c>
      <c r="IU62" s="826">
        <f t="shared" si="1051"/>
        <v>4</v>
      </c>
      <c r="IV62" s="826">
        <f t="shared" si="1069"/>
        <v>2</v>
      </c>
      <c r="IW62" s="953">
        <f t="shared" si="1052"/>
        <v>12</v>
      </c>
      <c r="IX62" s="953">
        <f t="shared" si="1053"/>
        <v>5</v>
      </c>
      <c r="IY62" s="953">
        <f t="shared" si="1054"/>
        <v>3</v>
      </c>
      <c r="IZ62" s="953">
        <f t="shared" si="1055"/>
        <v>2</v>
      </c>
      <c r="JA62" s="953">
        <f t="shared" si="1056"/>
        <v>2</v>
      </c>
      <c r="JB62" s="953">
        <f t="shared" si="1057"/>
        <v>4</v>
      </c>
      <c r="JC62" s="953">
        <f t="shared" si="1058"/>
        <v>2</v>
      </c>
      <c r="JD62" s="953">
        <f t="shared" si="1070"/>
        <v>4</v>
      </c>
      <c r="JE62" s="953">
        <f t="shared" si="1070"/>
        <v>2</v>
      </c>
      <c r="JF62" s="953">
        <f t="shared" si="1070"/>
        <v>2</v>
      </c>
      <c r="JG62" s="953">
        <f t="shared" si="1059"/>
        <v>4</v>
      </c>
      <c r="JH62" s="953">
        <f t="shared" si="1071"/>
        <v>1</v>
      </c>
      <c r="JI62" s="1013">
        <f t="shared" si="1072"/>
        <v>2</v>
      </c>
      <c r="JJ62" s="1013">
        <f t="shared" si="1072"/>
        <v>3</v>
      </c>
      <c r="JK62" s="1013">
        <f t="shared" si="1073"/>
        <v>2</v>
      </c>
      <c r="JL62" s="1013">
        <f t="shared" si="1074"/>
        <v>2</v>
      </c>
      <c r="JM62" s="1013">
        <f t="shared" si="1075"/>
        <v>1</v>
      </c>
      <c r="JN62" s="1013">
        <f t="shared" si="1076"/>
        <v>0</v>
      </c>
      <c r="JO62" s="1013">
        <f t="shared" si="1077"/>
        <v>2</v>
      </c>
      <c r="JP62" s="1013">
        <f t="shared" si="1078"/>
        <v>4</v>
      </c>
      <c r="JQ62" s="1013">
        <f t="shared" si="1079"/>
        <v>0</v>
      </c>
      <c r="JR62" s="1013">
        <f t="shared" si="1080"/>
        <v>0</v>
      </c>
      <c r="JS62" s="1013">
        <f t="shared" si="1081"/>
        <v>0</v>
      </c>
      <c r="JT62" s="1013">
        <f t="shared" si="1082"/>
        <v>0</v>
      </c>
    </row>
    <row r="63" spans="1:280" s="32" customFormat="1">
      <c r="A63" s="802"/>
      <c r="B63" s="235">
        <v>8.1199999999999992</v>
      </c>
      <c r="C63" s="30"/>
      <c r="D63" s="455"/>
      <c r="E63" s="1114" t="s">
        <v>61</v>
      </c>
      <c r="F63" s="1114"/>
      <c r="G63" s="1115"/>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918"/>
        <v>1780</v>
      </c>
      <c r="AW63" s="164">
        <f t="shared" si="919"/>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922"/>
        <v>1199</v>
      </c>
      <c r="BK63" s="164">
        <f t="shared" si="923"/>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930"/>
        <v>2342</v>
      </c>
      <c r="BY63" s="164">
        <f t="shared" si="931"/>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938"/>
        <v>2134</v>
      </c>
      <c r="CM63" s="164">
        <f t="shared" si="939"/>
        <v>177.83333333333334</v>
      </c>
      <c r="CN63" s="635">
        <v>216</v>
      </c>
      <c r="CO63" s="78">
        <v>220</v>
      </c>
      <c r="CP63" s="31">
        <v>228</v>
      </c>
      <c r="CQ63" s="78">
        <v>187</v>
      </c>
      <c r="CR63" s="1072">
        <v>185</v>
      </c>
      <c r="CS63" s="1073">
        <v>70</v>
      </c>
      <c r="CT63" s="1074">
        <v>159</v>
      </c>
      <c r="CU63" s="1073">
        <v>214</v>
      </c>
      <c r="CV63" s="1074"/>
      <c r="CW63" s="1074"/>
      <c r="CX63" s="1074"/>
      <c r="CY63" s="1074"/>
      <c r="CZ63" s="1075">
        <f t="shared" si="944"/>
        <v>1479</v>
      </c>
      <c r="DA63" s="164">
        <f t="shared" si="945"/>
        <v>184.875</v>
      </c>
      <c r="DB63" s="695">
        <f t="shared" si="1017"/>
        <v>-1</v>
      </c>
      <c r="DC63" s="678">
        <f t="shared" si="1060"/>
        <v>-1.1235955056179775E-2</v>
      </c>
      <c r="DD63" s="695">
        <f t="shared" si="1018"/>
        <v>71</v>
      </c>
      <c r="DE63" s="678">
        <f>DD63/AX63</f>
        <v>0.80681818181818177</v>
      </c>
      <c r="DF63" s="695">
        <f t="shared" si="1020"/>
        <v>-88</v>
      </c>
      <c r="DG63" s="678">
        <f t="shared" si="1021"/>
        <v>-0.55345911949685533</v>
      </c>
      <c r="DH63" s="695">
        <f t="shared" si="1022"/>
        <v>12</v>
      </c>
      <c r="DI63" s="678">
        <f t="shared" si="1023"/>
        <v>0.16901408450704225</v>
      </c>
      <c r="DJ63" s="695">
        <f t="shared" si="1024"/>
        <v>-46</v>
      </c>
      <c r="DK63" s="678">
        <f>DJ63/BA63</f>
        <v>-0.55421686746987953</v>
      </c>
      <c r="DL63" s="695">
        <f t="shared" si="1025"/>
        <v>119</v>
      </c>
      <c r="DM63" s="678">
        <f t="shared" si="1083"/>
        <v>3.2162162162162162</v>
      </c>
      <c r="DN63" s="695">
        <f t="shared" si="1026"/>
        <v>-105</v>
      </c>
      <c r="DO63" s="678">
        <f>DN63/BC63</f>
        <v>-0.67307692307692313</v>
      </c>
      <c r="DP63" s="695">
        <f t="shared" si="1027"/>
        <v>65</v>
      </c>
      <c r="DQ63" s="678">
        <f>DP63/BD63</f>
        <v>1.2745098039215685</v>
      </c>
      <c r="DR63" s="695">
        <f t="shared" si="1028"/>
        <v>-21</v>
      </c>
      <c r="DS63" s="678">
        <f t="shared" si="1029"/>
        <v>-0.18103448275862069</v>
      </c>
      <c r="DT63" s="695">
        <f t="shared" si="1030"/>
        <v>26</v>
      </c>
      <c r="DU63" s="117">
        <f t="shared" si="1031"/>
        <v>0.27368421052631581</v>
      </c>
      <c r="DV63" s="695">
        <f t="shared" si="1032"/>
        <v>-30</v>
      </c>
      <c r="DW63" s="678">
        <f t="shared" si="1033"/>
        <v>-0.24793388429752067</v>
      </c>
      <c r="DX63" s="695">
        <f t="shared" si="1034"/>
        <v>40</v>
      </c>
      <c r="DY63" s="678">
        <f>DX63/BH63</f>
        <v>0.43956043956043955</v>
      </c>
      <c r="DZ63" s="695">
        <f t="shared" si="1035"/>
        <v>9</v>
      </c>
      <c r="EA63" s="678">
        <f t="shared" si="1036"/>
        <v>6.8702290076335881E-2</v>
      </c>
      <c r="EB63" s="338">
        <f t="shared" si="1037"/>
        <v>35</v>
      </c>
      <c r="EC63" s="412">
        <f t="shared" si="1038"/>
        <v>0.25</v>
      </c>
      <c r="ED63" s="338">
        <f t="shared" si="1039"/>
        <v>-26</v>
      </c>
      <c r="EE63" s="412">
        <f t="shared" si="1040"/>
        <v>-0.14857142857142858</v>
      </c>
      <c r="EF63" s="338">
        <f t="shared" si="1041"/>
        <v>-17</v>
      </c>
      <c r="EG63" s="412">
        <f t="shared" si="1042"/>
        <v>-0.11409395973154363</v>
      </c>
      <c r="EH63" s="338">
        <f t="shared" si="1043"/>
        <v>31</v>
      </c>
      <c r="EI63" s="412">
        <f t="shared" si="1061"/>
        <v>0.23484848484848486</v>
      </c>
      <c r="EJ63" s="338">
        <f t="shared" si="946"/>
        <v>-24</v>
      </c>
      <c r="EK63" s="412">
        <f t="shared" si="1044"/>
        <v>-0.14723926380368099</v>
      </c>
      <c r="EL63" s="338">
        <f t="shared" si="947"/>
        <v>-21</v>
      </c>
      <c r="EM63" s="412">
        <f>EL63/BQ63</f>
        <v>-0.15107913669064749</v>
      </c>
      <c r="EN63" s="338">
        <f t="shared" si="948"/>
        <v>-4</v>
      </c>
      <c r="EO63" s="412">
        <f>EN63/BR63</f>
        <v>-3.3898305084745763E-2</v>
      </c>
      <c r="EP63" s="338">
        <f t="shared" si="949"/>
        <v>157</v>
      </c>
      <c r="EQ63" s="412">
        <f t="shared" si="1045"/>
        <v>1.3771929824561404</v>
      </c>
      <c r="ER63" s="338">
        <f t="shared" si="950"/>
        <v>87</v>
      </c>
      <c r="ES63" s="412">
        <f t="shared" si="1062"/>
        <v>0.3210332103321033</v>
      </c>
      <c r="ET63" s="338">
        <f t="shared" si="951"/>
        <v>-27</v>
      </c>
      <c r="EU63" s="412">
        <f>ET63/BU63</f>
        <v>-7.5418994413407825E-2</v>
      </c>
      <c r="EV63" s="338">
        <f t="shared" si="953"/>
        <v>-79</v>
      </c>
      <c r="EW63" s="412">
        <f>EV63/BV63</f>
        <v>-0.23867069486404835</v>
      </c>
      <c r="EX63" s="338">
        <f t="shared" si="954"/>
        <v>-54</v>
      </c>
      <c r="EY63" s="412">
        <f>EX63/BW63</f>
        <v>-0.21428571428571427</v>
      </c>
      <c r="EZ63" s="338">
        <f t="shared" si="955"/>
        <v>-5</v>
      </c>
      <c r="FA63" s="412">
        <f>EZ63/BZ63</f>
        <v>-2.5252525252525252E-2</v>
      </c>
      <c r="FB63" s="338">
        <f t="shared" si="956"/>
        <v>4</v>
      </c>
      <c r="FC63" s="412">
        <f t="shared" si="1063"/>
        <v>2.072538860103627E-2</v>
      </c>
      <c r="FD63" s="338">
        <f t="shared" si="957"/>
        <v>-16</v>
      </c>
      <c r="FE63" s="412">
        <f>FD63/CB63</f>
        <v>-8.1218274111675121E-2</v>
      </c>
      <c r="FF63" s="338">
        <f t="shared" si="958"/>
        <v>38</v>
      </c>
      <c r="FG63" s="412">
        <f>FF63/CC63</f>
        <v>0.20994475138121546</v>
      </c>
      <c r="FH63" s="338">
        <f t="shared" si="959"/>
        <v>-113</v>
      </c>
      <c r="FI63" s="412">
        <f t="shared" si="1014"/>
        <v>-0.51598173515981738</v>
      </c>
      <c r="FJ63" s="338">
        <f t="shared" si="960"/>
        <v>53</v>
      </c>
      <c r="FK63" s="412">
        <f>FJ63/CE63</f>
        <v>0.5</v>
      </c>
      <c r="FL63" s="338">
        <f t="shared" si="961"/>
        <v>16</v>
      </c>
      <c r="FM63" s="412">
        <f>FL63/CF63</f>
        <v>0.10062893081761007</v>
      </c>
      <c r="FN63" s="338">
        <f t="shared" si="962"/>
        <v>65</v>
      </c>
      <c r="FO63" s="412">
        <f>FN63/CG63</f>
        <v>0.37142857142857144</v>
      </c>
      <c r="FP63" s="338">
        <f t="shared" si="963"/>
        <v>-75</v>
      </c>
      <c r="FQ63" s="412">
        <f t="shared" si="964"/>
        <v>-0.3125</v>
      </c>
      <c r="FR63" s="338">
        <f t="shared" si="965"/>
        <v>-8</v>
      </c>
      <c r="FS63" s="412">
        <f t="shared" si="1064"/>
        <v>-4.8484848484848485E-2</v>
      </c>
      <c r="FT63" s="338">
        <f t="shared" si="966"/>
        <v>-13</v>
      </c>
      <c r="FU63" s="412">
        <f t="shared" si="967"/>
        <v>-8.2802547770700632E-2</v>
      </c>
      <c r="FV63" s="338">
        <f t="shared" si="968"/>
        <v>72</v>
      </c>
      <c r="FW63" s="412">
        <f t="shared" si="969"/>
        <v>0.5</v>
      </c>
      <c r="FX63" s="338">
        <f t="shared" si="970"/>
        <v>4</v>
      </c>
      <c r="FY63" s="412">
        <f t="shared" si="971"/>
        <v>1.8518518518518517E-2</v>
      </c>
      <c r="FZ63" s="338">
        <f t="shared" si="972"/>
        <v>8</v>
      </c>
      <c r="GA63" s="412">
        <f t="shared" si="973"/>
        <v>3.6363636363636362E-2</v>
      </c>
      <c r="GB63" s="338">
        <f t="shared" si="974"/>
        <v>-41</v>
      </c>
      <c r="GC63" s="412">
        <f t="shared" si="975"/>
        <v>-0.17982456140350878</v>
      </c>
      <c r="GD63" s="338">
        <f t="shared" si="976"/>
        <v>-2</v>
      </c>
      <c r="GE63" s="412">
        <f t="shared" si="977"/>
        <v>-1.06951871657754E-2</v>
      </c>
      <c r="GF63" s="338">
        <f t="shared" si="978"/>
        <v>-115</v>
      </c>
      <c r="GG63" s="412">
        <f t="shared" si="979"/>
        <v>-0.6216216216216216</v>
      </c>
      <c r="GH63" s="338">
        <f t="shared" si="980"/>
        <v>89</v>
      </c>
      <c r="GI63" s="412">
        <f t="shared" si="981"/>
        <v>1.2714285714285714</v>
      </c>
      <c r="GJ63" s="338">
        <f t="shared" si="982"/>
        <v>55</v>
      </c>
      <c r="GK63" s="412">
        <f t="shared" si="983"/>
        <v>0.34591194968553457</v>
      </c>
      <c r="GL63" s="338">
        <f t="shared" si="984"/>
        <v>-214</v>
      </c>
      <c r="GM63" s="412">
        <f t="shared" si="985"/>
        <v>-1</v>
      </c>
      <c r="GN63" s="338">
        <f t="shared" si="986"/>
        <v>0</v>
      </c>
      <c r="GO63" s="412" t="e">
        <f t="shared" si="987"/>
        <v>#DIV/0!</v>
      </c>
      <c r="GP63" s="338">
        <f t="shared" si="988"/>
        <v>0</v>
      </c>
      <c r="GQ63" s="412" t="e">
        <f t="shared" si="989"/>
        <v>#DIV/0!</v>
      </c>
      <c r="GR63" s="338">
        <f t="shared" si="990"/>
        <v>0</v>
      </c>
      <c r="GS63" s="412" t="e">
        <f t="shared" si="991"/>
        <v>#DIV/0!</v>
      </c>
      <c r="GT63" s="923">
        <f t="shared" si="992"/>
        <v>175</v>
      </c>
      <c r="GU63" s="924">
        <f t="shared" si="993"/>
        <v>214</v>
      </c>
      <c r="GV63" s="123">
        <f t="shared" si="994"/>
        <v>39</v>
      </c>
      <c r="GW63" s="117">
        <f t="shared" si="1084"/>
        <v>0.22285714285714286</v>
      </c>
      <c r="GX63" s="711"/>
      <c r="GY63" s="711"/>
      <c r="GZ63" s="711"/>
      <c r="HA63" s="32" t="str">
        <f t="shared" si="996"/>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65"/>
        <v>92</v>
      </c>
      <c r="HN63" s="279">
        <f t="shared" si="1065"/>
        <v>96</v>
      </c>
      <c r="HO63" s="279">
        <f t="shared" si="1065"/>
        <v>115</v>
      </c>
      <c r="HP63" s="279">
        <f t="shared" si="1065"/>
        <v>210</v>
      </c>
      <c r="HQ63" s="279">
        <f t="shared" si="1065"/>
        <v>102</v>
      </c>
      <c r="HR63" s="279">
        <f t="shared" si="1065"/>
        <v>122</v>
      </c>
      <c r="HS63" s="279">
        <f t="shared" si="1065"/>
        <v>186</v>
      </c>
      <c r="HT63" s="279">
        <f t="shared" si="1065"/>
        <v>216</v>
      </c>
      <c r="HU63" s="279">
        <f t="shared" si="1065"/>
        <v>180</v>
      </c>
      <c r="HV63" s="279">
        <f t="shared" si="1065"/>
        <v>183</v>
      </c>
      <c r="HW63" s="279">
        <f t="shared" si="1065"/>
        <v>189</v>
      </c>
      <c r="HX63" s="279">
        <f t="shared" si="1065"/>
        <v>89</v>
      </c>
      <c r="HY63" s="279">
        <f t="shared" si="1066"/>
        <v>88</v>
      </c>
      <c r="HZ63" s="279">
        <f t="shared" si="1066"/>
        <v>159</v>
      </c>
      <c r="IA63" s="279">
        <f t="shared" si="1066"/>
        <v>71</v>
      </c>
      <c r="IB63" s="279">
        <f t="shared" si="1066"/>
        <v>83</v>
      </c>
      <c r="IC63" s="279">
        <f t="shared" si="1066"/>
        <v>37</v>
      </c>
      <c r="ID63" s="279">
        <f t="shared" si="1066"/>
        <v>156</v>
      </c>
      <c r="IE63" s="279">
        <f t="shared" si="1066"/>
        <v>51</v>
      </c>
      <c r="IF63" s="279">
        <f t="shared" si="1066"/>
        <v>116</v>
      </c>
      <c r="IG63" s="279">
        <f t="shared" si="1066"/>
        <v>95</v>
      </c>
      <c r="IH63" s="279">
        <f t="shared" si="1066"/>
        <v>121</v>
      </c>
      <c r="II63" s="279">
        <f t="shared" si="1066"/>
        <v>91</v>
      </c>
      <c r="IJ63" s="279">
        <f t="shared" si="1066"/>
        <v>131</v>
      </c>
      <c r="IK63" s="830">
        <f t="shared" si="1067"/>
        <v>140</v>
      </c>
      <c r="IL63" s="830">
        <f t="shared" si="1067"/>
        <v>175</v>
      </c>
      <c r="IM63" s="830">
        <f t="shared" si="1067"/>
        <v>149</v>
      </c>
      <c r="IN63" s="830">
        <f t="shared" si="1067"/>
        <v>132</v>
      </c>
      <c r="IO63" s="830">
        <f t="shared" si="1067"/>
        <v>163</v>
      </c>
      <c r="IP63" s="830">
        <f t="shared" si="1047"/>
        <v>139</v>
      </c>
      <c r="IQ63" s="830">
        <f t="shared" si="1048"/>
        <v>118</v>
      </c>
      <c r="IR63" s="830">
        <f t="shared" si="1049"/>
        <v>114</v>
      </c>
      <c r="IS63" s="830">
        <f t="shared" si="1050"/>
        <v>271</v>
      </c>
      <c r="IT63" s="830">
        <f t="shared" si="1068"/>
        <v>358</v>
      </c>
      <c r="IU63" s="830">
        <f t="shared" si="1051"/>
        <v>331</v>
      </c>
      <c r="IV63" s="830">
        <f t="shared" si="1069"/>
        <v>252</v>
      </c>
      <c r="IW63" s="957">
        <f t="shared" si="1052"/>
        <v>198</v>
      </c>
      <c r="IX63" s="957">
        <f t="shared" si="1053"/>
        <v>193</v>
      </c>
      <c r="IY63" s="957">
        <f t="shared" si="1054"/>
        <v>197</v>
      </c>
      <c r="IZ63" s="957">
        <f t="shared" si="1055"/>
        <v>181</v>
      </c>
      <c r="JA63" s="957">
        <f t="shared" si="1056"/>
        <v>219</v>
      </c>
      <c r="JB63" s="957">
        <f t="shared" si="1057"/>
        <v>106</v>
      </c>
      <c r="JC63" s="957">
        <f t="shared" si="1058"/>
        <v>159</v>
      </c>
      <c r="JD63" s="957">
        <f t="shared" si="1070"/>
        <v>175</v>
      </c>
      <c r="JE63" s="957">
        <f t="shared" si="1070"/>
        <v>240</v>
      </c>
      <c r="JF63" s="957">
        <f t="shared" si="1070"/>
        <v>165</v>
      </c>
      <c r="JG63" s="957">
        <f t="shared" si="1059"/>
        <v>157</v>
      </c>
      <c r="JH63" s="957">
        <f t="shared" si="1071"/>
        <v>144</v>
      </c>
      <c r="JI63" s="1017">
        <f t="shared" si="1072"/>
        <v>216</v>
      </c>
      <c r="JJ63" s="1017">
        <f t="shared" si="1072"/>
        <v>220</v>
      </c>
      <c r="JK63" s="1017">
        <f t="shared" si="1073"/>
        <v>228</v>
      </c>
      <c r="JL63" s="1017">
        <f t="shared" si="1074"/>
        <v>187</v>
      </c>
      <c r="JM63" s="1017">
        <f t="shared" si="1075"/>
        <v>185</v>
      </c>
      <c r="JN63" s="1017">
        <f t="shared" si="1076"/>
        <v>70</v>
      </c>
      <c r="JO63" s="1017">
        <f t="shared" si="1077"/>
        <v>159</v>
      </c>
      <c r="JP63" s="1017">
        <f t="shared" si="1078"/>
        <v>214</v>
      </c>
      <c r="JQ63" s="1017">
        <f t="shared" si="1079"/>
        <v>0</v>
      </c>
      <c r="JR63" s="1017">
        <f t="shared" si="1080"/>
        <v>0</v>
      </c>
      <c r="JS63" s="1017">
        <f t="shared" si="1081"/>
        <v>0</v>
      </c>
      <c r="JT63" s="1017">
        <f t="shared" si="1082"/>
        <v>0</v>
      </c>
    </row>
    <row r="64" spans="1:280" s="1" customFormat="1" ht="15.75" thickBot="1">
      <c r="A64" s="803"/>
      <c r="B64" s="104">
        <v>8.1300000000000008</v>
      </c>
      <c r="C64" s="4"/>
      <c r="D64" s="456"/>
      <c r="E64" s="1112" t="s">
        <v>62</v>
      </c>
      <c r="F64" s="1112"/>
      <c r="G64" s="1113"/>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918"/>
        <v>2237</v>
      </c>
      <c r="AW64" s="165">
        <f t="shared" si="919"/>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922"/>
        <v>611</v>
      </c>
      <c r="BK64" s="165">
        <f t="shared" si="923"/>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930"/>
        <v>574</v>
      </c>
      <c r="BY64" s="165">
        <f t="shared" si="931"/>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938"/>
        <v>430</v>
      </c>
      <c r="CM64" s="165">
        <f t="shared" si="939"/>
        <v>35.833333333333336</v>
      </c>
      <c r="CN64" s="637">
        <v>44</v>
      </c>
      <c r="CO64" s="65">
        <v>35</v>
      </c>
      <c r="CP64" s="17">
        <v>39</v>
      </c>
      <c r="CQ64" s="65">
        <v>38</v>
      </c>
      <c r="CR64" s="1076">
        <v>21</v>
      </c>
      <c r="CS64" s="1077">
        <v>31</v>
      </c>
      <c r="CT64" s="1078">
        <v>67</v>
      </c>
      <c r="CU64" s="1077">
        <v>50</v>
      </c>
      <c r="CV64" s="1078"/>
      <c r="CW64" s="1078"/>
      <c r="CX64" s="1078"/>
      <c r="CY64" s="1078"/>
      <c r="CZ64" s="1079">
        <f t="shared" si="944"/>
        <v>325</v>
      </c>
      <c r="DA64" s="165">
        <f t="shared" si="945"/>
        <v>40.625</v>
      </c>
      <c r="DB64" s="667">
        <f t="shared" si="1017"/>
        <v>-26</v>
      </c>
      <c r="DC64" s="681">
        <f t="shared" si="1060"/>
        <v>-0.20155038759689922</v>
      </c>
      <c r="DD64" s="667">
        <f t="shared" si="1018"/>
        <v>78</v>
      </c>
      <c r="DE64" s="681">
        <f>DD64/AX64</f>
        <v>0.75728155339805825</v>
      </c>
      <c r="DF64" s="667">
        <f t="shared" si="1020"/>
        <v>-24</v>
      </c>
      <c r="DG64" s="681">
        <f t="shared" si="1021"/>
        <v>-0.13259668508287292</v>
      </c>
      <c r="DH64" s="667">
        <f t="shared" si="1022"/>
        <v>-152</v>
      </c>
      <c r="DI64" s="681">
        <f t="shared" si="1023"/>
        <v>-0.96815286624203822</v>
      </c>
      <c r="DJ64" s="667">
        <f t="shared" si="1024"/>
        <v>2</v>
      </c>
      <c r="DK64" s="681">
        <f>DJ64/BA64</f>
        <v>0.4</v>
      </c>
      <c r="DL64" s="667">
        <f t="shared" si="1025"/>
        <v>43</v>
      </c>
      <c r="DM64" s="681">
        <f t="shared" si="1083"/>
        <v>6.1428571428571432</v>
      </c>
      <c r="DN64" s="667">
        <f t="shared" si="1026"/>
        <v>-41</v>
      </c>
      <c r="DO64" s="681">
        <f>DN64/BC64</f>
        <v>-0.82</v>
      </c>
      <c r="DP64" s="667">
        <f t="shared" si="1027"/>
        <v>17</v>
      </c>
      <c r="DQ64" s="681">
        <f>DP64/BD64</f>
        <v>1.8888888888888888</v>
      </c>
      <c r="DR64" s="667">
        <f t="shared" si="1028"/>
        <v>-3</v>
      </c>
      <c r="DS64" s="681">
        <f t="shared" si="1029"/>
        <v>-0.11538461538461539</v>
      </c>
      <c r="DT64" s="667">
        <f t="shared" si="1030"/>
        <v>-6</v>
      </c>
      <c r="DU64" s="193">
        <f t="shared" si="1031"/>
        <v>-0.2608695652173913</v>
      </c>
      <c r="DV64" s="667">
        <f t="shared" si="1032"/>
        <v>1</v>
      </c>
      <c r="DW64" s="681">
        <f t="shared" si="1033"/>
        <v>5.8823529411764705E-2</v>
      </c>
      <c r="DX64" s="667">
        <f t="shared" si="1034"/>
        <v>-3</v>
      </c>
      <c r="DY64" s="681">
        <f>DX64/BH64</f>
        <v>-0.16666666666666666</v>
      </c>
      <c r="DZ64" s="667">
        <f t="shared" si="1035"/>
        <v>7</v>
      </c>
      <c r="EA64" s="681">
        <f t="shared" si="1036"/>
        <v>0.46666666666666667</v>
      </c>
      <c r="EB64" s="169">
        <f t="shared" si="1037"/>
        <v>19</v>
      </c>
      <c r="EC64" s="413">
        <f t="shared" si="1038"/>
        <v>0.86363636363636365</v>
      </c>
      <c r="ED64" s="169">
        <f t="shared" si="1039"/>
        <v>-1</v>
      </c>
      <c r="EE64" s="413">
        <f t="shared" si="1040"/>
        <v>-2.4390243902439025E-2</v>
      </c>
      <c r="EF64" s="169">
        <f t="shared" si="1041"/>
        <v>6</v>
      </c>
      <c r="EG64" s="413">
        <f t="shared" si="1042"/>
        <v>0.15</v>
      </c>
      <c r="EH64" s="169">
        <f t="shared" si="1043"/>
        <v>-19</v>
      </c>
      <c r="EI64" s="413">
        <f t="shared" si="1061"/>
        <v>-0.41304347826086957</v>
      </c>
      <c r="EJ64" s="169">
        <f t="shared" si="946"/>
        <v>-7</v>
      </c>
      <c r="EK64" s="413">
        <f t="shared" si="1044"/>
        <v>-0.25925925925925924</v>
      </c>
      <c r="EL64" s="169">
        <f t="shared" si="947"/>
        <v>8</v>
      </c>
      <c r="EM64" s="413">
        <f>EL64/BQ64</f>
        <v>0.4</v>
      </c>
      <c r="EN64" s="169">
        <f t="shared" si="948"/>
        <v>82</v>
      </c>
      <c r="EO64" s="413">
        <f>EN64/BR64</f>
        <v>2.9285714285714284</v>
      </c>
      <c r="EP64" s="169">
        <f t="shared" si="949"/>
        <v>-16</v>
      </c>
      <c r="EQ64" s="413">
        <f t="shared" si="1045"/>
        <v>-0.14545454545454545</v>
      </c>
      <c r="ER64" s="169">
        <f t="shared" si="950"/>
        <v>-34</v>
      </c>
      <c r="ES64" s="413">
        <f t="shared" si="1062"/>
        <v>-0.36170212765957449</v>
      </c>
      <c r="ET64" s="169">
        <f t="shared" si="951"/>
        <v>-8</v>
      </c>
      <c r="EU64" s="413">
        <f>ET64/BU64</f>
        <v>-0.13333333333333333</v>
      </c>
      <c r="EV64" s="169">
        <f t="shared" si="953"/>
        <v>-18</v>
      </c>
      <c r="EW64" s="413">
        <f>EV64/BV64</f>
        <v>-0.34615384615384615</v>
      </c>
      <c r="EX64" s="169">
        <f t="shared" si="954"/>
        <v>-14</v>
      </c>
      <c r="EY64" s="413">
        <f>EX64/BW64</f>
        <v>-0.41176470588235292</v>
      </c>
      <c r="EZ64" s="169">
        <f t="shared" si="955"/>
        <v>-3</v>
      </c>
      <c r="FA64" s="413">
        <f>EZ64/BZ64</f>
        <v>-0.15</v>
      </c>
      <c r="FB64" s="169">
        <f t="shared" si="956"/>
        <v>16</v>
      </c>
      <c r="FC64" s="413">
        <f t="shared" si="1063"/>
        <v>0.94117647058823528</v>
      </c>
      <c r="FD64" s="169">
        <f t="shared" si="957"/>
        <v>12</v>
      </c>
      <c r="FE64" s="413">
        <f>FD64/CB64</f>
        <v>0.36363636363636365</v>
      </c>
      <c r="FF64" s="169">
        <f t="shared" si="958"/>
        <v>-31</v>
      </c>
      <c r="FG64" s="413">
        <f>FF64/CC64</f>
        <v>-0.68888888888888888</v>
      </c>
      <c r="FH64" s="169">
        <f t="shared" si="959"/>
        <v>25</v>
      </c>
      <c r="FI64" s="413">
        <f t="shared" si="1014"/>
        <v>1.7857142857142858</v>
      </c>
      <c r="FJ64" s="169">
        <f t="shared" si="960"/>
        <v>28</v>
      </c>
      <c r="FK64" s="413">
        <f>FJ64/CE64</f>
        <v>0.71794871794871795</v>
      </c>
      <c r="FL64" s="169">
        <f t="shared" si="961"/>
        <v>-17</v>
      </c>
      <c r="FM64" s="413">
        <f>FL64/CF64</f>
        <v>-0.2537313432835821</v>
      </c>
      <c r="FN64" s="169">
        <f t="shared" si="962"/>
        <v>-10</v>
      </c>
      <c r="FO64" s="413">
        <f>FN64/CG64</f>
        <v>-0.2</v>
      </c>
      <c r="FP64" s="169">
        <f t="shared" si="963"/>
        <v>-1</v>
      </c>
      <c r="FQ64" s="413">
        <f t="shared" si="964"/>
        <v>-2.5000000000000001E-2</v>
      </c>
      <c r="FR64" s="169">
        <f t="shared" si="965"/>
        <v>10</v>
      </c>
      <c r="FS64" s="413">
        <f t="shared" si="1064"/>
        <v>0.25641025641025639</v>
      </c>
      <c r="FT64" s="169">
        <f t="shared" si="966"/>
        <v>-32</v>
      </c>
      <c r="FU64" s="413">
        <f t="shared" si="967"/>
        <v>-0.65306122448979587</v>
      </c>
      <c r="FV64" s="169">
        <f t="shared" si="968"/>
        <v>27</v>
      </c>
      <c r="FW64" s="413">
        <f t="shared" si="969"/>
        <v>1.588235294117647</v>
      </c>
      <c r="FX64" s="169">
        <f t="shared" si="970"/>
        <v>-9</v>
      </c>
      <c r="FY64" s="413">
        <f t="shared" si="971"/>
        <v>-0.20454545454545456</v>
      </c>
      <c r="FZ64" s="169">
        <f t="shared" si="972"/>
        <v>4</v>
      </c>
      <c r="GA64" s="413">
        <f t="shared" si="973"/>
        <v>0.11428571428571428</v>
      </c>
      <c r="GB64" s="169">
        <f t="shared" si="974"/>
        <v>-1</v>
      </c>
      <c r="GC64" s="413">
        <f t="shared" si="975"/>
        <v>-2.564102564102564E-2</v>
      </c>
      <c r="GD64" s="169">
        <f t="shared" si="976"/>
        <v>-17</v>
      </c>
      <c r="GE64" s="413">
        <f t="shared" si="977"/>
        <v>-0.44736842105263158</v>
      </c>
      <c r="GF64" s="169">
        <f t="shared" si="978"/>
        <v>10</v>
      </c>
      <c r="GG64" s="413">
        <f t="shared" si="979"/>
        <v>0.47619047619047616</v>
      </c>
      <c r="GH64" s="169">
        <f t="shared" si="980"/>
        <v>36</v>
      </c>
      <c r="GI64" s="413">
        <f t="shared" si="981"/>
        <v>1.1612903225806452</v>
      </c>
      <c r="GJ64" s="169">
        <f t="shared" si="982"/>
        <v>-17</v>
      </c>
      <c r="GK64" s="413">
        <f t="shared" si="983"/>
        <v>-0.2537313432835821</v>
      </c>
      <c r="GL64" s="169">
        <f t="shared" si="984"/>
        <v>-50</v>
      </c>
      <c r="GM64" s="413">
        <f t="shared" si="985"/>
        <v>-1</v>
      </c>
      <c r="GN64" s="169">
        <f t="shared" si="986"/>
        <v>0</v>
      </c>
      <c r="GO64" s="413" t="e">
        <f t="shared" si="987"/>
        <v>#DIV/0!</v>
      </c>
      <c r="GP64" s="169">
        <f t="shared" si="988"/>
        <v>0</v>
      </c>
      <c r="GQ64" s="413" t="e">
        <f t="shared" si="989"/>
        <v>#DIV/0!</v>
      </c>
      <c r="GR64" s="169">
        <f t="shared" si="990"/>
        <v>0</v>
      </c>
      <c r="GS64" s="413" t="e">
        <f t="shared" si="991"/>
        <v>#DIV/0!</v>
      </c>
      <c r="GT64" s="925">
        <f t="shared" si="992"/>
        <v>50</v>
      </c>
      <c r="GU64" s="926">
        <f t="shared" si="993"/>
        <v>50</v>
      </c>
      <c r="GV64" s="124">
        <f t="shared" si="994"/>
        <v>0</v>
      </c>
      <c r="GW64" s="193">
        <f t="shared" si="1084"/>
        <v>0</v>
      </c>
      <c r="GX64" s="705"/>
      <c r="GY64" s="705"/>
      <c r="GZ64" s="705"/>
      <c r="HA64" s="1" t="str">
        <f t="shared" si="996"/>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65"/>
        <v>131</v>
      </c>
      <c r="HN64" s="283">
        <f t="shared" si="1065"/>
        <v>154</v>
      </c>
      <c r="HO64" s="283">
        <f t="shared" si="1065"/>
        <v>147</v>
      </c>
      <c r="HP64" s="283">
        <f t="shared" si="1065"/>
        <v>176</v>
      </c>
      <c r="HQ64" s="283">
        <f t="shared" si="1065"/>
        <v>183</v>
      </c>
      <c r="HR64" s="283">
        <f t="shared" si="1065"/>
        <v>162</v>
      </c>
      <c r="HS64" s="283">
        <f t="shared" si="1065"/>
        <v>222</v>
      </c>
      <c r="HT64" s="283">
        <f t="shared" si="1065"/>
        <v>216</v>
      </c>
      <c r="HU64" s="283">
        <f t="shared" si="1065"/>
        <v>229</v>
      </c>
      <c r="HV64" s="283">
        <f t="shared" si="1065"/>
        <v>301</v>
      </c>
      <c r="HW64" s="283">
        <f t="shared" si="1065"/>
        <v>187</v>
      </c>
      <c r="HX64" s="283">
        <f t="shared" si="1065"/>
        <v>129</v>
      </c>
      <c r="HY64" s="283">
        <f t="shared" si="1066"/>
        <v>103</v>
      </c>
      <c r="HZ64" s="283">
        <f t="shared" si="1066"/>
        <v>181</v>
      </c>
      <c r="IA64" s="283">
        <f t="shared" si="1066"/>
        <v>157</v>
      </c>
      <c r="IB64" s="283">
        <f t="shared" si="1066"/>
        <v>5</v>
      </c>
      <c r="IC64" s="283">
        <f t="shared" si="1066"/>
        <v>7</v>
      </c>
      <c r="ID64" s="283">
        <f t="shared" si="1066"/>
        <v>50</v>
      </c>
      <c r="IE64" s="283">
        <f t="shared" si="1066"/>
        <v>9</v>
      </c>
      <c r="IF64" s="283">
        <f t="shared" si="1066"/>
        <v>26</v>
      </c>
      <c r="IG64" s="283">
        <f t="shared" si="1066"/>
        <v>23</v>
      </c>
      <c r="IH64" s="283">
        <f t="shared" si="1066"/>
        <v>17</v>
      </c>
      <c r="II64" s="283">
        <f t="shared" si="1066"/>
        <v>18</v>
      </c>
      <c r="IJ64" s="283">
        <f t="shared" si="1066"/>
        <v>15</v>
      </c>
      <c r="IK64" s="832">
        <f t="shared" si="1067"/>
        <v>22</v>
      </c>
      <c r="IL64" s="832">
        <f t="shared" si="1067"/>
        <v>41</v>
      </c>
      <c r="IM64" s="832">
        <f t="shared" si="1067"/>
        <v>40</v>
      </c>
      <c r="IN64" s="832">
        <f t="shared" si="1067"/>
        <v>46</v>
      </c>
      <c r="IO64" s="832">
        <f t="shared" si="1067"/>
        <v>27</v>
      </c>
      <c r="IP64" s="832">
        <f t="shared" si="1047"/>
        <v>20</v>
      </c>
      <c r="IQ64" s="832">
        <f t="shared" si="1048"/>
        <v>28</v>
      </c>
      <c r="IR64" s="832">
        <f t="shared" si="1049"/>
        <v>110</v>
      </c>
      <c r="IS64" s="832">
        <f t="shared" si="1050"/>
        <v>94</v>
      </c>
      <c r="IT64" s="832">
        <f t="shared" si="1068"/>
        <v>60</v>
      </c>
      <c r="IU64" s="832">
        <f t="shared" si="1051"/>
        <v>52</v>
      </c>
      <c r="IV64" s="832">
        <f t="shared" si="1069"/>
        <v>34</v>
      </c>
      <c r="IW64" s="959">
        <f t="shared" si="1052"/>
        <v>20</v>
      </c>
      <c r="IX64" s="959">
        <f t="shared" si="1053"/>
        <v>17</v>
      </c>
      <c r="IY64" s="959">
        <f t="shared" si="1054"/>
        <v>33</v>
      </c>
      <c r="IZ64" s="959">
        <f t="shared" si="1055"/>
        <v>45</v>
      </c>
      <c r="JA64" s="959">
        <f t="shared" si="1056"/>
        <v>14</v>
      </c>
      <c r="JB64" s="959">
        <f t="shared" si="1057"/>
        <v>39</v>
      </c>
      <c r="JC64" s="959">
        <f t="shared" si="1058"/>
        <v>67</v>
      </c>
      <c r="JD64" s="959">
        <f t="shared" si="1070"/>
        <v>50</v>
      </c>
      <c r="JE64" s="959">
        <f t="shared" si="1070"/>
        <v>40</v>
      </c>
      <c r="JF64" s="959">
        <f t="shared" si="1070"/>
        <v>39</v>
      </c>
      <c r="JG64" s="959">
        <f t="shared" si="1059"/>
        <v>49</v>
      </c>
      <c r="JH64" s="959">
        <f t="shared" si="1071"/>
        <v>17</v>
      </c>
      <c r="JI64" s="1019">
        <f t="shared" si="1072"/>
        <v>44</v>
      </c>
      <c r="JJ64" s="1019">
        <f t="shared" si="1072"/>
        <v>35</v>
      </c>
      <c r="JK64" s="1019">
        <f t="shared" si="1073"/>
        <v>39</v>
      </c>
      <c r="JL64" s="1019">
        <f t="shared" si="1074"/>
        <v>38</v>
      </c>
      <c r="JM64" s="1019">
        <f t="shared" si="1075"/>
        <v>21</v>
      </c>
      <c r="JN64" s="1019">
        <f t="shared" si="1076"/>
        <v>31</v>
      </c>
      <c r="JO64" s="1019">
        <f t="shared" si="1077"/>
        <v>67</v>
      </c>
      <c r="JP64" s="1019">
        <f t="shared" si="1078"/>
        <v>50</v>
      </c>
      <c r="JQ64" s="1019">
        <f t="shared" si="1079"/>
        <v>0</v>
      </c>
      <c r="JR64" s="1019">
        <f t="shared" si="1080"/>
        <v>0</v>
      </c>
      <c r="JS64" s="1019">
        <f t="shared" si="1081"/>
        <v>0</v>
      </c>
      <c r="JT64" s="1019">
        <f t="shared" si="1082"/>
        <v>0</v>
      </c>
    </row>
    <row r="65" spans="1:280" s="12" customFormat="1" ht="15.75" customHeight="1">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c r="A66" s="808"/>
      <c r="B66" s="56">
        <v>9.1</v>
      </c>
      <c r="C66" s="35"/>
      <c r="D66" s="465"/>
      <c r="E66" s="1129" t="s">
        <v>68</v>
      </c>
      <c r="F66" s="1129"/>
      <c r="G66" s="1130"/>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v>1</v>
      </c>
      <c r="CQ66" s="74">
        <v>1</v>
      </c>
      <c r="CR66" s="19">
        <v>1</v>
      </c>
      <c r="CS66" s="74">
        <v>1</v>
      </c>
      <c r="CT66" s="653">
        <v>1</v>
      </c>
      <c r="CU66" s="74">
        <v>1</v>
      </c>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85">CN66-CK66</f>
        <v>0</v>
      </c>
      <c r="FW66" s="410">
        <f>FV66/CK66</f>
        <v>0</v>
      </c>
      <c r="FX66" s="325">
        <f t="shared" ref="FX66:FX70" si="1086">CO66-CN66</f>
        <v>0</v>
      </c>
      <c r="FY66" s="410">
        <f>FX66/CN66</f>
        <v>0</v>
      </c>
      <c r="FZ66" s="325">
        <f t="shared" ref="FZ66:FZ70" si="1087">CP66-CO66</f>
        <v>0</v>
      </c>
      <c r="GA66" s="410">
        <f>FZ66/CO66</f>
        <v>0</v>
      </c>
      <c r="GB66" s="325">
        <f t="shared" ref="GB66:GB70" si="1088">CQ66-CP66</f>
        <v>0</v>
      </c>
      <c r="GC66" s="410">
        <f>GB66/CP66</f>
        <v>0</v>
      </c>
      <c r="GD66" s="325">
        <f t="shared" ref="GD66:GD70" si="1089">CR66-CQ66</f>
        <v>0</v>
      </c>
      <c r="GE66" s="410">
        <f>GD66/CQ66</f>
        <v>0</v>
      </c>
      <c r="GF66" s="325">
        <f t="shared" ref="GF66:GF70" si="1090">CS66-CR66</f>
        <v>0</v>
      </c>
      <c r="GG66" s="410">
        <f>GF66/CR66</f>
        <v>0</v>
      </c>
      <c r="GH66" s="325">
        <f t="shared" ref="GH66:GH70" si="1091">CT66-CS66</f>
        <v>0</v>
      </c>
      <c r="GI66" s="410">
        <f>GH66/CS66</f>
        <v>0</v>
      </c>
      <c r="GJ66" s="325">
        <f t="shared" ref="GJ66:GJ70" si="1092">CU66-CT66</f>
        <v>0</v>
      </c>
      <c r="GK66" s="410">
        <f>GJ66/CT66</f>
        <v>0</v>
      </c>
      <c r="GL66" s="325">
        <f t="shared" ref="GL66:GL70" si="1093">CV66-CU66</f>
        <v>-1</v>
      </c>
      <c r="GM66" s="410">
        <f>GL66/CU66</f>
        <v>-1</v>
      </c>
      <c r="GN66" s="325">
        <f t="shared" ref="GN66:GN70" si="1094">CW66-CV66</f>
        <v>0</v>
      </c>
      <c r="GO66" s="410" t="e">
        <f>GN66/CV66</f>
        <v>#DIV/0!</v>
      </c>
      <c r="GP66" s="325">
        <f t="shared" ref="GP66:GP70" si="1095">CX66-CW66</f>
        <v>0</v>
      </c>
      <c r="GQ66" s="410" t="e">
        <f>GP66/CW66</f>
        <v>#DIV/0!</v>
      </c>
      <c r="GR66" s="325">
        <f t="shared" ref="GR66:GR70" si="1096">CY66-CX66</f>
        <v>0</v>
      </c>
      <c r="GS66" s="410" t="e">
        <f>GR66/CX66</f>
        <v>#DIV/0!</v>
      </c>
      <c r="GT66" s="228">
        <f>CG66</f>
        <v>1</v>
      </c>
      <c r="GU66" s="901">
        <f>CU66</f>
        <v>1</v>
      </c>
      <c r="GV66" s="674">
        <f>(GU66-GT66)*100</f>
        <v>0</v>
      </c>
      <c r="GW66" s="109">
        <f t="shared" ref="GW66:GW69" si="1097">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98">AJ66</f>
        <v>1</v>
      </c>
      <c r="HN66" s="275">
        <f t="shared" si="1098"/>
        <v>0.998</v>
      </c>
      <c r="HO66" s="275">
        <f t="shared" si="1098"/>
        <v>1</v>
      </c>
      <c r="HP66" s="275">
        <f t="shared" si="1098"/>
        <v>1</v>
      </c>
      <c r="HQ66" s="275">
        <f t="shared" si="1098"/>
        <v>1</v>
      </c>
      <c r="HR66" s="275">
        <f t="shared" si="1098"/>
        <v>1</v>
      </c>
      <c r="HS66" s="275">
        <f t="shared" si="1098"/>
        <v>1</v>
      </c>
      <c r="HT66" s="275">
        <f t="shared" si="1098"/>
        <v>1</v>
      </c>
      <c r="HU66" s="275">
        <f t="shared" si="1098"/>
        <v>1</v>
      </c>
      <c r="HV66" s="275">
        <f t="shared" si="1098"/>
        <v>1</v>
      </c>
      <c r="HW66" s="275">
        <f t="shared" si="1098"/>
        <v>1</v>
      </c>
      <c r="HX66" s="275">
        <f t="shared" si="1098"/>
        <v>1</v>
      </c>
      <c r="HY66" s="275">
        <f t="shared" ref="HY66:IJ70" si="1099">AX66</f>
        <v>1</v>
      </c>
      <c r="HZ66" s="275">
        <f t="shared" si="1099"/>
        <v>0.99739999999999995</v>
      </c>
      <c r="IA66" s="275">
        <f t="shared" si="1099"/>
        <v>1</v>
      </c>
      <c r="IB66" s="275">
        <f t="shared" si="1099"/>
        <v>1</v>
      </c>
      <c r="IC66" s="275">
        <f t="shared" si="1099"/>
        <v>1</v>
      </c>
      <c r="ID66" s="275">
        <f t="shared" si="1099"/>
        <v>1</v>
      </c>
      <c r="IE66" s="275">
        <f t="shared" si="1099"/>
        <v>1</v>
      </c>
      <c r="IF66" s="275">
        <f t="shared" si="1099"/>
        <v>1</v>
      </c>
      <c r="IG66" s="275">
        <f t="shared" si="1099"/>
        <v>1</v>
      </c>
      <c r="IH66" s="275">
        <f t="shared" si="1099"/>
        <v>1</v>
      </c>
      <c r="II66" s="275">
        <f t="shared" si="1099"/>
        <v>1</v>
      </c>
      <c r="IJ66" s="275">
        <f t="shared" si="1099"/>
        <v>1</v>
      </c>
      <c r="IK66" s="828">
        <f>BL66</f>
        <v>1</v>
      </c>
      <c r="IL66" s="828">
        <f t="shared" ref="IL66:IU70" si="1100">BM66</f>
        <v>1</v>
      </c>
      <c r="IM66" s="828">
        <f t="shared" si="1100"/>
        <v>0.99329999999999996</v>
      </c>
      <c r="IN66" s="828">
        <f t="shared" si="1100"/>
        <v>1</v>
      </c>
      <c r="IO66" s="828">
        <f t="shared" si="1100"/>
        <v>1</v>
      </c>
      <c r="IP66" s="828">
        <f t="shared" si="1100"/>
        <v>1</v>
      </c>
      <c r="IQ66" s="828">
        <f t="shared" si="1100"/>
        <v>1</v>
      </c>
      <c r="IR66" s="828">
        <f t="shared" si="1100"/>
        <v>1</v>
      </c>
      <c r="IS66" s="828">
        <f t="shared" si="1100"/>
        <v>1</v>
      </c>
      <c r="IT66" s="828">
        <f t="shared" si="1100"/>
        <v>0.99839999999999995</v>
      </c>
      <c r="IU66" s="828">
        <f t="shared" si="1100"/>
        <v>1</v>
      </c>
      <c r="IV66" s="828">
        <f t="shared" ref="IV66:IV70" si="1101">BW66</f>
        <v>1</v>
      </c>
      <c r="IW66" s="955">
        <f>BZ66</f>
        <v>1</v>
      </c>
      <c r="IX66" s="955">
        <f t="shared" ref="IX66:JH70" si="1102">CA66</f>
        <v>1</v>
      </c>
      <c r="IY66" s="955">
        <f t="shared" si="1102"/>
        <v>1</v>
      </c>
      <c r="IZ66" s="955">
        <f t="shared" si="1102"/>
        <v>1</v>
      </c>
      <c r="JA66" s="955">
        <f t="shared" si="1102"/>
        <v>1</v>
      </c>
      <c r="JB66" s="955">
        <f t="shared" si="1102"/>
        <v>1</v>
      </c>
      <c r="JC66" s="955">
        <f t="shared" si="1102"/>
        <v>1</v>
      </c>
      <c r="JD66" s="955">
        <f t="shared" si="1102"/>
        <v>1</v>
      </c>
      <c r="JE66" s="955">
        <f t="shared" si="1102"/>
        <v>1</v>
      </c>
      <c r="JF66" s="955">
        <f t="shared" si="1102"/>
        <v>1</v>
      </c>
      <c r="JG66" s="955">
        <f t="shared" si="1102"/>
        <v>1</v>
      </c>
      <c r="JH66" s="955">
        <f t="shared" si="1102"/>
        <v>1</v>
      </c>
      <c r="JI66" s="1015">
        <f t="shared" ref="JI66:JI70" si="1103">CN66</f>
        <v>1</v>
      </c>
      <c r="JJ66" s="1015">
        <f t="shared" ref="JJ66:JJ70" si="1104">CO66</f>
        <v>1</v>
      </c>
      <c r="JK66" s="1015">
        <f t="shared" ref="JK66:JK70" si="1105">CP66</f>
        <v>1</v>
      </c>
      <c r="JL66" s="1015">
        <f t="shared" ref="JL66:JL70" si="1106">CQ66</f>
        <v>1</v>
      </c>
      <c r="JM66" s="1015">
        <f t="shared" ref="JM66:JM70" si="1107">CR66</f>
        <v>1</v>
      </c>
      <c r="JN66" s="1015">
        <f t="shared" ref="JN66:JN70" si="1108">CS66</f>
        <v>1</v>
      </c>
      <c r="JO66" s="1015">
        <f t="shared" ref="JO66:JO70" si="1109">CT66</f>
        <v>1</v>
      </c>
      <c r="JP66" s="1015">
        <f t="shared" ref="JP66:JP70" si="1110">CU66</f>
        <v>1</v>
      </c>
      <c r="JQ66" s="1015">
        <f t="shared" ref="JQ66:JQ70" si="1111">CV66</f>
        <v>0</v>
      </c>
      <c r="JR66" s="1015">
        <f t="shared" ref="JR66:JR70" si="1112">CW66</f>
        <v>0</v>
      </c>
      <c r="JS66" s="1015">
        <f t="shared" ref="JS66:JS70" si="1113">CX66</f>
        <v>0</v>
      </c>
      <c r="JT66" s="1015">
        <f t="shared" ref="JT66:JT70" si="1114">CY66</f>
        <v>0</v>
      </c>
    </row>
    <row r="67" spans="1:280" s="177" customFormat="1">
      <c r="A67" s="808"/>
      <c r="B67" s="76">
        <v>9.1999999999999993</v>
      </c>
      <c r="C67" s="173"/>
      <c r="D67" s="466"/>
      <c r="E67" s="1131" t="s">
        <v>69</v>
      </c>
      <c r="F67" s="1131"/>
      <c r="G67" s="1132"/>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v>0</v>
      </c>
      <c r="CQ67" s="175">
        <v>0</v>
      </c>
      <c r="CR67" s="174">
        <v>0</v>
      </c>
      <c r="CS67" s="175">
        <v>0</v>
      </c>
      <c r="CT67" s="654">
        <v>0</v>
      </c>
      <c r="CU67" s="175">
        <v>0</v>
      </c>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85"/>
        <v>0</v>
      </c>
      <c r="FW67" s="417">
        <v>0</v>
      </c>
      <c r="FX67" s="336">
        <f t="shared" si="1086"/>
        <v>0</v>
      </c>
      <c r="FY67" s="417">
        <v>0</v>
      </c>
      <c r="FZ67" s="336">
        <f t="shared" si="1087"/>
        <v>0</v>
      </c>
      <c r="GA67" s="417">
        <v>0</v>
      </c>
      <c r="GB67" s="336">
        <f t="shared" si="1088"/>
        <v>0</v>
      </c>
      <c r="GC67" s="417">
        <v>0</v>
      </c>
      <c r="GD67" s="336">
        <f t="shared" si="1089"/>
        <v>0</v>
      </c>
      <c r="GE67" s="417">
        <v>0</v>
      </c>
      <c r="GF67" s="336">
        <f t="shared" si="1090"/>
        <v>0</v>
      </c>
      <c r="GG67" s="417">
        <v>0</v>
      </c>
      <c r="GH67" s="336">
        <f t="shared" si="1091"/>
        <v>0</v>
      </c>
      <c r="GI67" s="417">
        <v>0</v>
      </c>
      <c r="GJ67" s="336">
        <f t="shared" si="1092"/>
        <v>0</v>
      </c>
      <c r="GK67" s="412">
        <v>0</v>
      </c>
      <c r="GL67" s="336">
        <f t="shared" si="1093"/>
        <v>0</v>
      </c>
      <c r="GM67" s="417" t="e">
        <f>GL67/CU67</f>
        <v>#DIV/0!</v>
      </c>
      <c r="GN67" s="336">
        <f t="shared" si="1094"/>
        <v>0</v>
      </c>
      <c r="GO67" s="417" t="e">
        <f>GN67/CV67</f>
        <v>#DIV/0!</v>
      </c>
      <c r="GP67" s="336">
        <f t="shared" si="1095"/>
        <v>0</v>
      </c>
      <c r="GQ67" s="417" t="e">
        <f>GP67/CW67</f>
        <v>#DIV/0!</v>
      </c>
      <c r="GR67" s="336">
        <f t="shared" si="1096"/>
        <v>0</v>
      </c>
      <c r="GS67" s="417" t="e">
        <f>GR67/CX67</f>
        <v>#DIV/0!</v>
      </c>
      <c r="GT67" s="229">
        <f>CG67</f>
        <v>0</v>
      </c>
      <c r="GU67" s="902">
        <f>CU67</f>
        <v>0</v>
      </c>
      <c r="GV67" s="691">
        <f>(GU67-GT67)*100</f>
        <v>0</v>
      </c>
      <c r="GW67" s="117">
        <f t="shared" si="1097"/>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98"/>
        <v>0</v>
      </c>
      <c r="HN67" s="301">
        <f t="shared" si="1098"/>
        <v>2E-3</v>
      </c>
      <c r="HO67" s="301">
        <f t="shared" si="1098"/>
        <v>0</v>
      </c>
      <c r="HP67" s="301">
        <f t="shared" si="1098"/>
        <v>0</v>
      </c>
      <c r="HQ67" s="301">
        <f t="shared" si="1098"/>
        <v>0</v>
      </c>
      <c r="HR67" s="301">
        <f t="shared" si="1098"/>
        <v>0</v>
      </c>
      <c r="HS67" s="301">
        <f t="shared" si="1098"/>
        <v>0</v>
      </c>
      <c r="HT67" s="301">
        <f t="shared" si="1098"/>
        <v>0</v>
      </c>
      <c r="HU67" s="301">
        <f t="shared" si="1098"/>
        <v>0</v>
      </c>
      <c r="HV67" s="301">
        <f t="shared" si="1098"/>
        <v>0</v>
      </c>
      <c r="HW67" s="301">
        <f t="shared" si="1098"/>
        <v>0</v>
      </c>
      <c r="HX67" s="301">
        <f t="shared" si="1098"/>
        <v>0</v>
      </c>
      <c r="HY67" s="301">
        <f t="shared" si="1099"/>
        <v>0</v>
      </c>
      <c r="HZ67" s="301">
        <f t="shared" si="1099"/>
        <v>2.5999999999999999E-3</v>
      </c>
      <c r="IA67" s="301">
        <f t="shared" si="1099"/>
        <v>0</v>
      </c>
      <c r="IB67" s="301">
        <f t="shared" si="1099"/>
        <v>0</v>
      </c>
      <c r="IC67" s="301">
        <f t="shared" si="1099"/>
        <v>0</v>
      </c>
      <c r="ID67" s="301">
        <f t="shared" si="1099"/>
        <v>0</v>
      </c>
      <c r="IE67" s="301">
        <f t="shared" si="1099"/>
        <v>0</v>
      </c>
      <c r="IF67" s="301">
        <f t="shared" si="1099"/>
        <v>0</v>
      </c>
      <c r="IG67" s="301">
        <f t="shared" si="1099"/>
        <v>0</v>
      </c>
      <c r="IH67" s="301">
        <f t="shared" si="1099"/>
        <v>0</v>
      </c>
      <c r="II67" s="301">
        <f t="shared" si="1099"/>
        <v>0</v>
      </c>
      <c r="IJ67" s="301">
        <f t="shared" si="1099"/>
        <v>0</v>
      </c>
      <c r="IK67" s="841">
        <f>BL67</f>
        <v>0</v>
      </c>
      <c r="IL67" s="841">
        <f t="shared" si="1100"/>
        <v>0</v>
      </c>
      <c r="IM67" s="841">
        <f t="shared" si="1100"/>
        <v>6.7000000000000002E-3</v>
      </c>
      <c r="IN67" s="841">
        <f t="shared" si="1100"/>
        <v>0</v>
      </c>
      <c r="IO67" s="841">
        <f t="shared" si="1100"/>
        <v>0</v>
      </c>
      <c r="IP67" s="841">
        <f t="shared" si="1100"/>
        <v>0</v>
      </c>
      <c r="IQ67" s="841">
        <f t="shared" si="1100"/>
        <v>0</v>
      </c>
      <c r="IR67" s="841">
        <f t="shared" si="1100"/>
        <v>0</v>
      </c>
      <c r="IS67" s="841">
        <f t="shared" si="1100"/>
        <v>0</v>
      </c>
      <c r="IT67" s="841">
        <f t="shared" si="1100"/>
        <v>1.6000000000000001E-3</v>
      </c>
      <c r="IU67" s="841">
        <f t="shared" si="1100"/>
        <v>0</v>
      </c>
      <c r="IV67" s="841">
        <f t="shared" si="1101"/>
        <v>0</v>
      </c>
      <c r="IW67" s="968">
        <f>BZ67</f>
        <v>0</v>
      </c>
      <c r="IX67" s="968">
        <f t="shared" si="1102"/>
        <v>0</v>
      </c>
      <c r="IY67" s="968">
        <f t="shared" si="1102"/>
        <v>0</v>
      </c>
      <c r="IZ67" s="968">
        <f t="shared" si="1102"/>
        <v>0</v>
      </c>
      <c r="JA67" s="968">
        <f t="shared" si="1102"/>
        <v>0</v>
      </c>
      <c r="JB67" s="968">
        <f t="shared" si="1102"/>
        <v>0</v>
      </c>
      <c r="JC67" s="968">
        <f t="shared" si="1102"/>
        <v>0</v>
      </c>
      <c r="JD67" s="968">
        <f t="shared" si="1102"/>
        <v>0</v>
      </c>
      <c r="JE67" s="968">
        <f t="shared" si="1102"/>
        <v>0</v>
      </c>
      <c r="JF67" s="968">
        <f t="shared" si="1102"/>
        <v>0</v>
      </c>
      <c r="JG67" s="968">
        <f t="shared" si="1102"/>
        <v>0</v>
      </c>
      <c r="JH67" s="968">
        <f t="shared" si="1102"/>
        <v>0</v>
      </c>
      <c r="JI67" s="1028">
        <f t="shared" si="1103"/>
        <v>0</v>
      </c>
      <c r="JJ67" s="1028">
        <f t="shared" si="1104"/>
        <v>0</v>
      </c>
      <c r="JK67" s="1028">
        <f t="shared" si="1105"/>
        <v>0</v>
      </c>
      <c r="JL67" s="1028">
        <f t="shared" si="1106"/>
        <v>0</v>
      </c>
      <c r="JM67" s="1028">
        <f t="shared" si="1107"/>
        <v>0</v>
      </c>
      <c r="JN67" s="1028">
        <f t="shared" si="1108"/>
        <v>0</v>
      </c>
      <c r="JO67" s="1028">
        <f t="shared" si="1109"/>
        <v>0</v>
      </c>
      <c r="JP67" s="1028">
        <f t="shared" si="1110"/>
        <v>0</v>
      </c>
      <c r="JQ67" s="1028">
        <f t="shared" si="1111"/>
        <v>0</v>
      </c>
      <c r="JR67" s="1028">
        <f t="shared" si="1112"/>
        <v>0</v>
      </c>
      <c r="JS67" s="1028">
        <f t="shared" si="1113"/>
        <v>0</v>
      </c>
      <c r="JT67" s="1028">
        <f t="shared" si="1114"/>
        <v>0</v>
      </c>
    </row>
    <row r="68" spans="1:280" s="36" customFormat="1">
      <c r="A68" s="808"/>
      <c r="B68" s="56">
        <v>9.3000000000000007</v>
      </c>
      <c r="C68" s="35"/>
      <c r="D68" s="465"/>
      <c r="E68" s="1129" t="s">
        <v>70</v>
      </c>
      <c r="F68" s="1129"/>
      <c r="G68" s="1130"/>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v>1</v>
      </c>
      <c r="CQ68" s="74">
        <v>1</v>
      </c>
      <c r="CR68" s="19">
        <v>1</v>
      </c>
      <c r="CS68" s="74">
        <v>1</v>
      </c>
      <c r="CT68" s="653">
        <v>1</v>
      </c>
      <c r="CU68" s="74">
        <v>1</v>
      </c>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85"/>
        <v>0</v>
      </c>
      <c r="FW68" s="410">
        <f>FV68/CK68</f>
        <v>0</v>
      </c>
      <c r="FX68" s="325">
        <f t="shared" si="1086"/>
        <v>0</v>
      </c>
      <c r="FY68" s="410">
        <f>FX68/CN68</f>
        <v>0</v>
      </c>
      <c r="FZ68" s="325">
        <f t="shared" si="1087"/>
        <v>0</v>
      </c>
      <c r="GA68" s="410">
        <f>FZ68/CO68</f>
        <v>0</v>
      </c>
      <c r="GB68" s="325">
        <f t="shared" si="1088"/>
        <v>0</v>
      </c>
      <c r="GC68" s="410">
        <f>GB68/CP68</f>
        <v>0</v>
      </c>
      <c r="GD68" s="325">
        <f t="shared" si="1089"/>
        <v>0</v>
      </c>
      <c r="GE68" s="410">
        <f>GD68/CQ68</f>
        <v>0</v>
      </c>
      <c r="GF68" s="325">
        <f t="shared" si="1090"/>
        <v>0</v>
      </c>
      <c r="GG68" s="410">
        <f>GF68/CR68</f>
        <v>0</v>
      </c>
      <c r="GH68" s="325">
        <f t="shared" si="1091"/>
        <v>0</v>
      </c>
      <c r="GI68" s="410">
        <f>GH68/CS68</f>
        <v>0</v>
      </c>
      <c r="GJ68" s="325">
        <f t="shared" si="1092"/>
        <v>0</v>
      </c>
      <c r="GK68" s="410">
        <f>GJ68/CT68</f>
        <v>0</v>
      </c>
      <c r="GL68" s="325">
        <f t="shared" si="1093"/>
        <v>-1</v>
      </c>
      <c r="GM68" s="410">
        <f>GL68/CU68</f>
        <v>-1</v>
      </c>
      <c r="GN68" s="325">
        <f t="shared" si="1094"/>
        <v>0</v>
      </c>
      <c r="GO68" s="410" t="e">
        <f>GN68/CV68</f>
        <v>#DIV/0!</v>
      </c>
      <c r="GP68" s="325">
        <f t="shared" si="1095"/>
        <v>0</v>
      </c>
      <c r="GQ68" s="410" t="e">
        <f>GP68/CW68</f>
        <v>#DIV/0!</v>
      </c>
      <c r="GR68" s="325">
        <f t="shared" si="1096"/>
        <v>0</v>
      </c>
      <c r="GS68" s="410" t="e">
        <f>GR68/CX68</f>
        <v>#DIV/0!</v>
      </c>
      <c r="GT68" s="228">
        <f>CG68</f>
        <v>1</v>
      </c>
      <c r="GU68" s="901">
        <f>CU68</f>
        <v>1</v>
      </c>
      <c r="GV68" s="674">
        <f>(GU68-GT68)*100</f>
        <v>0</v>
      </c>
      <c r="GW68" s="109">
        <f t="shared" si="1097"/>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98"/>
        <v>1</v>
      </c>
      <c r="HN68" s="275">
        <f t="shared" si="1098"/>
        <v>0.99490000000000001</v>
      </c>
      <c r="HO68" s="275">
        <f t="shared" si="1098"/>
        <v>1</v>
      </c>
      <c r="HP68" s="275">
        <f t="shared" si="1098"/>
        <v>0.99819999999999998</v>
      </c>
      <c r="HQ68" s="275">
        <f t="shared" si="1098"/>
        <v>1</v>
      </c>
      <c r="HR68" s="275">
        <f t="shared" si="1098"/>
        <v>1</v>
      </c>
      <c r="HS68" s="275">
        <f t="shared" si="1098"/>
        <v>1</v>
      </c>
      <c r="HT68" s="275">
        <f t="shared" si="1098"/>
        <v>1</v>
      </c>
      <c r="HU68" s="275">
        <f t="shared" si="1098"/>
        <v>1</v>
      </c>
      <c r="HV68" s="275">
        <f t="shared" si="1098"/>
        <v>1</v>
      </c>
      <c r="HW68" s="275">
        <f t="shared" si="1098"/>
        <v>1</v>
      </c>
      <c r="HX68" s="275">
        <f t="shared" si="1098"/>
        <v>1</v>
      </c>
      <c r="HY68" s="275">
        <f t="shared" si="1099"/>
        <v>1</v>
      </c>
      <c r="HZ68" s="275">
        <f t="shared" si="1099"/>
        <v>0.99739999999999995</v>
      </c>
      <c r="IA68" s="275">
        <f t="shared" si="1099"/>
        <v>1</v>
      </c>
      <c r="IB68" s="275">
        <f t="shared" si="1099"/>
        <v>1</v>
      </c>
      <c r="IC68" s="275">
        <f t="shared" si="1099"/>
        <v>1</v>
      </c>
      <c r="ID68" s="275">
        <f t="shared" si="1099"/>
        <v>1</v>
      </c>
      <c r="IE68" s="275">
        <f t="shared" si="1099"/>
        <v>1</v>
      </c>
      <c r="IF68" s="275">
        <f t="shared" si="1099"/>
        <v>1</v>
      </c>
      <c r="IG68" s="275">
        <f t="shared" si="1099"/>
        <v>1</v>
      </c>
      <c r="IH68" s="275">
        <f t="shared" si="1099"/>
        <v>1</v>
      </c>
      <c r="II68" s="275">
        <f t="shared" si="1099"/>
        <v>1</v>
      </c>
      <c r="IJ68" s="275">
        <f t="shared" si="1099"/>
        <v>1</v>
      </c>
      <c r="IK68" s="828">
        <f>BL68</f>
        <v>1</v>
      </c>
      <c r="IL68" s="828">
        <f t="shared" si="1100"/>
        <v>1</v>
      </c>
      <c r="IM68" s="828">
        <f t="shared" si="1100"/>
        <v>0.99329999999999996</v>
      </c>
      <c r="IN68" s="828">
        <f t="shared" si="1100"/>
        <v>1</v>
      </c>
      <c r="IO68" s="828">
        <f t="shared" si="1100"/>
        <v>1</v>
      </c>
      <c r="IP68" s="828">
        <f t="shared" si="1100"/>
        <v>1</v>
      </c>
      <c r="IQ68" s="828">
        <f t="shared" si="1100"/>
        <v>1</v>
      </c>
      <c r="IR68" s="828">
        <f t="shared" si="1100"/>
        <v>1</v>
      </c>
      <c r="IS68" s="828">
        <f t="shared" si="1100"/>
        <v>1</v>
      </c>
      <c r="IT68" s="828">
        <f t="shared" si="1100"/>
        <v>0.99839999999999995</v>
      </c>
      <c r="IU68" s="828">
        <f t="shared" si="1100"/>
        <v>1</v>
      </c>
      <c r="IV68" s="828">
        <f t="shared" si="1101"/>
        <v>1</v>
      </c>
      <c r="IW68" s="955">
        <f>BZ68</f>
        <v>1</v>
      </c>
      <c r="IX68" s="955">
        <f t="shared" si="1102"/>
        <v>1</v>
      </c>
      <c r="IY68" s="955">
        <f t="shared" si="1102"/>
        <v>1</v>
      </c>
      <c r="IZ68" s="955">
        <f t="shared" si="1102"/>
        <v>1</v>
      </c>
      <c r="JA68" s="955">
        <f t="shared" si="1102"/>
        <v>1</v>
      </c>
      <c r="JB68" s="955">
        <f t="shared" si="1102"/>
        <v>1</v>
      </c>
      <c r="JC68" s="955">
        <f t="shared" si="1102"/>
        <v>1</v>
      </c>
      <c r="JD68" s="955">
        <f t="shared" si="1102"/>
        <v>1</v>
      </c>
      <c r="JE68" s="955">
        <f t="shared" si="1102"/>
        <v>1</v>
      </c>
      <c r="JF68" s="955">
        <f t="shared" si="1102"/>
        <v>1</v>
      </c>
      <c r="JG68" s="955">
        <f t="shared" si="1102"/>
        <v>1</v>
      </c>
      <c r="JH68" s="955">
        <f t="shared" si="1102"/>
        <v>1</v>
      </c>
      <c r="JI68" s="1015">
        <f t="shared" si="1103"/>
        <v>1</v>
      </c>
      <c r="JJ68" s="1015">
        <f t="shared" si="1104"/>
        <v>1</v>
      </c>
      <c r="JK68" s="1015">
        <f t="shared" si="1105"/>
        <v>1</v>
      </c>
      <c r="JL68" s="1015">
        <f t="shared" si="1106"/>
        <v>1</v>
      </c>
      <c r="JM68" s="1015">
        <f t="shared" si="1107"/>
        <v>1</v>
      </c>
      <c r="JN68" s="1015">
        <f t="shared" si="1108"/>
        <v>1</v>
      </c>
      <c r="JO68" s="1015">
        <f t="shared" si="1109"/>
        <v>1</v>
      </c>
      <c r="JP68" s="1015">
        <f t="shared" si="1110"/>
        <v>1</v>
      </c>
      <c r="JQ68" s="1015">
        <f t="shared" si="1111"/>
        <v>0</v>
      </c>
      <c r="JR68" s="1015">
        <f t="shared" si="1112"/>
        <v>0</v>
      </c>
      <c r="JS68" s="1015">
        <f t="shared" si="1113"/>
        <v>0</v>
      </c>
      <c r="JT68" s="1015">
        <f t="shared" si="1114"/>
        <v>0</v>
      </c>
    </row>
    <row r="69" spans="1:280" s="177" customFormat="1">
      <c r="A69" s="808"/>
      <c r="B69" s="76">
        <v>9.4</v>
      </c>
      <c r="C69" s="173"/>
      <c r="D69" s="466"/>
      <c r="E69" s="1131" t="s">
        <v>71</v>
      </c>
      <c r="F69" s="1131"/>
      <c r="G69" s="1132"/>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v>0</v>
      </c>
      <c r="CQ69" s="175">
        <v>0</v>
      </c>
      <c r="CR69" s="174">
        <v>0</v>
      </c>
      <c r="CS69" s="175">
        <v>0</v>
      </c>
      <c r="CT69" s="654">
        <v>0</v>
      </c>
      <c r="CU69" s="175">
        <v>0</v>
      </c>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85"/>
        <v>0</v>
      </c>
      <c r="FW69" s="417">
        <v>0</v>
      </c>
      <c r="FX69" s="336">
        <f t="shared" si="1086"/>
        <v>0</v>
      </c>
      <c r="FY69" s="417">
        <v>0</v>
      </c>
      <c r="FZ69" s="336">
        <f t="shared" si="1087"/>
        <v>0</v>
      </c>
      <c r="GA69" s="417">
        <v>0</v>
      </c>
      <c r="GB69" s="336">
        <f t="shared" si="1088"/>
        <v>0</v>
      </c>
      <c r="GC69" s="417">
        <v>0</v>
      </c>
      <c r="GD69" s="336">
        <f t="shared" si="1089"/>
        <v>0</v>
      </c>
      <c r="GE69" s="417">
        <v>0</v>
      </c>
      <c r="GF69" s="336">
        <f t="shared" si="1090"/>
        <v>0</v>
      </c>
      <c r="GG69" s="417">
        <v>0</v>
      </c>
      <c r="GH69" s="336">
        <f t="shared" si="1091"/>
        <v>0</v>
      </c>
      <c r="GI69" s="417">
        <v>0</v>
      </c>
      <c r="GJ69" s="336">
        <f t="shared" si="1092"/>
        <v>0</v>
      </c>
      <c r="GK69" s="412">
        <v>0</v>
      </c>
      <c r="GL69" s="336">
        <f t="shared" si="1093"/>
        <v>0</v>
      </c>
      <c r="GM69" s="417" t="e">
        <f>GL69/CU69</f>
        <v>#DIV/0!</v>
      </c>
      <c r="GN69" s="336">
        <f t="shared" si="1094"/>
        <v>0</v>
      </c>
      <c r="GO69" s="417" t="e">
        <f>GN69/CV69</f>
        <v>#DIV/0!</v>
      </c>
      <c r="GP69" s="336">
        <f t="shared" si="1095"/>
        <v>0</v>
      </c>
      <c r="GQ69" s="417" t="e">
        <f>GP69/CW69</f>
        <v>#DIV/0!</v>
      </c>
      <c r="GR69" s="336">
        <f t="shared" si="1096"/>
        <v>0</v>
      </c>
      <c r="GS69" s="417" t="e">
        <f>GR69/CX69</f>
        <v>#DIV/0!</v>
      </c>
      <c r="GT69" s="229">
        <f>CG69</f>
        <v>0</v>
      </c>
      <c r="GU69" s="902">
        <f>CU69</f>
        <v>0</v>
      </c>
      <c r="GV69" s="691">
        <f>(GU69-GT69)*100</f>
        <v>0</v>
      </c>
      <c r="GW69" s="117">
        <f t="shared" si="1097"/>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98"/>
        <v>0</v>
      </c>
      <c r="HN69" s="301">
        <f t="shared" si="1098"/>
        <v>5.1000000000000004E-3</v>
      </c>
      <c r="HO69" s="301">
        <f t="shared" si="1098"/>
        <v>0</v>
      </c>
      <c r="HP69" s="301">
        <f t="shared" si="1098"/>
        <v>1.8E-3</v>
      </c>
      <c r="HQ69" s="301">
        <f t="shared" si="1098"/>
        <v>0</v>
      </c>
      <c r="HR69" s="301">
        <f t="shared" si="1098"/>
        <v>0</v>
      </c>
      <c r="HS69" s="301">
        <f t="shared" si="1098"/>
        <v>0</v>
      </c>
      <c r="HT69" s="301">
        <f t="shared" si="1098"/>
        <v>0</v>
      </c>
      <c r="HU69" s="301">
        <f t="shared" si="1098"/>
        <v>0</v>
      </c>
      <c r="HV69" s="301">
        <f t="shared" si="1098"/>
        <v>0</v>
      </c>
      <c r="HW69" s="301">
        <f t="shared" si="1098"/>
        <v>0</v>
      </c>
      <c r="HX69" s="301">
        <f t="shared" si="1098"/>
        <v>0</v>
      </c>
      <c r="HY69" s="301">
        <f t="shared" si="1099"/>
        <v>0</v>
      </c>
      <c r="HZ69" s="301">
        <f t="shared" si="1099"/>
        <v>2.5999999999999999E-3</v>
      </c>
      <c r="IA69" s="301">
        <f t="shared" si="1099"/>
        <v>0</v>
      </c>
      <c r="IB69" s="301">
        <f t="shared" si="1099"/>
        <v>0</v>
      </c>
      <c r="IC69" s="301">
        <f t="shared" si="1099"/>
        <v>0</v>
      </c>
      <c r="ID69" s="301">
        <f t="shared" si="1099"/>
        <v>0</v>
      </c>
      <c r="IE69" s="301">
        <f t="shared" si="1099"/>
        <v>0</v>
      </c>
      <c r="IF69" s="301">
        <f t="shared" si="1099"/>
        <v>0</v>
      </c>
      <c r="IG69" s="301">
        <f t="shared" si="1099"/>
        <v>0</v>
      </c>
      <c r="IH69" s="301">
        <f t="shared" si="1099"/>
        <v>0</v>
      </c>
      <c r="II69" s="301">
        <f t="shared" si="1099"/>
        <v>0</v>
      </c>
      <c r="IJ69" s="301">
        <f t="shared" si="1099"/>
        <v>0</v>
      </c>
      <c r="IK69" s="841">
        <f>BL69</f>
        <v>0</v>
      </c>
      <c r="IL69" s="841">
        <f t="shared" si="1100"/>
        <v>0</v>
      </c>
      <c r="IM69" s="841">
        <f t="shared" si="1100"/>
        <v>6.7000000000000002E-3</v>
      </c>
      <c r="IN69" s="841">
        <f t="shared" si="1100"/>
        <v>0</v>
      </c>
      <c r="IO69" s="841">
        <f t="shared" si="1100"/>
        <v>0</v>
      </c>
      <c r="IP69" s="841">
        <f t="shared" si="1100"/>
        <v>0</v>
      </c>
      <c r="IQ69" s="841">
        <f t="shared" si="1100"/>
        <v>0</v>
      </c>
      <c r="IR69" s="841">
        <f t="shared" si="1100"/>
        <v>0</v>
      </c>
      <c r="IS69" s="841">
        <f t="shared" si="1100"/>
        <v>0</v>
      </c>
      <c r="IT69" s="841">
        <f t="shared" si="1100"/>
        <v>1.6000000000000001E-3</v>
      </c>
      <c r="IU69" s="841">
        <f t="shared" si="1100"/>
        <v>0</v>
      </c>
      <c r="IV69" s="841">
        <f t="shared" si="1101"/>
        <v>0</v>
      </c>
      <c r="IW69" s="968">
        <f>BZ69</f>
        <v>0</v>
      </c>
      <c r="IX69" s="968">
        <f t="shared" si="1102"/>
        <v>0</v>
      </c>
      <c r="IY69" s="968">
        <f t="shared" si="1102"/>
        <v>0</v>
      </c>
      <c r="IZ69" s="968">
        <f t="shared" si="1102"/>
        <v>0</v>
      </c>
      <c r="JA69" s="968">
        <f t="shared" si="1102"/>
        <v>0</v>
      </c>
      <c r="JB69" s="968">
        <f t="shared" si="1102"/>
        <v>0</v>
      </c>
      <c r="JC69" s="968">
        <f t="shared" si="1102"/>
        <v>0</v>
      </c>
      <c r="JD69" s="968">
        <f t="shared" si="1102"/>
        <v>0</v>
      </c>
      <c r="JE69" s="968">
        <f t="shared" si="1102"/>
        <v>0</v>
      </c>
      <c r="JF69" s="968">
        <f t="shared" si="1102"/>
        <v>0</v>
      </c>
      <c r="JG69" s="968">
        <f t="shared" si="1102"/>
        <v>0</v>
      </c>
      <c r="JH69" s="968">
        <f t="shared" si="1102"/>
        <v>0</v>
      </c>
      <c r="JI69" s="1028">
        <f t="shared" si="1103"/>
        <v>0</v>
      </c>
      <c r="JJ69" s="1028">
        <f t="shared" si="1104"/>
        <v>0</v>
      </c>
      <c r="JK69" s="1028">
        <f t="shared" si="1105"/>
        <v>0</v>
      </c>
      <c r="JL69" s="1028">
        <f t="shared" si="1106"/>
        <v>0</v>
      </c>
      <c r="JM69" s="1028">
        <f t="shared" si="1107"/>
        <v>0</v>
      </c>
      <c r="JN69" s="1028">
        <f t="shared" si="1108"/>
        <v>0</v>
      </c>
      <c r="JO69" s="1028">
        <f t="shared" si="1109"/>
        <v>0</v>
      </c>
      <c r="JP69" s="1028">
        <f t="shared" si="1110"/>
        <v>0</v>
      </c>
      <c r="JQ69" s="1028">
        <f t="shared" si="1111"/>
        <v>0</v>
      </c>
      <c r="JR69" s="1028">
        <f t="shared" si="1112"/>
        <v>0</v>
      </c>
      <c r="JS69" s="1028">
        <f t="shared" si="1113"/>
        <v>0</v>
      </c>
      <c r="JT69" s="1028">
        <f t="shared" si="1114"/>
        <v>0</v>
      </c>
    </row>
    <row r="70" spans="1:280" s="312" customFormat="1" ht="15.75" thickBot="1">
      <c r="A70" s="809"/>
      <c r="B70" s="310">
        <v>9.5</v>
      </c>
      <c r="C70" s="311"/>
      <c r="D70" s="467"/>
      <c r="E70" s="1126" t="s">
        <v>182</v>
      </c>
      <c r="F70" s="1127"/>
      <c r="G70" s="1128"/>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v>0.42920000000000003</v>
      </c>
      <c r="CQ70" s="306">
        <v>0.38069999999999998</v>
      </c>
      <c r="CR70" s="309">
        <v>0.378</v>
      </c>
      <c r="CS70" s="306">
        <v>0.40160000000000001</v>
      </c>
      <c r="CT70" s="655">
        <v>0.74929999999999997</v>
      </c>
      <c r="CU70" s="306">
        <v>0.44059999999999999</v>
      </c>
      <c r="CV70" s="655"/>
      <c r="CW70" s="655"/>
      <c r="CX70" s="655"/>
      <c r="CY70" s="655"/>
      <c r="CZ70" s="307" t="s">
        <v>29</v>
      </c>
      <c r="DA70" s="308">
        <f>SUM(CN70:CY70)/$CZ$4</f>
        <v>0.51570000000000005</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85"/>
        <v>7.3699999999999988E-2</v>
      </c>
      <c r="FW70" s="413">
        <f>FV70/CK70</f>
        <v>0.11549913806613382</v>
      </c>
      <c r="FX70" s="339">
        <f t="shared" si="1086"/>
        <v>-7.7400000000000024E-2</v>
      </c>
      <c r="FY70" s="413">
        <f>FX70/CN70</f>
        <v>-0.10873840966563646</v>
      </c>
      <c r="FZ70" s="339">
        <f t="shared" si="1087"/>
        <v>-0.20519999999999994</v>
      </c>
      <c r="GA70" s="413">
        <f>FZ70/CO70</f>
        <v>-0.32345523329129877</v>
      </c>
      <c r="GB70" s="339">
        <f t="shared" si="1088"/>
        <v>-4.8500000000000043E-2</v>
      </c>
      <c r="GC70" s="413">
        <f>GB70/CP70</f>
        <v>-0.11300093196644929</v>
      </c>
      <c r="GD70" s="339">
        <f t="shared" si="1089"/>
        <v>-2.6999999999999802E-3</v>
      </c>
      <c r="GE70" s="413">
        <f>GD70/CQ70</f>
        <v>-7.0921985815602323E-3</v>
      </c>
      <c r="GF70" s="339">
        <f t="shared" si="1090"/>
        <v>2.360000000000001E-2</v>
      </c>
      <c r="GG70" s="413">
        <f>GF70/CR70</f>
        <v>6.243386243386246E-2</v>
      </c>
      <c r="GH70" s="339">
        <f t="shared" si="1091"/>
        <v>0.34769999999999995</v>
      </c>
      <c r="GI70" s="413">
        <f>GH70/CS70</f>
        <v>0.86578685258964128</v>
      </c>
      <c r="GJ70" s="339">
        <f t="shared" si="1092"/>
        <v>-0.30869999999999997</v>
      </c>
      <c r="GK70" s="413">
        <f>GJ70/CT70</f>
        <v>-0.41198451888429199</v>
      </c>
      <c r="GL70" s="339">
        <f t="shared" si="1093"/>
        <v>-0.44059999999999999</v>
      </c>
      <c r="GM70" s="413">
        <f>GL70/CU70</f>
        <v>-1</v>
      </c>
      <c r="GN70" s="339">
        <f t="shared" si="1094"/>
        <v>0</v>
      </c>
      <c r="GO70" s="413" t="e">
        <f>GN70/CV70</f>
        <v>#DIV/0!</v>
      </c>
      <c r="GP70" s="339">
        <f t="shared" si="1095"/>
        <v>0</v>
      </c>
      <c r="GQ70" s="413" t="e">
        <f>GP70/CW70</f>
        <v>#DIV/0!</v>
      </c>
      <c r="GR70" s="339">
        <f t="shared" si="1096"/>
        <v>0</v>
      </c>
      <c r="GS70" s="413" t="e">
        <f>GR70/CX70</f>
        <v>#DIV/0!</v>
      </c>
      <c r="GT70" s="869">
        <f>CG70</f>
        <v>0.65849999999999997</v>
      </c>
      <c r="GU70" s="903">
        <f>CU70</f>
        <v>0.44059999999999999</v>
      </c>
      <c r="GV70" s="700">
        <f>GU70-GT70</f>
        <v>-0.21789999999999998</v>
      </c>
      <c r="GW70" s="193">
        <f t="shared" si="1084"/>
        <v>-0.33090356871678056</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98"/>
        <v>0.51559999999999995</v>
      </c>
      <c r="HN70" s="314">
        <f t="shared" si="1098"/>
        <v>0.53559999999999997</v>
      </c>
      <c r="HO70" s="314">
        <f t="shared" si="1098"/>
        <v>0.53210000000000002</v>
      </c>
      <c r="HP70" s="314">
        <f t="shared" si="1098"/>
        <v>0.52669999999999995</v>
      </c>
      <c r="HQ70" s="314">
        <f t="shared" si="1098"/>
        <v>0.52480000000000004</v>
      </c>
      <c r="HR70" s="314">
        <f t="shared" si="1098"/>
        <v>0.53029999999999999</v>
      </c>
      <c r="HS70" s="314">
        <f t="shared" si="1098"/>
        <v>0.56989999999999996</v>
      </c>
      <c r="HT70" s="314">
        <f t="shared" si="1098"/>
        <v>0.56769999999999998</v>
      </c>
      <c r="HU70" s="314">
        <f t="shared" si="1098"/>
        <v>0.5706</v>
      </c>
      <c r="HV70" s="314">
        <f t="shared" si="1098"/>
        <v>0.58550000000000002</v>
      </c>
      <c r="HW70" s="314">
        <f t="shared" si="1098"/>
        <v>0.59940000000000004</v>
      </c>
      <c r="HX70" s="314">
        <f t="shared" si="1098"/>
        <v>0.67269999999999996</v>
      </c>
      <c r="HY70" s="314">
        <f t="shared" si="1099"/>
        <v>0.69579999999999997</v>
      </c>
      <c r="HZ70" s="314">
        <f t="shared" si="1099"/>
        <v>0.69310000000000005</v>
      </c>
      <c r="IA70" s="314">
        <f t="shared" si="1099"/>
        <v>0.73350000000000004</v>
      </c>
      <c r="IB70" s="314">
        <f t="shared" si="1099"/>
        <v>0.76249999999999996</v>
      </c>
      <c r="IC70" s="314">
        <f t="shared" si="1099"/>
        <v>0.76980000000000004</v>
      </c>
      <c r="ID70" s="314">
        <f t="shared" si="1099"/>
        <v>0.69889999999999997</v>
      </c>
      <c r="IE70" s="314">
        <f t="shared" si="1099"/>
        <v>0.70609999999999995</v>
      </c>
      <c r="IF70" s="314">
        <f t="shared" si="1099"/>
        <v>0.70520000000000005</v>
      </c>
      <c r="IG70" s="314">
        <f t="shared" si="1099"/>
        <v>0.71860000000000002</v>
      </c>
      <c r="IH70" s="314">
        <f t="shared" si="1099"/>
        <v>0.75239999999999996</v>
      </c>
      <c r="II70" s="314">
        <f t="shared" si="1099"/>
        <v>0.7228</v>
      </c>
      <c r="IJ70" s="314">
        <f t="shared" si="1099"/>
        <v>0.6925</v>
      </c>
      <c r="IK70" s="843">
        <f>BL70</f>
        <v>0.76370000000000005</v>
      </c>
      <c r="IL70" s="843">
        <f t="shared" si="1100"/>
        <v>0.77390000000000003</v>
      </c>
      <c r="IM70" s="843">
        <f t="shared" si="1100"/>
        <v>0.7944</v>
      </c>
      <c r="IN70" s="843">
        <f t="shared" si="1100"/>
        <v>0.76839999999999997</v>
      </c>
      <c r="IO70" s="843">
        <f t="shared" si="1100"/>
        <v>0.78749999999999998</v>
      </c>
      <c r="IP70" s="843">
        <f t="shared" si="1100"/>
        <v>0.87990000000000002</v>
      </c>
      <c r="IQ70" s="843">
        <f t="shared" si="1100"/>
        <v>0.89339999999999997</v>
      </c>
      <c r="IR70" s="843">
        <f t="shared" si="1100"/>
        <v>0.9103</v>
      </c>
      <c r="IS70" s="843">
        <f t="shared" si="1100"/>
        <v>0.87490000000000001</v>
      </c>
      <c r="IT70" s="843">
        <f t="shared" si="1100"/>
        <v>0.90239999999999998</v>
      </c>
      <c r="IU70" s="843">
        <f t="shared" si="1100"/>
        <v>0.89529999999999998</v>
      </c>
      <c r="IV70" s="843">
        <f t="shared" si="1101"/>
        <v>0.95760000000000001</v>
      </c>
      <c r="IW70" s="970">
        <f>BZ70</f>
        <v>0.84530000000000005</v>
      </c>
      <c r="IX70" s="970">
        <f t="shared" si="1102"/>
        <v>0.67</v>
      </c>
      <c r="IY70" s="970">
        <f t="shared" si="1102"/>
        <v>0.69359999999999999</v>
      </c>
      <c r="IZ70" s="970">
        <f t="shared" si="1102"/>
        <v>0.67130000000000001</v>
      </c>
      <c r="JA70" s="970">
        <f t="shared" si="1102"/>
        <v>0.65149999999999997</v>
      </c>
      <c r="JB70" s="970">
        <f t="shared" si="1102"/>
        <v>0.67779999999999996</v>
      </c>
      <c r="JC70" s="970">
        <f t="shared" si="1102"/>
        <v>0.68069999999999997</v>
      </c>
      <c r="JD70" s="970">
        <f t="shared" si="1102"/>
        <v>0.65849999999999997</v>
      </c>
      <c r="JE70" s="970">
        <f t="shared" si="1102"/>
        <v>0.6825</v>
      </c>
      <c r="JF70" s="970">
        <f t="shared" si="1102"/>
        <v>0.62779999999999991</v>
      </c>
      <c r="JG70" s="970">
        <f t="shared" si="1102"/>
        <v>0.66269999999999996</v>
      </c>
      <c r="JH70" s="970">
        <f t="shared" si="1102"/>
        <v>0.6381</v>
      </c>
      <c r="JI70" s="1030">
        <f t="shared" si="1103"/>
        <v>0.71179999999999999</v>
      </c>
      <c r="JJ70" s="1030">
        <f t="shared" si="1104"/>
        <v>0.63439999999999996</v>
      </c>
      <c r="JK70" s="1030">
        <f t="shared" si="1105"/>
        <v>0.42920000000000003</v>
      </c>
      <c r="JL70" s="1030">
        <f t="shared" si="1106"/>
        <v>0.38069999999999998</v>
      </c>
      <c r="JM70" s="1030">
        <f t="shared" si="1107"/>
        <v>0.378</v>
      </c>
      <c r="JN70" s="1030">
        <f t="shared" si="1108"/>
        <v>0.40160000000000001</v>
      </c>
      <c r="JO70" s="1030">
        <f t="shared" si="1109"/>
        <v>0.74929999999999997</v>
      </c>
      <c r="JP70" s="1030">
        <f t="shared" si="1110"/>
        <v>0.44059999999999999</v>
      </c>
      <c r="JQ70" s="1030">
        <f t="shared" si="1111"/>
        <v>0</v>
      </c>
      <c r="JR70" s="1030">
        <f t="shared" si="1112"/>
        <v>0</v>
      </c>
      <c r="JS70" s="1030">
        <f t="shared" si="1113"/>
        <v>0</v>
      </c>
      <c r="JT70" s="1030">
        <f t="shared" si="1114"/>
        <v>0</v>
      </c>
    </row>
    <row r="71" spans="1:280" s="315" customFormat="1" ht="15.75" hidden="1" customHeight="1" outlineLevel="1">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c r="A73" s="1096">
        <v>39814</v>
      </c>
      <c r="B73" s="1096"/>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c r="A74" s="1096">
        <v>39832</v>
      </c>
      <c r="B74" s="1096"/>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c r="A75" s="1096">
        <v>39913</v>
      </c>
      <c r="B75" s="1096"/>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c r="A76" s="1096">
        <v>39958</v>
      </c>
      <c r="B76" s="1096"/>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c r="A77" s="1096">
        <v>39997</v>
      </c>
      <c r="B77" s="1096"/>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c r="A78" s="1096">
        <v>40063</v>
      </c>
      <c r="B78" s="1096"/>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c r="A79" s="1096">
        <v>40128</v>
      </c>
      <c r="B79" s="1096"/>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c r="A80" s="1096">
        <v>40143</v>
      </c>
      <c r="B80" s="1096"/>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c r="A81" s="1096">
        <v>40144</v>
      </c>
      <c r="B81" s="1096"/>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c r="A82" s="1096">
        <v>40171</v>
      </c>
      <c r="B82" s="1096"/>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c r="A83" s="1096">
        <v>40179</v>
      </c>
      <c r="B83" s="1096"/>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c r="A84" s="1096">
        <v>40196</v>
      </c>
      <c r="B84" s="1096"/>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c r="A85" s="1096">
        <v>40219</v>
      </c>
      <c r="B85" s="1096"/>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c r="A86" s="1096">
        <v>40329</v>
      </c>
      <c r="B86" s="1096"/>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c r="A87" s="1096">
        <v>40364</v>
      </c>
      <c r="B87" s="1096"/>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c r="A88" s="1096">
        <v>40427</v>
      </c>
      <c r="B88" s="1096"/>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c r="A89" s="1096">
        <v>40493</v>
      </c>
      <c r="B89" s="1096"/>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c r="A90" s="1096">
        <v>40507</v>
      </c>
      <c r="B90" s="1096"/>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c r="A91" s="1096">
        <v>40508</v>
      </c>
      <c r="B91" s="1096"/>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c r="A92" s="1096">
        <v>40536</v>
      </c>
      <c r="B92" s="1096"/>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c r="A93" s="1096">
        <v>40539</v>
      </c>
      <c r="B93" s="1096"/>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c r="A94" s="1097">
        <v>40543</v>
      </c>
      <c r="B94" s="1096"/>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c r="A95" s="1096">
        <v>40560</v>
      </c>
      <c r="B95" s="1096"/>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c r="A96" s="1096">
        <v>40655</v>
      </c>
      <c r="B96" s="1096"/>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c r="A97" s="1096">
        <v>40693</v>
      </c>
      <c r="B97" s="1096"/>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c r="A98" s="1096">
        <v>40728</v>
      </c>
      <c r="B98" s="1096"/>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c r="A99" s="1096">
        <v>40791</v>
      </c>
      <c r="B99" s="1096"/>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c r="A100" s="1096">
        <v>40858</v>
      </c>
      <c r="B100" s="1096"/>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c r="A101" s="1096">
        <v>40871</v>
      </c>
      <c r="B101" s="1096"/>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c r="A102" s="1096">
        <v>40872</v>
      </c>
      <c r="B102" s="1096"/>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c r="A103" s="1097">
        <v>40903</v>
      </c>
      <c r="B103" s="1096"/>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c r="A104" s="1096">
        <v>40904</v>
      </c>
      <c r="B104" s="1096"/>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c r="A105" s="1096">
        <v>40910</v>
      </c>
      <c r="B105" s="1096"/>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c r="A106" s="1096">
        <v>40924</v>
      </c>
      <c r="B106" s="1096"/>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c r="A107" s="1096">
        <v>41005</v>
      </c>
      <c r="B107" s="1096"/>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c r="A108" s="1096">
        <v>41057</v>
      </c>
      <c r="B108" s="1096"/>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c r="A109" s="1096">
        <v>41094</v>
      </c>
      <c r="B109" s="1096"/>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c r="A110" s="1096">
        <v>41155</v>
      </c>
      <c r="B110" s="1096"/>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c r="A111" s="1096">
        <v>41225</v>
      </c>
      <c r="B111" s="1096"/>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c r="A112" s="1096">
        <v>41235</v>
      </c>
      <c r="B112" s="1096"/>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c r="A113" s="1096">
        <v>41236</v>
      </c>
      <c r="B113" s="1096"/>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c r="A114" s="1096">
        <v>41267</v>
      </c>
      <c r="B114" s="1096"/>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c r="A115" s="1096">
        <v>41268</v>
      </c>
      <c r="B115" s="1096"/>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c r="A116" s="1096">
        <v>41269</v>
      </c>
      <c r="B116" s="1096"/>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c r="A117" s="1096">
        <v>41275</v>
      </c>
      <c r="B117" s="1096"/>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c r="A118" s="1096">
        <v>41295</v>
      </c>
      <c r="B118" s="1096"/>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c r="A119" s="1096">
        <v>41362</v>
      </c>
      <c r="B119" s="1096"/>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c r="A120" s="1097">
        <v>41421</v>
      </c>
      <c r="B120" s="1096"/>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c r="A121" s="1096">
        <v>41459</v>
      </c>
      <c r="B121" s="1096"/>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c r="A122" s="1096">
        <v>41519</v>
      </c>
      <c r="B122" s="1096"/>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c r="A123" s="1097">
        <v>41589</v>
      </c>
      <c r="B123" s="1096"/>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c r="A124" s="1096">
        <v>41606</v>
      </c>
      <c r="B124" s="1096"/>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c r="A125" s="1096">
        <v>41607</v>
      </c>
      <c r="B125" s="1096"/>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c r="A126" s="1096">
        <v>41632</v>
      </c>
      <c r="B126" s="1096"/>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c r="A127" s="1096">
        <v>41633</v>
      </c>
      <c r="B127" s="1096"/>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c r="A128" s="1096">
        <v>41634</v>
      </c>
      <c r="B128" s="1096"/>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c r="A129" s="1096">
        <v>41635</v>
      </c>
      <c r="B129" s="1096"/>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c r="A130" s="1096">
        <v>41640</v>
      </c>
      <c r="B130" s="1096"/>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c r="A131" s="1096">
        <v>41659</v>
      </c>
      <c r="B131" s="1096"/>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c r="A132" s="1096">
        <v>41747</v>
      </c>
      <c r="B132" s="1096"/>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c r="A133" s="1096">
        <v>41785</v>
      </c>
      <c r="B133" s="1096"/>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c r="A134" s="1096">
        <v>41824</v>
      </c>
      <c r="B134" s="1096"/>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c r="A135" s="1096">
        <v>41883</v>
      </c>
      <c r="B135" s="1096"/>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c r="A136" s="1096">
        <v>41954</v>
      </c>
      <c r="B136" s="1096"/>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c r="A137" s="1096">
        <v>41970</v>
      </c>
      <c r="B137" s="1096"/>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c r="A138" s="1096">
        <v>41971</v>
      </c>
      <c r="B138" s="1096"/>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c r="A139" s="1096">
        <v>41997</v>
      </c>
      <c r="B139" s="1096"/>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c r="A140" s="1096">
        <v>41998</v>
      </c>
      <c r="B140" s="1096"/>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c r="A141" s="1096">
        <v>41999</v>
      </c>
      <c r="B141" s="1096"/>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c r="A142" s="1096">
        <v>42005</v>
      </c>
      <c r="B142" s="1096"/>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c r="A143" s="1096">
        <v>42023</v>
      </c>
      <c r="B143" s="1096"/>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c r="A144" s="1096">
        <v>42097</v>
      </c>
      <c r="B144" s="1096"/>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c r="A145" s="1096">
        <v>42149</v>
      </c>
      <c r="B145" s="1096"/>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c r="A146" s="1096">
        <v>42188</v>
      </c>
      <c r="B146" s="1096"/>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c r="A147" s="1096">
        <v>42254</v>
      </c>
      <c r="B147" s="1096"/>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c r="A148" s="1096">
        <v>42319</v>
      </c>
      <c r="B148" s="1096"/>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c r="A149" s="1096">
        <v>42334</v>
      </c>
      <c r="B149" s="1096"/>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c r="A150" s="1096">
        <v>42335</v>
      </c>
      <c r="B150" s="1096"/>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c r="A151" s="1096">
        <v>42361</v>
      </c>
      <c r="B151" s="1096"/>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c r="A152" s="1096">
        <v>42362</v>
      </c>
      <c r="B152" s="1096"/>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c r="A153" s="1096">
        <v>42363</v>
      </c>
      <c r="B153" s="1096"/>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c r="A154" s="1096">
        <v>42370</v>
      </c>
      <c r="B154" s="1096"/>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c r="A155" s="1096">
        <v>42387</v>
      </c>
      <c r="B155" s="1096"/>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c r="A156" s="1096">
        <v>42454</v>
      </c>
      <c r="B156" s="1096"/>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c r="A157" s="1096">
        <v>42520</v>
      </c>
      <c r="B157" s="1096"/>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c r="A158" s="1096">
        <v>42555</v>
      </c>
      <c r="B158" s="1096"/>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c r="A159" s="1096">
        <v>42618</v>
      </c>
      <c r="B159" s="1096"/>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c r="A160" s="1096">
        <v>42685</v>
      </c>
      <c r="B160" s="1096"/>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c r="A161" s="1096">
        <v>42688</v>
      </c>
      <c r="B161" s="1096"/>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c r="A162" s="1096">
        <v>42699</v>
      </c>
      <c r="B162" s="1096"/>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c r="A163" s="1096">
        <v>42727</v>
      </c>
      <c r="B163" s="1096"/>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c r="A164" s="1096">
        <v>42730</v>
      </c>
      <c r="B164" s="1096"/>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c r="A165" s="1096">
        <v>42731</v>
      </c>
      <c r="B165" s="1096"/>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c r="A166" s="1096">
        <v>42737</v>
      </c>
      <c r="B166" s="1096"/>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c r="A167" s="1096">
        <v>42751</v>
      </c>
      <c r="B167" s="1096"/>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c r="A168" s="1096">
        <v>42839</v>
      </c>
      <c r="B168" s="1096"/>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c r="A169" s="1096">
        <v>42884</v>
      </c>
      <c r="B169" s="1096"/>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c r="A170" s="1096">
        <v>42920</v>
      </c>
      <c r="B170" s="1096"/>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c r="A171" s="1096">
        <v>42982</v>
      </c>
      <c r="B171" s="1096"/>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c r="A172" s="1096">
        <v>43049</v>
      </c>
      <c r="B172" s="1096"/>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c r="A173" s="1096">
        <v>43062</v>
      </c>
      <c r="B173" s="1096"/>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c r="A174" s="1096">
        <v>43063</v>
      </c>
      <c r="B174" s="1096"/>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c r="A175" s="1096">
        <v>43094</v>
      </c>
      <c r="B175" s="1096"/>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c r="A176" s="1096">
        <v>43095</v>
      </c>
      <c r="B176" s="1096"/>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c r="A177" s="1096">
        <v>43096</v>
      </c>
      <c r="B177" s="1096"/>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c r="A178" s="1096"/>
      <c r="B178" s="1096"/>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c r="A179" s="1096"/>
      <c r="B179" s="1096"/>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c r="A180" s="1096"/>
      <c r="B180" s="1096"/>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c r="A181" s="1096"/>
      <c r="B181" s="1096"/>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c r="A182" s="1096"/>
      <c r="B182" s="1096"/>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t="14.25" hidden="1" outlineLevel="1">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115">V48/V28</f>
        <v>47.678426818580185</v>
      </c>
      <c r="W183" s="530">
        <f t="shared" si="1115"/>
        <v>51.208712842290232</v>
      </c>
      <c r="X183" s="530">
        <f t="shared" si="1115"/>
        <v>50.734484282073069</v>
      </c>
      <c r="Y183" s="530">
        <f t="shared" si="1115"/>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116">AJ48/AJ28</f>
        <v>43.934589647411848</v>
      </c>
      <c r="AK183" s="530">
        <f t="shared" ref="AK183:AP183" si="1117">AK48/AK28</f>
        <v>39.460915542938253</v>
      </c>
      <c r="AL183" s="530">
        <f t="shared" si="1117"/>
        <v>53.048919523099855</v>
      </c>
      <c r="AM183" s="530">
        <f t="shared" si="1117"/>
        <v>34.754163060806192</v>
      </c>
      <c r="AN183" s="530">
        <f t="shared" si="1117"/>
        <v>46.466020615336561</v>
      </c>
      <c r="AO183" s="530">
        <f t="shared" si="1117"/>
        <v>51.455762975778548</v>
      </c>
      <c r="AP183" s="530">
        <f t="shared" si="1117"/>
        <v>45.154702863317127</v>
      </c>
      <c r="AQ183" s="530">
        <f t="shared" ref="AQ183:AW183" si="1118">AQ48/AQ28</f>
        <v>51.007578768095378</v>
      </c>
      <c r="AR183" s="530">
        <f t="shared" si="1118"/>
        <v>48.816616867469882</v>
      </c>
      <c r="AS183" s="530">
        <f t="shared" si="1118"/>
        <v>44.554325130499628</v>
      </c>
      <c r="AT183" s="530">
        <f t="shared" si="1118"/>
        <v>37.016265969095997</v>
      </c>
      <c r="AU183" s="530">
        <f t="shared" si="1118"/>
        <v>52.154613981762914</v>
      </c>
      <c r="AV183" s="530">
        <f t="shared" si="1118"/>
        <v>44.994030186568068</v>
      </c>
      <c r="AW183" s="530">
        <f t="shared" si="1118"/>
        <v>44.994030186568075</v>
      </c>
      <c r="AX183" s="530">
        <f t="shared" ref="AX183:BD183" si="1119">AX48/AX28</f>
        <v>41.724177667766774</v>
      </c>
      <c r="AY183" s="530">
        <f t="shared" si="1119"/>
        <v>42.979971651311125</v>
      </c>
      <c r="AZ183" s="530">
        <f t="shared" si="1119"/>
        <v>39.408668442077229</v>
      </c>
      <c r="BA183" s="530">
        <f t="shared" si="1119"/>
        <v>23.008445614805062</v>
      </c>
      <c r="BB183" s="530">
        <f t="shared" si="1119"/>
        <v>33.73032412032412</v>
      </c>
      <c r="BC183" s="530">
        <f t="shared" si="1119"/>
        <v>45.460926988265975</v>
      </c>
      <c r="BD183" s="530">
        <f t="shared" si="1119"/>
        <v>35.570375519904935</v>
      </c>
      <c r="BE183" s="530">
        <f t="shared" ref="BE183:BK183" si="1120">BE48/BE28</f>
        <v>51.571908695652169</v>
      </c>
      <c r="BF183" s="530">
        <f t="shared" si="1120"/>
        <v>48.014424988870758</v>
      </c>
      <c r="BG183" s="530">
        <f t="shared" si="1120"/>
        <v>50.09903268164576</v>
      </c>
      <c r="BH183" s="530">
        <f t="shared" si="1120"/>
        <v>42.96415193287384</v>
      </c>
      <c r="BI183" s="530">
        <f t="shared" si="1120"/>
        <v>49.239896096602074</v>
      </c>
      <c r="BJ183" s="530">
        <f t="shared" si="1120"/>
        <v>40.354295244016818</v>
      </c>
      <c r="BK183" s="530">
        <f t="shared" si="1120"/>
        <v>40.354295244016825</v>
      </c>
      <c r="BL183" s="530">
        <f t="shared" ref="BL183:BR183" si="1121">BL48/BL28</f>
        <v>39.377360160965793</v>
      </c>
      <c r="BM183" s="530">
        <f t="shared" si="1121"/>
        <v>43.424386542591272</v>
      </c>
      <c r="BN183" s="530">
        <f t="shared" si="1121"/>
        <v>39.795787653006919</v>
      </c>
      <c r="BO183" s="530">
        <f t="shared" si="1121"/>
        <v>23.120209741856179</v>
      </c>
      <c r="BP183" s="530">
        <f t="shared" si="1121"/>
        <v>42.030766814969901</v>
      </c>
      <c r="BQ183" s="530">
        <f t="shared" si="1121"/>
        <v>40.098041574061966</v>
      </c>
      <c r="BR183" s="530">
        <f t="shared" si="1121"/>
        <v>35.183855585831068</v>
      </c>
      <c r="BS183" s="530">
        <f>BS48/BS28</f>
        <v>46.886963034217395</v>
      </c>
      <c r="BT183" s="530">
        <f>BT48/BT28</f>
        <v>41.117954462437602</v>
      </c>
      <c r="BU183" s="530">
        <f t="shared" ref="BU183:BW183" si="1122">BU48/BU28</f>
        <v>35.515317188422912</v>
      </c>
      <c r="BV183" s="530">
        <f t="shared" si="1122"/>
        <v>43.952296678966789</v>
      </c>
      <c r="BW183" s="530">
        <f t="shared" si="1122"/>
        <v>40.305526495960564</v>
      </c>
      <c r="BX183" s="530">
        <f>BX48/BX28</f>
        <v>38.169253686768833</v>
      </c>
      <c r="BY183" s="530">
        <f>BY48/BY28</f>
        <v>38.169253686768833</v>
      </c>
      <c r="BZ183" s="530">
        <f t="shared" ref="BZ183:CF183" si="1123">BZ48/BZ28</f>
        <v>39.617228197486071</v>
      </c>
      <c r="CA183" s="530">
        <f t="shared" si="1123"/>
        <v>44.64712922810061</v>
      </c>
      <c r="CB183" s="530">
        <f t="shared" si="1123"/>
        <v>43.884188651436986</v>
      </c>
      <c r="CC183" s="530">
        <f t="shared" si="1123"/>
        <v>45.077566786009363</v>
      </c>
      <c r="CD183" s="530">
        <f t="shared" si="1123"/>
        <v>46.209625875689376</v>
      </c>
      <c r="CE183" s="530">
        <f t="shared" si="1123"/>
        <v>49.598425476034144</v>
      </c>
      <c r="CF183" s="530">
        <f t="shared" si="1123"/>
        <v>47.497612070216157</v>
      </c>
      <c r="CG183" s="530">
        <f>CG48/CG28</f>
        <v>50.116685157624133</v>
      </c>
      <c r="CH183" s="530">
        <f>CH48/CH28</f>
        <v>36.71271654599088</v>
      </c>
      <c r="CI183" s="530">
        <f t="shared" ref="CI183:CK183" si="1124">CI48/CI28</f>
        <v>45.132158763823661</v>
      </c>
      <c r="CJ183" s="530">
        <f t="shared" si="1124"/>
        <v>53.123495435684646</v>
      </c>
      <c r="CK183" s="530">
        <f t="shared" si="1124"/>
        <v>53.434263990267638</v>
      </c>
      <c r="CL183" s="530">
        <f>CL48/CL28</f>
        <v>46.079832638475274</v>
      </c>
      <c r="CM183" s="530">
        <f>CM48/CM28</f>
        <v>46.079832638475274</v>
      </c>
      <c r="CN183" s="530">
        <f t="shared" ref="CN183:CT183" si="1125">CN48/CN28</f>
        <v>47.051524843796486</v>
      </c>
      <c r="CO183" s="530">
        <f t="shared" si="1125"/>
        <v>45.805508681302918</v>
      </c>
      <c r="CP183" s="530">
        <f t="shared" si="1125"/>
        <v>41.681346718146713</v>
      </c>
      <c r="CQ183" s="530">
        <f t="shared" si="1125"/>
        <v>47.573246573445935</v>
      </c>
      <c r="CR183" s="530">
        <f t="shared" si="1125"/>
        <v>52.52150411861615</v>
      </c>
      <c r="CS183" s="530">
        <f t="shared" si="1125"/>
        <v>51.922098097112858</v>
      </c>
      <c r="CT183" s="530">
        <f t="shared" si="1125"/>
        <v>42.305789473684214</v>
      </c>
      <c r="CU183" s="530">
        <f>CU48/CU28</f>
        <v>56.002215398442175</v>
      </c>
      <c r="CV183" s="530" t="e">
        <f>CV48/CV28</f>
        <v>#DIV/0!</v>
      </c>
      <c r="CW183" s="530" t="e">
        <f t="shared" ref="CW183:CY183" si="1126">CW48/CW28</f>
        <v>#DIV/0!</v>
      </c>
      <c r="CX183" s="530" t="e">
        <f t="shared" si="1126"/>
        <v>#DIV/0!</v>
      </c>
      <c r="CY183" s="530" t="e">
        <f t="shared" si="1126"/>
        <v>#DIV/0!</v>
      </c>
      <c r="CZ183" s="530">
        <f>CZ48/CZ28</f>
        <v>47.994947786328481</v>
      </c>
      <c r="DA183" s="530">
        <f>DA48/DA28</f>
        <v>47.994947786328481</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c r="BU184" s="20"/>
      <c r="BW184" s="20"/>
      <c r="CI184" s="20"/>
      <c r="CK184" s="20"/>
      <c r="CW184" s="20"/>
      <c r="CY184" s="20"/>
    </row>
  </sheetData>
  <sheetProtection sheet="1" objects="1" scenarios="1"/>
  <mergeCells count="261">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T1:EU1"/>
    <mergeCell ref="ET10:EU10"/>
    <mergeCell ref="EV1:EW1"/>
    <mergeCell ref="EV10:EW10"/>
    <mergeCell ref="EL1:EM1"/>
    <mergeCell ref="EL10:EM10"/>
    <mergeCell ref="EN1:EO1"/>
    <mergeCell ref="EN10:EO10"/>
    <mergeCell ref="EP1:EQ1"/>
    <mergeCell ref="EP10:EQ10"/>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FV1:FW1"/>
    <mergeCell ref="FV10:FW10"/>
    <mergeCell ref="FX1:FY1"/>
    <mergeCell ref="FX10:FY10"/>
    <mergeCell ref="FZ1:GA1"/>
    <mergeCell ref="FZ10:GA10"/>
    <mergeCell ref="GB1:GC1"/>
    <mergeCell ref="GB10:GC10"/>
    <mergeCell ref="GD1:GE1"/>
    <mergeCell ref="GD10:GE10"/>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25" defaultRowHeight="15" outlineLevelRow="1"/>
  <cols>
    <col min="1" max="1" width="4.125" style="369" customWidth="1"/>
    <col min="2" max="2" width="1.375" style="370" customWidth="1"/>
    <col min="3" max="3" width="3.625" style="316" customWidth="1"/>
    <col min="4" max="4" width="144" style="316" customWidth="1"/>
    <col min="5" max="5" width="9" style="914" customWidth="1"/>
    <col min="6" max="6" width="11.375" style="371" customWidth="1"/>
    <col min="7" max="11" width="9.125" style="371"/>
    <col min="12" max="16384" width="9.125" style="316"/>
  </cols>
  <sheetData>
    <row r="1" spans="1:11" s="206" customFormat="1" ht="15.75" customHeight="1" thickBot="1">
      <c r="A1" s="1134" t="s">
        <v>56</v>
      </c>
      <c r="B1" s="1135"/>
      <c r="C1" s="1135"/>
      <c r="D1" s="1136"/>
      <c r="E1" s="372" t="s">
        <v>128</v>
      </c>
      <c r="F1" s="205"/>
      <c r="G1" s="205"/>
      <c r="H1" s="205"/>
      <c r="I1" s="205"/>
      <c r="J1" s="205"/>
      <c r="K1" s="205"/>
    </row>
    <row r="2" spans="1:11" s="206" customFormat="1" ht="15" customHeight="1">
      <c r="A2" s="340">
        <v>1</v>
      </c>
      <c r="B2" s="341"/>
      <c r="C2" s="1141" t="s">
        <v>190</v>
      </c>
      <c r="D2" s="1142"/>
      <c r="E2" s="372"/>
      <c r="F2" s="205"/>
      <c r="G2" s="205"/>
      <c r="H2" s="205"/>
      <c r="I2" s="205"/>
      <c r="J2" s="205"/>
      <c r="K2" s="205"/>
    </row>
    <row r="3" spans="1:11" s="206" customFormat="1" ht="13.5">
      <c r="A3" s="203">
        <v>2.1</v>
      </c>
      <c r="B3" s="204"/>
      <c r="C3" s="342" t="s">
        <v>109</v>
      </c>
      <c r="D3" s="343"/>
      <c r="E3" s="372"/>
      <c r="F3" s="205"/>
      <c r="G3" s="205"/>
      <c r="H3" s="205"/>
      <c r="I3" s="205"/>
      <c r="J3" s="205"/>
      <c r="K3" s="205"/>
    </row>
    <row r="4" spans="1:11" s="206" customFormat="1" ht="13.5">
      <c r="A4" s="203">
        <v>2.2000000000000002</v>
      </c>
      <c r="B4" s="204"/>
      <c r="C4" s="344" t="s">
        <v>90</v>
      </c>
      <c r="D4" s="345"/>
      <c r="E4" s="372"/>
      <c r="F4" s="205"/>
      <c r="G4" s="205"/>
      <c r="H4" s="205"/>
      <c r="I4" s="205"/>
      <c r="J4" s="205"/>
      <c r="K4" s="205"/>
    </row>
    <row r="5" spans="1:11" s="206" customFormat="1" ht="13.5">
      <c r="A5" s="203">
        <v>2.2999999999999998</v>
      </c>
      <c r="B5" s="204"/>
      <c r="C5" s="342" t="s">
        <v>49</v>
      </c>
      <c r="D5" s="343"/>
      <c r="E5" s="372"/>
      <c r="F5" s="205"/>
      <c r="G5" s="205"/>
      <c r="H5" s="205"/>
      <c r="I5" s="205"/>
      <c r="J5" s="205"/>
      <c r="K5" s="205"/>
    </row>
    <row r="6" spans="1:11" s="206" customFormat="1" ht="13.5">
      <c r="A6" s="203">
        <v>2.4</v>
      </c>
      <c r="B6" s="204"/>
      <c r="C6" s="344" t="s">
        <v>84</v>
      </c>
      <c r="D6" s="345"/>
      <c r="E6" s="372"/>
      <c r="F6" s="205"/>
      <c r="G6" s="205"/>
      <c r="H6" s="205"/>
      <c r="I6" s="205"/>
      <c r="J6" s="205"/>
      <c r="K6" s="205"/>
    </row>
    <row r="7" spans="1:11" s="206" customFormat="1" ht="13.5">
      <c r="A7" s="203">
        <v>2.5</v>
      </c>
      <c r="B7" s="204"/>
      <c r="C7" s="344" t="s">
        <v>95</v>
      </c>
      <c r="D7" s="345"/>
      <c r="E7" s="372"/>
      <c r="F7" s="205"/>
      <c r="G7" s="205"/>
      <c r="H7" s="205"/>
      <c r="I7" s="205"/>
      <c r="J7" s="205"/>
      <c r="K7" s="205"/>
    </row>
    <row r="8" spans="1:11" s="206" customFormat="1" ht="13.5">
      <c r="A8" s="203">
        <v>2.6</v>
      </c>
      <c r="B8" s="204"/>
      <c r="C8" s="344" t="s">
        <v>110</v>
      </c>
      <c r="D8" s="345"/>
      <c r="E8" s="372"/>
      <c r="F8" s="205"/>
      <c r="G8" s="205"/>
      <c r="H8" s="205"/>
      <c r="I8" s="205"/>
      <c r="J8" s="205"/>
      <c r="K8" s="205"/>
    </row>
    <row r="9" spans="1:11" s="206" customFormat="1" ht="13.5">
      <c r="A9" s="203">
        <v>2.7</v>
      </c>
      <c r="B9" s="204"/>
      <c r="C9" s="344" t="s">
        <v>85</v>
      </c>
      <c r="D9" s="345"/>
      <c r="E9" s="372"/>
      <c r="F9" s="205"/>
      <c r="G9" s="205"/>
      <c r="H9" s="205"/>
      <c r="I9" s="205"/>
      <c r="J9" s="205"/>
      <c r="K9" s="205"/>
    </row>
    <row r="10" spans="1:11" s="206" customFormat="1" ht="13.5">
      <c r="A10" s="203">
        <v>2.8</v>
      </c>
      <c r="B10" s="204"/>
      <c r="C10" s="344" t="s">
        <v>167</v>
      </c>
      <c r="D10" s="345"/>
      <c r="E10" s="372"/>
      <c r="F10" s="205"/>
      <c r="G10" s="205"/>
      <c r="H10" s="205"/>
      <c r="I10" s="205"/>
      <c r="J10" s="205"/>
      <c r="K10" s="205"/>
    </row>
    <row r="11" spans="1:11" s="206" customFormat="1" ht="13.5">
      <c r="A11" s="203">
        <v>3.1</v>
      </c>
      <c r="B11" s="204"/>
      <c r="C11" s="344" t="s">
        <v>60</v>
      </c>
      <c r="D11" s="345"/>
      <c r="E11" s="372"/>
      <c r="F11" s="205"/>
      <c r="G11" s="205"/>
      <c r="H11" s="205"/>
      <c r="I11" s="205"/>
      <c r="J11" s="205"/>
      <c r="K11" s="205"/>
    </row>
    <row r="12" spans="1:11" s="206" customFormat="1" ht="13.5">
      <c r="A12" s="203" t="s">
        <v>33</v>
      </c>
      <c r="B12" s="204"/>
      <c r="C12" s="344" t="s">
        <v>50</v>
      </c>
      <c r="D12" s="345"/>
      <c r="E12" s="372"/>
      <c r="F12" s="205"/>
      <c r="G12" s="205"/>
      <c r="H12" s="205"/>
      <c r="I12" s="205"/>
      <c r="J12" s="205"/>
      <c r="K12" s="205"/>
    </row>
    <row r="13" spans="1:11" s="206" customFormat="1" ht="13.5">
      <c r="A13" s="203" t="s">
        <v>34</v>
      </c>
      <c r="B13" s="204"/>
      <c r="C13" s="344" t="s">
        <v>51</v>
      </c>
      <c r="D13" s="345"/>
      <c r="E13" s="372"/>
      <c r="F13" s="205"/>
      <c r="G13" s="205"/>
      <c r="H13" s="205"/>
      <c r="I13" s="205"/>
      <c r="J13" s="205"/>
      <c r="K13" s="205"/>
    </row>
    <row r="14" spans="1:11" s="206" customFormat="1" ht="13.5">
      <c r="A14" s="203" t="s">
        <v>35</v>
      </c>
      <c r="B14" s="204"/>
      <c r="C14" s="344" t="s">
        <v>52</v>
      </c>
      <c r="D14" s="345"/>
      <c r="E14" s="372"/>
      <c r="F14" s="205"/>
      <c r="G14" s="205"/>
      <c r="H14" s="205"/>
      <c r="I14" s="205"/>
      <c r="J14" s="205"/>
      <c r="K14" s="205"/>
    </row>
    <row r="15" spans="1:11" s="206" customFormat="1" ht="13.5">
      <c r="A15" s="203" t="s">
        <v>36</v>
      </c>
      <c r="B15" s="204"/>
      <c r="C15" s="344" t="s">
        <v>53</v>
      </c>
      <c r="D15" s="345"/>
      <c r="E15" s="372"/>
      <c r="F15" s="205"/>
      <c r="G15" s="205"/>
      <c r="H15" s="205"/>
      <c r="I15" s="205"/>
      <c r="J15" s="205"/>
      <c r="K15" s="205"/>
    </row>
    <row r="16" spans="1:11" s="206" customFormat="1" ht="13.5">
      <c r="A16" s="203" t="s">
        <v>37</v>
      </c>
      <c r="B16" s="204"/>
      <c r="C16" s="344" t="s">
        <v>54</v>
      </c>
      <c r="D16" s="345"/>
      <c r="E16" s="372"/>
      <c r="F16" s="205"/>
      <c r="G16" s="205"/>
      <c r="H16" s="205"/>
      <c r="I16" s="205"/>
      <c r="J16" s="205"/>
      <c r="K16" s="205"/>
    </row>
    <row r="17" spans="1:11" s="206" customFormat="1" ht="13.5">
      <c r="A17" s="203">
        <v>3.2</v>
      </c>
      <c r="B17" s="204"/>
      <c r="C17" s="344" t="s">
        <v>46</v>
      </c>
      <c r="D17" s="345"/>
      <c r="E17" s="372"/>
      <c r="F17" s="205"/>
      <c r="G17" s="205"/>
      <c r="H17" s="205"/>
      <c r="I17" s="205"/>
      <c r="J17" s="205"/>
      <c r="K17" s="205"/>
    </row>
    <row r="18" spans="1:11" s="206" customFormat="1" ht="13.5">
      <c r="A18" s="203">
        <v>3.3</v>
      </c>
      <c r="B18" s="204"/>
      <c r="C18" s="344" t="s">
        <v>55</v>
      </c>
      <c r="D18" s="345"/>
      <c r="E18" s="372"/>
      <c r="F18" s="205"/>
      <c r="G18" s="205"/>
      <c r="H18" s="205"/>
      <c r="I18" s="205"/>
      <c r="J18" s="205"/>
      <c r="K18" s="205"/>
    </row>
    <row r="19" spans="1:11" s="206" customFormat="1" ht="13.5">
      <c r="A19" s="203">
        <v>3.4</v>
      </c>
      <c r="B19" s="204"/>
      <c r="C19" s="344" t="s">
        <v>47</v>
      </c>
      <c r="D19" s="345"/>
      <c r="E19" s="372"/>
      <c r="F19" s="205"/>
      <c r="G19" s="205"/>
      <c r="H19" s="205"/>
      <c r="I19" s="205"/>
      <c r="J19" s="205"/>
      <c r="K19" s="205"/>
    </row>
    <row r="20" spans="1:11" s="206" customFormat="1" ht="24" customHeight="1">
      <c r="A20" s="203">
        <v>4.0999999999999996</v>
      </c>
      <c r="B20" s="204"/>
      <c r="C20" s="1137" t="s">
        <v>243</v>
      </c>
      <c r="D20" s="1138"/>
      <c r="E20" s="372"/>
      <c r="F20" s="205"/>
      <c r="G20" s="205"/>
      <c r="H20" s="205"/>
      <c r="I20" s="205"/>
      <c r="J20" s="205"/>
      <c r="K20" s="205"/>
    </row>
    <row r="21" spans="1:11" s="206" customFormat="1" ht="14.25" customHeight="1">
      <c r="A21" s="203" t="s">
        <v>228</v>
      </c>
      <c r="B21" s="204"/>
      <c r="C21" s="850" t="s">
        <v>229</v>
      </c>
      <c r="D21" s="845"/>
      <c r="E21" s="372">
        <v>41760</v>
      </c>
      <c r="F21" s="205"/>
      <c r="G21" s="205"/>
      <c r="H21" s="205"/>
      <c r="I21" s="205"/>
      <c r="J21" s="205"/>
      <c r="K21" s="205"/>
    </row>
    <row r="22" spans="1:11" s="206" customFormat="1" ht="14.25" customHeight="1">
      <c r="A22" s="203">
        <v>4.2</v>
      </c>
      <c r="B22" s="204"/>
      <c r="C22" s="344" t="s">
        <v>232</v>
      </c>
      <c r="D22" s="345"/>
      <c r="E22" s="372"/>
      <c r="F22" s="205"/>
      <c r="G22" s="205"/>
      <c r="H22" s="205"/>
      <c r="I22" s="205"/>
      <c r="J22" s="205"/>
      <c r="K22" s="205"/>
    </row>
    <row r="23" spans="1:11" s="206" customFormat="1" ht="14.25" customHeight="1">
      <c r="A23" s="203">
        <v>4.3</v>
      </c>
      <c r="B23" s="204"/>
      <c r="C23" s="1139" t="s">
        <v>83</v>
      </c>
      <c r="D23" s="1140"/>
      <c r="E23" s="372"/>
      <c r="F23" s="205"/>
      <c r="G23" s="205"/>
      <c r="H23" s="205"/>
      <c r="I23" s="205"/>
      <c r="J23" s="205"/>
      <c r="K23" s="205"/>
    </row>
    <row r="24" spans="1:11" s="206" customFormat="1" ht="15" customHeight="1">
      <c r="A24" s="203">
        <v>5.0999999999999996</v>
      </c>
      <c r="B24" s="204"/>
      <c r="C24" s="1139" t="s">
        <v>189</v>
      </c>
      <c r="D24" s="1140"/>
      <c r="E24" s="372"/>
      <c r="F24" s="205"/>
      <c r="G24" s="205"/>
      <c r="H24" s="205"/>
      <c r="I24" s="205"/>
      <c r="J24" s="205"/>
      <c r="K24" s="205"/>
    </row>
    <row r="25" spans="1:11" s="206" customFormat="1" ht="15" customHeight="1">
      <c r="A25" s="203">
        <v>5.2</v>
      </c>
      <c r="B25" s="204"/>
      <c r="C25" s="1139" t="s">
        <v>188</v>
      </c>
      <c r="D25" s="1140"/>
      <c r="E25" s="372"/>
      <c r="F25" s="205"/>
      <c r="G25" s="205"/>
      <c r="H25" s="205"/>
      <c r="I25" s="205"/>
      <c r="J25" s="205"/>
      <c r="K25" s="205"/>
    </row>
    <row r="26" spans="1:11" s="206" customFormat="1" ht="13.5">
      <c r="A26" s="203">
        <v>5.3</v>
      </c>
      <c r="B26" s="204"/>
      <c r="C26" s="344" t="s">
        <v>187</v>
      </c>
      <c r="D26" s="345"/>
      <c r="E26" s="372"/>
      <c r="F26" s="205"/>
      <c r="G26" s="205"/>
      <c r="H26" s="205"/>
      <c r="I26" s="205"/>
      <c r="J26" s="205"/>
      <c r="K26" s="205"/>
    </row>
    <row r="27" spans="1:11" s="206" customFormat="1" ht="13.5">
      <c r="A27" s="203">
        <v>5.4</v>
      </c>
      <c r="B27" s="204"/>
      <c r="C27" s="344" t="s">
        <v>21</v>
      </c>
      <c r="D27" s="345"/>
      <c r="E27" s="372"/>
      <c r="F27" s="205"/>
      <c r="G27" s="205"/>
      <c r="H27" s="205"/>
      <c r="I27" s="205"/>
      <c r="J27" s="205"/>
      <c r="K27" s="205"/>
    </row>
    <row r="28" spans="1:11" s="206" customFormat="1" ht="13.5">
      <c r="A28" s="203">
        <v>6.1</v>
      </c>
      <c r="B28" s="346"/>
      <c r="C28" s="344" t="s">
        <v>86</v>
      </c>
      <c r="D28" s="345"/>
      <c r="E28" s="372"/>
      <c r="F28" s="205"/>
      <c r="G28" s="205"/>
      <c r="H28" s="205"/>
      <c r="I28" s="205"/>
      <c r="J28" s="205"/>
      <c r="K28" s="205"/>
    </row>
    <row r="29" spans="1:11" s="206" customFormat="1" ht="13.5">
      <c r="A29" s="203">
        <v>6.2</v>
      </c>
      <c r="B29" s="346"/>
      <c r="C29" s="344" t="s">
        <v>191</v>
      </c>
      <c r="D29" s="345"/>
      <c r="E29" s="372"/>
      <c r="F29" s="205"/>
      <c r="G29" s="205"/>
      <c r="H29" s="205"/>
      <c r="I29" s="205"/>
      <c r="J29" s="205"/>
      <c r="K29" s="205"/>
    </row>
    <row r="30" spans="1:11" s="206" customFormat="1" ht="13.5">
      <c r="A30" s="203">
        <v>7.1</v>
      </c>
      <c r="B30" s="204"/>
      <c r="C30" s="344" t="s">
        <v>87</v>
      </c>
      <c r="D30" s="345"/>
      <c r="E30" s="372"/>
      <c r="F30" s="205"/>
      <c r="G30" s="205"/>
      <c r="H30" s="205"/>
      <c r="I30" s="205"/>
      <c r="J30" s="205"/>
      <c r="K30" s="205"/>
    </row>
    <row r="31" spans="1:11" s="206" customFormat="1" ht="13.5">
      <c r="A31" s="203">
        <v>7.2</v>
      </c>
      <c r="B31" s="204"/>
      <c r="C31" s="344" t="s">
        <v>168</v>
      </c>
      <c r="D31" s="345"/>
      <c r="E31" s="372"/>
      <c r="F31" s="205"/>
      <c r="G31" s="205"/>
      <c r="H31" s="205"/>
      <c r="I31" s="205"/>
      <c r="J31" s="205"/>
      <c r="K31" s="205"/>
    </row>
    <row r="32" spans="1:11" s="206" customFormat="1" ht="13.5">
      <c r="A32" s="203">
        <v>7.3</v>
      </c>
      <c r="B32" s="204"/>
      <c r="C32" s="342" t="s">
        <v>22</v>
      </c>
      <c r="D32" s="343"/>
      <c r="E32" s="372"/>
      <c r="F32" s="205"/>
      <c r="G32" s="205"/>
      <c r="H32" s="205"/>
      <c r="I32" s="205"/>
      <c r="J32" s="205"/>
      <c r="K32" s="205"/>
    </row>
    <row r="33" spans="1:11" s="206" customFormat="1" ht="13.5">
      <c r="A33" s="203">
        <v>7.4</v>
      </c>
      <c r="B33" s="204"/>
      <c r="C33" s="342" t="s">
        <v>88</v>
      </c>
      <c r="D33" s="343"/>
      <c r="E33" s="372"/>
      <c r="F33" s="205"/>
      <c r="G33" s="205"/>
      <c r="H33" s="205"/>
      <c r="I33" s="205"/>
      <c r="J33" s="205"/>
      <c r="K33" s="205"/>
    </row>
    <row r="34" spans="1:11" s="206" customFormat="1" ht="13.5">
      <c r="A34" s="203">
        <v>7.5</v>
      </c>
      <c r="B34" s="204"/>
      <c r="C34" s="342" t="s">
        <v>223</v>
      </c>
      <c r="D34" s="343"/>
      <c r="E34" s="372">
        <v>41760</v>
      </c>
      <c r="F34" s="205"/>
      <c r="G34" s="205"/>
      <c r="H34" s="205"/>
      <c r="I34" s="205"/>
      <c r="J34" s="205"/>
      <c r="K34" s="205"/>
    </row>
    <row r="35" spans="1:11" s="206" customFormat="1" ht="13.5">
      <c r="A35" s="203">
        <v>7.6</v>
      </c>
      <c r="B35" s="204"/>
      <c r="C35" s="342" t="s">
        <v>89</v>
      </c>
      <c r="D35" s="343"/>
      <c r="E35" s="372"/>
      <c r="F35" s="205"/>
      <c r="G35" s="205"/>
      <c r="H35" s="205"/>
      <c r="I35" s="205"/>
      <c r="J35" s="205"/>
      <c r="K35" s="205"/>
    </row>
    <row r="36" spans="1:11" s="206" customFormat="1">
      <c r="A36" s="203">
        <v>8.1</v>
      </c>
      <c r="B36" s="204"/>
      <c r="C36" s="344" t="s">
        <v>64</v>
      </c>
      <c r="D36" s="345"/>
      <c r="E36" s="372"/>
      <c r="F36" s="347"/>
      <c r="G36" s="347"/>
      <c r="H36" s="348"/>
      <c r="I36" s="348"/>
      <c r="J36" s="348"/>
      <c r="K36" s="205"/>
    </row>
    <row r="37" spans="1:11" s="206" customFormat="1">
      <c r="A37" s="203">
        <v>8.1999999999999993</v>
      </c>
      <c r="B37" s="204"/>
      <c r="C37" s="344" t="s">
        <v>23</v>
      </c>
      <c r="D37" s="345"/>
      <c r="E37" s="372"/>
      <c r="F37" s="347"/>
      <c r="G37" s="347"/>
      <c r="H37" s="349"/>
      <c r="I37" s="349"/>
      <c r="J37" s="349"/>
      <c r="K37" s="205"/>
    </row>
    <row r="38" spans="1:11" s="206" customFormat="1">
      <c r="A38" s="203">
        <v>8.3000000000000007</v>
      </c>
      <c r="B38" s="204"/>
      <c r="C38" s="344" t="s">
        <v>48</v>
      </c>
      <c r="D38" s="345"/>
      <c r="E38" s="372"/>
      <c r="F38" s="347"/>
      <c r="G38" s="347"/>
      <c r="H38" s="349"/>
      <c r="I38" s="349"/>
      <c r="J38" s="349"/>
      <c r="K38" s="205"/>
    </row>
    <row r="39" spans="1:11" s="206" customFormat="1">
      <c r="A39" s="203">
        <v>8.4</v>
      </c>
      <c r="B39" s="204"/>
      <c r="C39" s="344" t="s">
        <v>250</v>
      </c>
      <c r="D39" s="345"/>
      <c r="E39" s="372">
        <v>42016</v>
      </c>
      <c r="F39" s="347"/>
      <c r="G39" s="347"/>
      <c r="H39" s="916"/>
      <c r="I39" s="916"/>
      <c r="J39" s="916"/>
      <c r="K39" s="205"/>
    </row>
    <row r="40" spans="1:11" s="206" customFormat="1">
      <c r="A40" s="203">
        <v>8.5</v>
      </c>
      <c r="B40" s="204"/>
      <c r="C40" s="344" t="s">
        <v>247</v>
      </c>
      <c r="D40" s="345"/>
      <c r="E40" s="372">
        <v>41973</v>
      </c>
      <c r="F40" s="347"/>
      <c r="G40" s="347"/>
      <c r="H40" s="911"/>
      <c r="I40" s="911"/>
      <c r="J40" s="911"/>
      <c r="K40" s="205"/>
    </row>
    <row r="41" spans="1:11" s="206" customFormat="1">
      <c r="A41" s="203">
        <v>8.6</v>
      </c>
      <c r="B41" s="204"/>
      <c r="C41" s="342" t="s">
        <v>24</v>
      </c>
      <c r="D41" s="343"/>
      <c r="E41" s="372"/>
      <c r="F41" s="347"/>
      <c r="G41" s="347"/>
      <c r="H41" s="348"/>
      <c r="I41" s="348"/>
      <c r="J41" s="348"/>
      <c r="K41" s="205"/>
    </row>
    <row r="42" spans="1:11" s="206" customFormat="1">
      <c r="A42" s="203">
        <v>8.6999999999999993</v>
      </c>
      <c r="B42" s="204"/>
      <c r="C42" s="344" t="s">
        <v>27</v>
      </c>
      <c r="D42" s="345"/>
      <c r="E42" s="372"/>
      <c r="F42" s="347"/>
      <c r="G42" s="347"/>
      <c r="H42" s="349"/>
      <c r="I42" s="349"/>
      <c r="J42" s="349"/>
      <c r="K42" s="205"/>
    </row>
    <row r="43" spans="1:11" s="206" customFormat="1">
      <c r="A43" s="203">
        <v>8.8000000000000007</v>
      </c>
      <c r="B43" s="204"/>
      <c r="C43" s="344" t="s">
        <v>25</v>
      </c>
      <c r="D43" s="345"/>
      <c r="E43" s="372"/>
      <c r="F43" s="347"/>
      <c r="G43" s="347"/>
      <c r="H43" s="349"/>
      <c r="I43" s="349"/>
      <c r="J43" s="349"/>
      <c r="K43" s="205"/>
    </row>
    <row r="44" spans="1:11" s="206" customFormat="1">
      <c r="A44" s="203">
        <v>8.9</v>
      </c>
      <c r="B44" s="204"/>
      <c r="C44" s="344" t="s">
        <v>26</v>
      </c>
      <c r="D44" s="345"/>
      <c r="E44" s="372"/>
      <c r="F44" s="347"/>
      <c r="G44" s="347"/>
      <c r="H44" s="349"/>
      <c r="I44" s="349"/>
      <c r="J44" s="349"/>
      <c r="K44" s="205"/>
    </row>
    <row r="45" spans="1:11" s="206" customFormat="1">
      <c r="A45" s="350">
        <v>8.1</v>
      </c>
      <c r="B45" s="204"/>
      <c r="C45" s="344" t="s">
        <v>178</v>
      </c>
      <c r="D45" s="345"/>
      <c r="E45" s="372"/>
      <c r="F45" s="347"/>
      <c r="G45" s="347"/>
      <c r="H45" s="349"/>
      <c r="I45" s="349"/>
      <c r="J45" s="349"/>
      <c r="K45" s="205"/>
    </row>
    <row r="46" spans="1:11" s="206" customFormat="1">
      <c r="A46" s="203">
        <v>8.11</v>
      </c>
      <c r="B46" s="204"/>
      <c r="C46" s="344" t="s">
        <v>100</v>
      </c>
      <c r="D46" s="345"/>
      <c r="E46" s="372"/>
      <c r="F46" s="347"/>
      <c r="G46" s="347"/>
      <c r="H46" s="349"/>
      <c r="I46" s="349"/>
      <c r="J46" s="349"/>
      <c r="K46" s="205"/>
    </row>
    <row r="47" spans="1:11" s="206" customFormat="1">
      <c r="A47" s="203">
        <v>8.1199999999999992</v>
      </c>
      <c r="B47" s="204"/>
      <c r="C47" s="344" t="s">
        <v>65</v>
      </c>
      <c r="D47" s="345"/>
      <c r="E47" s="372"/>
      <c r="F47" s="347"/>
      <c r="G47" s="347"/>
      <c r="H47" s="349"/>
      <c r="I47" s="349"/>
      <c r="J47" s="349"/>
      <c r="K47" s="205"/>
    </row>
    <row r="48" spans="1:11" s="206" customFormat="1">
      <c r="A48" s="203">
        <v>8.1300000000000008</v>
      </c>
      <c r="B48" s="204"/>
      <c r="C48" s="344" t="s">
        <v>66</v>
      </c>
      <c r="D48" s="345"/>
      <c r="E48" s="372"/>
      <c r="F48" s="347"/>
      <c r="G48" s="347"/>
      <c r="H48" s="1133"/>
      <c r="I48" s="1133"/>
      <c r="J48" s="1133"/>
      <c r="K48" s="205"/>
    </row>
    <row r="49" spans="1:11" s="206" customFormat="1" ht="13.5">
      <c r="A49" s="203">
        <v>9.1</v>
      </c>
      <c r="B49" s="351"/>
      <c r="C49" s="352" t="s">
        <v>72</v>
      </c>
      <c r="D49" s="353"/>
      <c r="E49" s="372"/>
      <c r="F49" s="205"/>
      <c r="G49" s="205"/>
      <c r="H49" s="205"/>
      <c r="I49" s="205"/>
      <c r="J49" s="205"/>
      <c r="K49" s="205"/>
    </row>
    <row r="50" spans="1:11" s="206" customFormat="1" ht="13.5">
      <c r="A50" s="203">
        <v>9.1999999999999993</v>
      </c>
      <c r="B50" s="351"/>
      <c r="C50" s="352" t="s">
        <v>73</v>
      </c>
      <c r="D50" s="353"/>
      <c r="E50" s="372"/>
      <c r="F50" s="205"/>
      <c r="G50" s="205"/>
      <c r="H50" s="205"/>
      <c r="I50" s="205"/>
      <c r="J50" s="205"/>
      <c r="K50" s="205"/>
    </row>
    <row r="51" spans="1:11" s="206" customFormat="1" ht="13.5">
      <c r="A51" s="203">
        <v>9.3000000000000007</v>
      </c>
      <c r="B51" s="351"/>
      <c r="C51" s="352" t="s">
        <v>74</v>
      </c>
      <c r="D51" s="353"/>
      <c r="E51" s="372"/>
      <c r="F51" s="205"/>
      <c r="G51" s="205"/>
      <c r="H51" s="205"/>
      <c r="I51" s="205"/>
      <c r="J51" s="205"/>
      <c r="K51" s="205"/>
    </row>
    <row r="52" spans="1:11" s="206" customFormat="1" ht="13.5">
      <c r="A52" s="203">
        <v>9.4</v>
      </c>
      <c r="B52" s="351"/>
      <c r="C52" s="352" t="s">
        <v>75</v>
      </c>
      <c r="D52" s="353"/>
      <c r="E52" s="372"/>
      <c r="F52" s="205"/>
      <c r="G52" s="205"/>
      <c r="H52" s="205"/>
      <c r="I52" s="205"/>
      <c r="J52" s="205"/>
      <c r="K52" s="205"/>
    </row>
    <row r="53" spans="1:11" s="205" customFormat="1" ht="14.25" thickBot="1">
      <c r="A53" s="354">
        <v>9.5</v>
      </c>
      <c r="B53" s="355"/>
      <c r="C53" s="356" t="s">
        <v>172</v>
      </c>
      <c r="D53" s="357"/>
      <c r="E53" s="372"/>
    </row>
    <row r="54" spans="1:11" s="205" customFormat="1" ht="13.5">
      <c r="A54" s="358"/>
      <c r="B54" s="359"/>
      <c r="C54" s="352"/>
      <c r="D54" s="352"/>
      <c r="E54" s="372"/>
    </row>
    <row r="55" spans="1:11" s="205" customFormat="1" ht="13.5">
      <c r="A55" s="358"/>
      <c r="B55" s="359"/>
      <c r="C55" s="352"/>
      <c r="D55" s="352"/>
      <c r="E55" s="372"/>
    </row>
    <row r="56" spans="1:11" s="205" customFormat="1" ht="13.5">
      <c r="A56" s="358"/>
      <c r="B56" s="359"/>
      <c r="C56" s="352"/>
      <c r="D56" s="352"/>
      <c r="E56" s="372"/>
    </row>
    <row r="57" spans="1:11" s="205" customFormat="1" ht="13.5">
      <c r="A57" s="358"/>
      <c r="B57" s="359"/>
      <c r="C57" s="352"/>
      <c r="D57" s="352"/>
      <c r="E57" s="372"/>
    </row>
    <row r="58" spans="1:11" s="205" customFormat="1" ht="13.5">
      <c r="A58" s="358"/>
      <c r="B58" s="359"/>
      <c r="C58" s="352"/>
      <c r="D58" s="352"/>
      <c r="E58" s="372"/>
    </row>
    <row r="59" spans="1:11" s="205" customFormat="1" ht="13.5">
      <c r="A59" s="358"/>
      <c r="B59" s="359"/>
      <c r="C59" s="352"/>
      <c r="D59" s="352"/>
      <c r="E59" s="372"/>
    </row>
    <row r="60" spans="1:11" s="205" customFormat="1" ht="13.5">
      <c r="A60" s="358"/>
      <c r="B60" s="359"/>
      <c r="C60" s="352"/>
      <c r="D60" s="352"/>
      <c r="E60" s="372"/>
    </row>
    <row r="61" spans="1:11" s="205" customFormat="1" ht="13.5">
      <c r="A61" s="358"/>
      <c r="B61" s="359"/>
      <c r="C61" s="352"/>
      <c r="D61" s="352"/>
      <c r="E61" s="372"/>
    </row>
    <row r="62" spans="1:11" s="205" customFormat="1" ht="13.5">
      <c r="A62" s="358"/>
      <c r="B62" s="359"/>
      <c r="C62" s="352"/>
      <c r="D62" s="352"/>
      <c r="E62" s="372"/>
    </row>
    <row r="63" spans="1:11" s="205" customFormat="1" ht="13.5">
      <c r="A63" s="358"/>
      <c r="B63" s="359"/>
      <c r="C63" s="352"/>
      <c r="D63" s="352"/>
      <c r="E63" s="372"/>
    </row>
    <row r="64" spans="1:11" s="205" customFormat="1" ht="13.5">
      <c r="A64" s="358"/>
      <c r="B64" s="359"/>
      <c r="C64" s="352"/>
      <c r="D64" s="352"/>
      <c r="E64" s="372"/>
    </row>
    <row r="65" spans="1:11" s="205" customFormat="1" ht="13.5">
      <c r="A65" s="358"/>
      <c r="B65" s="359"/>
      <c r="C65" s="352"/>
      <c r="D65" s="352"/>
      <c r="E65" s="372"/>
    </row>
    <row r="66" spans="1:11" s="205" customFormat="1" ht="13.5">
      <c r="A66" s="358"/>
      <c r="B66" s="359"/>
      <c r="C66" s="352"/>
      <c r="D66" s="352"/>
      <c r="E66" s="372"/>
    </row>
    <row r="67" spans="1:11" s="205" customFormat="1" ht="13.5">
      <c r="A67" s="358"/>
      <c r="B67" s="359"/>
      <c r="C67" s="352"/>
      <c r="D67" s="352"/>
      <c r="E67" s="372"/>
    </row>
    <row r="68" spans="1:11" s="205" customFormat="1" ht="13.5">
      <c r="A68" s="358"/>
      <c r="B68" s="359"/>
      <c r="C68" s="352"/>
      <c r="D68" s="352"/>
      <c r="E68" s="372"/>
    </row>
    <row r="69" spans="1:11" s="205" customFormat="1" ht="13.5">
      <c r="A69" s="358"/>
      <c r="B69" s="359"/>
      <c r="C69" s="352"/>
      <c r="D69" s="352"/>
      <c r="E69" s="372"/>
    </row>
    <row r="70" spans="1:11" s="205" customFormat="1" ht="13.5">
      <c r="A70" s="358"/>
      <c r="B70" s="359"/>
      <c r="C70" s="352"/>
      <c r="D70" s="352"/>
      <c r="E70" s="372"/>
    </row>
    <row r="71" spans="1:11" s="205" customFormat="1" ht="13.5">
      <c r="A71" s="358"/>
      <c r="B71" s="359"/>
      <c r="C71" s="352"/>
      <c r="D71" s="352"/>
      <c r="E71" s="372"/>
    </row>
    <row r="72" spans="1:11" s="205" customFormat="1" ht="13.5">
      <c r="A72" s="358"/>
      <c r="B72" s="359"/>
      <c r="C72" s="352"/>
      <c r="D72" s="352"/>
      <c r="E72" s="372"/>
    </row>
    <row r="73" spans="1:11" s="205" customFormat="1" ht="13.5">
      <c r="A73" s="358"/>
      <c r="B73" s="359"/>
      <c r="C73" s="352"/>
      <c r="D73" s="352"/>
      <c r="E73" s="372"/>
    </row>
    <row r="74" spans="1:11" s="205" customFormat="1" ht="13.5">
      <c r="A74" s="358"/>
      <c r="B74" s="359"/>
      <c r="C74" s="352"/>
      <c r="D74" s="352"/>
      <c r="E74" s="372"/>
    </row>
    <row r="75" spans="1:11" s="205" customFormat="1" ht="13.5">
      <c r="A75" s="358"/>
      <c r="B75" s="359"/>
      <c r="C75" s="352"/>
      <c r="D75" s="352"/>
      <c r="E75" s="372"/>
    </row>
    <row r="76" spans="1:11" s="205" customFormat="1" ht="13.5">
      <c r="A76" s="358"/>
      <c r="B76" s="359"/>
      <c r="C76" s="352"/>
      <c r="D76" s="352"/>
      <c r="E76" s="372"/>
    </row>
    <row r="77" spans="1:11" s="205" customFormat="1" ht="13.5">
      <c r="A77" s="358"/>
      <c r="B77" s="359"/>
      <c r="C77" s="352"/>
      <c r="D77" s="352"/>
      <c r="E77" s="372"/>
    </row>
    <row r="78" spans="1:11" s="205" customFormat="1" ht="13.5">
      <c r="A78" s="358"/>
      <c r="B78" s="359"/>
      <c r="C78" s="352"/>
      <c r="D78" s="352"/>
      <c r="E78" s="372"/>
    </row>
    <row r="79" spans="1:11" s="362" customFormat="1" hidden="1" outlineLevel="1">
      <c r="A79" s="360"/>
      <c r="B79" s="361"/>
      <c r="E79" s="913"/>
      <c r="F79" s="363"/>
      <c r="G79" s="363"/>
      <c r="H79" s="363"/>
      <c r="I79" s="363"/>
      <c r="J79" s="363"/>
      <c r="K79" s="363"/>
    </row>
    <row r="80" spans="1:11" s="366" customFormat="1" ht="8.25" hidden="1" customHeight="1" outlineLevel="1">
      <c r="A80" s="364"/>
      <c r="B80" s="365"/>
      <c r="E80" s="913"/>
      <c r="F80" s="363"/>
      <c r="G80" s="363"/>
      <c r="H80" s="363"/>
      <c r="I80" s="363"/>
      <c r="J80" s="363"/>
      <c r="K80" s="363"/>
    </row>
    <row r="81" spans="1:11" s="366" customFormat="1" ht="15" hidden="1" customHeight="1" outlineLevel="1">
      <c r="A81" s="367"/>
      <c r="B81" s="368"/>
      <c r="E81" s="913"/>
      <c r="F81" s="363"/>
      <c r="G81" s="363"/>
      <c r="H81" s="363"/>
      <c r="I81" s="363"/>
      <c r="J81" s="363"/>
      <c r="K81" s="363"/>
    </row>
    <row r="82" spans="1:11" s="366" customFormat="1" ht="15" hidden="1" customHeight="1" outlineLevel="1">
      <c r="A82" s="367"/>
      <c r="B82" s="368"/>
      <c r="E82" s="913"/>
      <c r="F82" s="363"/>
      <c r="G82" s="363"/>
      <c r="H82" s="363"/>
      <c r="I82" s="363"/>
      <c r="J82" s="363"/>
      <c r="K82" s="363"/>
    </row>
    <row r="83" spans="1:11" s="366" customFormat="1" ht="15" hidden="1" customHeight="1" outlineLevel="1">
      <c r="A83" s="367"/>
      <c r="B83" s="368"/>
      <c r="E83" s="913"/>
      <c r="F83" s="363"/>
      <c r="G83" s="363"/>
      <c r="H83" s="363"/>
      <c r="I83" s="363"/>
      <c r="J83" s="363"/>
      <c r="K83" s="363"/>
    </row>
    <row r="84" spans="1:11" s="366" customFormat="1" ht="15" hidden="1" customHeight="1" outlineLevel="1">
      <c r="A84" s="367"/>
      <c r="B84" s="368"/>
      <c r="E84" s="913"/>
      <c r="F84" s="363"/>
      <c r="G84" s="363"/>
      <c r="H84" s="363"/>
      <c r="I84" s="363"/>
      <c r="J84" s="363"/>
      <c r="K84" s="363"/>
    </row>
    <row r="85" spans="1:11" s="366" customFormat="1" ht="15" hidden="1" customHeight="1" outlineLevel="1">
      <c r="A85" s="367"/>
      <c r="B85" s="368"/>
      <c r="E85" s="913"/>
      <c r="F85" s="363"/>
      <c r="G85" s="363"/>
      <c r="H85" s="363"/>
      <c r="I85" s="363"/>
      <c r="J85" s="363"/>
      <c r="K85" s="363"/>
    </row>
    <row r="86" spans="1:11" s="366" customFormat="1" ht="15" hidden="1" customHeight="1" outlineLevel="1">
      <c r="A86" s="367"/>
      <c r="B86" s="368"/>
      <c r="E86" s="913"/>
      <c r="F86" s="363"/>
      <c r="G86" s="363"/>
      <c r="H86" s="363"/>
      <c r="I86" s="363"/>
      <c r="J86" s="363"/>
      <c r="K86" s="363"/>
    </row>
    <row r="87" spans="1:11" s="366" customFormat="1" ht="15" hidden="1" customHeight="1" outlineLevel="1">
      <c r="A87" s="367"/>
      <c r="B87" s="368"/>
      <c r="E87" s="913"/>
      <c r="F87" s="363"/>
      <c r="G87" s="363"/>
      <c r="H87" s="363"/>
      <c r="I87" s="363"/>
      <c r="J87" s="363"/>
      <c r="K87" s="363"/>
    </row>
    <row r="88" spans="1:11" s="366" customFormat="1" ht="15" hidden="1" customHeight="1" outlineLevel="1">
      <c r="A88" s="367"/>
      <c r="B88" s="368"/>
      <c r="E88" s="913"/>
      <c r="F88" s="363"/>
      <c r="G88" s="363"/>
      <c r="H88" s="363"/>
      <c r="I88" s="363"/>
      <c r="J88" s="363"/>
      <c r="K88" s="363"/>
    </row>
    <row r="89" spans="1:11" s="366" customFormat="1" ht="15" hidden="1" customHeight="1" outlineLevel="1">
      <c r="A89" s="367"/>
      <c r="B89" s="368"/>
      <c r="E89" s="913"/>
      <c r="F89" s="363"/>
      <c r="G89" s="363"/>
      <c r="H89" s="363"/>
      <c r="I89" s="363"/>
      <c r="J89" s="363"/>
      <c r="K89" s="363"/>
    </row>
    <row r="90" spans="1:11" s="366" customFormat="1" ht="15" hidden="1" customHeight="1" outlineLevel="1">
      <c r="A90" s="367"/>
      <c r="B90" s="368"/>
      <c r="E90" s="913"/>
      <c r="F90" s="363"/>
      <c r="G90" s="363"/>
      <c r="H90" s="363"/>
      <c r="I90" s="363"/>
      <c r="J90" s="363"/>
      <c r="K90" s="363"/>
    </row>
    <row r="91" spans="1:11" s="366" customFormat="1" ht="15" hidden="1" customHeight="1" outlineLevel="1">
      <c r="A91" s="367"/>
      <c r="B91" s="368"/>
      <c r="E91" s="913"/>
      <c r="F91" s="363"/>
      <c r="G91" s="363"/>
      <c r="H91" s="363"/>
      <c r="I91" s="363"/>
      <c r="J91" s="363"/>
      <c r="K91" s="363"/>
    </row>
    <row r="92" spans="1:11" s="366" customFormat="1" ht="15" hidden="1" customHeight="1" outlineLevel="1">
      <c r="A92" s="367"/>
      <c r="B92" s="368"/>
      <c r="E92" s="913"/>
      <c r="F92" s="363"/>
      <c r="G92" s="363"/>
      <c r="H92" s="363"/>
      <c r="I92" s="363"/>
      <c r="J92" s="363"/>
      <c r="K92" s="363"/>
    </row>
    <row r="93" spans="1:11" s="366" customFormat="1" ht="15" hidden="1" customHeight="1" outlineLevel="1">
      <c r="A93" s="367"/>
      <c r="B93" s="368"/>
      <c r="E93" s="913"/>
      <c r="F93" s="363"/>
      <c r="G93" s="363"/>
      <c r="H93" s="363"/>
      <c r="I93" s="363"/>
      <c r="J93" s="363"/>
      <c r="K93" s="363"/>
    </row>
    <row r="94" spans="1:11" s="366" customFormat="1" ht="15" hidden="1" customHeight="1" outlineLevel="1">
      <c r="A94" s="367"/>
      <c r="B94" s="368"/>
      <c r="E94" s="913"/>
      <c r="F94" s="363"/>
      <c r="G94" s="363"/>
      <c r="H94" s="363"/>
      <c r="I94" s="363"/>
      <c r="J94" s="363"/>
      <c r="K94" s="363"/>
    </row>
    <row r="95" spans="1:11" s="366" customFormat="1" ht="15" hidden="1" customHeight="1" outlineLevel="1">
      <c r="A95" s="367"/>
      <c r="B95" s="368"/>
      <c r="E95" s="913"/>
      <c r="F95" s="363"/>
      <c r="G95" s="363"/>
      <c r="H95" s="363"/>
      <c r="I95" s="363"/>
      <c r="J95" s="363"/>
      <c r="K95" s="363"/>
    </row>
    <row r="96" spans="1:11" s="366" customFormat="1" ht="15" hidden="1" customHeight="1" outlineLevel="1">
      <c r="A96" s="367"/>
      <c r="B96" s="368"/>
      <c r="E96" s="913"/>
      <c r="F96" s="363"/>
      <c r="G96" s="363"/>
      <c r="H96" s="363"/>
      <c r="I96" s="363"/>
      <c r="J96" s="363"/>
      <c r="K96" s="363"/>
    </row>
    <row r="97" spans="1:11" s="366" customFormat="1" ht="15" hidden="1" customHeight="1" outlineLevel="1">
      <c r="A97" s="367"/>
      <c r="B97" s="368"/>
      <c r="E97" s="913"/>
      <c r="F97" s="363"/>
      <c r="G97" s="363"/>
      <c r="H97" s="363"/>
      <c r="I97" s="363"/>
      <c r="J97" s="363"/>
      <c r="K97" s="363"/>
    </row>
    <row r="98" spans="1:11" s="366" customFormat="1" ht="15" hidden="1" customHeight="1" outlineLevel="1">
      <c r="A98" s="367"/>
      <c r="B98" s="368"/>
      <c r="E98" s="913"/>
      <c r="F98" s="363"/>
      <c r="G98" s="363"/>
      <c r="H98" s="363"/>
      <c r="I98" s="363"/>
      <c r="J98" s="363"/>
      <c r="K98" s="363"/>
    </row>
    <row r="99" spans="1:11" s="366" customFormat="1" ht="15" hidden="1" customHeight="1" outlineLevel="1">
      <c r="A99" s="367"/>
      <c r="B99" s="368"/>
      <c r="E99" s="913"/>
      <c r="F99" s="363"/>
      <c r="G99" s="363"/>
      <c r="H99" s="363"/>
      <c r="I99" s="363"/>
      <c r="J99" s="363"/>
      <c r="K99" s="363"/>
    </row>
    <row r="100" spans="1:11" s="366" customFormat="1" ht="15" hidden="1" customHeight="1" outlineLevel="1">
      <c r="A100" s="367"/>
      <c r="B100" s="368"/>
      <c r="E100" s="913"/>
      <c r="F100" s="363"/>
      <c r="G100" s="363"/>
      <c r="H100" s="363"/>
      <c r="I100" s="363"/>
      <c r="J100" s="363"/>
      <c r="K100" s="363"/>
    </row>
    <row r="101" spans="1:11" s="366" customFormat="1" ht="15" hidden="1" customHeight="1" outlineLevel="1">
      <c r="A101" s="367"/>
      <c r="B101" s="368"/>
      <c r="E101" s="913"/>
      <c r="F101" s="363"/>
      <c r="G101" s="363"/>
      <c r="H101" s="363"/>
      <c r="I101" s="363"/>
      <c r="J101" s="363"/>
      <c r="K101" s="363"/>
    </row>
    <row r="102" spans="1:11" collapsed="1"/>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4.25" outlineLevelRow="1"/>
  <cols>
    <col min="1" max="1" width="5.25" style="195" customWidth="1"/>
    <col min="2" max="2" width="7.75" style="195" customWidth="1"/>
    <col min="3" max="3" width="112.375" customWidth="1"/>
  </cols>
  <sheetData>
    <row r="1" spans="1:3" s="196" customFormat="1" ht="15">
      <c r="A1" s="243" t="s">
        <v>79</v>
      </c>
      <c r="B1" s="244" t="s">
        <v>76</v>
      </c>
      <c r="C1" s="245" t="s">
        <v>80</v>
      </c>
    </row>
    <row r="2" spans="1:3" s="32" customFormat="1" hidden="1" outlineLevel="1">
      <c r="A2" s="239">
        <v>1</v>
      </c>
      <c r="B2" s="240" t="s">
        <v>78</v>
      </c>
      <c r="C2" s="241" t="s">
        <v>150</v>
      </c>
    </row>
    <row r="3" spans="1:3" s="32" customFormat="1" hidden="1" outlineLevel="1">
      <c r="A3" s="239">
        <v>2</v>
      </c>
      <c r="B3" s="240" t="s">
        <v>96</v>
      </c>
      <c r="C3" s="241" t="s">
        <v>99</v>
      </c>
    </row>
    <row r="4" spans="1:3" hidden="1" outlineLevel="1">
      <c r="A4" s="236">
        <v>3</v>
      </c>
      <c r="B4" s="237" t="s">
        <v>98</v>
      </c>
      <c r="C4" s="238" t="s">
        <v>104</v>
      </c>
    </row>
    <row r="5" spans="1:3" s="32" customFormat="1" hidden="1" outlineLevel="1">
      <c r="A5" s="239"/>
      <c r="B5" s="242"/>
      <c r="C5" s="241" t="s">
        <v>101</v>
      </c>
    </row>
    <row r="6" spans="1:3" s="29" customFormat="1" hidden="1" outlineLevel="1">
      <c r="A6" s="246">
        <v>4</v>
      </c>
      <c r="B6" s="247" t="s">
        <v>102</v>
      </c>
      <c r="C6" s="248" t="s">
        <v>103</v>
      </c>
    </row>
    <row r="7" spans="1:3" hidden="1" outlineLevel="1">
      <c r="A7" s="236">
        <v>5</v>
      </c>
      <c r="B7" s="237" t="s">
        <v>126</v>
      </c>
      <c r="C7" s="238" t="s">
        <v>127</v>
      </c>
    </row>
    <row r="8" spans="1:3" hidden="1" outlineLevel="1">
      <c r="A8" s="478" t="s">
        <v>146</v>
      </c>
      <c r="B8" s="477" t="s">
        <v>145</v>
      </c>
      <c r="C8" s="238" t="s">
        <v>148</v>
      </c>
    </row>
    <row r="9" spans="1:3" hidden="1" outlineLevel="1">
      <c r="A9" s="478" t="s">
        <v>151</v>
      </c>
      <c r="B9" s="477" t="s">
        <v>145</v>
      </c>
      <c r="C9" s="238" t="s">
        <v>149</v>
      </c>
    </row>
    <row r="10" spans="1:3" hidden="1" outlineLevel="1" collapsed="1">
      <c r="A10" s="743" t="s">
        <v>183</v>
      </c>
      <c r="B10" s="744" t="s">
        <v>184</v>
      </c>
      <c r="C10" s="745" t="s">
        <v>186</v>
      </c>
    </row>
    <row r="11" spans="1:3" ht="28.5" hidden="1" outlineLevel="1" collapsed="1">
      <c r="A11" s="743" t="s">
        <v>198</v>
      </c>
      <c r="B11" s="744" t="s">
        <v>199</v>
      </c>
      <c r="C11" s="811" t="s">
        <v>201</v>
      </c>
    </row>
    <row r="12" spans="1:3" ht="28.5" hidden="1" outlineLevel="1" collapsed="1">
      <c r="A12" s="743" t="s">
        <v>207</v>
      </c>
      <c r="B12" s="744" t="s">
        <v>208</v>
      </c>
      <c r="C12" s="811" t="s">
        <v>209</v>
      </c>
    </row>
    <row r="13" spans="1:3" ht="28.5" hidden="1" outlineLevel="1">
      <c r="A13" s="743" t="s">
        <v>212</v>
      </c>
      <c r="B13" s="744" t="s">
        <v>214</v>
      </c>
      <c r="C13" s="811" t="s">
        <v>213</v>
      </c>
    </row>
    <row r="14" spans="1:3" ht="28.5" hidden="1" outlineLevel="1">
      <c r="A14" s="743" t="s">
        <v>215</v>
      </c>
      <c r="B14" s="744" t="s">
        <v>216</v>
      </c>
      <c r="C14" s="811" t="s">
        <v>234</v>
      </c>
    </row>
    <row r="15" spans="1:3" ht="28.5" hidden="1" outlineLevel="1">
      <c r="A15" s="743" t="s">
        <v>225</v>
      </c>
      <c r="B15" s="744" t="s">
        <v>224</v>
      </c>
      <c r="C15" s="811" t="s">
        <v>241</v>
      </c>
    </row>
    <row r="16" spans="1:3" ht="28.5" hidden="1" outlineLevel="1">
      <c r="A16" s="743" t="s">
        <v>227</v>
      </c>
      <c r="B16" s="744" t="s">
        <v>224</v>
      </c>
      <c r="C16" s="811" t="s">
        <v>236</v>
      </c>
    </row>
    <row r="17" spans="1:3" ht="28.5" hidden="1" outlineLevel="1">
      <c r="A17" s="743" t="s">
        <v>233</v>
      </c>
      <c r="B17" s="744" t="s">
        <v>224</v>
      </c>
      <c r="C17" s="811" t="s">
        <v>244</v>
      </c>
    </row>
    <row r="18" spans="1:3" hidden="1" outlineLevel="1">
      <c r="A18" s="743" t="s">
        <v>239</v>
      </c>
      <c r="B18" s="744" t="s">
        <v>224</v>
      </c>
      <c r="C18" s="811" t="s">
        <v>235</v>
      </c>
    </row>
    <row r="19" spans="1:3" hidden="1" outlineLevel="1" collapsed="1">
      <c r="A19" s="743" t="s">
        <v>252</v>
      </c>
      <c r="B19" s="744" t="s">
        <v>251</v>
      </c>
      <c r="C19" s="811" t="s">
        <v>253</v>
      </c>
    </row>
    <row r="20" spans="1:3" hidden="1" outlineLevel="1">
      <c r="A20" s="743" t="s">
        <v>262</v>
      </c>
      <c r="B20" s="744" t="s">
        <v>263</v>
      </c>
      <c r="C20" s="811" t="s">
        <v>264</v>
      </c>
    </row>
    <row r="21" spans="1:3" hidden="1" outlineLevel="1" collapsed="1">
      <c r="A21" s="743" t="s">
        <v>265</v>
      </c>
      <c r="B21" s="744" t="s">
        <v>266</v>
      </c>
      <c r="C21" s="811" t="s">
        <v>268</v>
      </c>
    </row>
    <row r="22" spans="1:3" hidden="1" outlineLevel="1">
      <c r="A22" s="743" t="s">
        <v>269</v>
      </c>
      <c r="B22" s="1009" t="s">
        <v>270</v>
      </c>
      <c r="C22" s="745" t="s">
        <v>272</v>
      </c>
    </row>
    <row r="23" spans="1:3" collapsed="1">
      <c r="A23" s="743" t="s">
        <v>280</v>
      </c>
      <c r="B23" s="744" t="s">
        <v>281</v>
      </c>
      <c r="C23" s="811" t="s">
        <v>283</v>
      </c>
    </row>
    <row r="24" spans="1:3">
      <c r="A24" s="746"/>
      <c r="B24" s="747"/>
      <c r="C24" s="745"/>
    </row>
    <row r="25" spans="1:3">
      <c r="A25" s="746"/>
      <c r="B25" s="747"/>
      <c r="C25" s="745"/>
    </row>
    <row r="26" spans="1:3">
      <c r="A26" s="746"/>
      <c r="B26" s="747"/>
      <c r="C26" s="745"/>
    </row>
    <row r="27" spans="1:3">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ColWidth="9.125" defaultRowHeight="12" outlineLevelRow="1" outlineLevelCol="1"/>
  <cols>
    <col min="1" max="1" width="3.25" style="444" customWidth="1"/>
    <col min="2" max="2" width="15.125" style="534" bestFit="1" customWidth="1"/>
    <col min="3" max="14" width="9.125" style="444" customWidth="1"/>
    <col min="15" max="15" width="10.75" style="444" hidden="1" customWidth="1" outlineLevel="1"/>
    <col min="16" max="16" width="8.625" style="444" customWidth="1" collapsed="1"/>
    <col min="17" max="17" width="9.375" style="444" customWidth="1"/>
    <col min="18" max="18" width="8.625" style="444" customWidth="1"/>
    <col min="19" max="23" width="8.375" style="444" customWidth="1"/>
    <col min="24" max="24" width="9" style="444" customWidth="1"/>
    <col min="25" max="26" width="8.375" style="444" customWidth="1"/>
    <col min="27" max="16384" width="9.125" style="444"/>
  </cols>
  <sheetData>
    <row r="1" spans="1:18" s="594" customFormat="1" ht="20.25" customHeight="1">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c r="A2" s="1050"/>
      <c r="B2" s="574" t="s">
        <v>140</v>
      </c>
      <c r="C2" s="896">
        <f>'Summary Data'!CN11</f>
        <v>145790</v>
      </c>
      <c r="D2" s="536">
        <f>'Summary Data'!CO11</f>
        <v>116206</v>
      </c>
      <c r="E2" s="536">
        <f>'Summary Data'!CP11</f>
        <v>115029</v>
      </c>
      <c r="F2" s="536">
        <f>'Summary Data'!CQ11</f>
        <v>119153</v>
      </c>
      <c r="G2" s="536">
        <f>'Summary Data'!CR11</f>
        <v>118608</v>
      </c>
      <c r="H2" s="536">
        <f>'Summary Data'!CS11</f>
        <v>138463</v>
      </c>
      <c r="I2" s="536">
        <f>'Summary Data'!CT11</f>
        <v>122677</v>
      </c>
      <c r="J2" s="536">
        <f>'Summary Data'!CU11</f>
        <v>118351</v>
      </c>
      <c r="K2" s="536">
        <f>'Summary Data'!CV11</f>
        <v>0</v>
      </c>
      <c r="L2" s="536">
        <f>'Summary Data'!CW11</f>
        <v>0</v>
      </c>
      <c r="M2" s="536">
        <f>'Summary Data'!CX11</f>
        <v>0</v>
      </c>
      <c r="N2" s="537">
        <f>'Summary Data'!CY11</f>
        <v>0</v>
      </c>
      <c r="O2" s="570">
        <f>COUNTIF(C2:N2,"&gt;0")</f>
        <v>8</v>
      </c>
      <c r="P2" s="563">
        <f>SUM(C2:N2)/$O$2</f>
        <v>124284.625</v>
      </c>
      <c r="Q2" s="620">
        <f>P2-P7</f>
        <v>-265.04166666667152</v>
      </c>
      <c r="R2" s="660">
        <f>Q2/P7</f>
        <v>-2.1279998073058257E-3</v>
      </c>
    </row>
    <row r="3" spans="1:18" s="533" customFormat="1" ht="20.25" customHeight="1">
      <c r="A3" s="1050"/>
      <c r="B3" s="574" t="s">
        <v>139</v>
      </c>
      <c r="C3" s="896">
        <f>'Summary Data'!CN5</f>
        <v>64</v>
      </c>
      <c r="D3" s="536">
        <f>'Summary Data'!CO5</f>
        <v>49</v>
      </c>
      <c r="E3" s="536">
        <f>'Summary Data'!CP5</f>
        <v>37</v>
      </c>
      <c r="F3" s="536">
        <f>'Summary Data'!CQ5</f>
        <v>42</v>
      </c>
      <c r="G3" s="536">
        <f>'Summary Data'!CR5</f>
        <v>35</v>
      </c>
      <c r="H3" s="536">
        <f>'Summary Data'!CS5</f>
        <v>58</v>
      </c>
      <c r="I3" s="536">
        <f>'Summary Data'!CT5</f>
        <v>11</v>
      </c>
      <c r="J3" s="536">
        <f>'Summary Data'!CU5</f>
        <v>102</v>
      </c>
      <c r="K3" s="536">
        <f>'Summary Data'!CV5</f>
        <v>0</v>
      </c>
      <c r="L3" s="536">
        <f>'Summary Data'!CW5</f>
        <v>0</v>
      </c>
      <c r="M3" s="536">
        <f>'Summary Data'!CX5</f>
        <v>0</v>
      </c>
      <c r="N3" s="537">
        <f>'Summary Data'!CY5</f>
        <v>0</v>
      </c>
      <c r="O3" s="896"/>
      <c r="P3" s="563">
        <f>SUM(C3:N3)/$O$2</f>
        <v>49.75</v>
      </c>
      <c r="Q3" s="620">
        <f>P3-P8</f>
        <v>4.6666666666666643</v>
      </c>
      <c r="R3" s="660">
        <f>Q3/P8</f>
        <v>0.10351201478743062</v>
      </c>
    </row>
    <row r="4" spans="1:18" s="533" customFormat="1" ht="20.25" customHeight="1">
      <c r="A4" s="1051"/>
      <c r="B4" s="575" t="s">
        <v>141</v>
      </c>
      <c r="C4" s="561">
        <f t="shared" ref="C4:N4" si="0">IF(C2=0,"-",(C3/C2))</f>
        <v>4.3898758488236504E-4</v>
      </c>
      <c r="D4" s="544">
        <f t="shared" si="0"/>
        <v>4.2166497426983119E-4</v>
      </c>
      <c r="E4" s="544">
        <f t="shared" si="0"/>
        <v>3.2165801667405613E-4</v>
      </c>
      <c r="F4" s="544">
        <f t="shared" si="0"/>
        <v>3.5248797764219112E-4</v>
      </c>
      <c r="G4" s="544">
        <f t="shared" si="0"/>
        <v>2.9508970727101037E-4</v>
      </c>
      <c r="H4" s="544">
        <f t="shared" si="0"/>
        <v>4.1888446733062261E-4</v>
      </c>
      <c r="I4" s="544">
        <f t="shared" si="0"/>
        <v>8.9666359627314004E-5</v>
      </c>
      <c r="J4" s="544">
        <f t="shared" si="0"/>
        <v>8.6184316144350282E-4</v>
      </c>
      <c r="K4" s="544" t="str">
        <f t="shared" si="0"/>
        <v>-</v>
      </c>
      <c r="L4" s="544" t="str">
        <f t="shared" si="0"/>
        <v>-</v>
      </c>
      <c r="M4" s="544" t="str">
        <f t="shared" si="0"/>
        <v>-</v>
      </c>
      <c r="N4" s="567" t="str">
        <f t="shared" si="0"/>
        <v>-</v>
      </c>
      <c r="O4" s="571"/>
      <c r="P4" s="564">
        <f>SUM(C4:N4)/$O$2</f>
        <v>4.0003528114261166E-4</v>
      </c>
      <c r="Q4" s="621">
        <f>P4-P9</f>
        <v>3.3875295493878603E-5</v>
      </c>
      <c r="R4" s="660">
        <f>Q4/P9</f>
        <v>9.2515012075557776E-2</v>
      </c>
    </row>
    <row r="5" spans="1:18" s="533" customFormat="1" ht="20.25" customHeight="1" thickBot="1">
      <c r="A5" s="1052"/>
      <c r="B5" s="577" t="s">
        <v>142</v>
      </c>
      <c r="C5" s="562">
        <f t="shared" ref="C5:N5" si="1">IF(C4="-","-",(100%-C4))</f>
        <v>0.99956101241511763</v>
      </c>
      <c r="D5" s="545">
        <f t="shared" si="1"/>
        <v>0.99957833502573012</v>
      </c>
      <c r="E5" s="545">
        <f t="shared" si="1"/>
        <v>0.99967834198332595</v>
      </c>
      <c r="F5" s="545">
        <f t="shared" si="1"/>
        <v>0.9996475120223578</v>
      </c>
      <c r="G5" s="545">
        <f t="shared" si="1"/>
        <v>0.99970491029272901</v>
      </c>
      <c r="H5" s="545">
        <f t="shared" si="1"/>
        <v>0.99958111553266937</v>
      </c>
      <c r="I5" s="545">
        <f t="shared" si="1"/>
        <v>0.99991033364037274</v>
      </c>
      <c r="J5" s="545">
        <f t="shared" si="1"/>
        <v>0.99913815683855645</v>
      </c>
      <c r="K5" s="545" t="str">
        <f t="shared" si="1"/>
        <v>-</v>
      </c>
      <c r="L5" s="545" t="str">
        <f t="shared" si="1"/>
        <v>-</v>
      </c>
      <c r="M5" s="545" t="str">
        <f t="shared" si="1"/>
        <v>-</v>
      </c>
      <c r="N5" s="568" t="str">
        <f t="shared" si="1"/>
        <v>-</v>
      </c>
      <c r="O5" s="624"/>
      <c r="P5" s="566">
        <f>SUM(C5:N5)/$O$2</f>
        <v>0.99959996471885748</v>
      </c>
      <c r="Q5" s="623">
        <f>P5-P10</f>
        <v>-3.3875295494034674E-5</v>
      </c>
      <c r="R5" s="663">
        <f>Q5/P10</f>
        <v>-3.3887703815177297E-5</v>
      </c>
    </row>
    <row r="6" spans="1:18" s="594" customFormat="1" ht="20.25" customHeight="1">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SUM(C8:N8)/$O$7</f>
        <v>45.083333333333336</v>
      </c>
      <c r="Q8" s="620">
        <f>P8-P13</f>
        <v>-5.6666666666666643</v>
      </c>
      <c r="R8" s="660">
        <f>Q8/P13</f>
        <v>-0.11165845648604264</v>
      </c>
    </row>
    <row r="9" spans="1:18" s="533" customFormat="1" ht="20.25" customHeight="1">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SUM(C9:N9)/$O$7</f>
        <v>3.6615998564873306E-4</v>
      </c>
      <c r="Q9" s="621">
        <f>P9-P14</f>
        <v>-6.6960305831562138E-5</v>
      </c>
      <c r="R9" s="660">
        <f>Q9/P14</f>
        <v>-0.1545997893626937</v>
      </c>
    </row>
    <row r="10" spans="1:18" s="533" customFormat="1" ht="20.25" customHeight="1" thickBot="1">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SUM(C10:N10)/$O$7</f>
        <v>0.99963384001435152</v>
      </c>
      <c r="Q10" s="623">
        <f>P10-P15</f>
        <v>6.6960305831975653E-5</v>
      </c>
      <c r="R10" s="663">
        <f>Q10/P15</f>
        <v>6.6989320265895298E-5</v>
      </c>
    </row>
    <row r="11" spans="1:18" s="594" customFormat="1" ht="20.25" customHeight="1">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row r="43" spans="1:47">
      <c r="B43" s="534" t="s">
        <v>76</v>
      </c>
      <c r="C43" s="444" t="s">
        <v>141</v>
      </c>
    </row>
    <row r="44" spans="1:47" hidden="1" outlineLevel="1">
      <c r="B44" s="812">
        <f>I21</f>
        <v>41305</v>
      </c>
      <c r="C44" s="813">
        <f>I24</f>
        <v>2.5220680958385876E-4</v>
      </c>
    </row>
    <row r="45" spans="1:47" collapsed="1">
      <c r="B45" s="812">
        <f>J21</f>
        <v>41333</v>
      </c>
      <c r="C45" s="813">
        <f>J24</f>
        <v>1.0565399824916231E-4</v>
      </c>
    </row>
    <row r="46" spans="1:47">
      <c r="B46" s="812">
        <f>K21</f>
        <v>41364</v>
      </c>
      <c r="C46" s="813">
        <f>K24</f>
        <v>9.0135563888087689E-5</v>
      </c>
    </row>
    <row r="47" spans="1:47">
      <c r="B47" s="812">
        <f>L21</f>
        <v>41394</v>
      </c>
      <c r="C47" s="813">
        <f>L24</f>
        <v>1.7068525638722196E-4</v>
      </c>
    </row>
    <row r="48" spans="1:47">
      <c r="B48" s="812">
        <f>M21</f>
        <v>41425</v>
      </c>
      <c r="C48" s="813">
        <f>M24</f>
        <v>1.7920665215092783E-4</v>
      </c>
    </row>
    <row r="49" spans="2:3">
      <c r="B49" s="812">
        <f>N21</f>
        <v>41455</v>
      </c>
      <c r="C49" s="813">
        <f>N24</f>
        <v>2.8460635383684943E-4</v>
      </c>
    </row>
    <row r="50" spans="2:3">
      <c r="B50" s="812">
        <f>C16</f>
        <v>41486</v>
      </c>
      <c r="C50" s="813">
        <f>C19</f>
        <v>2.402156602816751E-4</v>
      </c>
    </row>
    <row r="51" spans="2:3">
      <c r="B51" s="812">
        <f>D16</f>
        <v>41517</v>
      </c>
      <c r="C51" s="813">
        <f>D19</f>
        <v>1.6437168921796432E-4</v>
      </c>
    </row>
    <row r="52" spans="2:3">
      <c r="B52" s="812">
        <f>E16</f>
        <v>41547</v>
      </c>
      <c r="C52" s="813">
        <f>E19</f>
        <v>6.1418403844069511E-4</v>
      </c>
    </row>
    <row r="53" spans="2:3">
      <c r="B53" s="812">
        <f>F16</f>
        <v>41578</v>
      </c>
      <c r="C53" s="813">
        <f>F19</f>
        <v>7.7721846164969133E-4</v>
      </c>
    </row>
    <row r="54" spans="2:3">
      <c r="B54" s="812">
        <f>G16</f>
        <v>41608</v>
      </c>
      <c r="C54" s="813">
        <f>G19</f>
        <v>1.1805410510447789E-4</v>
      </c>
    </row>
    <row r="55" spans="2:3">
      <c r="B55" s="812">
        <f>H16</f>
        <v>41609</v>
      </c>
      <c r="C55" s="813">
        <f>H19</f>
        <v>3.8253456473031315E-4</v>
      </c>
    </row>
    <row r="56" spans="2:3">
      <c r="B56" s="812">
        <f>I16</f>
        <v>41670</v>
      </c>
      <c r="C56" s="813">
        <f>I19</f>
        <v>2.1903494824285298E-4</v>
      </c>
    </row>
    <row r="57" spans="2:3" hidden="1" outlineLevel="1">
      <c r="B57" s="812">
        <f>J16</f>
        <v>41698</v>
      </c>
      <c r="C57" s="813">
        <f>J19</f>
        <v>1.9171079057878402E-4</v>
      </c>
    </row>
    <row r="58" spans="2:3" hidden="1" outlineLevel="1">
      <c r="B58" s="812">
        <f>K16</f>
        <v>41729</v>
      </c>
      <c r="C58" s="813">
        <f>K19</f>
        <v>2.9150535185606925E-4</v>
      </c>
    </row>
    <row r="59" spans="2:3" hidden="1" outlineLevel="1">
      <c r="B59" s="812">
        <f>L16</f>
        <v>41759</v>
      </c>
      <c r="C59" s="813">
        <f>L19</f>
        <v>2.8971074193110319E-4</v>
      </c>
    </row>
    <row r="60" spans="2:3" hidden="1" outlineLevel="1">
      <c r="B60" s="812">
        <f>M16</f>
        <v>41790</v>
      </c>
      <c r="C60" s="813">
        <f>M19</f>
        <v>2.2461209491208683E-4</v>
      </c>
    </row>
    <row r="61" spans="2:3" hidden="1" outlineLevel="1">
      <c r="B61" s="812">
        <f>N16</f>
        <v>41820</v>
      </c>
      <c r="C61" s="813">
        <f>N19</f>
        <v>2.6431135878064358E-4</v>
      </c>
    </row>
    <row r="62" spans="2:3" collapsed="1">
      <c r="B62" s="812">
        <v>41851</v>
      </c>
    </row>
    <row r="63" spans="2:3">
      <c r="B63" s="812">
        <v>41882</v>
      </c>
    </row>
    <row r="64" spans="2:3">
      <c r="B64" s="812">
        <v>41912</v>
      </c>
    </row>
    <row r="65" spans="2:2">
      <c r="B65" s="812">
        <v>41943</v>
      </c>
    </row>
    <row r="66" spans="2:2">
      <c r="B66" s="812">
        <v>41973</v>
      </c>
    </row>
    <row r="67" spans="2:2">
      <c r="B67" s="812">
        <v>41974</v>
      </c>
    </row>
    <row r="68" spans="2:2">
      <c r="B68" s="812">
        <v>42035</v>
      </c>
    </row>
    <row r="69" spans="2:2">
      <c r="B69" s="812">
        <v>42063</v>
      </c>
    </row>
    <row r="70" spans="2:2">
      <c r="B70" s="812">
        <v>42094</v>
      </c>
    </row>
    <row r="71" spans="2:2">
      <c r="B71" s="812">
        <v>42124</v>
      </c>
    </row>
    <row r="72" spans="2:2">
      <c r="B72" s="812">
        <v>42155</v>
      </c>
    </row>
    <row r="73" spans="2: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ColWidth="9.125" defaultRowHeight="20.25" customHeight="1" outlineLevelRow="1" outlineLevelCol="1"/>
  <cols>
    <col min="1" max="1" width="31.875" style="2" customWidth="1"/>
    <col min="2" max="2" width="11.125" style="424" customWidth="1" collapsed="1"/>
    <col min="3" max="3" width="11.125" style="424" customWidth="1"/>
    <col min="4" max="4" width="12.375" style="446" hidden="1" customWidth="1" outlineLevel="1"/>
    <col min="5" max="5" width="9.75" style="423" hidden="1" customWidth="1" outlineLevel="1"/>
    <col min="6" max="6" width="11.125" style="424" customWidth="1" collapsed="1"/>
    <col min="7" max="7" width="11.25" style="2" hidden="1" customWidth="1" outlineLevel="1"/>
    <col min="8" max="8" width="9.875" style="2" hidden="1" customWidth="1" outlineLevel="1"/>
    <col min="9" max="9" width="12.625" style="424" customWidth="1" collapsed="1"/>
    <col min="10" max="10" width="13" style="2" hidden="1" customWidth="1" outlineLevel="1"/>
    <col min="11" max="11" width="9.875" style="2" hidden="1" customWidth="1" outlineLevel="1"/>
    <col min="12" max="12" width="12.625" style="424" customWidth="1" collapsed="1"/>
    <col min="13" max="13" width="13" style="2" hidden="1" customWidth="1" outlineLevel="1"/>
    <col min="14" max="14" width="9.875" style="2" hidden="1" customWidth="1" outlineLevel="1"/>
    <col min="15" max="15" width="12.625" style="424" customWidth="1" collapsed="1"/>
    <col min="16" max="16" width="13" style="2" hidden="1" customWidth="1" outlineLevel="1"/>
    <col min="17" max="17" width="9.875" style="2" hidden="1" customWidth="1" outlineLevel="1"/>
    <col min="18" max="18" width="3.875" style="664" hidden="1" customWidth="1" outlineLevel="1"/>
    <col min="19" max="19" width="12.625" style="424" customWidth="1" collapsed="1"/>
    <col min="20" max="20" width="12.375" style="2" customWidth="1"/>
    <col min="21" max="21" width="9.875" style="2" customWidth="1"/>
    <col min="22" max="22" width="3.875" style="664" customWidth="1"/>
    <col min="23" max="23" width="12.625" style="424" hidden="1" customWidth="1" outlineLevel="1" collapsed="1"/>
    <col min="24" max="24" width="12.375" style="2" hidden="1" customWidth="1" outlineLevel="1"/>
    <col min="25" max="25" width="9.875" style="2" hidden="1" customWidth="1" outlineLevel="1"/>
    <col min="26" max="26" width="4.75" style="664" hidden="1" customWidth="1" outlineLevel="1"/>
    <col min="27" max="27" width="9.125" style="2" collapsed="1"/>
    <col min="28" max="16384" width="9.125" style="2"/>
  </cols>
  <sheetData>
    <row r="1" spans="1:26" ht="20.25" customHeight="1" thickBot="1">
      <c r="B1" s="422"/>
      <c r="C1" s="422"/>
      <c r="F1" s="422"/>
      <c r="I1" s="422"/>
      <c r="L1" s="422"/>
      <c r="O1" s="422"/>
      <c r="S1" s="422"/>
      <c r="W1" s="422"/>
    </row>
    <row r="2" spans="1:26" ht="20.25" customHeight="1">
      <c r="A2" s="775"/>
      <c r="B2" s="776"/>
      <c r="C2" s="776"/>
      <c r="D2" s="777"/>
      <c r="E2" s="778"/>
      <c r="F2" s="779"/>
      <c r="G2" s="1145" t="s">
        <v>160</v>
      </c>
      <c r="H2" s="1143"/>
      <c r="I2" s="776"/>
      <c r="J2" s="1145" t="s">
        <v>174</v>
      </c>
      <c r="K2" s="1144"/>
      <c r="L2" s="779"/>
      <c r="M2" s="1146" t="s">
        <v>203</v>
      </c>
      <c r="N2" s="1143"/>
      <c r="O2" s="776"/>
      <c r="P2" s="1143" t="s">
        <v>246</v>
      </c>
      <c r="Q2" s="1144"/>
      <c r="S2" s="776"/>
      <c r="T2" s="1143" t="s">
        <v>260</v>
      </c>
      <c r="U2" s="1144"/>
      <c r="W2" s="776"/>
      <c r="X2" s="1143" t="s">
        <v>260</v>
      </c>
      <c r="Y2" s="1144"/>
    </row>
    <row r="3" spans="1:26" ht="20.25" customHeight="1" thickBot="1">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398</v>
      </c>
      <c r="X4" s="1056">
        <f t="shared" ref="X4:X35" si="8">W4-S4</f>
        <v>-143</v>
      </c>
      <c r="Y4" s="873">
        <f t="shared" ref="Y4:Y35" si="9">X4/S4</f>
        <v>-0.26432532347504623</v>
      </c>
      <c r="Z4" s="664" t="str">
        <f>IF(X4&gt;0,"-","+")</f>
        <v>+</v>
      </c>
    </row>
    <row r="5" spans="1:26" ht="20.25" customHeight="1">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20409</v>
      </c>
      <c r="X5" s="1057">
        <f t="shared" si="8"/>
        <v>-9643</v>
      </c>
      <c r="Y5" s="873">
        <f t="shared" si="9"/>
        <v>-0.3208771462797817</v>
      </c>
      <c r="Z5" s="664" t="str">
        <f>IF(X5&gt;0,"+","-")</f>
        <v>-</v>
      </c>
    </row>
    <row r="6" spans="1:26" ht="20.25" customHeight="1">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801</v>
      </c>
      <c r="X6" s="1057">
        <f t="shared" si="8"/>
        <v>-1136</v>
      </c>
      <c r="Y6" s="873">
        <f t="shared" si="9"/>
        <v>-0.58647392875580795</v>
      </c>
      <c r="Z6" s="664" t="str">
        <f>IF(X6&gt;0,"-","+")</f>
        <v>+</v>
      </c>
    </row>
    <row r="7" spans="1:26" ht="20.25" hidden="1" customHeight="1" outlineLevel="1">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994277</v>
      </c>
      <c r="X10" s="1057">
        <f t="shared" si="8"/>
        <v>-500319</v>
      </c>
      <c r="Y10" s="873">
        <f t="shared" si="9"/>
        <v>-0.3347519998715372</v>
      </c>
      <c r="Z10" s="665"/>
    </row>
    <row r="11" spans="1:26" ht="20.25" hidden="1" customHeight="1" outlineLevel="1">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26720</v>
      </c>
      <c r="X12" s="1057">
        <f t="shared" si="8"/>
        <v>-15145</v>
      </c>
      <c r="Y12" s="873">
        <f t="shared" si="9"/>
        <v>-0.36175803176878063</v>
      </c>
      <c r="Z12" s="665"/>
    </row>
    <row r="13" spans="1:26" ht="20.25" hidden="1" customHeight="1" outlineLevel="1">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0.82580723476571982</v>
      </c>
      <c r="X17" s="438">
        <f t="shared" si="8"/>
        <v>2.8481613264565664E-2</v>
      </c>
      <c r="Y17" s="873">
        <f t="shared" si="9"/>
        <v>3.5721432369051787E-2</v>
      </c>
      <c r="Z17" s="664" t="str">
        <f>IF(X17&gt;0,"+","-")</f>
        <v>+</v>
      </c>
    </row>
    <row r="18" spans="1:26" ht="20.25" hidden="1" customHeight="1" outlineLevel="1">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52985</v>
      </c>
      <c r="X21" s="1057">
        <f t="shared" si="8"/>
        <v>-30238</v>
      </c>
      <c r="Y21" s="873">
        <f t="shared" si="9"/>
        <v>-0.36333705826514306</v>
      </c>
      <c r="Z21" s="665"/>
    </row>
    <row r="22" spans="1:26" ht="20.25" customHeight="1">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24714</v>
      </c>
      <c r="X22" s="1057">
        <f t="shared" si="8"/>
        <v>-12977</v>
      </c>
      <c r="Y22" s="873">
        <f t="shared" si="9"/>
        <v>-0.34429970019368017</v>
      </c>
      <c r="Z22" s="665"/>
    </row>
    <row r="23" spans="1:26" ht="20.25" customHeight="1">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21861</v>
      </c>
      <c r="X23" s="1057">
        <f t="shared" si="8"/>
        <v>-13239</v>
      </c>
      <c r="Y23" s="873">
        <f t="shared" si="9"/>
        <v>-0.37717948717948718</v>
      </c>
      <c r="Z23" s="665"/>
    </row>
    <row r="24" spans="1:26" ht="20.25" customHeight="1">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3088</v>
      </c>
      <c r="X24" s="1057">
        <f t="shared" si="8"/>
        <v>-2194</v>
      </c>
      <c r="Y24" s="873">
        <f t="shared" si="9"/>
        <v>-0.41537296478606589</v>
      </c>
      <c r="Z24" s="665"/>
    </row>
    <row r="25" spans="1:26" ht="20.25" customHeight="1">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3112</v>
      </c>
      <c r="X25" s="1057">
        <f t="shared" si="8"/>
        <v>-1692</v>
      </c>
      <c r="Y25" s="873">
        <f t="shared" si="9"/>
        <v>-0.35220649458784348</v>
      </c>
      <c r="Z25" s="665"/>
    </row>
    <row r="26" spans="1:26" ht="20.25" customHeight="1">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210</v>
      </c>
      <c r="X26" s="1057">
        <f t="shared" si="8"/>
        <v>-136</v>
      </c>
      <c r="Y26" s="873">
        <f t="shared" si="9"/>
        <v>-0.39306358381502893</v>
      </c>
      <c r="Z26" s="665"/>
    </row>
    <row r="27" spans="1:26" ht="20.25" customHeight="1">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53147</v>
      </c>
      <c r="X27" s="1057">
        <f t="shared" si="8"/>
        <v>-30803</v>
      </c>
      <c r="Y27" s="873">
        <f t="shared" si="9"/>
        <v>-0.36692078618225132</v>
      </c>
      <c r="Z27" s="665"/>
    </row>
    <row r="28" spans="1:26" ht="20.25" hidden="1" customHeight="1" outlineLevel="1">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455210</v>
      </c>
      <c r="X35" s="1057">
        <f t="shared" si="8"/>
        <v>-232839</v>
      </c>
      <c r="Y35" s="873">
        <f t="shared" si="9"/>
        <v>-0.33840467757383558</v>
      </c>
      <c r="Z35" s="665"/>
    </row>
    <row r="36" spans="1:26" ht="20.25" customHeight="1">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539067</v>
      </c>
      <c r="X36" s="1057">
        <f t="shared" ref="X36:X67" si="18">W36-S36</f>
        <v>-267480</v>
      </c>
      <c r="Y36" s="873">
        <f t="shared" ref="Y36:Y67" si="19">X36/S36</f>
        <v>-0.33163597409698381</v>
      </c>
      <c r="Z36" s="665"/>
    </row>
    <row r="37" spans="1:26" ht="20.25" customHeight="1">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994277</v>
      </c>
      <c r="X37" s="1057">
        <f t="shared" si="18"/>
        <v>-500319</v>
      </c>
      <c r="Y37" s="873">
        <f t="shared" si="19"/>
        <v>-0.3347519998715372</v>
      </c>
      <c r="Z37" s="665"/>
    </row>
    <row r="38" spans="1:26" ht="20.25" customHeight="1">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4.0029086461821001E-4</v>
      </c>
      <c r="X38" s="438">
        <f t="shared" si="18"/>
        <v>3.8320138080737707E-5</v>
      </c>
      <c r="Y38" s="873">
        <f t="shared" si="19"/>
        <v>0.10586529592406332</v>
      </c>
      <c r="Z38" s="664" t="str">
        <f t="shared" ref="Z38:Z47" si="22">IF(X38&gt;0,"-","+")</f>
        <v>-</v>
      </c>
    </row>
    <row r="39" spans="1:26" ht="20.25" hidden="1" customHeight="1" outlineLevel="1">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9065938.4399999995</v>
      </c>
      <c r="X43" s="1058">
        <f t="shared" si="18"/>
        <v>-4066125.6500000004</v>
      </c>
      <c r="Y43" s="873">
        <f t="shared" si="19"/>
        <v>-0.30963339975597093</v>
      </c>
      <c r="Z43" s="664" t="str">
        <f t="shared" si="22"/>
        <v>+</v>
      </c>
    </row>
    <row r="44" spans="1:26" ht="20.25" customHeight="1">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9.1181214490529285</v>
      </c>
      <c r="X44" s="1059">
        <f t="shared" si="18"/>
        <v>0.33175771597723447</v>
      </c>
      <c r="Y44" s="873">
        <f t="shared" si="19"/>
        <v>3.7758249721480813E-2</v>
      </c>
      <c r="Z44" s="664" t="str">
        <f t="shared" si="22"/>
        <v>-</v>
      </c>
    </row>
    <row r="45" spans="1:26" ht="20.25" customHeight="1">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9.5699580825389471E-2</v>
      </c>
      <c r="X45" s="438">
        <f t="shared" si="18"/>
        <v>-4.292181365047569E-2</v>
      </c>
      <c r="Y45" s="873">
        <f t="shared" si="19"/>
        <v>-0.30963339975597087</v>
      </c>
      <c r="Z45" s="664" t="str">
        <f t="shared" si="22"/>
        <v>+</v>
      </c>
    </row>
    <row r="46" spans="1:26" ht="20.25" customHeight="1">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2550787.4899999998</v>
      </c>
      <c r="X46" s="1058">
        <f t="shared" si="18"/>
        <v>-1317614.4599999995</v>
      </c>
      <c r="Y46" s="873">
        <f t="shared" si="19"/>
        <v>-0.34060950155399433</v>
      </c>
      <c r="Z46" s="664" t="str">
        <f t="shared" si="22"/>
        <v>+</v>
      </c>
    </row>
    <row r="47" spans="1:26" ht="20.25" customHeight="1">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48.14169085590261</v>
      </c>
      <c r="X47" s="1060">
        <f t="shared" si="18"/>
        <v>1.6593248032489072</v>
      </c>
      <c r="Y47" s="873">
        <f t="shared" si="19"/>
        <v>3.5697941911332104E-2</v>
      </c>
      <c r="Z47" s="664" t="str">
        <f t="shared" si="22"/>
        <v>-</v>
      </c>
    </row>
    <row r="48" spans="1:26" ht="20.25" customHeight="1">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0.28135945405779744</v>
      </c>
      <c r="X48" s="438">
        <f t="shared" si="18"/>
        <v>-1.3217386527816788E-2</v>
      </c>
      <c r="Y48" s="873">
        <f t="shared" si="19"/>
        <v>-4.4869062012956713E-2</v>
      </c>
      <c r="Z48" s="665"/>
    </row>
    <row r="49" spans="1:26" ht="20.25" hidden="1" customHeight="1" outlineLevel="1">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148</v>
      </c>
      <c r="X50" s="1057">
        <f t="shared" si="18"/>
        <v>-106</v>
      </c>
      <c r="Y50" s="873">
        <f t="shared" si="19"/>
        <v>-0.41732283464566927</v>
      </c>
      <c r="Z50" s="665"/>
    </row>
    <row r="51" spans="1:26" ht="20.25" customHeight="1">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5</v>
      </c>
      <c r="X51" s="1057">
        <f t="shared" si="18"/>
        <v>-4</v>
      </c>
      <c r="Y51" s="873">
        <f t="shared" si="19"/>
        <v>-0.44444444444444442</v>
      </c>
      <c r="Z51" s="665"/>
    </row>
    <row r="52" spans="1:26" ht="20.25" customHeight="1">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13</v>
      </c>
      <c r="X53" s="1057">
        <f t="shared" si="18"/>
        <v>-17</v>
      </c>
      <c r="Y53" s="873">
        <f t="shared" si="19"/>
        <v>-0.56666666666666665</v>
      </c>
      <c r="Z53" s="665"/>
    </row>
    <row r="54" spans="1:26" ht="20.25" customHeight="1">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1</v>
      </c>
      <c r="X54" s="1057">
        <f t="shared" si="18"/>
        <v>-2</v>
      </c>
      <c r="Y54" s="873">
        <f t="shared" si="19"/>
        <v>-0.66666666666666663</v>
      </c>
      <c r="Z54" s="665"/>
    </row>
    <row r="55" spans="1:26" ht="20.25" customHeight="1">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17</v>
      </c>
      <c r="X55" s="1057">
        <f t="shared" si="18"/>
        <v>-10</v>
      </c>
      <c r="Y55" s="873">
        <f t="shared" si="19"/>
        <v>-0.37037037037037035</v>
      </c>
      <c r="Z55" s="665"/>
    </row>
    <row r="56" spans="1:26" ht="20.25" customHeight="1">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64</v>
      </c>
      <c r="X56" s="1057">
        <f t="shared" si="18"/>
        <v>-27</v>
      </c>
      <c r="Y56" s="873">
        <f t="shared" si="19"/>
        <v>-0.2967032967032967</v>
      </c>
      <c r="Z56" s="665"/>
    </row>
    <row r="57" spans="1:26" ht="20.25" customHeight="1">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4</v>
      </c>
      <c r="X57" s="1057">
        <f t="shared" si="18"/>
        <v>-6</v>
      </c>
      <c r="Y57" s="873">
        <f t="shared" si="19"/>
        <v>-0.6</v>
      </c>
      <c r="Z57" s="665"/>
    </row>
    <row r="58" spans="1:26" ht="20.25" customHeight="1">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20</v>
      </c>
      <c r="X58" s="1057">
        <f t="shared" si="18"/>
        <v>-6</v>
      </c>
      <c r="Y58" s="873">
        <f t="shared" si="19"/>
        <v>-0.23076923076923078</v>
      </c>
      <c r="Z58" s="665"/>
    </row>
    <row r="59" spans="1:26" ht="20.25" customHeight="1">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8</v>
      </c>
      <c r="X59" s="1057">
        <f t="shared" si="18"/>
        <v>-1</v>
      </c>
      <c r="Y59" s="873">
        <f t="shared" si="19"/>
        <v>-0.1111111111111111</v>
      </c>
      <c r="Z59" s="665"/>
    </row>
    <row r="60" spans="1:26" ht="20.25" customHeight="1">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16</v>
      </c>
      <c r="X60" s="1057">
        <f t="shared" si="18"/>
        <v>-27</v>
      </c>
      <c r="Y60" s="873">
        <f t="shared" si="19"/>
        <v>-0.62790697674418605</v>
      </c>
      <c r="Z60" s="665"/>
    </row>
    <row r="61" spans="1:26" ht="20.25" customHeight="1">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1479</v>
      </c>
      <c r="X61" s="1057">
        <f t="shared" si="18"/>
        <v>-655</v>
      </c>
      <c r="Y61" s="873">
        <f t="shared" si="19"/>
        <v>-0.30693533270852857</v>
      </c>
      <c r="Z61" s="665"/>
    </row>
    <row r="62" spans="1:26" ht="20.25" customHeight="1" thickBot="1">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325</v>
      </c>
      <c r="X62" s="1061">
        <f t="shared" si="18"/>
        <v>-105</v>
      </c>
      <c r="Y62" s="874">
        <f t="shared" si="19"/>
        <v>-0.2441860465116279</v>
      </c>
      <c r="Z62" s="665"/>
    </row>
    <row r="63" spans="1:26" ht="20.25" hidden="1" customHeight="1" outlineLevel="1">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row r="70" spans="1:25" ht="20.25" customHeight="1">
      <c r="B70" s="438"/>
      <c r="C70" s="438"/>
      <c r="D70" s="450"/>
      <c r="F70" s="438"/>
      <c r="I70" s="438"/>
      <c r="L70" s="438"/>
      <c r="O70" s="438"/>
      <c r="S70" s="438"/>
      <c r="W70" s="438"/>
    </row>
    <row r="71" spans="1:25" ht="20.25" customHeight="1">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4.25" outlineLevelCol="1"/>
  <cols>
    <col min="1" max="1" width="18.875" style="316" hidden="1" customWidth="1" outlineLevel="1"/>
    <col min="2" max="2" width="14" style="316" hidden="1" customWidth="1" outlineLevel="1"/>
    <col min="3" max="3" width="138.25" style="317" hidden="1" customWidth="1" outlineLevel="1"/>
    <col min="4" max="256" width="9.125" style="316" hidden="1" customWidth="1" outlineLevel="1"/>
    <col min="257" max="257" width="9.125" collapsed="1"/>
  </cols>
  <sheetData>
    <row r="1" spans="1:3">
      <c r="A1" s="316" t="s">
        <v>115</v>
      </c>
      <c r="B1" s="316" t="s">
        <v>112</v>
      </c>
      <c r="C1" s="317" t="s">
        <v>114</v>
      </c>
    </row>
    <row r="2" spans="1:3" ht="28.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2016-10-12T11:29:26Z</cp:lastPrinted>
  <dcterms:created xsi:type="dcterms:W3CDTF">2009-03-26T16:04:32Z</dcterms:created>
  <dcterms:modified xsi:type="dcterms:W3CDTF">2017-03-28T19:22:52Z</dcterms:modified>
</cp:coreProperties>
</file>