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516\"/>
    </mc:Choice>
  </mc:AlternateContent>
  <bookViews>
    <workbookView xWindow="0" yWindow="0" windowWidth="20490" windowHeight="775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62913"/>
</workbook>
</file>

<file path=xl/calcChain.xml><?xml version="1.0" encoding="utf-8"?>
<calcChain xmlns="http://schemas.openxmlformats.org/spreadsheetml/2006/main">
  <c r="CG37" i="1" l="1"/>
  <c r="CG38" i="1"/>
  <c r="CG5" i="1"/>
  <c r="CF5" i="1" l="1"/>
  <c r="CG52" i="1" l="1"/>
  <c r="CG50" i="1" l="1"/>
  <c r="FI50" i="1" s="1"/>
  <c r="CG39" i="1"/>
  <c r="CG34" i="1"/>
  <c r="FI34" i="1" s="1"/>
  <c r="CG22" i="1"/>
  <c r="CG49" i="1" s="1"/>
  <c r="FI49" i="1" s="1"/>
  <c r="CG19" i="1"/>
  <c r="FI19" i="1" s="1"/>
  <c r="CG18" i="1"/>
  <c r="FI18" i="1" s="1"/>
  <c r="FI13" i="1"/>
  <c r="FI70" i="1"/>
  <c r="FI69" i="1"/>
  <c r="FI68" i="1"/>
  <c r="FI67" i="1"/>
  <c r="FI66" i="1"/>
  <c r="FI64" i="1"/>
  <c r="FI63" i="1"/>
  <c r="FI62" i="1"/>
  <c r="FI61" i="1"/>
  <c r="FI60" i="1"/>
  <c r="FI59" i="1"/>
  <c r="FI58" i="1"/>
  <c r="FI57" i="1"/>
  <c r="FI56" i="1"/>
  <c r="FI55" i="1"/>
  <c r="FI54" i="1"/>
  <c r="FI53" i="1"/>
  <c r="FI52" i="1"/>
  <c r="FI48" i="1"/>
  <c r="FI45" i="1"/>
  <c r="FI42" i="1"/>
  <c r="FI38"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48" i="1"/>
  <c r="FH45" i="1"/>
  <c r="FH42" i="1"/>
  <c r="FH32" i="1"/>
  <c r="FH30" i="1"/>
  <c r="FH29" i="1"/>
  <c r="FH28" i="1"/>
  <c r="FH27" i="1"/>
  <c r="FH26" i="1"/>
  <c r="FH25" i="1"/>
  <c r="FH24" i="1"/>
  <c r="FH23" i="1"/>
  <c r="FH17" i="1"/>
  <c r="FH16" i="1"/>
  <c r="FH15" i="1"/>
  <c r="FH13" i="1"/>
  <c r="FH10" i="1"/>
  <c r="FH7" i="1"/>
  <c r="FH6" i="1"/>
  <c r="FI39" i="1" l="1"/>
  <c r="CG40" i="1"/>
  <c r="FI40" i="1" s="1"/>
  <c r="CG46" i="1"/>
  <c r="FI46" i="1" s="1"/>
  <c r="FI22" i="1"/>
  <c r="CF38" i="1"/>
  <c r="CF37" i="1"/>
  <c r="HQ56" i="1" l="1"/>
  <c r="CF52" i="1" l="1"/>
  <c r="CF50" i="1"/>
  <c r="CF39" i="1"/>
  <c r="CF46" i="1" s="1"/>
  <c r="CF34" i="1"/>
  <c r="CF22" i="1"/>
  <c r="CF49" i="1" s="1"/>
  <c r="CF19" i="1"/>
  <c r="CF18" i="1"/>
  <c r="CF40" i="1" l="1"/>
  <c r="HP56" i="1"/>
  <c r="CE38" i="1" l="1"/>
  <c r="CE37" i="1"/>
  <c r="CE5" i="1"/>
  <c r="CE52" i="1" l="1"/>
  <c r="CE50" i="1"/>
  <c r="CE39" i="1"/>
  <c r="CE34" i="1"/>
  <c r="CE22" i="1"/>
  <c r="CE49" i="1" s="1"/>
  <c r="CE19" i="1"/>
  <c r="CE18" i="1"/>
  <c r="CE40" i="1" l="1"/>
  <c r="CE46"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CA62" i="1" l="1"/>
  <c r="HL56" i="1"/>
  <c r="CA52" i="1" l="1"/>
  <c r="CA19" i="1" l="1"/>
  <c r="CA50" i="1"/>
  <c r="CA34" i="1"/>
  <c r="CA22" i="1"/>
  <c r="CA49" i="1" s="1"/>
  <c r="CA18" i="1"/>
  <c r="CA39" i="1" l="1"/>
  <c r="CA40" i="1" l="1"/>
  <c r="CA46" i="1"/>
  <c r="BZ63" i="1"/>
  <c r="HK56" i="1" l="1"/>
  <c r="BZ38" i="1" l="1"/>
  <c r="BZ37" i="1"/>
  <c r="BZ5" i="1" l="1"/>
  <c r="BZ11" i="1" l="1"/>
  <c r="BZ52" i="1"/>
  <c r="BZ50" i="1"/>
  <c r="BZ39" i="1"/>
  <c r="BZ46" i="1" s="1"/>
  <c r="BZ34" i="1"/>
  <c r="BZ22" i="1"/>
  <c r="BZ19" i="1"/>
  <c r="BZ18" i="1"/>
  <c r="BZ49" i="1" l="1"/>
  <c r="FO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HI56" i="1" l="1"/>
  <c r="BV52" i="1" l="1"/>
  <c r="BV50" i="1"/>
  <c r="BV39" i="1"/>
  <c r="BV34" i="1"/>
  <c r="BV22" i="1"/>
  <c r="BV19" i="1"/>
  <c r="BV18" i="1"/>
  <c r="BV49" i="1" l="1"/>
  <c r="BV46" i="1"/>
  <c r="BV40" i="1"/>
  <c r="BT38" i="1" l="1"/>
  <c r="BU5" i="1"/>
  <c r="BT37" i="1"/>
  <c r="BU38" i="1"/>
  <c r="BU37" i="1"/>
  <c r="D3" i="23" l="1"/>
  <c r="E3" i="23"/>
  <c r="F3" i="23"/>
  <c r="G3" i="23"/>
  <c r="H3" i="23"/>
  <c r="I3" i="23"/>
  <c r="J3" i="23"/>
  <c r="K3" i="23"/>
  <c r="L3" i="23"/>
  <c r="M3" i="23"/>
  <c r="N3" i="23"/>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V68" i="1"/>
  <c r="EW68" i="1" s="1"/>
  <c r="EV67" i="1"/>
  <c r="EV66" i="1"/>
  <c r="EW66" i="1" s="1"/>
  <c r="EV64" i="1"/>
  <c r="EW64" i="1" s="1"/>
  <c r="EV63" i="1"/>
  <c r="EW63" i="1" s="1"/>
  <c r="EV62" i="1"/>
  <c r="EW62" i="1" s="1"/>
  <c r="EV61" i="1"/>
  <c r="EV60" i="1"/>
  <c r="EW60" i="1" s="1"/>
  <c r="EV59" i="1"/>
  <c r="EW59" i="1" s="1"/>
  <c r="EV58" i="1"/>
  <c r="EW58" i="1" s="1"/>
  <c r="EV57" i="1"/>
  <c r="EW57" i="1" s="1"/>
  <c r="EV56" i="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X68" i="1"/>
  <c r="EY68" i="1" s="1"/>
  <c r="EX67" i="1"/>
  <c r="EX66" i="1"/>
  <c r="EY66" i="1" s="1"/>
  <c r="EX64" i="1"/>
  <c r="EY64" i="1" s="1"/>
  <c r="EX63" i="1"/>
  <c r="EY63" i="1" s="1"/>
  <c r="EX62" i="1"/>
  <c r="EY62" i="1" s="1"/>
  <c r="EX61" i="1"/>
  <c r="EX60" i="1"/>
  <c r="EY60" i="1" s="1"/>
  <c r="EX59" i="1"/>
  <c r="EY59" i="1" s="1"/>
  <c r="EX58" i="1"/>
  <c r="EY58" i="1" s="1"/>
  <c r="EX57" i="1"/>
  <c r="EY57" i="1" s="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Z70" i="1"/>
  <c r="FA70" i="1" s="1"/>
  <c r="EZ69" i="1"/>
  <c r="FA69" i="1" s="1"/>
  <c r="EZ68" i="1"/>
  <c r="FA68" i="1" s="1"/>
  <c r="EZ67" i="1"/>
  <c r="FA67" i="1" s="1"/>
  <c r="EZ66" i="1"/>
  <c r="FA66" i="1" s="1"/>
  <c r="EZ64" i="1"/>
  <c r="FA64" i="1" s="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FB70" i="1"/>
  <c r="FC70" i="1" s="1"/>
  <c r="FB69" i="1"/>
  <c r="FC69" i="1" s="1"/>
  <c r="FB68" i="1"/>
  <c r="FC68" i="1" s="1"/>
  <c r="FB67" i="1"/>
  <c r="FC67" i="1" s="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G46" i="1" s="1"/>
  <c r="FF45" i="1"/>
  <c r="FG45" i="1" s="1"/>
  <c r="FF43" i="1"/>
  <c r="FG43" i="1" s="1"/>
  <c r="FF42" i="1"/>
  <c r="FG42" i="1" s="1"/>
  <c r="FF40" i="1"/>
  <c r="FG40" i="1" s="1"/>
  <c r="FF39" i="1"/>
  <c r="FG39" i="1" s="1"/>
  <c r="FF38" i="1"/>
  <c r="FG38" i="1" s="1"/>
  <c r="FF37" i="1"/>
  <c r="FG37" i="1" s="1"/>
  <c r="FF35" i="1"/>
  <c r="FG35" i="1" s="1"/>
  <c r="FF34" i="1"/>
  <c r="FG34" i="1" s="1"/>
  <c r="FF33" i="1"/>
  <c r="FG33" i="1" s="1"/>
  <c r="FF32" i="1"/>
  <c r="FG32" i="1" s="1"/>
  <c r="FF30" i="1"/>
  <c r="FG30" i="1" s="1"/>
  <c r="FF29" i="1"/>
  <c r="FG29" i="1" s="1"/>
  <c r="FF28" i="1"/>
  <c r="FG28" i="1" s="1"/>
  <c r="FF27" i="1"/>
  <c r="FG27" i="1" s="1"/>
  <c r="FF26" i="1"/>
  <c r="FG26" i="1" s="1"/>
  <c r="FF25" i="1"/>
  <c r="FG25" i="1" s="1"/>
  <c r="FF24" i="1"/>
  <c r="FG24" i="1" s="1"/>
  <c r="FF23" i="1"/>
  <c r="FG23" i="1" s="1"/>
  <c r="FF20" i="1"/>
  <c r="FG20" i="1" s="1"/>
  <c r="FF19" i="1"/>
  <c r="FG19" i="1" s="1"/>
  <c r="FF18" i="1"/>
  <c r="FG18" i="1" s="1"/>
  <c r="FF17" i="1"/>
  <c r="FG17" i="1" s="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6" i="1"/>
  <c r="EL55" i="1"/>
  <c r="EM55" i="1" s="1"/>
  <c r="EL54" i="1"/>
  <c r="EM54" i="1" s="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N2" i="23" s="1"/>
  <c r="N4" i="23" s="1"/>
  <c r="N5" i="23" s="1"/>
  <c r="CJ11" i="1"/>
  <c r="M2" i="23" s="1"/>
  <c r="M4" i="23" s="1"/>
  <c r="M5" i="23" s="1"/>
  <c r="CI11" i="1"/>
  <c r="L2" i="23" s="1"/>
  <c r="L4" i="23" s="1"/>
  <c r="L5" i="23" s="1"/>
  <c r="CL7" i="1"/>
  <c r="S6" i="22" s="1"/>
  <c r="S5" i="22"/>
  <c r="EX5" i="1"/>
  <c r="EY5" i="1" s="1"/>
  <c r="EV5" i="1"/>
  <c r="EW5" i="1" s="1"/>
  <c r="ER5" i="1"/>
  <c r="ES5" i="1" s="1"/>
  <c r="EP5" i="1"/>
  <c r="EQ5" i="1" s="1"/>
  <c r="EN5" i="1"/>
  <c r="EO5" i="1" s="1"/>
  <c r="CD35" i="1" l="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K2" i="23" s="1"/>
  <c r="K4" i="23" s="1"/>
  <c r="K5" i="23" s="1"/>
  <c r="CI4" i="1"/>
  <c r="CL50" i="1"/>
  <c r="S48" i="22" s="1"/>
  <c r="CL167" i="1"/>
  <c r="CB11" i="1"/>
  <c r="CF11" i="1"/>
  <c r="CL38" i="1"/>
  <c r="S36" i="22" s="1"/>
  <c r="CL52" i="1"/>
  <c r="S50" i="22" s="1"/>
  <c r="CL22" i="1"/>
  <c r="S21" i="22" s="1"/>
  <c r="CL37" i="1"/>
  <c r="S35" i="22" s="1"/>
  <c r="BU50" i="1"/>
  <c r="BU34" i="1"/>
  <c r="BU18" i="1"/>
  <c r="BU19" i="1"/>
  <c r="CG43" i="1" l="1"/>
  <c r="FI43" i="1" s="1"/>
  <c r="CG20" i="1"/>
  <c r="FI20" i="1" s="1"/>
  <c r="CG35" i="1"/>
  <c r="FI35" i="1" s="1"/>
  <c r="FI11" i="1"/>
  <c r="J2" i="23"/>
  <c r="J4" i="23" s="1"/>
  <c r="J5" i="23" s="1"/>
  <c r="CF43" i="1"/>
  <c r="CF20" i="1"/>
  <c r="CF35" i="1"/>
  <c r="I2" i="23"/>
  <c r="I4" i="23" s="1"/>
  <c r="I5" i="23" s="1"/>
  <c r="CE43" i="1"/>
  <c r="CE20" i="1"/>
  <c r="CE35"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CF4" i="1"/>
  <c r="CL39" i="1"/>
  <c r="CB4" i="1"/>
  <c r="FI4" i="1" l="1"/>
  <c r="CL4" i="1"/>
  <c r="CM20" i="1" s="1"/>
  <c r="ET35" i="1"/>
  <c r="EU35" i="1" s="1"/>
  <c r="HP35" i="1"/>
  <c r="ET20" i="1"/>
  <c r="EU20" i="1" s="1"/>
  <c r="ET43" i="1"/>
  <c r="EU43" i="1" s="1"/>
  <c r="HP20" i="1"/>
  <c r="HP43" i="1"/>
  <c r="ER35" i="1"/>
  <c r="ES35" i="1" s="1"/>
  <c r="ER20" i="1"/>
  <c r="ES20" i="1" s="1"/>
  <c r="HL35" i="1"/>
  <c r="HL43" i="1"/>
  <c r="HL20" i="1"/>
  <c r="HK20" i="1"/>
  <c r="CL46" i="1"/>
  <c r="S44" i="22" s="1"/>
  <c r="S37" i="22"/>
  <c r="S10" i="22"/>
  <c r="O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FH5" i="1" s="1"/>
  <c r="BS38" i="1"/>
  <c r="FH38" i="1" s="1"/>
  <c r="BS37" i="1"/>
  <c r="FH37" i="1" s="1"/>
  <c r="HF56" i="1" l="1"/>
  <c r="BS52" i="1" l="1"/>
  <c r="FH52" i="1" s="1"/>
  <c r="BS50" i="1"/>
  <c r="FH50" i="1" s="1"/>
  <c r="BS39" i="1"/>
  <c r="FH39" i="1" s="1"/>
  <c r="BS34" i="1"/>
  <c r="FH34" i="1" s="1"/>
  <c r="BS22" i="1"/>
  <c r="BS19" i="1"/>
  <c r="FH19" i="1" s="1"/>
  <c r="BS18" i="1"/>
  <c r="FH18" i="1" s="1"/>
  <c r="BS49" i="1" l="1"/>
  <c r="FH49" i="1" s="1"/>
  <c r="FH22" i="1"/>
  <c r="BS46" i="1"/>
  <c r="FH46" i="1" s="1"/>
  <c r="BS40" i="1"/>
  <c r="FH40" i="1" s="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E55" i="1" s="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I68" i="1" s="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G69" i="1" s="1"/>
  <c r="EF68" i="1"/>
  <c r="EG68" i="1" s="1"/>
  <c r="EF67" i="1"/>
  <c r="EG67" i="1" s="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FH11" i="1" s="1"/>
  <c r="BR11" i="1"/>
  <c r="BQ11" i="1"/>
  <c r="BP11" i="1"/>
  <c r="BP43" i="1" s="1"/>
  <c r="BO11" i="1"/>
  <c r="BN11" i="1"/>
  <c r="BM11" i="1"/>
  <c r="BX7" i="1"/>
  <c r="T6" i="22" s="1"/>
  <c r="BX6" i="1"/>
  <c r="T5" i="22" s="1"/>
  <c r="HF40" i="1"/>
  <c r="BF5" i="1"/>
  <c r="K13" i="23" s="1"/>
  <c r="BF38" i="1"/>
  <c r="DF38" i="1" s="1"/>
  <c r="DG38" i="1" s="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CZ5" i="1" s="1"/>
  <c r="DA5" i="1" s="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T5" i="1"/>
  <c r="CU5" i="1" s="1"/>
  <c r="CN5" i="1"/>
  <c r="CO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167" i="1" s="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T46" i="22" l="1"/>
  <c r="U46" i="22" s="1"/>
  <c r="W50" i="1"/>
  <c r="CP5" i="1"/>
  <c r="CQ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GV46" i="1" s="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FH35" i="1" s="1"/>
  <c r="BS43" i="1"/>
  <c r="FH43" i="1" s="1"/>
  <c r="BS20" i="1"/>
  <c r="FH20" i="1" s="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FH4" i="1" s="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V46" i="22" l="1"/>
  <c r="AQ46" i="1"/>
  <c r="GH46" i="1" s="1"/>
  <c r="GL39" i="1"/>
  <c r="V20" i="1"/>
  <c r="C39" i="23"/>
  <c r="AL43" i="1"/>
  <c r="GC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P2" i="23" s="1"/>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BP3" i="1"/>
  <c r="BP47" i="1"/>
  <c r="DR47" i="1"/>
  <c r="DS47" i="1" s="1"/>
  <c r="BO14" i="1"/>
  <c r="DP14" i="1"/>
  <c r="DQ14" i="1" s="1"/>
  <c r="HA14" i="1"/>
  <c r="BQ8" i="1"/>
  <c r="HB47" i="1"/>
  <c r="BR1" i="1"/>
  <c r="BR2" i="1" l="1"/>
  <c r="BQ3" i="1"/>
  <c r="BQ47" i="1"/>
  <c r="BP14" i="1"/>
  <c r="DR14" i="1"/>
  <c r="DS14" i="1" s="1"/>
  <c r="HB14" i="1"/>
  <c r="BR8" i="1"/>
  <c r="DT47" i="1"/>
  <c r="DU47" i="1" s="1"/>
  <c r="HC47" i="1"/>
  <c r="BS1" i="1"/>
  <c r="FH1" i="1" s="1"/>
  <c r="BT1" i="1" l="1"/>
  <c r="BS2" i="1"/>
  <c r="FH2" i="1" s="1"/>
  <c r="BR3" i="1"/>
  <c r="BR47" i="1"/>
  <c r="BQ14" i="1"/>
  <c r="HC14" i="1"/>
  <c r="DT14" i="1"/>
  <c r="DU14" i="1" s="1"/>
  <c r="DV47" i="1"/>
  <c r="DW47" i="1" s="1"/>
  <c r="HD47" i="1"/>
  <c r="BS8" i="1"/>
  <c r="FH8" i="1" s="1"/>
  <c r="BT2" i="1" l="1"/>
  <c r="BT3" i="1" s="1"/>
  <c r="BS47" i="1"/>
  <c r="FH47" i="1" s="1"/>
  <c r="BS3" i="1"/>
  <c r="FH3" i="1" s="1"/>
  <c r="BR14" i="1"/>
  <c r="DV14" i="1"/>
  <c r="DW14" i="1" s="1"/>
  <c r="HD14" i="1"/>
  <c r="DX47" i="1"/>
  <c r="DY47" i="1" s="1"/>
  <c r="HE47" i="1"/>
  <c r="BT8" i="1"/>
  <c r="BU1" i="1"/>
  <c r="HE14" i="1" l="1"/>
  <c r="BU2" i="1"/>
  <c r="BU3" i="1" s="1"/>
  <c r="BT47" i="1"/>
  <c r="BS14" i="1"/>
  <c r="FH14" i="1" s="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CD47" i="1"/>
  <c r="CD14" i="1"/>
  <c r="CC14" i="1"/>
  <c r="HM14" i="1"/>
  <c r="EN14" i="1"/>
  <c r="EO14" i="1" s="1"/>
  <c r="CF1" i="1"/>
  <c r="HN47" i="1"/>
  <c r="EP47" i="1"/>
  <c r="EQ47" i="1" s="1"/>
  <c r="CE8" i="1"/>
  <c r="CF2" i="1" l="1"/>
  <c r="CE3" i="1"/>
  <c r="CE47" i="1"/>
  <c r="HO14" i="1"/>
  <c r="EP14" i="1"/>
  <c r="EQ14" i="1" s="1"/>
  <c r="ER14" i="1"/>
  <c r="ES14" i="1" s="1"/>
  <c r="HN14" i="1"/>
  <c r="CG1" i="1"/>
  <c r="HO47" i="1"/>
  <c r="ER47" i="1"/>
  <c r="ES47" i="1" s="1"/>
  <c r="CF8" i="1"/>
  <c r="CG2" i="1" l="1"/>
  <c r="FI2" i="1" s="1"/>
  <c r="FI1" i="1"/>
  <c r="CF3" i="1"/>
  <c r="CF47" i="1"/>
  <c r="CE14" i="1"/>
  <c r="CH1" i="1"/>
  <c r="CH2" i="1" s="1"/>
  <c r="HP47" i="1"/>
  <c r="ET47" i="1"/>
  <c r="EU47" i="1" s="1"/>
  <c r="CG3" i="1"/>
  <c r="CG8" i="1"/>
  <c r="FI8" i="1" l="1"/>
  <c r="CG47" i="1"/>
  <c r="FI47" i="1" s="1"/>
  <c r="FJ47" i="1" s="1"/>
  <c r="FK47" i="1" s="1"/>
  <c r="FI3" i="1"/>
  <c r="CG14" i="1"/>
  <c r="FI14" i="1" s="1"/>
  <c r="CF14" i="1"/>
  <c r="EV14" i="1" s="1"/>
  <c r="EW14" i="1" s="1"/>
  <c r="CM47" i="1"/>
  <c r="HP14" i="1"/>
  <c r="ET14" i="1"/>
  <c r="EU14" i="1" s="1"/>
  <c r="CI1" i="1"/>
  <c r="CI2" i="1" s="1"/>
  <c r="HQ47" i="1"/>
  <c r="EV47" i="1"/>
  <c r="EW47" i="1" s="1"/>
  <c r="CH3" i="1"/>
  <c r="CH8" i="1"/>
  <c r="CM14" i="1" l="1"/>
  <c r="HR14" i="1"/>
  <c r="EX14" i="1"/>
  <c r="EY14" i="1" s="1"/>
  <c r="FJ14" i="1"/>
  <c r="FK14" i="1" s="1"/>
  <c r="HQ14" i="1"/>
  <c r="CJ1" i="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<sst xmlns="http://schemas.openxmlformats.org/spreadsheetml/2006/main" count="703" uniqueCount="279">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</sst>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5">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49-41B2-84DF-C07F390059C4}"/>
                </c:ex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49-41B2-84DF-C07F390059C4}"/>
                </c:ex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49-41B2-84DF-C07F390059C4}"/>
                </c:ex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49-41B2-84DF-C07F390059C4}"/>
                </c:ex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49-41B2-84DF-C07F390059C4}"/>
                </c:ex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49-41B2-84DF-C07F390059C4}"/>
                </c:ex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49-41B2-84DF-C07F390059C4}"/>
                </c:ex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49-41B2-84DF-C07F390059C4}"/>
                </c:ex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49-41B2-84DF-C07F390059C4}"/>
                </c:ex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849-41B2-84DF-C07F390059C4}"/>
                </c:ex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849-41B2-84DF-C07F390059C4}"/>
                </c:ex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Data'!$FP$18:$HV$18</c:f>
              <c:numCache>
                <c:formatCode>0.00%</c:formatCode>
                <c:ptCount val="13"/>
                <c:pt idx="0">
                  <c:v>0.82875511396843948</c:v>
                </c:pt>
                <c:pt idx="1">
                  <c:v>0.79397373165078544</c:v>
                </c:pt>
                <c:pt idx="2">
                  <c:v>0.87698686938493431</c:v>
                </c:pt>
                <c:pt idx="3">
                  <c:v>0.81928094177537381</c:v>
                </c:pt>
                <c:pt idx="4">
                  <c:v>0.81280627245998038</c:v>
                </c:pt>
                <c:pt idx="5">
                  <c:v>0.80508191240387827</c:v>
                </c:pt>
                <c:pt idx="6">
                  <c:v>0.80260006842285325</c:v>
                </c:pt>
                <c:pt idx="7">
                  <c:v>0.82493040519641203</c:v>
                </c:pt>
                <c:pt idx="8">
                  <c:v>0.79093333333333338</c:v>
                </c:pt>
                <c:pt idx="9">
                  <c:v>0.82323381613952118</c:v>
                </c:pt>
                <c:pt idx="10">
                  <c:v>0.80509841884478861</c:v>
                </c:pt>
                <c:pt idx="11">
                  <c:v>0.78941141674060933</c:v>
                </c:pt>
                <c:pt idx="12">
                  <c:v>0.72947430596574125</c:v>
                </c:pt>
              </c:numCache>
            </c:numRef>
          </c:val>
          <c:smooth val="0"/>
          <c:extLst xmlns:c16r2="http://schemas.microsoft.com/office/drawing/2015/06/char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47360600"/>
        <c:axId val="445617984"/>
      </c:lineChart>
      <c:dateAx>
        <c:axId val="247360600"/>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5617984"/>
        <c:crosses val="autoZero"/>
        <c:auto val="1"/>
        <c:lblOffset val="100"/>
        <c:baseTimeUnit val="months"/>
      </c:dateAx>
      <c:valAx>
        <c:axId val="445617984"/>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7360600"/>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8E-45D3-B91E-D9F964FA93C1}"/>
                </c:ext>
                <c:ext xmlns:c15="http://schemas.microsoft.com/office/drawing/2012/chart" uri="{CE6537A1-D6FC-4f65-9D91-7224C49458BB}"/>
              </c:extLst>
            </c:dLbl>
            <c:dLbl>
              <c:idx val="2"/>
              <c:layout>
                <c:manualLayout>
                  <c:x val="-1.68962441939161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8E-45D3-B91E-D9F964FA93C1}"/>
                </c:ext>
                <c:ext xmlns:c15="http://schemas.microsoft.com/office/drawing/2012/chart" uri="{CE6537A1-D6FC-4f65-9D91-7224C49458BB}"/>
              </c:extLst>
            </c:dLbl>
            <c:dLbl>
              <c:idx val="5"/>
              <c:layout>
                <c:manualLayout>
                  <c:x val="-1.8257746546366985E-2"/>
                  <c:y val="-3.29313047840592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8E-45D3-B91E-D9F964FA93C1}"/>
                </c:ex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Data'!$FP$13:$HV$13</c:f>
              <c:numCache>
                <c:formatCode>_(* #,##0_);_(* \(#,##0\);_(* "-"??_);_(@_)</c:formatCode>
                <c:ptCount val="13"/>
                <c:pt idx="0">
                  <c:v>3916</c:v>
                </c:pt>
                <c:pt idx="1">
                  <c:v>4232</c:v>
                </c:pt>
                <c:pt idx="2">
                  <c:v>4958</c:v>
                </c:pt>
                <c:pt idx="3">
                  <c:v>3507</c:v>
                </c:pt>
                <c:pt idx="4">
                  <c:v>3520</c:v>
                </c:pt>
                <c:pt idx="5">
                  <c:v>3346</c:v>
                </c:pt>
                <c:pt idx="6">
                  <c:v>3041</c:v>
                </c:pt>
                <c:pt idx="7">
                  <c:v>3412</c:v>
                </c:pt>
                <c:pt idx="8">
                  <c:v>3991</c:v>
                </c:pt>
                <c:pt idx="9">
                  <c:v>3680</c:v>
                </c:pt>
                <c:pt idx="10">
                  <c:v>3609</c:v>
                </c:pt>
                <c:pt idx="11">
                  <c:v>3651</c:v>
                </c:pt>
                <c:pt idx="12">
                  <c:v>3966</c:v>
                </c:pt>
              </c:numCache>
            </c:numRef>
          </c:val>
          <c:smooth val="0"/>
          <c:extLst xmlns:c16r2="http://schemas.microsoft.com/office/drawing/2015/06/char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445618768"/>
        <c:axId val="445619160"/>
      </c:lineChart>
      <c:dateAx>
        <c:axId val="445618768"/>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5619160"/>
        <c:crosses val="autoZero"/>
        <c:auto val="1"/>
        <c:lblOffset val="100"/>
        <c:baseTimeUnit val="months"/>
      </c:dateAx>
      <c:valAx>
        <c:axId val="445619160"/>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618768"/>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xmlns:c16r2="http://schemas.microsoft.com/office/drawing/2015/06/chart">
              <c:ext xmlns:c16="http://schemas.microsoft.com/office/drawing/2014/chart" uri="{C3380CC4-5D6E-409C-BE32-E72D297353CC}">
                <c16:uniqueId val="{00000001-3D24-4E0E-B91F-6C9C08628098}"/>
              </c:ext>
            </c:extLst>
          </c:dPt>
          <c:dLbls>
            <c:dLbl>
              <c:idx val="0"/>
              <c:layout>
                <c:manualLayout>
                  <c:x val="-2.0513960256808988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24-4E0E-B91F-6C9C08628098}"/>
                </c:ext>
                <c:ext xmlns:c15="http://schemas.microsoft.com/office/drawing/2012/chart" uri="{CE6537A1-D6FC-4f65-9D91-7224C49458BB}"/>
              </c:extLst>
            </c:dLbl>
            <c:dLbl>
              <c:idx val="1"/>
              <c:layout>
                <c:manualLayout>
                  <c:x val="-2.1872274014024667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24-4E0E-B91F-6C9C08628098}"/>
                </c:ext>
                <c:ext xmlns:c15="http://schemas.microsoft.com/office/drawing/2012/chart" uri="{CE6537A1-D6FC-4f65-9D91-7224C49458BB}"/>
              </c:extLst>
            </c:dLbl>
            <c:dLbl>
              <c:idx val="2"/>
              <c:layout>
                <c:manualLayout>
                  <c:x val="-2.0513960256809051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24-4E0E-B91F-6C9C08628098}"/>
                </c:ext>
                <c:ext xmlns:c15="http://schemas.microsoft.com/office/drawing/2012/chart" uri="{CE6537A1-D6FC-4f65-9D91-7224C49458BB}"/>
              </c:extLst>
            </c:dLbl>
            <c:dLbl>
              <c:idx val="4"/>
              <c:layout>
                <c:manualLayout>
                  <c:x val="-2.0513960256809002E-2"/>
                  <c:y val="-3.809940263470806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24-4E0E-B91F-6C9C08628098}"/>
                </c:ext>
                <c:ext xmlns:c15="http://schemas.microsoft.com/office/drawing/2012/chart" uri="{CE6537A1-D6FC-4f65-9D91-7224C49458BB}"/>
              </c:extLst>
            </c:dLbl>
            <c:dLbl>
              <c:idx val="6"/>
              <c:layout>
                <c:manualLayout>
                  <c:x val="-2.0513960256809002E-2"/>
                  <c:y val="-3.46263486114894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24-4E0E-B91F-6C9C08628098}"/>
                </c:ext>
                <c:ext xmlns:c15="http://schemas.microsoft.com/office/drawing/2012/chart" uri="{CE6537A1-D6FC-4f65-9D91-7224C49458BB}"/>
              </c:extLst>
            </c:dLbl>
            <c:dLbl>
              <c:idx val="7"/>
              <c:layout>
                <c:manualLayout>
                  <c:x val="-2.0513960256809103E-2"/>
                  <c:y val="3.657125886449169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24-4E0E-B91F-6C9C08628098}"/>
                </c:ext>
                <c:ext xmlns:c15="http://schemas.microsoft.com/office/drawing/2012/chart" uri="{CE6537A1-D6FC-4f65-9D91-7224C49458BB}"/>
              </c:extLst>
            </c:dLbl>
            <c:dLbl>
              <c:idx val="8"/>
              <c:layout>
                <c:manualLayout>
                  <c:x val="-2.0513960256809002E-2"/>
                  <c:y val="-3.63628756230987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24-4E0E-B91F-6C9C08628098}"/>
                </c:ext>
                <c:ext xmlns:c15="http://schemas.microsoft.com/office/drawing/2012/chart" uri="{CE6537A1-D6FC-4f65-9D91-7224C49458BB}"/>
              </c:extLst>
            </c:dLbl>
            <c:dLbl>
              <c:idx val="9"/>
              <c:layout>
                <c:manualLayout>
                  <c:x val="-1.9155646499593362E-2"/>
                  <c:y val="-3.80994026347080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D24-4E0E-B91F-6C9C08628098}"/>
                </c:ext>
                <c:ext xmlns:c15="http://schemas.microsoft.com/office/drawing/2012/chart" uri="{CE6537A1-D6FC-4f65-9D91-7224C49458BB}"/>
              </c:extLst>
            </c:dLbl>
            <c:dLbl>
              <c:idx val="10"/>
              <c:layout>
                <c:manualLayout>
                  <c:x val="-2.0513960256809103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D24-4E0E-B91F-6C9C08628098}"/>
                </c:ext>
                <c:ext xmlns:c15="http://schemas.microsoft.com/office/drawing/2012/chart" uri="{CE6537A1-D6FC-4f65-9D91-7224C49458BB}"/>
              </c:extLst>
            </c:dLbl>
            <c:dLbl>
              <c:idx val="11"/>
              <c:layout>
                <c:manualLayout>
                  <c:x val="-2.0513960256809103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D24-4E0E-B91F-6C9C08628098}"/>
                </c:ext>
                <c:ext xmlns:c15="http://schemas.microsoft.com/office/drawing/2012/chart" uri="{CE6537A1-D6FC-4f65-9D91-7224C49458BB}"/>
              </c:extLst>
            </c:dLbl>
            <c:dLbl>
              <c:idx val="12"/>
              <c:layout>
                <c:manualLayout>
                  <c:x val="-2.1872274014024643E-2"/>
                  <c:y val="-3.80994026347080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Data'!$FP$22:$HV$22</c:f>
              <c:numCache>
                <c:formatCode>_(* #,##0_);_(* \(#,##0\);_(* "-"??_);_(@_)</c:formatCode>
                <c:ptCount val="13"/>
                <c:pt idx="0">
                  <c:v>7077</c:v>
                </c:pt>
                <c:pt idx="1">
                  <c:v>8034</c:v>
                </c:pt>
                <c:pt idx="2">
                  <c:v>8445</c:v>
                </c:pt>
                <c:pt idx="3">
                  <c:v>6607</c:v>
                </c:pt>
                <c:pt idx="4">
                  <c:v>7352</c:v>
                </c:pt>
                <c:pt idx="5">
                  <c:v>7541</c:v>
                </c:pt>
                <c:pt idx="6">
                  <c:v>7048</c:v>
                </c:pt>
                <c:pt idx="7">
                  <c:v>6782</c:v>
                </c:pt>
                <c:pt idx="8">
                  <c:v>7289</c:v>
                </c:pt>
                <c:pt idx="9">
                  <c:v>7028</c:v>
                </c:pt>
                <c:pt idx="10">
                  <c:v>7247</c:v>
                </c:pt>
                <c:pt idx="11">
                  <c:v>6883</c:v>
                </c:pt>
                <c:pt idx="12">
                  <c:v>7569</c:v>
                </c:pt>
              </c:numCache>
            </c:numRef>
          </c:val>
          <c:smooth val="0"/>
          <c:extLst xmlns:c16r2="http://schemas.microsoft.com/office/drawing/2015/06/chart">
            <c:ext xmlns:c16="http://schemas.microsoft.com/office/drawing/2014/chart" uri="{C3380CC4-5D6E-409C-BE32-E72D297353CC}">
              <c16:uniqueId val="{0000000D-3D24-4E0E-B91F-6C9C08628098}"/>
            </c:ext>
          </c:extLst>
        </c:ser>
        <c:ser>
          <c:idx val="1"/>
          <c:order val="1"/>
          <c:tx>
            <c:strRef>
              <c:f>'Summary Data'!$FO$28</c:f>
              <c:strCache>
                <c:ptCount val="1"/>
                <c:pt idx="0">
                  <c:v>Resolved Tickets</c:v>
                </c:pt>
              </c:strCache>
            </c:strRef>
          </c:tx>
          <c:dLbls>
            <c:dLbl>
              <c:idx val="0"/>
              <c:layout>
                <c:manualLayout>
                  <c:x val="-2.0513960256809016E-2"/>
                  <c:y val="-3.402717842527901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3D24-4E0E-B91F-6C9C08628098}"/>
                </c:ext>
                <c:ext xmlns:c15="http://schemas.microsoft.com/office/drawing/2012/chart" uri="{CE6537A1-D6FC-4f65-9D91-7224C49458BB}"/>
              </c:extLst>
            </c:dLbl>
            <c:dLbl>
              <c:idx val="1"/>
              <c:layout>
                <c:manualLayout>
                  <c:x val="-1.9155646499593362E-2"/>
                  <c:y val="-3.22906514136697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24-4E0E-B91F-6C9C08628098}"/>
                </c:ext>
                <c:ext xmlns:c15="http://schemas.microsoft.com/office/drawing/2012/chart" uri="{CE6537A1-D6FC-4f65-9D91-7224C49458BB}"/>
              </c:extLst>
            </c:dLbl>
            <c:dLbl>
              <c:idx val="2"/>
              <c:layout>
                <c:manualLayout>
                  <c:x val="-1.915564649959341E-2"/>
                  <c:y val="-4.00443128877104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24-4E0E-B91F-6C9C08628098}"/>
                </c:ext>
                <c:ext xmlns:c15="http://schemas.microsoft.com/office/drawing/2012/chart" uri="{CE6537A1-D6FC-4f65-9D91-7224C49458BB}"/>
              </c:extLst>
            </c:dLbl>
            <c:dLbl>
              <c:idx val="3"/>
              <c:layout>
                <c:manualLayout>
                  <c:x val="-1.9155646499593362E-2"/>
                  <c:y val="-3.830778587610118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24-4E0E-B91F-6C9C08628098}"/>
                </c:ext>
                <c:ext xmlns:c15="http://schemas.microsoft.com/office/drawing/2012/chart" uri="{CE6537A1-D6FC-4f65-9D91-7224C49458BB}"/>
              </c:extLst>
            </c:dLbl>
            <c:dLbl>
              <c:idx val="4"/>
              <c:layout>
                <c:manualLayout>
                  <c:x val="-1.9155646499593362E-2"/>
                  <c:y val="3.28898215998801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24-4E0E-B91F-6C9C08628098}"/>
                </c:ext>
                <c:ext xmlns:c15="http://schemas.microsoft.com/office/drawing/2012/chart" uri="{CE6537A1-D6FC-4f65-9D91-7224C49458BB}"/>
              </c:extLst>
            </c:dLbl>
            <c:dLbl>
              <c:idx val="6"/>
              <c:layout>
                <c:manualLayout>
                  <c:x val="-1.9155646499593362E-2"/>
                  <c:y val="2.941676757666151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3D24-4E0E-B91F-6C9C08628098}"/>
                </c:ext>
                <c:ext xmlns:c15="http://schemas.microsoft.com/office/drawing/2012/chart" uri="{CE6537A1-D6FC-4f65-9D91-7224C49458BB}"/>
              </c:extLst>
            </c:dLbl>
            <c:dLbl>
              <c:idx val="7"/>
              <c:layout>
                <c:manualLayout>
                  <c:x val="-2.051396025680900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3D24-4E0E-B91F-6C9C08628098}"/>
                </c:ext>
                <c:ext xmlns:c15="http://schemas.microsoft.com/office/drawing/2012/chart" uri="{CE6537A1-D6FC-4f65-9D91-7224C49458BB}"/>
              </c:extLst>
            </c:dLbl>
            <c:dLbl>
              <c:idx val="8"/>
              <c:layout>
                <c:manualLayout>
                  <c:x val="-1.9155646499593362E-2"/>
                  <c:y val="3.4626348611489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3D24-4E0E-B91F-6C9C08628098}"/>
                </c:ext>
                <c:ext xmlns:c15="http://schemas.microsoft.com/office/drawing/2012/chart" uri="{CE6537A1-D6FC-4f65-9D91-7224C49458BB}"/>
              </c:extLst>
            </c:dLbl>
            <c:dLbl>
              <c:idx val="9"/>
              <c:layout>
                <c:manualLayout>
                  <c:x val="-2.0513960256809002E-2"/>
                  <c:y val="3.28898215998801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3D24-4E0E-B91F-6C9C08628098}"/>
                </c:ext>
                <c:ext xmlns:c15="http://schemas.microsoft.com/office/drawing/2012/chart" uri="{CE6537A1-D6FC-4f65-9D91-7224C49458BB}"/>
              </c:extLst>
            </c:dLbl>
            <c:dLbl>
              <c:idx val="10"/>
              <c:layout>
                <c:manualLayout>
                  <c:x val="-1.915564649959346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3D24-4E0E-B91F-6C9C08628098}"/>
                </c:ext>
                <c:ext xmlns:c15="http://schemas.microsoft.com/office/drawing/2012/chart" uri="{CE6537A1-D6FC-4f65-9D91-7224C49458BB}"/>
              </c:extLst>
            </c:dLbl>
            <c:dLbl>
              <c:idx val="11"/>
              <c:layout>
                <c:manualLayout>
                  <c:x val="-1.915564649959346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3D24-4E0E-B91F-6C9C08628098}"/>
                </c:ext>
                <c:ext xmlns:c15="http://schemas.microsoft.com/office/drawing/2012/chart" uri="{CE6537A1-D6FC-4f65-9D91-7224C49458BB}"/>
              </c:extLst>
            </c:dLbl>
            <c:dLbl>
              <c:idx val="12"/>
              <c:layout>
                <c:manualLayout>
                  <c:x val="-2.0513960256809002E-2"/>
                  <c:y val="3.462634861148947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Data'!$FP$28:$HV$28</c:f>
              <c:numCache>
                <c:formatCode>_(* #,##0_);_(* \(#,##0\);_(* "-"??_);_(@_)</c:formatCode>
                <c:ptCount val="13"/>
                <c:pt idx="0">
                  <c:v>7277</c:v>
                </c:pt>
                <c:pt idx="1">
                  <c:v>8213</c:v>
                </c:pt>
                <c:pt idx="2">
                  <c:v>8465</c:v>
                </c:pt>
                <c:pt idx="3">
                  <c:v>6775</c:v>
                </c:pt>
                <c:pt idx="4">
                  <c:v>7303</c:v>
                </c:pt>
                <c:pt idx="5">
                  <c:v>7717</c:v>
                </c:pt>
                <c:pt idx="6">
                  <c:v>6918</c:v>
                </c:pt>
                <c:pt idx="7">
                  <c:v>6785</c:v>
                </c:pt>
                <c:pt idx="8">
                  <c:v>7262</c:v>
                </c:pt>
                <c:pt idx="9">
                  <c:v>6709</c:v>
                </c:pt>
                <c:pt idx="10">
                  <c:v>7615</c:v>
                </c:pt>
                <c:pt idx="11">
                  <c:v>6893</c:v>
                </c:pt>
                <c:pt idx="12">
                  <c:v>7391</c:v>
                </c:pt>
              </c:numCache>
            </c:numRef>
          </c:val>
          <c:smooth val="0"/>
          <c:extLst xmlns:c16r2="http://schemas.microsoft.com/office/drawing/2015/06/chart">
            <c:ext xmlns:c16="http://schemas.microsoft.com/office/drawing/2014/chart" uri="{C3380CC4-5D6E-409C-BE32-E72D297353CC}">
              <c16:uniqueId val="{0000001A-3D24-4E0E-B91F-6C9C08628098}"/>
            </c:ext>
          </c:extLst>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3D24-4E0E-B91F-6C9C08628098}"/>
                </c:ex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3D24-4E0E-B91F-6C9C08628098}"/>
                </c:ex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3D24-4E0E-B91F-6C9C08628098}"/>
                </c:ex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3D24-4E0E-B91F-6C9C08628098}"/>
                </c:ex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3D24-4E0E-B91F-6C9C08628098}"/>
                </c:ex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3D24-4E0E-B91F-6C9C08628098}"/>
                </c:ex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3D24-4E0E-B91F-6C9C08628098}"/>
                </c:ex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3D24-4E0E-B91F-6C9C08628098}"/>
                </c:ex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3D24-4E0E-B91F-6C9C08628098}"/>
                </c:ex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3D24-4E0E-B91F-6C9C08628098}"/>
                </c:ex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3D24-4E0E-B91F-6C9C08628098}"/>
                </c:ex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3D24-4E0E-B91F-6C9C08628098}"/>
                </c:ex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3D24-4E0E-B91F-6C9C08628098}"/>
                </c:ex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Data'!$FP$30:$HV$30</c:f>
              <c:numCache>
                <c:formatCode>_(* #,##0_);_(* \(#,##0\);_(* "-"??_);_(@_)</c:formatCode>
                <c:ptCount val="13"/>
                <c:pt idx="0">
                  <c:v>916</c:v>
                </c:pt>
                <c:pt idx="1">
                  <c:v>810</c:v>
                </c:pt>
                <c:pt idx="2">
                  <c:v>866</c:v>
                </c:pt>
                <c:pt idx="3">
                  <c:v>711</c:v>
                </c:pt>
                <c:pt idx="4">
                  <c:v>855</c:v>
                </c:pt>
                <c:pt idx="5">
                  <c:v>738</c:v>
                </c:pt>
                <c:pt idx="6">
                  <c:v>924</c:v>
                </c:pt>
                <c:pt idx="7">
                  <c:v>994</c:v>
                </c:pt>
                <c:pt idx="8">
                  <c:v>1082</c:v>
                </c:pt>
                <c:pt idx="9">
                  <c:v>1480</c:v>
                </c:pt>
                <c:pt idx="10">
                  <c:v>1179</c:v>
                </c:pt>
                <c:pt idx="11">
                  <c:v>1234</c:v>
                </c:pt>
                <c:pt idx="12">
                  <c:v>1488</c:v>
                </c:pt>
              </c:numCache>
            </c:numRef>
          </c:val>
          <c:smooth val="0"/>
          <c:extLst xmlns:c16r2="http://schemas.microsoft.com/office/drawing/2015/06/char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447400592"/>
        <c:axId val="447400984"/>
      </c:lineChart>
      <c:dateAx>
        <c:axId val="44740059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400984"/>
        <c:crosses val="autoZero"/>
        <c:auto val="1"/>
        <c:lblOffset val="100"/>
        <c:baseTimeUnit val="months"/>
        <c:majorUnit val="1"/>
        <c:majorTimeUnit val="months"/>
        <c:minorUnit val="1"/>
        <c:minorTimeUnit val="days"/>
      </c:dateAx>
      <c:valAx>
        <c:axId val="447400984"/>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400592"/>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8341462299403521E-2"/>
          <c:y val="6.595246729401275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5"/>
              <c:layout>
                <c:manualLayout>
                  <c:x val="-1.8697126531156041E-2"/>
                  <c:y val="-3.68798153750394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11-4C6A-99F1-485859951C33}"/>
                </c:ext>
                <c:ext xmlns:c15="http://schemas.microsoft.com/office/drawing/2012/chart" uri="{CE6537A1-D6FC-4f65-9D91-7224C49458BB}"/>
              </c:extLst>
            </c:dLbl>
            <c:dLbl>
              <c:idx val="10"/>
              <c:layout>
                <c:manualLayout>
                  <c:x val="-1.8697126531156041E-2"/>
                  <c:y val="-4.03257283120141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11-4C6A-99F1-485859951C33}"/>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Data'!$FP$37:$HV$37</c:f>
              <c:numCache>
                <c:formatCode>_(* #,##0_);_(* \(#,##0\);_(* "-"??_);_(@_)</c:formatCode>
                <c:ptCount val="13"/>
                <c:pt idx="0">
                  <c:v>50695</c:v>
                </c:pt>
                <c:pt idx="1">
                  <c:v>51105</c:v>
                </c:pt>
                <c:pt idx="2">
                  <c:v>52499</c:v>
                </c:pt>
                <c:pt idx="3">
                  <c:v>53303</c:v>
                </c:pt>
                <c:pt idx="4">
                  <c:v>54184</c:v>
                </c:pt>
                <c:pt idx="5">
                  <c:v>81645</c:v>
                </c:pt>
                <c:pt idx="6">
                  <c:v>54094</c:v>
                </c:pt>
                <c:pt idx="7">
                  <c:v>53651</c:v>
                </c:pt>
                <c:pt idx="8">
                  <c:v>53742</c:v>
                </c:pt>
                <c:pt idx="9">
                  <c:v>53448</c:v>
                </c:pt>
                <c:pt idx="10">
                  <c:v>79347</c:v>
                </c:pt>
                <c:pt idx="11">
                  <c:v>55371</c:v>
                </c:pt>
                <c:pt idx="12">
                  <c:v>51241</c:v>
                </c:pt>
              </c:numCache>
            </c:numRef>
          </c:val>
          <c:smooth val="0"/>
          <c:extLst xmlns:c16r2="http://schemas.microsoft.com/office/drawing/2015/06/chart">
            <c:ext xmlns:c16="http://schemas.microsoft.com/office/drawing/2014/chart" uri="{C3380CC4-5D6E-409C-BE32-E72D297353CC}">
              <c16:uniqueId val="{00000002-4011-4C6A-99F1-485859951C33}"/>
            </c:ext>
          </c:extLst>
        </c:ser>
        <c:ser>
          <c:idx val="1"/>
          <c:order val="1"/>
          <c:tx>
            <c:strRef>
              <c:f>'Summary Data'!$FO$38</c:f>
              <c:strCache>
                <c:ptCount val="1"/>
                <c:pt idx="0">
                  <c:v>Monthly Payrolls</c:v>
                </c:pt>
              </c:strCache>
            </c:strRef>
          </c:tx>
          <c:dLbls>
            <c:dLbl>
              <c:idx val="5"/>
              <c:layout>
                <c:manualLayout>
                  <c:x val="-1.8697126531156041E-2"/>
                  <c:y val="-3.720717710405211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11-4C6A-99F1-485859951C33}"/>
                </c:ext>
                <c:ext xmlns:c15="http://schemas.microsoft.com/office/drawing/2012/chart" uri="{CE6537A1-D6FC-4f65-9D91-7224C49458BB}"/>
              </c:extLst>
            </c:dLbl>
            <c:dLbl>
              <c:idx val="10"/>
              <c:layout>
                <c:manualLayout>
                  <c:x val="-1.8697126531155944E-2"/>
                  <c:y val="3.343403810392846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11-4C6A-99F1-485859951C33}"/>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Data'!$FP$38:$HV$38</c:f>
              <c:numCache>
                <c:formatCode>_(* #,##0_);_(* \(#,##0\);_(* "-"??_);_(@_)</c:formatCode>
                <c:ptCount val="13"/>
                <c:pt idx="0">
                  <c:v>66357</c:v>
                </c:pt>
                <c:pt idx="1">
                  <c:v>66366</c:v>
                </c:pt>
                <c:pt idx="2">
                  <c:v>66490</c:v>
                </c:pt>
                <c:pt idx="3">
                  <c:v>66533</c:v>
                </c:pt>
                <c:pt idx="4">
                  <c:v>66950</c:v>
                </c:pt>
                <c:pt idx="5">
                  <c:v>66972</c:v>
                </c:pt>
                <c:pt idx="6">
                  <c:v>67087</c:v>
                </c:pt>
                <c:pt idx="7">
                  <c:v>67004</c:v>
                </c:pt>
                <c:pt idx="8">
                  <c:v>66983</c:v>
                </c:pt>
                <c:pt idx="9">
                  <c:v>67036</c:v>
                </c:pt>
                <c:pt idx="10">
                  <c:v>67583</c:v>
                </c:pt>
                <c:pt idx="11">
                  <c:v>67306</c:v>
                </c:pt>
                <c:pt idx="12">
                  <c:v>67372</c:v>
                </c:pt>
              </c:numCache>
            </c:numRef>
          </c:val>
          <c:smooth val="0"/>
          <c:extLst xmlns:c16r2="http://schemas.microsoft.com/office/drawing/2015/06/chart">
            <c:ext xmlns:c16="http://schemas.microsoft.com/office/drawing/2014/chart" uri="{C3380CC4-5D6E-409C-BE32-E72D297353CC}">
              <c16:uniqueId val="{00000005-4011-4C6A-99F1-485859951C33}"/>
            </c:ext>
          </c:extLst>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Data'!$FP$39:$HV$39</c:f>
              <c:numCache>
                <c:formatCode>_(* #,##0_);_(* \(#,##0\);_(* "-"??_);_(@_)</c:formatCode>
                <c:ptCount val="13"/>
                <c:pt idx="0">
                  <c:v>117052</c:v>
                </c:pt>
                <c:pt idx="1">
                  <c:v>117471</c:v>
                </c:pt>
                <c:pt idx="2">
                  <c:v>118989</c:v>
                </c:pt>
                <c:pt idx="3">
                  <c:v>119836</c:v>
                </c:pt>
                <c:pt idx="4">
                  <c:v>121134</c:v>
                </c:pt>
                <c:pt idx="5">
                  <c:v>148617</c:v>
                </c:pt>
                <c:pt idx="6">
                  <c:v>121181</c:v>
                </c:pt>
                <c:pt idx="7">
                  <c:v>120655</c:v>
                </c:pt>
                <c:pt idx="8">
                  <c:v>120725</c:v>
                </c:pt>
                <c:pt idx="9">
                  <c:v>120484</c:v>
                </c:pt>
                <c:pt idx="10">
                  <c:v>146930</c:v>
                </c:pt>
                <c:pt idx="11">
                  <c:v>122677</c:v>
                </c:pt>
                <c:pt idx="12">
                  <c:v>118613</c:v>
                </c:pt>
              </c:numCache>
            </c:numRef>
          </c:val>
          <c:smooth val="0"/>
          <c:extLst xmlns:c16r2="http://schemas.microsoft.com/office/drawing/2015/06/char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447401768"/>
        <c:axId val="447402160"/>
      </c:lineChart>
      <c:dateAx>
        <c:axId val="44740176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402160"/>
        <c:crosses val="autoZero"/>
        <c:auto val="1"/>
        <c:lblOffset val="100"/>
        <c:baseTimeUnit val="months"/>
      </c:dateAx>
      <c:valAx>
        <c:axId val="447402160"/>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401768"/>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0"/>
              <c:layout>
                <c:manualLayout>
                  <c:x val="-2.5324484242319312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3F-4133-BCEB-0A04CB064B95}"/>
                </c:ext>
                <c:ext xmlns:c15="http://schemas.microsoft.com/office/drawing/2012/chart" uri="{CE6537A1-D6FC-4f65-9D91-7224C49458BB}"/>
              </c:extLst>
            </c:dLbl>
            <c:dLbl>
              <c:idx val="1"/>
              <c:layout>
                <c:manualLayout>
                  <c:x val="-2.0021626889495263E-2"/>
                  <c:y val="-3.80662007901533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3F-4133-BCEB-0A04CB064B95}"/>
                </c:ext>
                <c:ext xmlns:c15="http://schemas.microsoft.com/office/drawing/2012/chart" uri="{CE6537A1-D6FC-4f65-9D91-7224C49458BB}"/>
              </c:extLst>
            </c:dLbl>
            <c:dLbl>
              <c:idx val="2"/>
              <c:layout>
                <c:manualLayout>
                  <c:x val="-1.2067340860259165E-2"/>
                  <c:y val="-3.63425753136116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3F-4133-BCEB-0A04CB064B95}"/>
                </c:ext>
                <c:ext xmlns:c15="http://schemas.microsoft.com/office/drawing/2012/chart" uri="{CE6537A1-D6FC-4f65-9D91-7224C49458BB}"/>
              </c:extLst>
            </c:dLbl>
            <c:dLbl>
              <c:idx val="3"/>
              <c:layout>
                <c:manualLayout>
                  <c:x val="-2.0021626889495239E-2"/>
                  <c:y val="-4.15134517432368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3F-4133-BCEB-0A04CB064B95}"/>
                </c:ext>
                <c:ext xmlns:c15="http://schemas.microsoft.com/office/drawing/2012/chart" uri="{CE6537A1-D6FC-4f65-9D91-7224C49458BB}"/>
              </c:extLst>
            </c:dLbl>
            <c:dLbl>
              <c:idx val="4"/>
              <c:layout>
                <c:manualLayout>
                  <c:x val="-1.7370198213083214E-2"/>
                  <c:y val="-4.15134517432368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3F-4133-BCEB-0A04CB064B95}"/>
                </c:ext>
                <c:ext xmlns:c15="http://schemas.microsoft.com/office/drawing/2012/chart" uri="{CE6537A1-D6FC-4f65-9D91-7224C49458BB}"/>
              </c:extLst>
            </c:dLbl>
            <c:dLbl>
              <c:idx val="5"/>
              <c:layout>
                <c:manualLayout>
                  <c:x val="-1.7370198213083214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3F-4133-BCEB-0A04CB064B95}"/>
                </c:ext>
                <c:ext xmlns:c15="http://schemas.microsoft.com/office/drawing/2012/chart" uri="{CE6537A1-D6FC-4f65-9D91-7224C49458BB}"/>
              </c:extLst>
            </c:dLbl>
            <c:dLbl>
              <c:idx val="6"/>
              <c:layout>
                <c:manualLayout>
                  <c:x val="-1.7370198213083311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3F-4133-BCEB-0A04CB064B95}"/>
                </c:ext>
                <c:ext xmlns:c15="http://schemas.microsoft.com/office/drawing/2012/chart" uri="{CE6537A1-D6FC-4f65-9D91-7224C49458BB}"/>
              </c:extLst>
            </c:dLbl>
            <c:dLbl>
              <c:idx val="7"/>
              <c:layout>
                <c:manualLayout>
                  <c:x val="-1.7370198213083311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3F-4133-BCEB-0A04CB064B95}"/>
                </c:ext>
                <c:ext xmlns:c15="http://schemas.microsoft.com/office/drawing/2012/chart" uri="{CE6537A1-D6FC-4f65-9D91-7224C49458BB}"/>
              </c:extLst>
            </c:dLbl>
            <c:dLbl>
              <c:idx val="8"/>
              <c:layout>
                <c:manualLayout>
                  <c:x val="-2.3998769904113273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3F-4133-BCEB-0A04CB064B95}"/>
                </c:ext>
                <c:ext xmlns:c15="http://schemas.microsoft.com/office/drawing/2012/chart" uri="{CE6537A1-D6FC-4f65-9D91-7224C49458BB}"/>
              </c:extLst>
            </c:dLbl>
            <c:dLbl>
              <c:idx val="9"/>
              <c:layout>
                <c:manualLayout>
                  <c:x val="-1.8695912551289322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A3F-4133-BCEB-0A04CB064B95}"/>
                </c:ext>
                <c:ext xmlns:c15="http://schemas.microsoft.com/office/drawing/2012/chart" uri="{CE6537A1-D6FC-4f65-9D91-7224C49458BB}"/>
              </c:extLst>
            </c:dLbl>
            <c:dLbl>
              <c:idx val="10"/>
              <c:layout>
                <c:manualLayout>
                  <c:x val="-1.6044483874877297E-2"/>
                  <c:y val="-0.10528759437528076"/>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A3F-4133-BCEB-0A04CB064B95}"/>
                </c:ext>
                <c:ext xmlns:c15="http://schemas.microsoft.com/office/drawing/2012/chart" uri="{CE6537A1-D6FC-4f65-9D91-7224C49458BB}"/>
              </c:extLst>
            </c:dLbl>
            <c:dLbl>
              <c:idx val="11"/>
              <c:layout>
                <c:manualLayout>
                  <c:x val="-1.7370198213083214E-2"/>
                  <c:y val="-3.978982626669507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A3F-4133-BCEB-0A04CB064B95}"/>
                </c:ext>
                <c:ext xmlns:c15="http://schemas.microsoft.com/office/drawing/2012/chart" uri="{CE6537A1-D6FC-4f65-9D91-7224C49458BB}"/>
              </c:extLst>
            </c:dLbl>
            <c:dLbl>
              <c:idx val="12"/>
              <c:layout>
                <c:manualLayout>
                  <c:x val="-1.7370198213083214E-2"/>
                  <c:y val="-3.806620079015347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DA3F-4133-BCEB-0A04CB064B95}"/>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Data'!$FP$40:$HV$40</c:f>
              <c:numCache>
                <c:formatCode>0.00%</c:formatCode>
                <c:ptCount val="13"/>
                <c:pt idx="0">
                  <c:v>5.6385196323001743E-4</c:v>
                </c:pt>
                <c:pt idx="1">
                  <c:v>1.3279873330439003E-3</c:v>
                </c:pt>
                <c:pt idx="2">
                  <c:v>1.4287034936002487E-4</c:v>
                </c:pt>
                <c:pt idx="3">
                  <c:v>5.0068426850028375E-5</c:v>
                </c:pt>
                <c:pt idx="4">
                  <c:v>2.2289365496062211E-4</c:v>
                </c:pt>
                <c:pt idx="5">
                  <c:v>1.6148892791537981E-4</c:v>
                </c:pt>
                <c:pt idx="6">
                  <c:v>2.5581568067601355E-4</c:v>
                </c:pt>
                <c:pt idx="7">
                  <c:v>2.3206663627698811E-4</c:v>
                </c:pt>
                <c:pt idx="8">
                  <c:v>2.0708221163802029E-4</c:v>
                </c:pt>
                <c:pt idx="9">
                  <c:v>1.3694764450051459E-3</c:v>
                </c:pt>
                <c:pt idx="10">
                  <c:v>3.6752194922752329E-4</c:v>
                </c:pt>
                <c:pt idx="11">
                  <c:v>8.9666359627314004E-5</c:v>
                </c:pt>
                <c:pt idx="12">
                  <c:v>3.0350804717863976E-4</c:v>
                </c:pt>
              </c:numCache>
            </c:numRef>
          </c:val>
          <c:smooth val="0"/>
          <c:extLst xmlns:c16r2="http://schemas.microsoft.com/office/drawing/2015/06/char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447514928"/>
        <c:axId val="447515320"/>
      </c:lineChart>
      <c:dateAx>
        <c:axId val="447514928"/>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15320"/>
        <c:crosses val="autoZero"/>
        <c:auto val="1"/>
        <c:lblOffset val="100"/>
        <c:baseTimeUnit val="months"/>
      </c:dateAx>
      <c:valAx>
        <c:axId val="447515320"/>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14928"/>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955648455290913E-2"/>
                  <c:y val="-3.73174138965766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4E-4107-81DF-CBA5E2E3A130}"/>
                </c:ext>
                <c:ext xmlns:c15="http://schemas.microsoft.com/office/drawing/2012/chart" uri="{CE6537A1-D6FC-4f65-9D91-7224C49458BB}"/>
              </c:extLst>
            </c:dLbl>
            <c:dLbl>
              <c:idx val="1"/>
              <c:layout>
                <c:manualLayout>
                  <c:x val="-1.263028994863734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4E-4107-81DF-CBA5E2E3A130}"/>
                </c:ext>
                <c:ext xmlns:c15="http://schemas.microsoft.com/office/drawing/2012/chart" uri="{CE6537A1-D6FC-4f65-9D91-7224C49458BB}"/>
              </c:extLst>
            </c:dLbl>
            <c:dLbl>
              <c:idx val="2"/>
              <c:layout>
                <c:manualLayout>
                  <c:x val="-1.8180528953073084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4E-4107-81DF-CBA5E2E3A130}"/>
                </c:ext>
                <c:ext xmlns:c15="http://schemas.microsoft.com/office/drawing/2012/chart" uri="{CE6537A1-D6FC-4f65-9D91-7224C49458BB}"/>
              </c:extLst>
            </c:dLbl>
            <c:dLbl>
              <c:idx val="3"/>
              <c:layout>
                <c:manualLayout>
                  <c:x val="-2.3730767957508819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4E-4107-81DF-CBA5E2E3A130}"/>
                </c:ext>
                <c:ext xmlns:c15="http://schemas.microsoft.com/office/drawing/2012/chart" uri="{CE6537A1-D6FC-4f65-9D91-7224C49458BB}"/>
              </c:extLst>
            </c:dLbl>
            <c:dLbl>
              <c:idx val="4"/>
              <c:layout>
                <c:manualLayout>
                  <c:x val="-1.9568088704181984E-2"/>
                  <c:y val="-3.553827282666010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4E-4107-81DF-CBA5E2E3A130}"/>
                </c:ext>
                <c:ext xmlns:c15="http://schemas.microsoft.com/office/drawing/2012/chart" uri="{CE6537A1-D6FC-4f65-9D91-7224C49458BB}"/>
              </c:extLst>
            </c:dLbl>
            <c:dLbl>
              <c:idx val="5"/>
              <c:layout>
                <c:manualLayout>
                  <c:x val="-1.263028994863734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4E-4107-81DF-CBA5E2E3A130}"/>
                </c:ext>
                <c:ext xmlns:c15="http://schemas.microsoft.com/office/drawing/2012/chart" uri="{CE6537A1-D6FC-4f65-9D91-7224C49458BB}"/>
              </c:extLst>
            </c:dLbl>
            <c:dLbl>
              <c:idx val="6"/>
              <c:layout>
                <c:manualLayout>
                  <c:x val="-3.4831245966380195E-2"/>
                  <c:y val="-3.731727380672868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4E-4107-81DF-CBA5E2E3A130}"/>
                </c:ext>
                <c:ext xmlns:c15="http://schemas.microsoft.com/office/drawing/2012/chart" uri="{CE6537A1-D6FC-4f65-9D91-7224C49458BB}">
                  <c15:layout>
                    <c:manualLayout>
                      <c:w val="5.7174454172780033E-2"/>
                      <c:h val="3.9176686359563569E-2"/>
                    </c:manualLayout>
                  </c15:layout>
                </c:ext>
              </c:extLst>
            </c:dLbl>
            <c:dLbl>
              <c:idx val="7"/>
              <c:layout>
                <c:manualLayout>
                  <c:x val="-1.9568088704182085E-2"/>
                  <c:y val="-3.55382728266602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4E-4107-81DF-CBA5E2E3A130}"/>
                </c:ext>
                <c:ext xmlns:c15="http://schemas.microsoft.com/office/drawing/2012/chart" uri="{CE6537A1-D6FC-4f65-9D91-7224C49458BB}"/>
              </c:extLst>
            </c:dLbl>
            <c:dLbl>
              <c:idx val="8"/>
              <c:layout>
                <c:manualLayout>
                  <c:x val="-1.9568088704181984E-2"/>
                  <c:y val="-3.37591317567435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4E-4107-81DF-CBA5E2E3A130}"/>
                </c:ext>
                <c:ext xmlns:c15="http://schemas.microsoft.com/office/drawing/2012/chart" uri="{CE6537A1-D6FC-4f65-9D91-7224C49458BB}"/>
              </c:extLst>
            </c:dLbl>
            <c:dLbl>
              <c:idx val="9"/>
              <c:layout>
                <c:manualLayout>
                  <c:x val="-2.2343208206399841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D4E-4107-81DF-CBA5E2E3A130}"/>
                </c:ext>
                <c:ext xmlns:c15="http://schemas.microsoft.com/office/drawing/2012/chart" uri="{CE6537A1-D6FC-4f65-9D91-7224C49458BB}"/>
              </c:extLst>
            </c:dLbl>
            <c:dLbl>
              <c:idx val="10"/>
              <c:layout>
                <c:manualLayout>
                  <c:x val="-2.7893447210835552E-2"/>
                  <c:y val="-4.08756960364100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D4E-4107-81DF-CBA5E2E3A130}"/>
                </c:ext>
                <c:ext xmlns:c15="http://schemas.microsoft.com/office/drawing/2012/chart" uri="{CE6537A1-D6FC-4f65-9D91-7224C49458BB}"/>
              </c:extLst>
            </c:dLbl>
            <c:dLbl>
              <c:idx val="12"/>
              <c:layout>
                <c:manualLayout>
                  <c:x val="-1.1242730197528621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03-4F8C-8F8E-F09302610B0D}"/>
                </c:ex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Data'!$FP$46:$HV$46</c:f>
              <c:numCache>
                <c:formatCode>"$"#,##0.00_);\("$"#,##0.00\)</c:formatCode>
                <c:ptCount val="13"/>
                <c:pt idx="0">
                  <c:v>7.6363097597648917</c:v>
                </c:pt>
                <c:pt idx="1">
                  <c:v>7.3813157289884312</c:v>
                </c:pt>
                <c:pt idx="2">
                  <c:v>7.4179274554790782</c:v>
                </c:pt>
                <c:pt idx="3">
                  <c:v>7.7899269835441762</c:v>
                </c:pt>
                <c:pt idx="4">
                  <c:v>19.240757425660838</c:v>
                </c:pt>
                <c:pt idx="5">
                  <c:v>5.7464934697914778</c:v>
                </c:pt>
                <c:pt idx="6">
                  <c:v>7.2803860341142581</c:v>
                </c:pt>
                <c:pt idx="7">
                  <c:v>7.259557664415067</c:v>
                </c:pt>
                <c:pt idx="8">
                  <c:v>8.3566230689583776</c:v>
                </c:pt>
                <c:pt idx="9">
                  <c:v>7.7029146608678332</c:v>
                </c:pt>
                <c:pt idx="10">
                  <c:v>6.9576184577690059</c:v>
                </c:pt>
                <c:pt idx="11">
                  <c:v>23.768378017069214</c:v>
                </c:pt>
                <c:pt idx="12">
                  <c:v>8.4477706490856814</c:v>
                </c:pt>
              </c:numCache>
            </c:numRef>
          </c:val>
          <c:smooth val="0"/>
          <c:extLst xmlns:c16r2="http://schemas.microsoft.com/office/drawing/2015/06/char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447514056"/>
        <c:axId val="447513664"/>
      </c:lineChart>
      <c:dateAx>
        <c:axId val="44751405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13664"/>
        <c:crosses val="autoZero"/>
        <c:auto val="1"/>
        <c:lblOffset val="100"/>
        <c:baseTimeUnit val="months"/>
        <c:majorUnit val="1"/>
        <c:majorTimeUnit val="months"/>
        <c:minorUnit val="1"/>
        <c:minorTimeUnit val="days"/>
      </c:dateAx>
      <c:valAx>
        <c:axId val="447513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514056"/>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Data'!$FP$66:$HV$66</c:f>
              <c:numCache>
                <c:formatCode>0.00%</c:formatCode>
                <c:ptCount val="13"/>
                <c:pt idx="0">
                  <c:v>1</c:v>
                </c:pt>
                <c:pt idx="1">
                  <c:v>1</c:v>
                </c:pt>
                <c:pt idx="2">
                  <c:v>0.99839999999999995</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0A3F-4850-99CF-11B3E86A317E}"/>
            </c:ext>
          </c:extLst>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Data'!$FP$67:$HV$67</c:f>
              <c:numCache>
                <c:formatCode>0.00%</c:formatCode>
                <c:ptCount val="13"/>
                <c:pt idx="0">
                  <c:v>0</c:v>
                </c:pt>
                <c:pt idx="1">
                  <c:v>0</c:v>
                </c:pt>
                <c:pt idx="2">
                  <c:v>1.6000000000000001E-3</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447512880"/>
        <c:axId val="447516104"/>
      </c:lineChart>
      <c:dateAx>
        <c:axId val="44751288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16104"/>
        <c:crosses val="autoZero"/>
        <c:auto val="1"/>
        <c:lblOffset val="100"/>
        <c:baseTimeUnit val="months"/>
        <c:majorUnit val="1"/>
        <c:majorTimeUnit val="months"/>
        <c:minorUnit val="1"/>
        <c:minorTimeUnit val="days"/>
      </c:dateAx>
      <c:valAx>
        <c:axId val="4475161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512880"/>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Data'!$FP$68:$HV$68</c:f>
              <c:numCache>
                <c:formatCode>0.00%</c:formatCode>
                <c:ptCount val="13"/>
                <c:pt idx="0">
                  <c:v>1</c:v>
                </c:pt>
                <c:pt idx="1">
                  <c:v>1</c:v>
                </c:pt>
                <c:pt idx="2">
                  <c:v>0.99839999999999995</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F56C-43E8-A013-0222B2908BC0}"/>
            </c:ext>
          </c:extLst>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Data'!$FP$69:$HV$69</c:f>
              <c:numCache>
                <c:formatCode>0.00%</c:formatCode>
                <c:ptCount val="13"/>
                <c:pt idx="0">
                  <c:v>0</c:v>
                </c:pt>
                <c:pt idx="1">
                  <c:v>0</c:v>
                </c:pt>
                <c:pt idx="2">
                  <c:v>1.6000000000000001E-3</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447514536"/>
        <c:axId val="447519024"/>
      </c:lineChart>
      <c:dateAx>
        <c:axId val="4475145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19024"/>
        <c:crosses val="autoZero"/>
        <c:auto val="1"/>
        <c:lblOffset val="100"/>
        <c:baseTimeUnit val="months"/>
        <c:majorUnit val="1"/>
        <c:majorTimeUnit val="months"/>
        <c:minorUnit val="1"/>
        <c:minorTimeUnit val="days"/>
      </c:dateAx>
      <c:valAx>
        <c:axId val="4475190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51453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42428</c:v>
                </c:pt>
              </c:numCache>
            </c:numRef>
          </c:cat>
          <c:val>
            <c:numRef>
              <c:f>'Summary Data'!$FP$70:$HV$70</c:f>
              <c:numCache>
                <c:formatCode>_(* #,##0.000_);_(* \(#,##0.000\);_(* "-"??_);_(@_)</c:formatCode>
                <c:ptCount val="13"/>
                <c:pt idx="0">
                  <c:v>0.9103</c:v>
                </c:pt>
                <c:pt idx="1">
                  <c:v>0.87490000000000001</c:v>
                </c:pt>
                <c:pt idx="2">
                  <c:v>0.90239999999999998</c:v>
                </c:pt>
                <c:pt idx="3">
                  <c:v>0.89529999999999998</c:v>
                </c:pt>
                <c:pt idx="4">
                  <c:v>0.95760000000000001</c:v>
                </c:pt>
                <c:pt idx="5">
                  <c:v>0.84530000000000005</c:v>
                </c:pt>
                <c:pt idx="6">
                  <c:v>0.67</c:v>
                </c:pt>
                <c:pt idx="7">
                  <c:v>0.69359999999999999</c:v>
                </c:pt>
                <c:pt idx="8">
                  <c:v>0.67130000000000001</c:v>
                </c:pt>
                <c:pt idx="9">
                  <c:v>0.65149999999999997</c:v>
                </c:pt>
                <c:pt idx="10">
                  <c:v>0.67779999999999996</c:v>
                </c:pt>
                <c:pt idx="11">
                  <c:v>0.68069999999999997</c:v>
                </c:pt>
                <c:pt idx="12">
                  <c:v>0.65849999999999997</c:v>
                </c:pt>
              </c:numCache>
            </c:numRef>
          </c:val>
          <c:smooth val="0"/>
          <c:extLst xmlns:c16r2="http://schemas.microsoft.com/office/drawing/2015/06/char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447519808"/>
        <c:axId val="447520200"/>
      </c:lineChart>
      <c:dateAx>
        <c:axId val="4475198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47520200"/>
        <c:crosses val="autoZero"/>
        <c:auto val="1"/>
        <c:lblOffset val="100"/>
        <c:baseTimeUnit val="months"/>
        <c:majorUnit val="1"/>
        <c:majorTimeUnit val="months"/>
        <c:minorUnit val="1"/>
        <c:minorTimeUnit val="days"/>
      </c:dateAx>
      <c:valAx>
        <c:axId val="447520200"/>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519808"/>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G12" sqref="CG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 style="20" customWidth="1" collapsed="1"/>
    <col min="85" max="85" width="11.7109375" style="27" customWidth="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18" hidden="1" customWidth="1" outlineLevel="1"/>
    <col min="94" max="94" width="11.28515625" hidden="1" customWidth="1" outlineLevel="1"/>
    <col min="95" max="95" width="11.28515625" style="418" hidden="1" customWidth="1" outlineLevel="1"/>
    <col min="96" max="96" width="11.28515625" hidden="1" customWidth="1" outlineLevel="1"/>
    <col min="97" max="97" width="11.28515625" style="418" hidden="1" customWidth="1" outlineLevel="1"/>
    <col min="98" max="98" width="10.85546875" hidden="1" customWidth="1" outlineLevel="1" collapsed="1"/>
    <col min="99" max="99" width="9.7109375" style="418" hidden="1" customWidth="1" outlineLevel="1"/>
    <col min="100" max="100" width="11.28515625" hidden="1" customWidth="1" outlineLevel="1" collapsed="1"/>
    <col min="101" max="101" width="11.28515625" style="418" hidden="1" customWidth="1" outlineLevel="1"/>
    <col min="102" max="102" width="11.28515625" hidden="1" customWidth="1" outlineLevel="1" collapsed="1"/>
    <col min="103" max="103" width="11.28515625" style="418" hidden="1" customWidth="1" outlineLevel="1"/>
    <col min="104" max="104" width="11.28515625" hidden="1" customWidth="1" outlineLevel="1" collapsed="1"/>
    <col min="105" max="105" width="11.28515625" style="418" hidden="1" customWidth="1" outlineLevel="1"/>
    <col min="106" max="106" width="11.28515625" hidden="1" customWidth="1" outlineLevel="1" collapsed="1"/>
    <col min="107" max="107" width="11.28515625" style="418" hidden="1" customWidth="1" outlineLevel="1"/>
    <col min="108" max="108" width="11.28515625" hidden="1" customWidth="1" outlineLevel="1" collapsed="1"/>
    <col min="109" max="109" width="11.28515625" style="418" hidden="1" customWidth="1" outlineLevel="1"/>
    <col min="110" max="110" width="11.28515625" hidden="1" customWidth="1" outlineLevel="1" collapsed="1"/>
    <col min="111" max="111" width="11.28515625" style="418" hidden="1" customWidth="1" outlineLevel="1"/>
    <col min="112" max="112" width="11.28515625" hidden="1" customWidth="1" outlineLevel="1" collapsed="1"/>
    <col min="113" max="113" width="11.2851562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5703125" hidden="1" customWidth="1" outlineLevel="1" collapsed="1"/>
    <col min="119" max="119" width="9.140625" style="418" hidden="1" customWidth="1" outlineLevel="1"/>
    <col min="120" max="120" width="11.5703125" hidden="1" customWidth="1" outlineLevel="1" collapsed="1"/>
    <col min="121" max="121" width="9.140625" style="418" hidden="1" customWidth="1" outlineLevel="1"/>
    <col min="122" max="122" width="11.5703125" hidden="1" customWidth="1" outlineLevel="1" collapsed="1"/>
    <col min="123" max="123" width="9.140625" style="418" hidden="1" customWidth="1" outlineLevel="1"/>
    <col min="124" max="124" width="11.5703125" hidden="1" customWidth="1" outlineLevel="1" collapsed="1"/>
    <col min="125" max="125" width="9.140625" style="418" hidden="1" customWidth="1" outlineLevel="1"/>
    <col min="126" max="126" width="11.5703125" hidden="1" customWidth="1" outlineLevel="1" collapsed="1"/>
    <col min="127" max="127" width="9.140625" style="418" hidden="1" customWidth="1" outlineLevel="1"/>
    <col min="128" max="128" width="11.5703125" hidden="1" customWidth="1" outlineLevel="1" collapsed="1"/>
    <col min="129" max="129" width="9.140625" style="418" hidden="1" customWidth="1" outlineLevel="1"/>
    <col min="130" max="130" width="11.5703125" hidden="1" customWidth="1" outlineLevel="1" collapsed="1"/>
    <col min="131" max="131" width="9.140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140625" customWidth="1" collapsed="1"/>
    <col min="155" max="155" width="8.42578125" style="418" customWidth="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5" width="11.42578125" style="27" customWidth="1" collapsed="1"/>
    <col min="166" max="166" width="11.85546875" customWidth="1"/>
    <col min="167" max="167" width="9.28515625" customWidth="1"/>
    <col min="168" max="170" width="12.85546875" style="418" hidden="1" customWidth="1" outlineLevel="1"/>
    <col min="171" max="171" width="13.7109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3" width="11" style="833" hidden="1" customWidth="1" outlineLevel="1" collapsed="1"/>
    <col min="214" max="214" width="11" style="833" customWidth="1" collapsed="1"/>
    <col min="215" max="218" width="11" style="833" customWidth="1"/>
    <col min="219" max="226" width="11" style="961" customWidth="1"/>
    <col min="227" max="230" width="11" style="961"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32"/>
      <c r="CO1" s="1033"/>
      <c r="CP1" s="1032"/>
      <c r="CQ1" s="1033"/>
      <c r="CR1" s="1032"/>
      <c r="CS1" s="1033"/>
      <c r="CT1" s="1032"/>
      <c r="CU1" s="1033"/>
      <c r="CV1" s="1032"/>
      <c r="CW1" s="1033"/>
      <c r="CX1" s="1032"/>
      <c r="CY1" s="1033"/>
      <c r="CZ1" s="1032"/>
      <c r="DA1" s="1033"/>
      <c r="DB1" s="1032"/>
      <c r="DC1" s="1033"/>
      <c r="DD1" s="1032"/>
      <c r="DE1" s="1033"/>
      <c r="DF1" s="1032"/>
      <c r="DG1" s="1033"/>
      <c r="DH1" s="1032"/>
      <c r="DI1" s="1033"/>
      <c r="DJ1" s="1032"/>
      <c r="DK1" s="1033"/>
      <c r="DL1" s="1032"/>
      <c r="DM1" s="1033"/>
      <c r="DN1" s="1032"/>
      <c r="DO1" s="1033"/>
      <c r="DP1" s="1032"/>
      <c r="DQ1" s="1033"/>
      <c r="DR1" s="1032"/>
      <c r="DS1" s="1033"/>
      <c r="DT1" s="1032"/>
      <c r="DU1" s="1033"/>
      <c r="DV1" s="1032"/>
      <c r="DW1" s="1033"/>
      <c r="DX1" s="1032"/>
      <c r="DY1" s="1033"/>
      <c r="DZ1" s="1032"/>
      <c r="EA1" s="1033"/>
      <c r="EB1" s="1032"/>
      <c r="EC1" s="1033"/>
      <c r="ED1" s="1032"/>
      <c r="EE1" s="1033"/>
      <c r="EF1" s="1032"/>
      <c r="EG1" s="1033"/>
      <c r="EH1" s="1032"/>
      <c r="EI1" s="1033"/>
      <c r="EJ1" s="1030"/>
      <c r="EK1" s="1031"/>
      <c r="EL1" s="1030"/>
      <c r="EM1" s="1031"/>
      <c r="EN1" s="1030"/>
      <c r="EO1" s="1031"/>
      <c r="EP1" s="1030"/>
      <c r="EQ1" s="1031"/>
      <c r="ER1" s="1030"/>
      <c r="ES1" s="1031"/>
      <c r="ET1" s="1030"/>
      <c r="EU1" s="1031"/>
      <c r="EV1" s="1030"/>
      <c r="EW1" s="1031"/>
      <c r="EX1" s="1030"/>
      <c r="EY1" s="1031"/>
      <c r="EZ1" s="1030"/>
      <c r="FA1" s="1031"/>
      <c r="FB1" s="1030"/>
      <c r="FC1" s="1031"/>
      <c r="FD1" s="1030"/>
      <c r="FE1" s="1031"/>
      <c r="FF1" s="1030"/>
      <c r="FG1" s="1031"/>
      <c r="FH1" s="43">
        <f t="shared" ref="FH1:FH8" si="25">BS1</f>
        <v>42036</v>
      </c>
      <c r="FI1" s="43">
        <f t="shared" ref="FI1:FI8" si="26">CG1</f>
        <v>42401</v>
      </c>
      <c r="FJ1" s="1032" t="s">
        <v>196</v>
      </c>
      <c r="FK1" s="1033"/>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42063</v>
      </c>
      <c r="FI2" s="43">
        <f t="shared" si="26"/>
        <v>42429</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20</v>
      </c>
      <c r="FI3" s="755">
        <f t="shared" si="26"/>
        <v>21</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1</v>
      </c>
      <c r="CG4" s="938">
        <f t="shared" si="47"/>
        <v>1</v>
      </c>
      <c r="CH4" s="938">
        <f t="shared" si="47"/>
        <v>0</v>
      </c>
      <c r="CI4" s="938">
        <f t="shared" si="47"/>
        <v>0</v>
      </c>
      <c r="CJ4" s="938">
        <f t="shared" si="47"/>
        <v>0</v>
      </c>
      <c r="CK4" s="938">
        <f t="shared" si="47"/>
        <v>0</v>
      </c>
      <c r="CL4" s="251">
        <f>SUM(BZ4:CK4)</f>
        <v>8</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f>3+2+6</f>
        <v>11</v>
      </c>
      <c r="CG5" s="62">
        <f>6+6+24</f>
        <v>36</v>
      </c>
      <c r="CH5" s="49"/>
      <c r="CI5" s="62"/>
      <c r="CJ5" s="49"/>
      <c r="CK5" s="62"/>
      <c r="CL5" s="182">
        <f>SUM(BZ5:CK5)</f>
        <v>374</v>
      </c>
      <c r="CM5" s="185">
        <f>SUM(BZ5:CK5)/$CL$4</f>
        <v>46.75</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-43</v>
      </c>
      <c r="EW5" s="672">
        <f>EV5/CE5</f>
        <v>-0.79629629629629628</v>
      </c>
      <c r="EX5" s="671">
        <f>CG5-CF5</f>
        <v>25</v>
      </c>
      <c r="EY5" s="672">
        <f>EX5/CF5</f>
        <v>2.2727272727272729</v>
      </c>
      <c r="EZ5" s="671">
        <f>CH5-CG5</f>
        <v>-36</v>
      </c>
      <c r="FA5" s="672">
        <f>EZ5/CG5</f>
        <v>-1</v>
      </c>
      <c r="FB5" s="671">
        <f>CI5-CH5</f>
        <v>0</v>
      </c>
      <c r="FC5" s="672" t="e">
        <f>FB5/CH5</f>
        <v>#DIV/0!</v>
      </c>
      <c r="FD5" s="671">
        <f>CJ5-CI5</f>
        <v>0</v>
      </c>
      <c r="FE5" s="672" t="e">
        <f>FD5/CI5</f>
        <v>#DIV/0!</v>
      </c>
      <c r="FF5" s="671">
        <f>CK5-CJ5</f>
        <v>0</v>
      </c>
      <c r="FG5" s="672" t="e">
        <f>FF5/CJ5</f>
        <v>#DIV/0!</v>
      </c>
      <c r="FH5" s="49">
        <f t="shared" si="25"/>
        <v>66</v>
      </c>
      <c r="FI5" s="62">
        <f t="shared" si="26"/>
        <v>36</v>
      </c>
      <c r="FJ5" s="671">
        <f>FI5-FH5</f>
        <v>-30</v>
      </c>
      <c r="FK5" s="109">
        <f t="shared" ref="FK5:FK7" si="48">IF(ISERROR(FJ5/FH5),0,FJ5/FH5)</f>
        <v>-0.45454545454545453</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c r="CI6" s="63"/>
      <c r="CJ6" s="16"/>
      <c r="CK6" s="63"/>
      <c r="CL6" s="183">
        <f>SUM(BZ6:CK6)</f>
        <v>20806</v>
      </c>
      <c r="CM6" s="186">
        <f>SUM(BZ6:CK6)/$CL$4</f>
        <v>2600.75</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174</v>
      </c>
      <c r="EW6" s="672">
        <f>EV6/CE6</f>
        <v>6.9739478957915838E-2</v>
      </c>
      <c r="EX6" s="671">
        <f>CG6-CF6</f>
        <v>-199</v>
      </c>
      <c r="EY6" s="672">
        <f>EX6/CF6</f>
        <v>-7.4559760209816417E-2</v>
      </c>
      <c r="EZ6" s="671">
        <f>CH6-CG6</f>
        <v>-2470</v>
      </c>
      <c r="FA6" s="672">
        <f>EZ6/CG6</f>
        <v>-1</v>
      </c>
      <c r="FB6" s="671">
        <f>CI6-CH6</f>
        <v>0</v>
      </c>
      <c r="FC6" s="672" t="e">
        <f>FB6/CH6</f>
        <v>#DIV/0!</v>
      </c>
      <c r="FD6" s="671">
        <f>CJ6-CI6</f>
        <v>0</v>
      </c>
      <c r="FE6" s="672" t="e">
        <f>FD6/CI6</f>
        <v>#DIV/0!</v>
      </c>
      <c r="FF6" s="671">
        <f>CK6-CJ6</f>
        <v>0</v>
      </c>
      <c r="FG6" s="672" t="e">
        <f>FF6/CJ6</f>
        <v>#DIV/0!</v>
      </c>
      <c r="FH6" s="16">
        <f t="shared" si="25"/>
        <v>2836</v>
      </c>
      <c r="FI6" s="63">
        <f t="shared" si="26"/>
        <v>2470</v>
      </c>
      <c r="FJ6" s="671">
        <f>FI6-FH6</f>
        <v>-366</v>
      </c>
      <c r="FK6" s="109">
        <f t="shared" si="48"/>
        <v>-0.12905500705218617</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c r="CI7" s="63"/>
      <c r="CJ7" s="16"/>
      <c r="CK7" s="63"/>
      <c r="CL7" s="183">
        <f>SUM(BZ7:CK7)</f>
        <v>1615</v>
      </c>
      <c r="CM7" s="234">
        <f>SUM(BZ7:CK7)/$CL$4</f>
        <v>201.875</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-53</v>
      </c>
      <c r="EW7" s="672">
        <f>EV7/CE7</f>
        <v>-0.30994152046783624</v>
      </c>
      <c r="EX7" s="671">
        <f>CG7-CF7</f>
        <v>-22</v>
      </c>
      <c r="EY7" s="672">
        <f>EX7/CF7</f>
        <v>-0.1864406779661017</v>
      </c>
      <c r="EZ7" s="671">
        <f>CH7-CG7</f>
        <v>-96</v>
      </c>
      <c r="FA7" s="672">
        <f>EZ7/CG7</f>
        <v>-1</v>
      </c>
      <c r="FB7" s="671">
        <f>CI7-CH7</f>
        <v>0</v>
      </c>
      <c r="FC7" s="672" t="e">
        <f>FB7/CH7</f>
        <v>#DIV/0!</v>
      </c>
      <c r="FD7" s="671">
        <f>CJ7-CI7</f>
        <v>0</v>
      </c>
      <c r="FE7" s="672" t="e">
        <f>FD7/CI7</f>
        <v>#DIV/0!</v>
      </c>
      <c r="FF7" s="671">
        <f>CK7-CJ7</f>
        <v>0</v>
      </c>
      <c r="FG7" s="672" t="e">
        <f>FF7/CJ7</f>
        <v>#DIV/0!</v>
      </c>
      <c r="FH7" s="16">
        <f t="shared" si="25"/>
        <v>270</v>
      </c>
      <c r="FI7" s="63">
        <f t="shared" si="26"/>
        <v>96</v>
      </c>
      <c r="FJ7" s="671">
        <f>FI7-FH7</f>
        <v>-174</v>
      </c>
      <c r="FK7" s="109">
        <f t="shared" si="48"/>
        <v>-0.64444444444444449</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x14ac:dyDescent="0.3">
      <c r="A9" s="799"/>
      <c r="B9" s="1045"/>
      <c r="C9" s="1045"/>
      <c r="D9" s="1045"/>
      <c r="E9" s="1045"/>
      <c r="F9" s="1045"/>
      <c r="G9" s="1045"/>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x14ac:dyDescent="0.3">
      <c r="A10" s="1036" t="s">
        <v>158</v>
      </c>
      <c r="B10" s="1037"/>
      <c r="C10" s="1037"/>
      <c r="D10" s="1037"/>
      <c r="E10" s="1037"/>
      <c r="F10" s="1037"/>
      <c r="G10" s="1038"/>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32" t="s">
        <v>97</v>
      </c>
      <c r="CO10" s="1033"/>
      <c r="CP10" s="1032" t="s">
        <v>205</v>
      </c>
      <c r="CQ10" s="1033"/>
      <c r="CR10" s="1032" t="s">
        <v>205</v>
      </c>
      <c r="CS10" s="1033"/>
      <c r="CT10" s="1032" t="s">
        <v>205</v>
      </c>
      <c r="CU10" s="1033"/>
      <c r="CV10" s="1032" t="s">
        <v>205</v>
      </c>
      <c r="CW10" s="1033"/>
      <c r="CX10" s="1032" t="s">
        <v>205</v>
      </c>
      <c r="CY10" s="1033"/>
      <c r="CZ10" s="1032" t="s">
        <v>205</v>
      </c>
      <c r="DA10" s="1033"/>
      <c r="DB10" s="1032" t="s">
        <v>205</v>
      </c>
      <c r="DC10" s="1033"/>
      <c r="DD10" s="1032" t="s">
        <v>205</v>
      </c>
      <c r="DE10" s="1033"/>
      <c r="DF10" s="1032" t="s">
        <v>205</v>
      </c>
      <c r="DG10" s="1033"/>
      <c r="DH10" s="1032" t="s">
        <v>205</v>
      </c>
      <c r="DI10" s="1033"/>
      <c r="DJ10" s="1032" t="s">
        <v>205</v>
      </c>
      <c r="DK10" s="1033"/>
      <c r="DL10" s="1032" t="s">
        <v>205</v>
      </c>
      <c r="DM10" s="1033"/>
      <c r="DN10" s="1032" t="s">
        <v>97</v>
      </c>
      <c r="DO10" s="1033"/>
      <c r="DP10" s="1032" t="s">
        <v>97</v>
      </c>
      <c r="DQ10" s="1033"/>
      <c r="DR10" s="1032" t="s">
        <v>97</v>
      </c>
      <c r="DS10" s="1033"/>
      <c r="DT10" s="1032" t="s">
        <v>97</v>
      </c>
      <c r="DU10" s="1033"/>
      <c r="DV10" s="1032" t="s">
        <v>97</v>
      </c>
      <c r="DW10" s="1033"/>
      <c r="DX10" s="1032" t="s">
        <v>97</v>
      </c>
      <c r="DY10" s="1033"/>
      <c r="DZ10" s="1032" t="s">
        <v>97</v>
      </c>
      <c r="EA10" s="1033"/>
      <c r="EB10" s="1032" t="s">
        <v>97</v>
      </c>
      <c r="EC10" s="1033"/>
      <c r="ED10" s="1032" t="s">
        <v>97</v>
      </c>
      <c r="EE10" s="1033"/>
      <c r="EF10" s="1032" t="s">
        <v>97</v>
      </c>
      <c r="EG10" s="1033"/>
      <c r="EH10" s="1032" t="s">
        <v>97</v>
      </c>
      <c r="EI10" s="1033"/>
      <c r="EJ10" s="1032" t="s">
        <v>97</v>
      </c>
      <c r="EK10" s="1033"/>
      <c r="EL10" s="1032" t="s">
        <v>97</v>
      </c>
      <c r="EM10" s="1033"/>
      <c r="EN10" s="1032" t="s">
        <v>97</v>
      </c>
      <c r="EO10" s="1033"/>
      <c r="EP10" s="1032" t="s">
        <v>97</v>
      </c>
      <c r="EQ10" s="1033"/>
      <c r="ER10" s="1032" t="s">
        <v>97</v>
      </c>
      <c r="ES10" s="1033"/>
      <c r="ET10" s="1032" t="s">
        <v>97</v>
      </c>
      <c r="EU10" s="1033"/>
      <c r="EV10" s="1032" t="s">
        <v>97</v>
      </c>
      <c r="EW10" s="1033"/>
      <c r="EX10" s="1032" t="s">
        <v>97</v>
      </c>
      <c r="EY10" s="1033"/>
      <c r="EZ10" s="1032" t="s">
        <v>97</v>
      </c>
      <c r="FA10" s="1033"/>
      <c r="FB10" s="1032" t="s">
        <v>97</v>
      </c>
      <c r="FC10" s="1033"/>
      <c r="FD10" s="1032" t="s">
        <v>97</v>
      </c>
      <c r="FE10" s="1033"/>
      <c r="FF10" s="1032" t="s">
        <v>258</v>
      </c>
      <c r="FG10" s="1033"/>
      <c r="FH10" s="231">
        <f>BS10</f>
        <v>42063</v>
      </c>
      <c r="FI10" s="717">
        <f>CG10</f>
        <v>42428</v>
      </c>
      <c r="FJ10" s="1032" t="s">
        <v>204</v>
      </c>
      <c r="FK10" s="1033"/>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x14ac:dyDescent="0.3">
      <c r="A11" s="800">
        <v>1</v>
      </c>
      <c r="B11" s="1039" t="s">
        <v>165</v>
      </c>
      <c r="C11" s="1039"/>
      <c r="D11" s="1039"/>
      <c r="E11" s="1039"/>
      <c r="F11" s="1039"/>
      <c r="G11" s="1040"/>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122677</v>
      </c>
      <c r="CG11" s="100">
        <f t="shared" si="85"/>
        <v>118613</v>
      </c>
      <c r="CH11" s="99">
        <f t="shared" si="85"/>
        <v>0</v>
      </c>
      <c r="CI11" s="99">
        <f t="shared" si="85"/>
        <v>0</v>
      </c>
      <c r="CJ11" s="99">
        <f t="shared" si="85"/>
        <v>0</v>
      </c>
      <c r="CK11" s="99">
        <f t="shared" si="85"/>
        <v>0</v>
      </c>
      <c r="CL11" s="128">
        <f>SUM(BZ11:CK11)</f>
        <v>1019882</v>
      </c>
      <c r="CM11" s="178">
        <f>SUM(BZ11:CK11)/$AH$4</f>
        <v>84990.166666666672</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-24253</v>
      </c>
      <c r="EW11" s="408">
        <f>EV11/CE11</f>
        <v>-0.16506499693731708</v>
      </c>
      <c r="EX11" s="169">
        <f>CG11-CF11</f>
        <v>-4064</v>
      </c>
      <c r="EY11" s="408">
        <f>EX11/CF11</f>
        <v>-3.3127644138673099E-2</v>
      </c>
      <c r="EZ11" s="169">
        <f>CH11-CG11</f>
        <v>-118613</v>
      </c>
      <c r="FA11" s="408">
        <f>EZ11/CG11</f>
        <v>-1</v>
      </c>
      <c r="FB11" s="169">
        <f>CI11-CH11</f>
        <v>0</v>
      </c>
      <c r="FC11" s="408" t="e">
        <f>FB11/CH11</f>
        <v>#DIV/0!</v>
      </c>
      <c r="FD11" s="169">
        <f>CJ11-CI11</f>
        <v>0</v>
      </c>
      <c r="FE11" s="408" t="e">
        <f>FD11/CI11</f>
        <v>#DIV/0!</v>
      </c>
      <c r="FF11" s="169">
        <f>CK11-CJ11</f>
        <v>0</v>
      </c>
      <c r="FG11" s="408" t="e">
        <f>FF11/CJ11</f>
        <v>#DIV/0!</v>
      </c>
      <c r="FH11" s="207">
        <f>BS11</f>
        <v>117052</v>
      </c>
      <c r="FI11" s="718">
        <f>CG11</f>
        <v>118613</v>
      </c>
      <c r="FJ11" s="169">
        <f>FI11-FH11</f>
        <v>1561</v>
      </c>
      <c r="FK11" s="106">
        <f t="shared" ref="FK11" si="86">IF(ISERROR(FJ11/FH11),0,FJ11/FH11)</f>
        <v>1.3335953251546321E-2</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122677</v>
      </c>
      <c r="HR11" s="952">
        <f t="shared" si="77"/>
        <v>118613</v>
      </c>
      <c r="HS11" s="952">
        <f t="shared" si="77"/>
        <v>0</v>
      </c>
      <c r="HT11" s="952">
        <f t="shared" si="77"/>
        <v>0</v>
      </c>
      <c r="HU11" s="952">
        <f t="shared" si="77"/>
        <v>0</v>
      </c>
      <c r="HV11" s="952">
        <f t="shared" si="77"/>
        <v>0</v>
      </c>
    </row>
    <row r="12" spans="1:23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271</v>
      </c>
      <c r="BX12" s="129"/>
      <c r="BY12" s="149"/>
      <c r="BZ12" s="972"/>
      <c r="CA12" s="197"/>
      <c r="CB12" s="18"/>
      <c r="CC12" s="197"/>
      <c r="CD12" s="208"/>
      <c r="CE12" s="197"/>
      <c r="CF12" s="208" t="s">
        <v>277</v>
      </c>
      <c r="CG12" s="197"/>
      <c r="CH12" s="18"/>
      <c r="CI12" s="18"/>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x14ac:dyDescent="0.25">
      <c r="A13" s="802"/>
      <c r="B13" s="56">
        <v>2.1</v>
      </c>
      <c r="C13" s="13"/>
      <c r="D13" s="13"/>
      <c r="E13" s="1041" t="s">
        <v>0</v>
      </c>
      <c r="F13" s="1041"/>
      <c r="G13" s="1042"/>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v>3651</v>
      </c>
      <c r="CG13" s="70">
        <v>3966</v>
      </c>
      <c r="CH13" s="23"/>
      <c r="CI13" s="23"/>
      <c r="CJ13" s="23"/>
      <c r="CK13" s="23"/>
      <c r="CL13" s="130">
        <f>SUM(BZ13:CK13)</f>
        <v>28696</v>
      </c>
      <c r="CM13" s="163">
        <f t="shared" ref="CM13:CM20" si="90">SUM(BZ13:CK13)/$CL$4</f>
        <v>3587</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42</v>
      </c>
      <c r="EW13" s="410">
        <f t="shared" ref="EW13:EW20" si="152">EV13/CE13</f>
        <v>1.1637572734829594E-2</v>
      </c>
      <c r="EX13" s="323">
        <f t="shared" ref="EX13:EX20" si="153">CG13-CF13</f>
        <v>315</v>
      </c>
      <c r="EY13" s="410">
        <f t="shared" ref="EY13:EY20" si="154">EX13/CF13</f>
        <v>8.6277732128184056E-2</v>
      </c>
      <c r="EZ13" s="323">
        <f t="shared" ref="EZ13:EZ20" si="155">CH13-CG13</f>
        <v>-3966</v>
      </c>
      <c r="FA13" s="410">
        <f t="shared" ref="FA13:FA20" si="156">EZ13/CG13</f>
        <v>-1</v>
      </c>
      <c r="FB13" s="323">
        <f t="shared" ref="FB13:FB20" si="157">CI13-CH13</f>
        <v>0</v>
      </c>
      <c r="FC13" s="410" t="e">
        <f t="shared" ref="FC13:FC20" si="158">FB13/CH13</f>
        <v>#DIV/0!</v>
      </c>
      <c r="FD13" s="323">
        <f t="shared" ref="FD13:FD20" si="159">CJ13-CI13</f>
        <v>0</v>
      </c>
      <c r="FE13" s="410" t="e">
        <f t="shared" ref="FE13:FE20" si="160">FD13/CI13</f>
        <v>#DIV/0!</v>
      </c>
      <c r="FF13" s="323">
        <f t="shared" ref="FF13:FF20" si="161">CK13-CJ13</f>
        <v>0</v>
      </c>
      <c r="FG13" s="410" t="e">
        <f t="shared" ref="FG13:FG20" si="162">FF13/CJ13</f>
        <v>#DIV/0!</v>
      </c>
      <c r="FH13" s="209">
        <f t="shared" ref="FH13:FH20" si="163">BS13</f>
        <v>3916</v>
      </c>
      <c r="FI13" s="720">
        <f t="shared" ref="FI13:FI20" si="164">CG13</f>
        <v>3966</v>
      </c>
      <c r="FJ13" s="671">
        <f>FI13-FH13</f>
        <v>50</v>
      </c>
      <c r="FK13" s="109">
        <f t="shared" ref="FK13:FK17" si="165">IF(ISERROR(FJ13/FH13),0,FJ13/FH13)</f>
        <v>1.2768130745658836E-2</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3651</v>
      </c>
      <c r="HR13" s="954">
        <f t="shared" si="171"/>
        <v>3966</v>
      </c>
      <c r="HS13" s="954">
        <f t="shared" si="171"/>
        <v>0</v>
      </c>
      <c r="HT13" s="954">
        <f t="shared" si="171"/>
        <v>0</v>
      </c>
      <c r="HU13" s="954">
        <f t="shared" si="171"/>
        <v>0</v>
      </c>
      <c r="HV13" s="954">
        <f t="shared" si="171"/>
        <v>0</v>
      </c>
    </row>
    <row r="14" spans="1:230" x14ac:dyDescent="0.25">
      <c r="A14" s="802"/>
      <c r="B14" s="56">
        <v>2.2000000000000002</v>
      </c>
      <c r="C14" s="13"/>
      <c r="D14" s="13"/>
      <c r="E14" s="1041" t="s">
        <v>32</v>
      </c>
      <c r="F14" s="1041"/>
      <c r="G14" s="1042"/>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f t="shared" ref="CF14:CG14" si="183">CF13/CF3</f>
        <v>192.15789473684211</v>
      </c>
      <c r="CG14" s="79">
        <f t="shared" si="183"/>
        <v>188.85714285714286</v>
      </c>
      <c r="CH14" s="80"/>
      <c r="CI14" s="80"/>
      <c r="CJ14" s="80"/>
      <c r="CK14" s="80"/>
      <c r="CL14" s="131" t="s">
        <v>29</v>
      </c>
      <c r="CM14" s="163">
        <f t="shared" si="90"/>
        <v>175.83689954051795</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11.707894736842121</v>
      </c>
      <c r="EW14" s="410">
        <f t="shared" si="152"/>
        <v>6.4881655510347025E-2</v>
      </c>
      <c r="EX14" s="323">
        <f t="shared" si="153"/>
        <v>-3.3007518796992485</v>
      </c>
      <c r="EY14" s="410">
        <f t="shared" si="154"/>
        <v>-1.7177289979262045E-2</v>
      </c>
      <c r="EZ14" s="323">
        <f t="shared" si="155"/>
        <v>-188.85714285714286</v>
      </c>
      <c r="FA14" s="410">
        <f t="shared" si="156"/>
        <v>-1</v>
      </c>
      <c r="FB14" s="323">
        <f t="shared" si="157"/>
        <v>0</v>
      </c>
      <c r="FC14" s="410" t="e">
        <f t="shared" si="158"/>
        <v>#DIV/0!</v>
      </c>
      <c r="FD14" s="323">
        <f t="shared" si="159"/>
        <v>0</v>
      </c>
      <c r="FE14" s="410" t="e">
        <f t="shared" si="160"/>
        <v>#DIV/0!</v>
      </c>
      <c r="FF14" s="323">
        <f t="shared" si="161"/>
        <v>0</v>
      </c>
      <c r="FG14" s="410" t="e">
        <f t="shared" si="162"/>
        <v>#DIV/0!</v>
      </c>
      <c r="FH14" s="210">
        <f t="shared" si="163"/>
        <v>195.8</v>
      </c>
      <c r="FI14" s="721">
        <f t="shared" si="164"/>
        <v>188.85714285714286</v>
      </c>
      <c r="FJ14" s="671">
        <f>FI14-FH14</f>
        <v>-6.9428571428571502</v>
      </c>
      <c r="FK14" s="109">
        <f t="shared" si="165"/>
        <v>-3.5458923099372576E-2</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192.15789473684211</v>
      </c>
      <c r="HR14" s="954">
        <f t="shared" si="171"/>
        <v>188.85714285714286</v>
      </c>
      <c r="HS14" s="954">
        <f t="shared" si="171"/>
        <v>0</v>
      </c>
      <c r="HT14" s="954">
        <f t="shared" si="171"/>
        <v>0</v>
      </c>
      <c r="HU14" s="954">
        <f t="shared" si="171"/>
        <v>0</v>
      </c>
      <c r="HV14" s="954">
        <f t="shared" si="171"/>
        <v>0</v>
      </c>
    </row>
    <row r="15" spans="1:230" x14ac:dyDescent="0.25">
      <c r="A15" s="802"/>
      <c r="B15" s="56">
        <v>2.2999999999999998</v>
      </c>
      <c r="C15" s="13"/>
      <c r="D15" s="13"/>
      <c r="E15" s="1041" t="s">
        <v>30</v>
      </c>
      <c r="F15" s="1041"/>
      <c r="G15" s="1042"/>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v>0.26</v>
      </c>
      <c r="CG15" s="916">
        <v>0.17</v>
      </c>
      <c r="CH15" s="198"/>
      <c r="CI15" s="209"/>
      <c r="CJ15" s="209"/>
      <c r="CK15" s="209"/>
      <c r="CL15" s="132" t="s">
        <v>29</v>
      </c>
      <c r="CM15" s="150">
        <f t="shared" si="90"/>
        <v>0.54125000000000001</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-8.9999999999999969E-2</v>
      </c>
      <c r="EW15" s="410">
        <f t="shared" si="152"/>
        <v>-0.25714285714285706</v>
      </c>
      <c r="EX15" s="323">
        <f t="shared" si="153"/>
        <v>-0.09</v>
      </c>
      <c r="EY15" s="410">
        <f t="shared" si="154"/>
        <v>-0.34615384615384615</v>
      </c>
      <c r="EZ15" s="323">
        <f t="shared" si="155"/>
        <v>-0.17</v>
      </c>
      <c r="FA15" s="410">
        <f t="shared" si="156"/>
        <v>-1</v>
      </c>
      <c r="FB15" s="323">
        <f t="shared" si="157"/>
        <v>0</v>
      </c>
      <c r="FC15" s="410" t="e">
        <f t="shared" si="158"/>
        <v>#DIV/0!</v>
      </c>
      <c r="FD15" s="323">
        <f t="shared" si="159"/>
        <v>0</v>
      </c>
      <c r="FE15" s="410" t="e">
        <f t="shared" si="160"/>
        <v>#DIV/0!</v>
      </c>
      <c r="FF15" s="323">
        <f t="shared" si="161"/>
        <v>0</v>
      </c>
      <c r="FG15" s="410" t="e">
        <f t="shared" si="162"/>
        <v>#DIV/0!</v>
      </c>
      <c r="FH15" s="928">
        <f t="shared" si="163"/>
        <v>0.48</v>
      </c>
      <c r="FI15" s="935">
        <f t="shared" si="164"/>
        <v>0.17</v>
      </c>
      <c r="FJ15" s="673">
        <f>FI15-FH15</f>
        <v>-0.30999999999999994</v>
      </c>
      <c r="FK15" s="109">
        <f t="shared" si="165"/>
        <v>-0.64583333333333326</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0.26</v>
      </c>
      <c r="HR15" s="955">
        <f t="shared" si="171"/>
        <v>0.17</v>
      </c>
      <c r="HS15" s="955">
        <f t="shared" si="171"/>
        <v>0</v>
      </c>
      <c r="HT15" s="955">
        <f t="shared" si="171"/>
        <v>0</v>
      </c>
      <c r="HU15" s="955">
        <f t="shared" si="171"/>
        <v>0</v>
      </c>
      <c r="HV15" s="955">
        <f t="shared" si="171"/>
        <v>0</v>
      </c>
    </row>
    <row r="16" spans="1:230" x14ac:dyDescent="0.25">
      <c r="A16" s="802"/>
      <c r="B16" s="56">
        <v>2.4</v>
      </c>
      <c r="C16" s="13"/>
      <c r="D16" s="13"/>
      <c r="E16" s="1041" t="s">
        <v>31</v>
      </c>
      <c r="F16" s="1041"/>
      <c r="G16" s="1042"/>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v>16.149999999999999</v>
      </c>
      <c r="CG16" s="83">
        <v>10.08</v>
      </c>
      <c r="CH16" s="198"/>
      <c r="CI16" s="198"/>
      <c r="CJ16" s="198"/>
      <c r="CK16" s="198"/>
      <c r="CL16" s="132" t="s">
        <v>29</v>
      </c>
      <c r="CM16" s="150">
        <f t="shared" si="90"/>
        <v>22.733750000000001</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-15.96</v>
      </c>
      <c r="EW16" s="410">
        <f t="shared" si="152"/>
        <v>-0.49704142011834324</v>
      </c>
      <c r="EX16" s="324">
        <f t="shared" si="153"/>
        <v>-6.0699999999999985</v>
      </c>
      <c r="EY16" s="410">
        <f t="shared" si="154"/>
        <v>-0.37585139318885441</v>
      </c>
      <c r="EZ16" s="324">
        <f t="shared" si="155"/>
        <v>-10.08</v>
      </c>
      <c r="FA16" s="410">
        <f t="shared" si="156"/>
        <v>-1</v>
      </c>
      <c r="FB16" s="324">
        <f t="shared" si="157"/>
        <v>0</v>
      </c>
      <c r="FC16" s="410" t="e">
        <f t="shared" si="158"/>
        <v>#DIV/0!</v>
      </c>
      <c r="FD16" s="324">
        <f t="shared" si="159"/>
        <v>0</v>
      </c>
      <c r="FE16" s="410" t="e">
        <f t="shared" si="160"/>
        <v>#DIV/0!</v>
      </c>
      <c r="FF16" s="324">
        <f t="shared" si="161"/>
        <v>0</v>
      </c>
      <c r="FG16" s="410" t="e">
        <f t="shared" si="162"/>
        <v>#DIV/0!</v>
      </c>
      <c r="FH16" s="198">
        <f t="shared" si="163"/>
        <v>35.36</v>
      </c>
      <c r="FI16" s="722">
        <f t="shared" si="164"/>
        <v>10.08</v>
      </c>
      <c r="FJ16" s="673">
        <f>FI16-FH16</f>
        <v>-25.28</v>
      </c>
      <c r="FK16" s="109">
        <f t="shared" si="165"/>
        <v>-0.71493212669683259</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16.149999999999999</v>
      </c>
      <c r="HR16" s="955">
        <f t="shared" si="171"/>
        <v>10.08</v>
      </c>
      <c r="HS16" s="955">
        <f t="shared" si="171"/>
        <v>0</v>
      </c>
      <c r="HT16" s="955">
        <f t="shared" si="171"/>
        <v>0</v>
      </c>
      <c r="HU16" s="955">
        <f t="shared" si="171"/>
        <v>0</v>
      </c>
      <c r="HV16" s="955">
        <f t="shared" si="171"/>
        <v>0</v>
      </c>
    </row>
    <row r="17" spans="1:230" x14ac:dyDescent="0.25">
      <c r="A17" s="802"/>
      <c r="B17" s="56">
        <v>2.5</v>
      </c>
      <c r="C17" s="13"/>
      <c r="D17" s="13"/>
      <c r="E17" s="1041" t="s">
        <v>3</v>
      </c>
      <c r="F17" s="1041"/>
      <c r="G17" s="1042"/>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v>4.47</v>
      </c>
      <c r="CG17" s="83">
        <v>4.3600000000000003</v>
      </c>
      <c r="CH17" s="179"/>
      <c r="CI17" s="179"/>
      <c r="CJ17" s="179"/>
      <c r="CK17" s="179"/>
      <c r="CL17" s="133" t="s">
        <v>29</v>
      </c>
      <c r="CM17" s="150">
        <f t="shared" si="90"/>
        <v>4.4337499999999999</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-4.9999999999999822E-2</v>
      </c>
      <c r="EW17" s="410">
        <f t="shared" si="152"/>
        <v>-1.1061946902654829E-2</v>
      </c>
      <c r="EX17" s="324">
        <f t="shared" si="153"/>
        <v>-0.10999999999999943</v>
      </c>
      <c r="EY17" s="410">
        <f t="shared" si="154"/>
        <v>-2.4608501118568108E-2</v>
      </c>
      <c r="EZ17" s="324">
        <f t="shared" si="155"/>
        <v>-4.3600000000000003</v>
      </c>
      <c r="FA17" s="410">
        <f t="shared" si="156"/>
        <v>-1</v>
      </c>
      <c r="FB17" s="324">
        <f t="shared" si="157"/>
        <v>0</v>
      </c>
      <c r="FC17" s="410" t="e">
        <f t="shared" si="158"/>
        <v>#DIV/0!</v>
      </c>
      <c r="FD17" s="324">
        <f t="shared" si="159"/>
        <v>0</v>
      </c>
      <c r="FE17" s="410" t="e">
        <f t="shared" si="160"/>
        <v>#DIV/0!</v>
      </c>
      <c r="FF17" s="324">
        <f t="shared" si="161"/>
        <v>0</v>
      </c>
      <c r="FG17" s="410" t="e">
        <f t="shared" si="162"/>
        <v>#DIV/0!</v>
      </c>
      <c r="FH17" s="198">
        <f t="shared" si="163"/>
        <v>4.45</v>
      </c>
      <c r="FI17" s="722">
        <f t="shared" si="164"/>
        <v>4.3600000000000003</v>
      </c>
      <c r="FJ17" s="673">
        <f>FI17-FH17</f>
        <v>-8.9999999999999858E-2</v>
      </c>
      <c r="FK17" s="109">
        <f t="shared" si="165"/>
        <v>-2.0224719101123563E-2</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4.47</v>
      </c>
      <c r="HR17" s="955">
        <f t="shared" si="171"/>
        <v>4.3600000000000003</v>
      </c>
      <c r="HS17" s="955">
        <f t="shared" si="171"/>
        <v>0</v>
      </c>
      <c r="HT17" s="955">
        <f t="shared" si="171"/>
        <v>0</v>
      </c>
      <c r="HU17" s="955">
        <f t="shared" si="171"/>
        <v>0</v>
      </c>
      <c r="HV17" s="955">
        <f t="shared" si="171"/>
        <v>0</v>
      </c>
    </row>
    <row r="18" spans="1:230" ht="15.75" customHeight="1" x14ac:dyDescent="0.25">
      <c r="A18" s="802"/>
      <c r="B18" s="56">
        <v>2.6</v>
      </c>
      <c r="C18" s="13"/>
      <c r="D18" s="452"/>
      <c r="E18" s="1043" t="s">
        <v>19</v>
      </c>
      <c r="F18" s="1043"/>
      <c r="G18" s="1044"/>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4">AJ6/AJ23</f>
        <v>0.77232704402515728</v>
      </c>
      <c r="AK18" s="102">
        <f t="shared" si="184"/>
        <v>0.77253478523895946</v>
      </c>
      <c r="AL18" s="105">
        <f t="shared" si="184"/>
        <v>0.77591973244147161</v>
      </c>
      <c r="AM18" s="102">
        <f t="shared" si="184"/>
        <v>0.62030618139803584</v>
      </c>
      <c r="AN18" s="630">
        <f t="shared" si="184"/>
        <v>0.6971653101319113</v>
      </c>
      <c r="AO18" s="628">
        <f t="shared" si="184"/>
        <v>0.78608159067535144</v>
      </c>
      <c r="AP18" s="630">
        <f t="shared" si="184"/>
        <v>0.80538999740865513</v>
      </c>
      <c r="AQ18" s="628">
        <f t="shared" si="184"/>
        <v>0.75041276829939463</v>
      </c>
      <c r="AR18" s="630">
        <f t="shared" si="184"/>
        <v>0.7453598176489743</v>
      </c>
      <c r="AS18" s="628">
        <f t="shared" si="184"/>
        <v>0.7677880321524263</v>
      </c>
      <c r="AT18" s="630">
        <f t="shared" si="184"/>
        <v>0.84904935663529868</v>
      </c>
      <c r="AU18" s="628">
        <f t="shared" si="184"/>
        <v>0.84341342170671085</v>
      </c>
      <c r="AV18" s="132" t="s">
        <v>29</v>
      </c>
      <c r="AW18" s="151">
        <f t="shared" ref="AW18:BH18" si="185">AW6/AW23</f>
        <v>0.75769875584576019</v>
      </c>
      <c r="AX18" s="380">
        <f t="shared" si="185"/>
        <v>0.75583530028848678</v>
      </c>
      <c r="AY18" s="102">
        <f t="shared" si="185"/>
        <v>0.80518763796909487</v>
      </c>
      <c r="AZ18" s="105">
        <f t="shared" si="185"/>
        <v>0.88291354663036081</v>
      </c>
      <c r="BA18" s="102">
        <f t="shared" si="185"/>
        <v>0.75817538012913976</v>
      </c>
      <c r="BB18" s="630">
        <f t="shared" si="185"/>
        <v>0.73613921489275602</v>
      </c>
      <c r="BC18" s="628">
        <f t="shared" si="185"/>
        <v>0.81668978270920023</v>
      </c>
      <c r="BD18" s="630">
        <f t="shared" si="185"/>
        <v>0.87134842329270656</v>
      </c>
      <c r="BE18" s="628">
        <f t="shared" si="185"/>
        <v>0.74945054945054945</v>
      </c>
      <c r="BF18" s="630">
        <f t="shared" si="185"/>
        <v>0.79167838065785778</v>
      </c>
      <c r="BG18" s="628">
        <f t="shared" si="185"/>
        <v>0.78853465925709276</v>
      </c>
      <c r="BH18" s="630">
        <f t="shared" si="185"/>
        <v>0.80824427480916028</v>
      </c>
      <c r="BI18" s="628">
        <f t="shared" ref="BI18" si="186">BI6/BI23</f>
        <v>0.77518528685149601</v>
      </c>
      <c r="BJ18" s="132" t="s">
        <v>29</v>
      </c>
      <c r="BK18" s="151">
        <f t="shared" ref="BK18" si="187">BK6/BK23</f>
        <v>0.79294980998558506</v>
      </c>
      <c r="BL18" s="380">
        <f t="shared" ref="BL18:BM18" si="188">BL6/BL23</f>
        <v>0.8029530201342282</v>
      </c>
      <c r="BM18" s="102">
        <f t="shared" si="188"/>
        <v>0.80376193149915776</v>
      </c>
      <c r="BN18" s="105">
        <f t="shared" ref="BN18:BO18" si="189">BN6/BN23</f>
        <v>0.8103843217103589</v>
      </c>
      <c r="BO18" s="102">
        <f t="shared" si="189"/>
        <v>0.79752969121140138</v>
      </c>
      <c r="BP18" s="211">
        <f t="shared" ref="BP18:BQ18" si="190">BP6/BP23</f>
        <v>0.77758670106047578</v>
      </c>
      <c r="BQ18" s="628">
        <f t="shared" si="190"/>
        <v>0.79762889440308793</v>
      </c>
      <c r="BR18" s="630">
        <f t="shared" ref="BR18" si="191">BR6/BR23</f>
        <v>0.79673721340388004</v>
      </c>
      <c r="BS18" s="628">
        <f t="shared" ref="BS18:BT18" si="192">BS6/BS23</f>
        <v>0.82875511396843948</v>
      </c>
      <c r="BT18" s="630">
        <f t="shared" si="192"/>
        <v>0.79397373165078544</v>
      </c>
      <c r="BU18" s="630">
        <f t="shared" ref="BU18:BV18" si="193">BU6/BU23</f>
        <v>0.87698686938493431</v>
      </c>
      <c r="BV18" s="630">
        <f t="shared" si="193"/>
        <v>0.81928094177537381</v>
      </c>
      <c r="BW18" s="630">
        <f t="shared" ref="BW18" si="194">BW6/BW23</f>
        <v>0.81280627245998038</v>
      </c>
      <c r="BX18" s="132" t="s">
        <v>29</v>
      </c>
      <c r="BY18" s="151">
        <f t="shared" si="89"/>
        <v>0.80986539188850848</v>
      </c>
      <c r="BZ18" s="630">
        <f t="shared" ref="BZ18:CA18" si="195">BZ6/BZ23</f>
        <v>0.80508191240387827</v>
      </c>
      <c r="CA18" s="102">
        <f t="shared" si="195"/>
        <v>0.80260006842285325</v>
      </c>
      <c r="CB18" s="105">
        <f t="shared" ref="CB18:CC18" si="196">CB6/CB23</f>
        <v>0.82493040519641203</v>
      </c>
      <c r="CC18" s="102">
        <f t="shared" si="196"/>
        <v>0.79093333333333338</v>
      </c>
      <c r="CD18" s="211">
        <f t="shared" ref="CD18:CE18" si="197">CD6/CD23</f>
        <v>0.82323381613952118</v>
      </c>
      <c r="CE18" s="628">
        <f t="shared" si="197"/>
        <v>0.80509841884478861</v>
      </c>
      <c r="CF18" s="630">
        <f t="shared" ref="CF18:CG18" si="198">CF6/CF23</f>
        <v>0.78941141674060933</v>
      </c>
      <c r="CG18" s="628">
        <f t="shared" si="198"/>
        <v>0.72947430596574125</v>
      </c>
      <c r="CH18" s="630"/>
      <c r="CI18" s="630"/>
      <c r="CJ18" s="630"/>
      <c r="CK18" s="630"/>
      <c r="CL18" s="132" t="s">
        <v>29</v>
      </c>
      <c r="CM18" s="151">
        <f t="shared" si="90"/>
        <v>0.79634545963089209</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-1.5687002104179282E-2</v>
      </c>
      <c r="EW18" s="410">
        <f t="shared" si="152"/>
        <v>-1.948457696226517E-2</v>
      </c>
      <c r="EX18" s="404">
        <f t="shared" si="153"/>
        <v>-5.9937110774868074E-2</v>
      </c>
      <c r="EY18" s="410">
        <f t="shared" si="154"/>
        <v>-7.5926328785998101E-2</v>
      </c>
      <c r="EZ18" s="404">
        <f t="shared" si="155"/>
        <v>-0.72947430596574125</v>
      </c>
      <c r="FA18" s="410">
        <f t="shared" si="156"/>
        <v>-1</v>
      </c>
      <c r="FB18" s="404">
        <f t="shared" si="157"/>
        <v>0</v>
      </c>
      <c r="FC18" s="410" t="e">
        <f t="shared" si="158"/>
        <v>#DIV/0!</v>
      </c>
      <c r="FD18" s="404">
        <f t="shared" si="159"/>
        <v>0</v>
      </c>
      <c r="FE18" s="410" t="e">
        <f t="shared" si="160"/>
        <v>#DIV/0!</v>
      </c>
      <c r="FF18" s="404">
        <f t="shared" si="161"/>
        <v>0</v>
      </c>
      <c r="FG18" s="410" t="e">
        <f t="shared" si="162"/>
        <v>#DIV/0!</v>
      </c>
      <c r="FH18" s="211">
        <f t="shared" si="163"/>
        <v>0.82875511396843948</v>
      </c>
      <c r="FI18" s="723">
        <f t="shared" si="164"/>
        <v>0.72947430596574125</v>
      </c>
      <c r="FJ18" s="674">
        <f>(FI18-FH18)*100</f>
        <v>-9.9280808002698233</v>
      </c>
      <c r="FK18" s="109">
        <f>IF(ISERROR((FJ18/FH18)/100),0,(FJ18/FH18)/100)</f>
        <v>-0.11979510754063236</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0.78941141674060933</v>
      </c>
      <c r="HR18" s="956">
        <f t="shared" si="171"/>
        <v>0.72947430596574125</v>
      </c>
      <c r="HS18" s="956">
        <f t="shared" si="171"/>
        <v>0</v>
      </c>
      <c r="HT18" s="956">
        <f t="shared" si="171"/>
        <v>0</v>
      </c>
      <c r="HU18" s="956">
        <f t="shared" si="171"/>
        <v>0</v>
      </c>
      <c r="HV18" s="956">
        <f t="shared" si="171"/>
        <v>0</v>
      </c>
    </row>
    <row r="19" spans="1:230" s="2" customFormat="1" ht="15.75" customHeight="1" x14ac:dyDescent="0.25">
      <c r="A19" s="802"/>
      <c r="B19" s="56">
        <v>2.7</v>
      </c>
      <c r="C19" s="13"/>
      <c r="D19" s="452"/>
      <c r="E19" s="1043" t="s">
        <v>20</v>
      </c>
      <c r="F19" s="1043"/>
      <c r="G19" s="1044"/>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199">AJ7/AJ13</f>
        <v>1.7881332972094283E-2</v>
      </c>
      <c r="AK19" s="102">
        <f t="shared" si="199"/>
        <v>2.0605112154407929E-2</v>
      </c>
      <c r="AL19" s="105">
        <f t="shared" si="199"/>
        <v>2.4009978172747116E-2</v>
      </c>
      <c r="AM19" s="102">
        <f t="shared" si="199"/>
        <v>8.9240030097817905E-2</v>
      </c>
      <c r="AN19" s="630">
        <f t="shared" si="199"/>
        <v>2.3567220139260846E-2</v>
      </c>
      <c r="AO19" s="628">
        <f t="shared" si="199"/>
        <v>1.5764425936942297E-2</v>
      </c>
      <c r="AP19" s="630">
        <f t="shared" si="199"/>
        <v>1.4973508408200876E-2</v>
      </c>
      <c r="AQ19" s="628">
        <f t="shared" si="199"/>
        <v>1.3006134969325154E-2</v>
      </c>
      <c r="AR19" s="630">
        <f t="shared" si="199"/>
        <v>1.1714285714285714E-2</v>
      </c>
      <c r="AS19" s="628">
        <f t="shared" si="199"/>
        <v>1.8234672304439745E-2</v>
      </c>
      <c r="AT19" s="630">
        <f t="shared" si="199"/>
        <v>2.8174037089871613E-2</v>
      </c>
      <c r="AU19" s="628">
        <f t="shared" si="199"/>
        <v>2.3225806451612905E-2</v>
      </c>
      <c r="AV19" s="132" t="s">
        <v>29</v>
      </c>
      <c r="AW19" s="151">
        <f t="shared" si="87"/>
        <v>2.5033045367583866E-2</v>
      </c>
      <c r="AX19" s="380">
        <f t="shared" ref="AX19:BH19" si="200">AX7/AX13</f>
        <v>1.7012351433232348E-2</v>
      </c>
      <c r="AY19" s="102">
        <f t="shared" si="200"/>
        <v>2.0692974013474495E-2</v>
      </c>
      <c r="AZ19" s="105">
        <f t="shared" si="200"/>
        <v>3.5356400075628666E-2</v>
      </c>
      <c r="BA19" s="102">
        <f t="shared" si="200"/>
        <v>0.28982229402261711</v>
      </c>
      <c r="BB19" s="630">
        <f t="shared" si="200"/>
        <v>0.13950598104707163</v>
      </c>
      <c r="BC19" s="628">
        <f t="shared" si="200"/>
        <v>7.3247815579103925E-2</v>
      </c>
      <c r="BD19" s="630">
        <f t="shared" si="200"/>
        <v>3.8233801387244123E-2</v>
      </c>
      <c r="BE19" s="628">
        <f t="shared" si="200"/>
        <v>3.4939759036144581E-2</v>
      </c>
      <c r="BF19" s="630">
        <f t="shared" si="200"/>
        <v>1.9662921348314606E-2</v>
      </c>
      <c r="BG19" s="628">
        <f t="shared" si="200"/>
        <v>1.1329916374426759E-2</v>
      </c>
      <c r="BH19" s="630">
        <f t="shared" si="200"/>
        <v>1.3869232946504387E-2</v>
      </c>
      <c r="BI19" s="628">
        <f t="shared" ref="BI19" si="201">BI7/BI13</f>
        <v>2.0665593129361247E-2</v>
      </c>
      <c r="BJ19" s="132" t="s">
        <v>29</v>
      </c>
      <c r="BK19" s="151">
        <f t="shared" si="88"/>
        <v>5.9528253366093652E-2</v>
      </c>
      <c r="BL19" s="380">
        <f t="shared" ref="BL19:BM19" si="202">BL7/BL13</f>
        <v>1.7495626093476629E-2</v>
      </c>
      <c r="BM19" s="102">
        <f t="shared" si="202"/>
        <v>1.9154030327214685E-2</v>
      </c>
      <c r="BN19" s="105">
        <f t="shared" ref="BN19:BO19" si="203">BN7/BN13</f>
        <v>2.0853080568720379E-2</v>
      </c>
      <c r="BO19" s="102">
        <f t="shared" si="203"/>
        <v>0.38479421387980023</v>
      </c>
      <c r="BP19" s="211">
        <f t="shared" ref="BP19:BQ19" si="204">BP7/BP13</f>
        <v>1.7473118279569891E-2</v>
      </c>
      <c r="BQ19" s="628">
        <f t="shared" si="204"/>
        <v>1.6853932584269662E-2</v>
      </c>
      <c r="BR19" s="630">
        <f t="shared" ref="BR19" si="205">BR7/BR13</f>
        <v>5.2189562087582485E-2</v>
      </c>
      <c r="BS19" s="628">
        <f t="shared" ref="BS19:BT19" si="206">BS7/BS13</f>
        <v>6.8947906026557718E-2</v>
      </c>
      <c r="BT19" s="630">
        <f t="shared" si="206"/>
        <v>3.0954631379962193E-2</v>
      </c>
      <c r="BU19" s="630">
        <f t="shared" ref="BU19:BV19" si="207">BU7/BU13</f>
        <v>3.3077853973376363E-2</v>
      </c>
      <c r="BV19" s="630">
        <f t="shared" si="207"/>
        <v>2.1670943826632448E-2</v>
      </c>
      <c r="BW19" s="630">
        <f t="shared" ref="BW19" si="208">BW7/BW13</f>
        <v>2.8977272727272727E-2</v>
      </c>
      <c r="BX19" s="132" t="s">
        <v>29</v>
      </c>
      <c r="BY19" s="151">
        <f t="shared" si="89"/>
        <v>5.9370180979536287E-2</v>
      </c>
      <c r="BZ19" s="630">
        <f t="shared" ref="BZ19:CA19" si="209">BZ7/BZ13</f>
        <v>4.3634190077704721E-2</v>
      </c>
      <c r="CA19" s="102">
        <f t="shared" si="209"/>
        <v>4.1104899704044726E-2</v>
      </c>
      <c r="CB19" s="105">
        <f t="shared" ref="CB19:CC19" si="210">CB7/CB13</f>
        <v>5.4513481828839389E-2</v>
      </c>
      <c r="CC19" s="102">
        <f t="shared" si="210"/>
        <v>0.11200200451014783</v>
      </c>
      <c r="CD19" s="211">
        <f t="shared" ref="CD19:CE19" si="211">CD7/CD13</f>
        <v>8.8586956521739132E-2</v>
      </c>
      <c r="CE19" s="628">
        <f t="shared" si="211"/>
        <v>4.738154613466334E-2</v>
      </c>
      <c r="CF19" s="630">
        <f t="shared" ref="CF19:CG19" si="212">CF7/CF13</f>
        <v>3.2319912352780061E-2</v>
      </c>
      <c r="CG19" s="628">
        <f t="shared" si="212"/>
        <v>2.4205748865355523E-2</v>
      </c>
      <c r="CH19" s="630"/>
      <c r="CI19" s="630"/>
      <c r="CJ19" s="630"/>
      <c r="CK19" s="630"/>
      <c r="CL19" s="132" t="s">
        <v>29</v>
      </c>
      <c r="CM19" s="151">
        <f t="shared" si="90"/>
        <v>5.5468592499409344E-2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-1.5061633781883278E-2</v>
      </c>
      <c r="EW19" s="410">
        <f t="shared" si="152"/>
        <v>-0.31787974455448392</v>
      </c>
      <c r="EX19" s="404">
        <f t="shared" si="153"/>
        <v>-8.1141634874245389E-3</v>
      </c>
      <c r="EY19" s="410">
        <f t="shared" si="154"/>
        <v>-0.25105771942870331</v>
      </c>
      <c r="EZ19" s="404">
        <f t="shared" si="155"/>
        <v>-2.4205748865355523E-2</v>
      </c>
      <c r="FA19" s="410">
        <f t="shared" si="156"/>
        <v>-1</v>
      </c>
      <c r="FB19" s="404">
        <f t="shared" si="157"/>
        <v>0</v>
      </c>
      <c r="FC19" s="410" t="e">
        <f t="shared" si="158"/>
        <v>#DIV/0!</v>
      </c>
      <c r="FD19" s="404">
        <f t="shared" si="159"/>
        <v>0</v>
      </c>
      <c r="FE19" s="410" t="e">
        <f t="shared" si="160"/>
        <v>#DIV/0!</v>
      </c>
      <c r="FF19" s="404">
        <f t="shared" si="161"/>
        <v>0</v>
      </c>
      <c r="FG19" s="410" t="e">
        <f t="shared" si="162"/>
        <v>#DIV/0!</v>
      </c>
      <c r="FH19" s="211">
        <f t="shared" si="163"/>
        <v>6.8947906026557718E-2</v>
      </c>
      <c r="FI19" s="723">
        <f t="shared" si="164"/>
        <v>2.4205748865355523E-2</v>
      </c>
      <c r="FJ19" s="674">
        <f>(FI19-FH19)*100</f>
        <v>-4.4742157161202192</v>
      </c>
      <c r="FK19" s="109">
        <f>IF(ISERROR((FJ19/FH19)/100),0,(FJ19/FH19)/100)</f>
        <v>-0.64892699053062131</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3.2319912352780061E-2</v>
      </c>
      <c r="HR19" s="956">
        <f t="shared" si="171"/>
        <v>2.4205748865355523E-2</v>
      </c>
      <c r="HS19" s="956">
        <f t="shared" si="171"/>
        <v>0</v>
      </c>
      <c r="HT19" s="956">
        <f t="shared" si="171"/>
        <v>0</v>
      </c>
      <c r="HU19" s="956">
        <f t="shared" si="171"/>
        <v>0</v>
      </c>
      <c r="HV19" s="956">
        <f t="shared" si="171"/>
        <v>0</v>
      </c>
    </row>
    <row r="20" spans="1:230" s="1" customFormat="1" ht="15.75" thickBot="1" x14ac:dyDescent="0.3">
      <c r="A20" s="803"/>
      <c r="B20" s="57">
        <v>2.8</v>
      </c>
      <c r="C20" s="14"/>
      <c r="D20" s="453"/>
      <c r="E20" s="1050" t="s">
        <v>166</v>
      </c>
      <c r="F20" s="1050"/>
      <c r="G20" s="1051"/>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3">V13/V11</f>
        <v>3.1294214902309908E-2</v>
      </c>
      <c r="W20" s="202">
        <f t="shared" si="213"/>
        <v>2.5042221983263016E-2</v>
      </c>
      <c r="X20" s="200">
        <f t="shared" si="213"/>
        <v>2.7029568733787354E-2</v>
      </c>
      <c r="Y20" s="202">
        <f t="shared" si="213"/>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14">AJ13/AJ11</f>
        <v>3.3088597835928608E-2</v>
      </c>
      <c r="AK20" s="202">
        <f t="shared" si="214"/>
        <v>2.8423370326713077E-2</v>
      </c>
      <c r="AL20" s="200">
        <f t="shared" si="214"/>
        <v>2.8790735254511177E-2</v>
      </c>
      <c r="AM20" s="202">
        <f t="shared" si="214"/>
        <v>5.9614056178061668E-2</v>
      </c>
      <c r="AN20" s="631">
        <f t="shared" si="214"/>
        <v>3.3549871065707074E-2</v>
      </c>
      <c r="AO20" s="629">
        <f t="shared" si="214"/>
        <v>3.0259391932028874E-2</v>
      </c>
      <c r="AP20" s="631">
        <f t="shared" ref="AP20:AU20" si="215">AP13/AP11</f>
        <v>3.9101062871554675E-2</v>
      </c>
      <c r="AQ20" s="629">
        <f t="shared" si="215"/>
        <v>3.0752860204666888E-2</v>
      </c>
      <c r="AR20" s="631">
        <f t="shared" si="215"/>
        <v>3.1547447360830691E-2</v>
      </c>
      <c r="AS20" s="629">
        <f t="shared" si="215"/>
        <v>3.3993316324697258E-2</v>
      </c>
      <c r="AT20" s="631">
        <f t="shared" si="215"/>
        <v>5.0249545263120164E-2</v>
      </c>
      <c r="AU20" s="629">
        <f t="shared" si="215"/>
        <v>3.4464050659930981E-2</v>
      </c>
      <c r="AV20" s="201" t="s">
        <v>29</v>
      </c>
      <c r="AW20" s="199">
        <f t="shared" si="87"/>
        <v>3.6152858773145925E-2</v>
      </c>
      <c r="AX20" s="381">
        <f t="shared" ref="AX20:BC20" si="216">AX13/AX11</f>
        <v>3.8176496232172882E-2</v>
      </c>
      <c r="AY20" s="202">
        <f t="shared" si="216"/>
        <v>3.1051306381357262E-2</v>
      </c>
      <c r="AZ20" s="200">
        <f t="shared" si="216"/>
        <v>4.7770873225188769E-2</v>
      </c>
      <c r="BA20" s="202">
        <f t="shared" si="216"/>
        <v>0.1398541359770811</v>
      </c>
      <c r="BB20" s="631">
        <f t="shared" si="216"/>
        <v>5.8454944196732625E-2</v>
      </c>
      <c r="BC20" s="629">
        <f t="shared" si="216"/>
        <v>4.8991748182960815E-2</v>
      </c>
      <c r="BD20" s="631">
        <f t="shared" ref="BD20:BI20" si="217">BD13/BD11</f>
        <v>4.7952428854203852E-2</v>
      </c>
      <c r="BE20" s="629">
        <f t="shared" si="217"/>
        <v>3.788570385247398E-2</v>
      </c>
      <c r="BF20" s="631">
        <f t="shared" si="217"/>
        <v>3.5672967433386472E-2</v>
      </c>
      <c r="BG20" s="629">
        <f t="shared" si="217"/>
        <v>3.3561178760581234E-2</v>
      </c>
      <c r="BH20" s="631">
        <f t="shared" si="217"/>
        <v>3.1742181252976114E-2</v>
      </c>
      <c r="BI20" s="629">
        <f t="shared" si="217"/>
        <v>2.7356225633796614E-2</v>
      </c>
      <c r="BJ20" s="201" t="s">
        <v>29</v>
      </c>
      <c r="BK20" s="199">
        <f t="shared" si="88"/>
        <v>4.8205849165242648E-2</v>
      </c>
      <c r="BL20" s="381">
        <f t="shared" ref="BL20:BM20" si="218">BL13/BL11</f>
        <v>3.5147671170300612E-2</v>
      </c>
      <c r="BM20" s="202">
        <f t="shared" si="218"/>
        <v>3.2569705581645209E-2</v>
      </c>
      <c r="BN20" s="200">
        <f t="shared" ref="BN20:BO20" si="219">BN13/BN11</f>
        <v>3.6418554476806905E-2</v>
      </c>
      <c r="BO20" s="202">
        <f t="shared" si="219"/>
        <v>9.9605488850771876E-2</v>
      </c>
      <c r="BP20" s="212">
        <f t="shared" ref="BP20:BQ20" si="220">BP13/BP11</f>
        <v>3.1669277395627596E-2</v>
      </c>
      <c r="BQ20" s="629">
        <f t="shared" si="220"/>
        <v>3.3386476601331705E-2</v>
      </c>
      <c r="BR20" s="631">
        <f t="shared" ref="BR20" si="221">BR13/BR11</f>
        <v>3.5078243913388089E-2</v>
      </c>
      <c r="BS20" s="629">
        <f t="shared" ref="BS20:BT20" si="222">BS13/BS11</f>
        <v>3.3455216484981037E-2</v>
      </c>
      <c r="BT20" s="631">
        <f t="shared" si="222"/>
        <v>3.6025912778472988E-2</v>
      </c>
      <c r="BU20" s="631">
        <f t="shared" ref="BU20:BV20" si="223">BU13/BU11</f>
        <v>4.1667717183941376E-2</v>
      </c>
      <c r="BV20" s="631">
        <f t="shared" si="223"/>
        <v>2.9264995493841584E-2</v>
      </c>
      <c r="BW20" s="631">
        <f t="shared" ref="BW20" si="224">BW13/BW11</f>
        <v>2.9058728350421847E-2</v>
      </c>
      <c r="BX20" s="201" t="s">
        <v>29</v>
      </c>
      <c r="BY20" s="199">
        <f t="shared" si="89"/>
        <v>3.9445665690127564E-2</v>
      </c>
      <c r="BZ20" s="631">
        <f t="shared" ref="BZ20:CA20" si="225">BZ13/BZ11</f>
        <v>2.2514248033535866E-2</v>
      </c>
      <c r="CA20" s="202">
        <f t="shared" si="225"/>
        <v>2.5094693062443784E-2</v>
      </c>
      <c r="CB20" s="200">
        <f t="shared" ref="CB20:CC20" si="226">CB13/CB11</f>
        <v>2.8278977249181551E-2</v>
      </c>
      <c r="CC20" s="202">
        <f t="shared" si="226"/>
        <v>3.3058604265893562E-2</v>
      </c>
      <c r="CD20" s="212">
        <f t="shared" ref="CD20:CE20" si="227">CD13/CD11</f>
        <v>3.0543474652235982E-2</v>
      </c>
      <c r="CE20" s="629">
        <f t="shared" si="227"/>
        <v>2.4562716940039475E-2</v>
      </c>
      <c r="CF20" s="631">
        <f t="shared" ref="CF20:CG20" si="228">CF13/CF11</f>
        <v>2.9761079909029403E-2</v>
      </c>
      <c r="CG20" s="629">
        <f t="shared" si="228"/>
        <v>3.3436469864180147E-2</v>
      </c>
      <c r="CH20" s="631"/>
      <c r="CI20" s="631"/>
      <c r="CJ20" s="631"/>
      <c r="CK20" s="631"/>
      <c r="CL20" s="201" t="s">
        <v>29</v>
      </c>
      <c r="CM20" s="199">
        <f t="shared" si="90"/>
        <v>2.8406282997067472E-2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5.198362968989928E-3</v>
      </c>
      <c r="EW20" s="411">
        <f t="shared" si="152"/>
        <v>0.21163631782590472</v>
      </c>
      <c r="EX20" s="326">
        <f t="shared" si="153"/>
        <v>3.6753899551507443E-3</v>
      </c>
      <c r="EY20" s="411">
        <f t="shared" si="154"/>
        <v>0.1234965252062525</v>
      </c>
      <c r="EZ20" s="326">
        <f t="shared" si="155"/>
        <v>-3.3436469864180147E-2</v>
      </c>
      <c r="FA20" s="411">
        <f t="shared" si="156"/>
        <v>-1</v>
      </c>
      <c r="FB20" s="326">
        <f t="shared" si="157"/>
        <v>0</v>
      </c>
      <c r="FC20" s="411" t="e">
        <f t="shared" si="158"/>
        <v>#DIV/0!</v>
      </c>
      <c r="FD20" s="326">
        <f t="shared" si="159"/>
        <v>0</v>
      </c>
      <c r="FE20" s="411" t="e">
        <f t="shared" si="160"/>
        <v>#DIV/0!</v>
      </c>
      <c r="FF20" s="326">
        <f t="shared" si="161"/>
        <v>0</v>
      </c>
      <c r="FG20" s="411" t="e">
        <f t="shared" si="162"/>
        <v>#DIV/0!</v>
      </c>
      <c r="FH20" s="212">
        <f t="shared" si="163"/>
        <v>3.3455216484981037E-2</v>
      </c>
      <c r="FI20" s="724">
        <f t="shared" si="164"/>
        <v>3.3436469864180147E-2</v>
      </c>
      <c r="FJ20" s="675">
        <f>FI20-FH20</f>
        <v>-1.8746620800889902E-5</v>
      </c>
      <c r="FK20" s="110">
        <f t="shared" ref="FK20" si="229">IF(ISERROR(FJ20/FH20),0,FJ20/FH20)</f>
        <v>-5.6034970837225855E-4</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2.9761079909029403E-2</v>
      </c>
      <c r="HR20" s="957">
        <f t="shared" si="171"/>
        <v>3.3436469864180147E-2</v>
      </c>
      <c r="HS20" s="957">
        <f t="shared" si="171"/>
        <v>0</v>
      </c>
      <c r="HT20" s="957">
        <f t="shared" si="171"/>
        <v>0</v>
      </c>
      <c r="HU20" s="957">
        <f t="shared" si="171"/>
        <v>0</v>
      </c>
      <c r="HV20" s="957">
        <f t="shared" si="171"/>
        <v>0</v>
      </c>
    </row>
    <row r="21" spans="1:23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x14ac:dyDescent="0.25">
      <c r="A22" s="802"/>
      <c r="B22" s="56">
        <v>3.1</v>
      </c>
      <c r="C22" s="7"/>
      <c r="D22" s="1043" t="s">
        <v>59</v>
      </c>
      <c r="E22" s="1043"/>
      <c r="F22" s="1043"/>
      <c r="G22" s="1044"/>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30">SUM(V23:V27)</f>
        <v>6832</v>
      </c>
      <c r="W22" s="70">
        <f t="shared" si="230"/>
        <v>6811</v>
      </c>
      <c r="X22" s="33">
        <f t="shared" si="230"/>
        <v>5779</v>
      </c>
      <c r="Y22" s="70">
        <f t="shared" si="230"/>
        <v>7279</v>
      </c>
      <c r="Z22" s="33">
        <v>6036</v>
      </c>
      <c r="AA22" s="70">
        <v>5730</v>
      </c>
      <c r="AB22" s="33">
        <v>6885</v>
      </c>
      <c r="AC22" s="70">
        <v>6840</v>
      </c>
      <c r="AD22" s="33">
        <v>6934</v>
      </c>
      <c r="AE22" s="70">
        <v>6265</v>
      </c>
      <c r="AF22" s="33">
        <v>6143</v>
      </c>
      <c r="AG22" s="70">
        <v>5995</v>
      </c>
      <c r="AH22" s="130">
        <v>77529</v>
      </c>
      <c r="AI22" s="163">
        <v>6460.75</v>
      </c>
      <c r="AJ22" s="383">
        <f t="shared" ref="AJ22:AS22" si="231">SUM(AJ23:AJ27)</f>
        <v>6768</v>
      </c>
      <c r="AK22" s="70">
        <f t="shared" si="231"/>
        <v>6949</v>
      </c>
      <c r="AL22" s="33">
        <f t="shared" si="231"/>
        <v>5345</v>
      </c>
      <c r="AM22" s="70">
        <f t="shared" si="231"/>
        <v>9088</v>
      </c>
      <c r="AN22" s="33">
        <f t="shared" si="231"/>
        <v>6219</v>
      </c>
      <c r="AO22" s="70">
        <f t="shared" si="231"/>
        <v>5518</v>
      </c>
      <c r="AP22" s="633">
        <f t="shared" si="231"/>
        <v>7380</v>
      </c>
      <c r="AQ22" s="70">
        <f t="shared" si="231"/>
        <v>6960</v>
      </c>
      <c r="AR22" s="633">
        <f t="shared" si="231"/>
        <v>6079</v>
      </c>
      <c r="AS22" s="70">
        <f t="shared" si="231"/>
        <v>6613</v>
      </c>
      <c r="AT22" s="633">
        <f>SUM(AT23:AT27)</f>
        <v>8313</v>
      </c>
      <c r="AU22" s="70">
        <f>SUM(AU23:AU27)</f>
        <v>6310</v>
      </c>
      <c r="AV22" s="130">
        <f t="shared" ref="AV22:AV28" si="232">SUM(AJ22:AU22)</f>
        <v>81542</v>
      </c>
      <c r="AW22" s="163">
        <f t="shared" ref="AW22:AW30" si="233">SUM(AJ22:AU22)/$AV$4</f>
        <v>6795.166666666667</v>
      </c>
      <c r="AX22" s="383">
        <f t="shared" ref="AX22:BC22" si="234">SUM(AX23:AX27)</f>
        <v>7221</v>
      </c>
      <c r="AY22" s="77">
        <f t="shared" si="234"/>
        <v>6954</v>
      </c>
      <c r="AZ22" s="33">
        <f t="shared" si="234"/>
        <v>7492</v>
      </c>
      <c r="BA22" s="184">
        <f t="shared" si="234"/>
        <v>13806</v>
      </c>
      <c r="BB22" s="33">
        <f t="shared" si="234"/>
        <v>8718</v>
      </c>
      <c r="BC22" s="70">
        <f t="shared" si="234"/>
        <v>7584</v>
      </c>
      <c r="BD22" s="633">
        <f t="shared" ref="BD22:BI22" si="235">SUM(BD23:BD27)</f>
        <v>8400</v>
      </c>
      <c r="BE22" s="70">
        <f t="shared" si="235"/>
        <v>6710</v>
      </c>
      <c r="BF22" s="633">
        <f t="shared" si="235"/>
        <v>6732</v>
      </c>
      <c r="BG22" s="70">
        <f t="shared" si="235"/>
        <v>6700</v>
      </c>
      <c r="BH22" s="633">
        <f t="shared" si="235"/>
        <v>6663</v>
      </c>
      <c r="BI22" s="184">
        <f t="shared" si="235"/>
        <v>7110</v>
      </c>
      <c r="BJ22" s="130">
        <f t="shared" ref="BJ22:BJ28" si="236">SUM(AX22:BI22)</f>
        <v>94090</v>
      </c>
      <c r="BK22" s="163">
        <f t="shared" ref="BK22:BK30" si="237">SUM(AX22:BI22)/$BJ$4</f>
        <v>7840.833333333333</v>
      </c>
      <c r="BL22" s="383">
        <f t="shared" ref="BL22:BP22" si="238">SUM(BL23:BL27)</f>
        <v>7534</v>
      </c>
      <c r="BM22" s="77">
        <f t="shared" ref="BM22:BN22" si="239">SUM(BM23:BM27)</f>
        <v>6935</v>
      </c>
      <c r="BN22" s="33">
        <f t="shared" si="239"/>
        <v>7341</v>
      </c>
      <c r="BO22" s="184">
        <f t="shared" si="238"/>
        <v>14182</v>
      </c>
      <c r="BP22" s="33">
        <f t="shared" si="238"/>
        <v>7075</v>
      </c>
      <c r="BQ22" s="70">
        <f t="shared" ref="BQ22:BR22" si="240">SUM(BQ23:BQ27)</f>
        <v>6975</v>
      </c>
      <c r="BR22" s="633">
        <f t="shared" si="240"/>
        <v>8839</v>
      </c>
      <c r="BS22" s="70">
        <f t="shared" ref="BS22:BT22" si="241">SUM(BS23:BS27)</f>
        <v>7077</v>
      </c>
      <c r="BT22" s="633">
        <f t="shared" si="241"/>
        <v>8034</v>
      </c>
      <c r="BU22" s="633">
        <f t="shared" ref="BU22" si="242">SUM(BU23:BU27)</f>
        <v>8445</v>
      </c>
      <c r="BV22" s="633">
        <f t="shared" ref="BV22:BW22" si="243">SUM(BV23:BV27)</f>
        <v>6607</v>
      </c>
      <c r="BW22" s="633">
        <f t="shared" si="243"/>
        <v>7352</v>
      </c>
      <c r="BX22" s="130">
        <f t="shared" ref="BX22:BX28" si="244">SUM(BL22:BW22)</f>
        <v>96396</v>
      </c>
      <c r="BY22" s="163">
        <f t="shared" ref="BY22:BY30" si="245">SUM(BL22:BW22)/$BX$4</f>
        <v>8033</v>
      </c>
      <c r="BZ22" s="633">
        <f t="shared" ref="BZ22:CA22" si="246">SUM(BZ23:BZ27)</f>
        <v>7541</v>
      </c>
      <c r="CA22" s="77">
        <f t="shared" si="246"/>
        <v>7048</v>
      </c>
      <c r="CB22" s="33">
        <f t="shared" ref="CB22:CC22" si="247">SUM(CB23:CB27)</f>
        <v>6782</v>
      </c>
      <c r="CC22" s="184">
        <f t="shared" si="247"/>
        <v>7289</v>
      </c>
      <c r="CD22" s="33">
        <f t="shared" ref="CD22:CE22" si="248">SUM(CD23:CD27)</f>
        <v>7028</v>
      </c>
      <c r="CE22" s="70">
        <f t="shared" si="248"/>
        <v>7247</v>
      </c>
      <c r="CF22" s="633">
        <f t="shared" ref="CF22:CG22" si="249">SUM(CF23:CF27)</f>
        <v>6883</v>
      </c>
      <c r="CG22" s="70">
        <f t="shared" si="249"/>
        <v>7569</v>
      </c>
      <c r="CH22" s="633"/>
      <c r="CI22" s="633"/>
      <c r="CJ22" s="633"/>
      <c r="CK22" s="633"/>
      <c r="CL22" s="130">
        <f t="shared" ref="CL22:CL28" si="250">SUM(BZ22:CK22)</f>
        <v>57387</v>
      </c>
      <c r="CM22" s="163">
        <f t="shared" ref="CM22:CM30" si="251">SUM(BZ22:CK22)/$CL$4</f>
        <v>7173.375</v>
      </c>
      <c r="CN22" s="671">
        <f t="shared" ref="CN22:CN30" si="252">AX22-AU22</f>
        <v>911</v>
      </c>
      <c r="CO22" s="672">
        <f t="shared" ref="CO22:CO30" si="253">CN22/AU22</f>
        <v>0.14437400950871632</v>
      </c>
      <c r="CP22" s="671">
        <f t="shared" ref="CP22:CP30" si="254">AY22-AX22</f>
        <v>-267</v>
      </c>
      <c r="CQ22" s="672">
        <f t="shared" ref="CQ22:CQ30" si="255">CP22/AX22</f>
        <v>-3.6975488159534692E-2</v>
      </c>
      <c r="CR22" s="671">
        <f t="shared" ref="CR22:CR30" si="256">AZ22-AY22</f>
        <v>538</v>
      </c>
      <c r="CS22" s="672">
        <f t="shared" ref="CS22:CS30" si="257">CR22/AY22</f>
        <v>7.736554501006615E-2</v>
      </c>
      <c r="CT22" s="671">
        <f t="shared" ref="CT22:CT30" si="258">BA22-AZ22</f>
        <v>6314</v>
      </c>
      <c r="CU22" s="672">
        <f t="shared" ref="CU22:CU30" si="259">CT22/AZ22</f>
        <v>0.84276561665776828</v>
      </c>
      <c r="CV22" s="671">
        <f t="shared" ref="CV22:CV30" si="260">BB22-BA22</f>
        <v>-5088</v>
      </c>
      <c r="CW22" s="672">
        <f t="shared" ref="CW22:CW30" si="261">CV22/BA22</f>
        <v>-0.36853541938287698</v>
      </c>
      <c r="CX22" s="671">
        <f t="shared" ref="CX22:CX30" si="262">BC22-BB22</f>
        <v>-1134</v>
      </c>
      <c r="CY22" s="672">
        <f t="shared" ref="CY22:CY30" si="263">CX22/BB22</f>
        <v>-0.13007570543702685</v>
      </c>
      <c r="CZ22" s="671">
        <f t="shared" ref="CZ22:CZ30" si="264">BD22-BC22</f>
        <v>816</v>
      </c>
      <c r="DA22" s="672">
        <f t="shared" ref="DA22:DA30" si="265">CZ22/BC22</f>
        <v>0.10759493670886076</v>
      </c>
      <c r="DB22" s="671">
        <f t="shared" ref="DB22:DB30" si="266">BE22-BD22</f>
        <v>-1690</v>
      </c>
      <c r="DC22" s="672">
        <f t="shared" ref="DC22:DC30" si="267">DB22/BD22</f>
        <v>-0.2011904761904762</v>
      </c>
      <c r="DD22" s="671">
        <f t="shared" ref="DD22:DD30" si="268">BF22-BE22</f>
        <v>22</v>
      </c>
      <c r="DE22" s="672">
        <f t="shared" ref="DE22:DE30" si="269">DD22/BE22</f>
        <v>3.2786885245901639E-3</v>
      </c>
      <c r="DF22" s="671">
        <f t="shared" ref="DF22:DF30" si="270">BG22-BF22</f>
        <v>-32</v>
      </c>
      <c r="DG22" s="109">
        <f t="shared" ref="DG22:DG30" si="271">DF22/BF22</f>
        <v>-4.7534165181224008E-3</v>
      </c>
      <c r="DH22" s="671">
        <f t="shared" ref="DH22:DH30" si="272">BH22-BG22</f>
        <v>-37</v>
      </c>
      <c r="DI22" s="672">
        <f t="shared" ref="DI22:DI30" si="273">DH22/BG22</f>
        <v>-5.5223880597014925E-3</v>
      </c>
      <c r="DJ22" s="671">
        <f t="shared" ref="DJ22:DJ30" si="274">BI22-BH22</f>
        <v>447</v>
      </c>
      <c r="DK22" s="672">
        <f t="shared" ref="DK22:DK30" si="275">DJ22/BH22</f>
        <v>6.7086897793786585E-2</v>
      </c>
      <c r="DL22" s="671">
        <f t="shared" ref="DL22:DL30" si="276">BL22-BI22</f>
        <v>424</v>
      </c>
      <c r="DM22" s="672">
        <f t="shared" ref="DM22:DM30" si="277">DL22/BI22</f>
        <v>5.9634317862165963E-2</v>
      </c>
      <c r="DN22" s="323">
        <f t="shared" ref="DN22:DN30" si="278">BM22-BL22</f>
        <v>-599</v>
      </c>
      <c r="DO22" s="410">
        <f t="shared" ref="DO22:DO30" si="279">DN22/BL22</f>
        <v>-7.9506238385983544E-2</v>
      </c>
      <c r="DP22" s="323">
        <f t="shared" ref="DP22:DP30" si="280">BN22-BM22</f>
        <v>406</v>
      </c>
      <c r="DQ22" s="410">
        <f t="shared" ref="DQ22:DQ30" si="281">DP22/BM22</f>
        <v>5.8543619322278299E-2</v>
      </c>
      <c r="DR22" s="323">
        <f t="shared" ref="DR22:DR30" si="282">BO22-BN22</f>
        <v>6841</v>
      </c>
      <c r="DS22" s="410">
        <f t="shared" ref="DS22:DS30" si="283">DR22/BN22</f>
        <v>0.93188938836670754</v>
      </c>
      <c r="DT22" s="323">
        <f t="shared" ref="DT22:DT30" si="284">BP22-BO22</f>
        <v>-7107</v>
      </c>
      <c r="DU22" s="410">
        <f t="shared" ref="DU22:DU30" si="285">DT22/BO22</f>
        <v>-0.50112819066422221</v>
      </c>
      <c r="DV22" s="323">
        <f t="shared" ref="DV22:DV30" si="286">BQ22-BP22</f>
        <v>-100</v>
      </c>
      <c r="DW22" s="410">
        <f t="shared" ref="DW22:DW30" si="287">DV22/BP22</f>
        <v>-1.4134275618374558E-2</v>
      </c>
      <c r="DX22" s="323">
        <f t="shared" ref="DX22:DX30" si="288">BR22-BQ22</f>
        <v>1864</v>
      </c>
      <c r="DY22" s="410">
        <f t="shared" ref="DY22:DY30" si="289">DX22/BQ22</f>
        <v>0.26724014336917562</v>
      </c>
      <c r="DZ22" s="323">
        <f t="shared" ref="DZ22:DZ30" si="290">BS22-BR22</f>
        <v>-1762</v>
      </c>
      <c r="EA22" s="410">
        <f t="shared" ref="EA22:EA30" si="291">DZ22/BR22</f>
        <v>-0.19934381717388844</v>
      </c>
      <c r="EB22" s="323">
        <f t="shared" ref="EB22:EB30" si="292">BT22-BS22</f>
        <v>957</v>
      </c>
      <c r="EC22" s="410">
        <f t="shared" ref="EC22:EC30" si="293">EB22/BS22</f>
        <v>0.13522679101314117</v>
      </c>
      <c r="ED22" s="323">
        <f t="shared" ref="ED22:ED30" si="294">BU22-BT22</f>
        <v>411</v>
      </c>
      <c r="EE22" s="410">
        <f t="shared" ref="EE22:EE30" si="295">ED22/BT22</f>
        <v>5.1157580283793878E-2</v>
      </c>
      <c r="EF22" s="323">
        <f t="shared" ref="EF22:EF30" si="296">BV22-BU22</f>
        <v>-1838</v>
      </c>
      <c r="EG22" s="410">
        <f t="shared" ref="EG22:EG30" si="297">EF22/BU22</f>
        <v>-0.21764357608052101</v>
      </c>
      <c r="EH22" s="323">
        <f t="shared" ref="EH22:EH30" si="298">BW22-BV22</f>
        <v>745</v>
      </c>
      <c r="EI22" s="410">
        <f t="shared" ref="EI22:EI30" si="299">EH22/BV22</f>
        <v>0.11275919479340094</v>
      </c>
      <c r="EJ22" s="323">
        <f t="shared" ref="EJ22:EJ30" si="300">BZ22-BW22</f>
        <v>189</v>
      </c>
      <c r="EK22" s="410">
        <f t="shared" ref="EK22:EK30" si="301">EJ22/BW22</f>
        <v>2.5707290533188248E-2</v>
      </c>
      <c r="EL22" s="323">
        <f t="shared" ref="EL22:EL30" si="302">CA22-BZ22</f>
        <v>-493</v>
      </c>
      <c r="EM22" s="410">
        <f t="shared" ref="EM22:EM30" si="303">EL22/BZ22</f>
        <v>-6.5375944834902527E-2</v>
      </c>
      <c r="EN22" s="323">
        <f t="shared" ref="EN22:EN30" si="304">CB22-CA22</f>
        <v>-266</v>
      </c>
      <c r="EO22" s="410">
        <f t="shared" ref="EO22:EO30" si="305">EN22/CA22</f>
        <v>-3.7741203178206582E-2</v>
      </c>
      <c r="EP22" s="323">
        <f t="shared" ref="EP22:EP30" si="306">CC22-CB22</f>
        <v>507</v>
      </c>
      <c r="EQ22" s="410">
        <f t="shared" ref="EQ22:EQ30" si="307">EP22/CB22</f>
        <v>7.4756708935417276E-2</v>
      </c>
      <c r="ER22" s="323">
        <f t="shared" ref="ER22:ER30" si="308">CD22-CC22</f>
        <v>-261</v>
      </c>
      <c r="ES22" s="410">
        <f t="shared" ref="ES22:ES30" si="309">ER22/CC22</f>
        <v>-3.5807380985045961E-2</v>
      </c>
      <c r="ET22" s="323">
        <f t="shared" ref="ET22:ET30" si="310">CE22-CD22</f>
        <v>219</v>
      </c>
      <c r="EU22" s="410">
        <f t="shared" ref="EU22:EU30" si="311">ET22/CD22</f>
        <v>3.1161070005691519E-2</v>
      </c>
      <c r="EV22" s="323">
        <f t="shared" ref="EV22:EV30" si="312">CF22-CE22</f>
        <v>-364</v>
      </c>
      <c r="EW22" s="410">
        <f t="shared" ref="EW22:EW30" si="313">EV22/CE22</f>
        <v>-5.0227680419483924E-2</v>
      </c>
      <c r="EX22" s="323">
        <f t="shared" ref="EX22:EX30" si="314">CG22-CF22</f>
        <v>686</v>
      </c>
      <c r="EY22" s="410">
        <f t="shared" ref="EY22:EY30" si="315">EX22/CF22</f>
        <v>9.9665843382246114E-2</v>
      </c>
      <c r="EZ22" s="323">
        <f t="shared" ref="EZ22:EZ30" si="316">CH22-CG22</f>
        <v>-7569</v>
      </c>
      <c r="FA22" s="410">
        <f t="shared" ref="FA22:FA30" si="317">EZ22/CG22</f>
        <v>-1</v>
      </c>
      <c r="FB22" s="323">
        <f t="shared" ref="FB22:FB30" si="318">CI22-CH22</f>
        <v>0</v>
      </c>
      <c r="FC22" s="410" t="e">
        <f t="shared" ref="FC22:FC30" si="319">FB22/CH22</f>
        <v>#DIV/0!</v>
      </c>
      <c r="FD22" s="323">
        <f t="shared" ref="FD22:FD30" si="320">CJ22-CI22</f>
        <v>0</v>
      </c>
      <c r="FE22" s="410" t="e">
        <f t="shared" ref="FE22:FE30" si="321">FD22/CI22</f>
        <v>#DIV/0!</v>
      </c>
      <c r="FF22" s="323">
        <f t="shared" ref="FF22:FF30" si="322">CK22-CJ22</f>
        <v>0</v>
      </c>
      <c r="FG22" s="410" t="e">
        <f t="shared" ref="FG22:FG30" si="323">FF22/CJ22</f>
        <v>#DIV/0!</v>
      </c>
      <c r="FH22" s="213">
        <f t="shared" ref="FH22:FH30" si="324">BS22</f>
        <v>7077</v>
      </c>
      <c r="FI22" s="726">
        <f t="shared" ref="FI22:FI30" si="325">CG22</f>
        <v>7569</v>
      </c>
      <c r="FJ22" s="671">
        <f t="shared" ref="FJ22:FJ30" si="326">FI22-FH22</f>
        <v>492</v>
      </c>
      <c r="FK22" s="109">
        <f t="shared" ref="FK22:FK30" si="327">IF(ISERROR(FJ22/FH22),0,FJ22/FH22)</f>
        <v>6.9520983467571004E-2</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28">AJ22</f>
        <v>6768</v>
      </c>
      <c r="GB22" s="271">
        <f t="shared" ref="GB22:GB30" si="329">AK22</f>
        <v>6949</v>
      </c>
      <c r="GC22" s="271">
        <f t="shared" ref="GC22:GC30" si="330">AL22</f>
        <v>5345</v>
      </c>
      <c r="GD22" s="271">
        <f t="shared" ref="GD22:GD30" si="331">AM22</f>
        <v>9088</v>
      </c>
      <c r="GE22" s="271">
        <f t="shared" ref="GE22:GE30" si="332">AN22</f>
        <v>6219</v>
      </c>
      <c r="GF22" s="271">
        <f t="shared" ref="GF22:GF30" si="333">AO22</f>
        <v>5518</v>
      </c>
      <c r="GG22" s="271">
        <f t="shared" ref="GG22:GG30" si="334">AP22</f>
        <v>7380</v>
      </c>
      <c r="GH22" s="271">
        <f t="shared" ref="GH22:GH30" si="335">AQ22</f>
        <v>6960</v>
      </c>
      <c r="GI22" s="271">
        <f t="shared" ref="GI22:GI30" si="336">AR22</f>
        <v>6079</v>
      </c>
      <c r="GJ22" s="271">
        <f t="shared" ref="GJ22:GJ30" si="337">AS22</f>
        <v>6613</v>
      </c>
      <c r="GK22" s="271">
        <f t="shared" ref="GK22:GK30" si="338">AT22</f>
        <v>8313</v>
      </c>
      <c r="GL22" s="271">
        <f t="shared" ref="GL22:GL30" si="339">AU22</f>
        <v>6310</v>
      </c>
      <c r="GM22" s="271">
        <f t="shared" ref="GM22:GM30" si="340">AX22</f>
        <v>7221</v>
      </c>
      <c r="GN22" s="271">
        <f t="shared" ref="GN22:GN30" si="341">AY22</f>
        <v>6954</v>
      </c>
      <c r="GO22" s="271">
        <f t="shared" ref="GO22:GO30" si="342">AZ22</f>
        <v>7492</v>
      </c>
      <c r="GP22" s="271">
        <f t="shared" ref="GP22:GP30" si="343">BA22</f>
        <v>13806</v>
      </c>
      <c r="GQ22" s="271">
        <f t="shared" ref="GQ22:GQ30" si="344">BB22</f>
        <v>8718</v>
      </c>
      <c r="GR22" s="271">
        <f t="shared" ref="GR22:GR30" si="345">BC22</f>
        <v>7584</v>
      </c>
      <c r="GS22" s="271">
        <f t="shared" ref="GS22:GS30" si="346">BD22</f>
        <v>8400</v>
      </c>
      <c r="GT22" s="271">
        <f t="shared" ref="GT22:GT30" si="347">BE22</f>
        <v>6710</v>
      </c>
      <c r="GU22" s="271">
        <f t="shared" ref="GU22:GU30" si="348">BF22</f>
        <v>6732</v>
      </c>
      <c r="GV22" s="271">
        <f t="shared" ref="GV22:GV30" si="349">BG22</f>
        <v>6700</v>
      </c>
      <c r="GW22" s="271">
        <f t="shared" ref="GW22:GW30" si="350">BH22</f>
        <v>6663</v>
      </c>
      <c r="GX22" s="271">
        <f t="shared" ref="GX22:GX30" si="351">BI22</f>
        <v>7110</v>
      </c>
      <c r="GY22" s="826">
        <f t="shared" ref="GY22:GY30" si="352">BL22</f>
        <v>7534</v>
      </c>
      <c r="GZ22" s="826">
        <f t="shared" ref="GZ22:GZ30" si="353">BM22</f>
        <v>6935</v>
      </c>
      <c r="HA22" s="826">
        <f t="shared" ref="HA22:HA30" si="354">BN22</f>
        <v>7341</v>
      </c>
      <c r="HB22" s="826">
        <f t="shared" ref="HB22:HB30" si="355">BO22</f>
        <v>14182</v>
      </c>
      <c r="HC22" s="826">
        <f t="shared" ref="HC22:HC30" si="356">BP22</f>
        <v>7075</v>
      </c>
      <c r="HD22" s="826">
        <f t="shared" ref="HD22:HD30" si="357">BQ22</f>
        <v>6975</v>
      </c>
      <c r="HE22" s="826">
        <f t="shared" ref="HE22:HE30" si="358">BR22</f>
        <v>8839</v>
      </c>
      <c r="HF22" s="826">
        <f t="shared" ref="HF22:HF30" si="359">BS22</f>
        <v>7077</v>
      </c>
      <c r="HG22" s="826">
        <f t="shared" ref="HG22:HG30" si="360">BT22</f>
        <v>8034</v>
      </c>
      <c r="HH22" s="826">
        <f t="shared" ref="HH22:HH30" si="361">BU22</f>
        <v>8445</v>
      </c>
      <c r="HI22" s="826">
        <f t="shared" ref="HI22:HI30" si="362">BV22</f>
        <v>6607</v>
      </c>
      <c r="HJ22" s="826">
        <f t="shared" ref="HJ22:HJ30" si="363">BW22</f>
        <v>7352</v>
      </c>
      <c r="HK22" s="954">
        <f t="shared" ref="HK22:HK30" si="364">BZ22</f>
        <v>7541</v>
      </c>
      <c r="HL22" s="954">
        <f t="shared" ref="HL22:HV30" si="365">CA22</f>
        <v>7048</v>
      </c>
      <c r="HM22" s="954">
        <f t="shared" si="365"/>
        <v>6782</v>
      </c>
      <c r="HN22" s="954">
        <f t="shared" si="365"/>
        <v>7289</v>
      </c>
      <c r="HO22" s="954">
        <f t="shared" si="365"/>
        <v>7028</v>
      </c>
      <c r="HP22" s="954">
        <f t="shared" si="365"/>
        <v>7247</v>
      </c>
      <c r="HQ22" s="954">
        <f t="shared" si="365"/>
        <v>6883</v>
      </c>
      <c r="HR22" s="954">
        <f t="shared" si="365"/>
        <v>7569</v>
      </c>
      <c r="HS22" s="954">
        <f t="shared" si="365"/>
        <v>0</v>
      </c>
      <c r="HT22" s="954">
        <f t="shared" si="365"/>
        <v>0</v>
      </c>
      <c r="HU22" s="954">
        <f t="shared" si="365"/>
        <v>0</v>
      </c>
      <c r="HV22" s="954">
        <f t="shared" si="365"/>
        <v>0</v>
      </c>
    </row>
    <row r="23" spans="1:230" x14ac:dyDescent="0.25">
      <c r="A23" s="802"/>
      <c r="B23" s="56"/>
      <c r="C23" s="56" t="s">
        <v>33</v>
      </c>
      <c r="D23" s="119"/>
      <c r="E23" s="1043" t="s">
        <v>38</v>
      </c>
      <c r="F23" s="1043"/>
      <c r="G23" s="1044"/>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32"/>
        <v>45332</v>
      </c>
      <c r="AW23" s="163">
        <f t="shared" si="233"/>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36"/>
        <v>53417</v>
      </c>
      <c r="BK23" s="163">
        <f t="shared" si="237"/>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44"/>
        <v>51243</v>
      </c>
      <c r="BY23" s="163">
        <f t="shared" si="245"/>
        <v>4270.25</v>
      </c>
      <c r="BZ23" s="634">
        <v>2991</v>
      </c>
      <c r="CA23" s="70">
        <v>2923</v>
      </c>
      <c r="CB23" s="23">
        <v>3233</v>
      </c>
      <c r="CC23" s="70">
        <v>3750</v>
      </c>
      <c r="CD23" s="23">
        <v>3383</v>
      </c>
      <c r="CE23" s="70">
        <v>3099</v>
      </c>
      <c r="CF23" s="634">
        <v>3381</v>
      </c>
      <c r="CG23" s="70">
        <v>3386</v>
      </c>
      <c r="CH23" s="634"/>
      <c r="CI23" s="634"/>
      <c r="CJ23" s="634"/>
      <c r="CK23" s="634"/>
      <c r="CL23" s="130">
        <f t="shared" si="250"/>
        <v>26146</v>
      </c>
      <c r="CM23" s="163">
        <f t="shared" si="251"/>
        <v>3268.25</v>
      </c>
      <c r="CN23" s="671">
        <f t="shared" si="252"/>
        <v>192</v>
      </c>
      <c r="CO23" s="672">
        <f t="shared" si="253"/>
        <v>5.3024026512013253E-2</v>
      </c>
      <c r="CP23" s="671">
        <f t="shared" si="254"/>
        <v>-189</v>
      </c>
      <c r="CQ23" s="672">
        <f t="shared" si="255"/>
        <v>-4.956726986624705E-2</v>
      </c>
      <c r="CR23" s="671">
        <f t="shared" si="256"/>
        <v>783</v>
      </c>
      <c r="CS23" s="672">
        <f t="shared" si="257"/>
        <v>0.21605960264900662</v>
      </c>
      <c r="CT23" s="671">
        <f t="shared" si="258"/>
        <v>5195</v>
      </c>
      <c r="CU23" s="672">
        <f t="shared" si="259"/>
        <v>1.1788064442931701</v>
      </c>
      <c r="CV23" s="671">
        <f t="shared" si="260"/>
        <v>-4660</v>
      </c>
      <c r="CW23" s="672">
        <f t="shared" si="261"/>
        <v>-0.48531555925848779</v>
      </c>
      <c r="CX23" s="671">
        <f t="shared" si="262"/>
        <v>-616</v>
      </c>
      <c r="CY23" s="672">
        <f t="shared" si="263"/>
        <v>-0.12464589235127478</v>
      </c>
      <c r="CZ23" s="671">
        <f t="shared" si="264"/>
        <v>843</v>
      </c>
      <c r="DA23" s="672">
        <f t="shared" si="265"/>
        <v>0.19486823855755894</v>
      </c>
      <c r="DB23" s="671">
        <f t="shared" si="266"/>
        <v>-1529</v>
      </c>
      <c r="DC23" s="672">
        <f t="shared" si="267"/>
        <v>-0.29580189591797251</v>
      </c>
      <c r="DD23" s="671">
        <f t="shared" si="268"/>
        <v>-83</v>
      </c>
      <c r="DE23" s="672">
        <f t="shared" si="269"/>
        <v>-2.2802197802197801E-2</v>
      </c>
      <c r="DF23" s="671">
        <f t="shared" si="270"/>
        <v>-138</v>
      </c>
      <c r="DG23" s="109">
        <f t="shared" si="271"/>
        <v>-3.8796738824852406E-2</v>
      </c>
      <c r="DH23" s="671">
        <f t="shared" si="272"/>
        <v>-144</v>
      </c>
      <c r="DI23" s="672">
        <f t="shared" si="273"/>
        <v>-4.211757823925124E-2</v>
      </c>
      <c r="DJ23" s="671">
        <f t="shared" si="274"/>
        <v>368</v>
      </c>
      <c r="DK23" s="672">
        <f t="shared" si="275"/>
        <v>0.11236641221374045</v>
      </c>
      <c r="DL23" s="671">
        <f t="shared" si="276"/>
        <v>82</v>
      </c>
      <c r="DM23" s="672">
        <f t="shared" si="277"/>
        <v>2.2508921218775735E-2</v>
      </c>
      <c r="DN23" s="323">
        <f t="shared" si="278"/>
        <v>-163</v>
      </c>
      <c r="DO23" s="410">
        <f t="shared" si="279"/>
        <v>-4.3758389261744968E-2</v>
      </c>
      <c r="DP23" s="323">
        <f t="shared" si="280"/>
        <v>367</v>
      </c>
      <c r="DQ23" s="410">
        <f t="shared" si="281"/>
        <v>0.10303200449185851</v>
      </c>
      <c r="DR23" s="323">
        <f t="shared" si="282"/>
        <v>6596</v>
      </c>
      <c r="DS23" s="410">
        <f t="shared" si="283"/>
        <v>1.6787986765080174</v>
      </c>
      <c r="DT23" s="323">
        <f t="shared" si="284"/>
        <v>-7036</v>
      </c>
      <c r="DU23" s="410">
        <f t="shared" si="285"/>
        <v>-0.66850356294536817</v>
      </c>
      <c r="DV23" s="323">
        <f t="shared" si="286"/>
        <v>138</v>
      </c>
      <c r="DW23" s="410">
        <f t="shared" si="287"/>
        <v>3.9552880481513328E-2</v>
      </c>
      <c r="DX23" s="323">
        <f t="shared" si="288"/>
        <v>909</v>
      </c>
      <c r="DY23" s="410">
        <f t="shared" si="289"/>
        <v>0.25062034739454092</v>
      </c>
      <c r="DZ23" s="323">
        <f t="shared" si="290"/>
        <v>-1114</v>
      </c>
      <c r="EA23" s="410">
        <f t="shared" si="291"/>
        <v>-0.24559082892416226</v>
      </c>
      <c r="EB23" s="323">
        <f t="shared" si="292"/>
        <v>461</v>
      </c>
      <c r="EC23" s="410">
        <f t="shared" si="293"/>
        <v>0.13471654003506722</v>
      </c>
      <c r="ED23" s="323">
        <f t="shared" si="294"/>
        <v>458</v>
      </c>
      <c r="EE23" s="410">
        <f t="shared" si="295"/>
        <v>0.11795003862992531</v>
      </c>
      <c r="EF23" s="323">
        <f t="shared" si="296"/>
        <v>-1198</v>
      </c>
      <c r="EG23" s="410">
        <f t="shared" si="297"/>
        <v>-0.27597327804653304</v>
      </c>
      <c r="EH23" s="323">
        <f t="shared" si="298"/>
        <v>-82</v>
      </c>
      <c r="EI23" s="410">
        <f t="shared" si="299"/>
        <v>-2.6089723194400255E-2</v>
      </c>
      <c r="EJ23" s="323">
        <f t="shared" si="300"/>
        <v>-70</v>
      </c>
      <c r="EK23" s="410">
        <f t="shared" si="301"/>
        <v>-2.2868343678536424E-2</v>
      </c>
      <c r="EL23" s="323">
        <f t="shared" si="302"/>
        <v>-68</v>
      </c>
      <c r="EM23" s="410">
        <f t="shared" si="303"/>
        <v>-2.273487128050819E-2</v>
      </c>
      <c r="EN23" s="323">
        <f t="shared" si="304"/>
        <v>310</v>
      </c>
      <c r="EO23" s="410">
        <f t="shared" si="305"/>
        <v>0.10605542251111871</v>
      </c>
      <c r="EP23" s="323">
        <f t="shared" si="306"/>
        <v>517</v>
      </c>
      <c r="EQ23" s="410">
        <f t="shared" si="307"/>
        <v>0.15991339313331271</v>
      </c>
      <c r="ER23" s="323">
        <f t="shared" si="308"/>
        <v>-367</v>
      </c>
      <c r="ES23" s="410">
        <f t="shared" si="309"/>
        <v>-9.7866666666666671E-2</v>
      </c>
      <c r="ET23" s="323">
        <f t="shared" si="310"/>
        <v>-284</v>
      </c>
      <c r="EU23" s="410">
        <f t="shared" si="311"/>
        <v>-8.394915755246822E-2</v>
      </c>
      <c r="EV23" s="323">
        <f t="shared" si="312"/>
        <v>282</v>
      </c>
      <c r="EW23" s="410">
        <f t="shared" si="313"/>
        <v>9.0997095837366898E-2</v>
      </c>
      <c r="EX23" s="323">
        <f t="shared" si="314"/>
        <v>5</v>
      </c>
      <c r="EY23" s="410">
        <f t="shared" si="315"/>
        <v>1.4788524105294291E-3</v>
      </c>
      <c r="EZ23" s="323">
        <f t="shared" si="316"/>
        <v>-3386</v>
      </c>
      <c r="FA23" s="410">
        <f t="shared" si="317"/>
        <v>-1</v>
      </c>
      <c r="FB23" s="323">
        <f t="shared" si="318"/>
        <v>0</v>
      </c>
      <c r="FC23" s="410" t="e">
        <f t="shared" si="319"/>
        <v>#DIV/0!</v>
      </c>
      <c r="FD23" s="323">
        <f t="shared" si="320"/>
        <v>0</v>
      </c>
      <c r="FE23" s="410" t="e">
        <f t="shared" si="321"/>
        <v>#DIV/0!</v>
      </c>
      <c r="FF23" s="323">
        <f t="shared" si="322"/>
        <v>0</v>
      </c>
      <c r="FG23" s="410" t="e">
        <f t="shared" si="323"/>
        <v>#DIV/0!</v>
      </c>
      <c r="FH23" s="209">
        <f t="shared" si="324"/>
        <v>3422</v>
      </c>
      <c r="FI23" s="720">
        <f t="shared" si="325"/>
        <v>3386</v>
      </c>
      <c r="FJ23" s="671">
        <f t="shared" si="326"/>
        <v>-36</v>
      </c>
      <c r="FK23" s="109">
        <f t="shared" si="327"/>
        <v>-1.0520163646990065E-2</v>
      </c>
      <c r="FL23" s="707"/>
      <c r="FM23" s="707"/>
      <c r="FN23" s="707"/>
      <c r="FO23" t="str">
        <f t="shared" ref="FO23:FO30" si="366">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28"/>
        <v>3180</v>
      </c>
      <c r="GB23" s="271">
        <f t="shared" si="329"/>
        <v>3306</v>
      </c>
      <c r="GC23" s="271">
        <f t="shared" si="330"/>
        <v>2691</v>
      </c>
      <c r="GD23" s="271">
        <f t="shared" si="331"/>
        <v>6924</v>
      </c>
      <c r="GE23" s="271">
        <f t="shared" si="332"/>
        <v>3563</v>
      </c>
      <c r="GF23" s="271">
        <f t="shared" si="333"/>
        <v>2917</v>
      </c>
      <c r="GG23" s="271">
        <f t="shared" si="334"/>
        <v>3859</v>
      </c>
      <c r="GH23" s="271">
        <f t="shared" si="335"/>
        <v>3634</v>
      </c>
      <c r="GI23" s="271">
        <f t="shared" si="336"/>
        <v>3071</v>
      </c>
      <c r="GJ23" s="271">
        <f t="shared" si="337"/>
        <v>3359</v>
      </c>
      <c r="GK23" s="271">
        <f t="shared" si="338"/>
        <v>5207</v>
      </c>
      <c r="GL23" s="271">
        <f t="shared" si="339"/>
        <v>3621</v>
      </c>
      <c r="GM23" s="271">
        <f t="shared" si="340"/>
        <v>3813</v>
      </c>
      <c r="GN23" s="271">
        <f t="shared" si="341"/>
        <v>3624</v>
      </c>
      <c r="GO23" s="271">
        <f t="shared" si="342"/>
        <v>4407</v>
      </c>
      <c r="GP23" s="271">
        <f t="shared" si="343"/>
        <v>9602</v>
      </c>
      <c r="GQ23" s="271">
        <f t="shared" si="344"/>
        <v>4942</v>
      </c>
      <c r="GR23" s="271">
        <f t="shared" si="345"/>
        <v>4326</v>
      </c>
      <c r="GS23" s="271">
        <f t="shared" si="346"/>
        <v>5169</v>
      </c>
      <c r="GT23" s="271">
        <f t="shared" si="347"/>
        <v>3640</v>
      </c>
      <c r="GU23" s="271">
        <f t="shared" si="348"/>
        <v>3557</v>
      </c>
      <c r="GV23" s="271">
        <f t="shared" si="349"/>
        <v>3419</v>
      </c>
      <c r="GW23" s="271">
        <f t="shared" si="350"/>
        <v>3275</v>
      </c>
      <c r="GX23" s="271">
        <f t="shared" si="351"/>
        <v>3643</v>
      </c>
      <c r="GY23" s="826">
        <f t="shared" si="352"/>
        <v>3725</v>
      </c>
      <c r="GZ23" s="826">
        <f t="shared" si="353"/>
        <v>3562</v>
      </c>
      <c r="HA23" s="826">
        <f t="shared" si="354"/>
        <v>3929</v>
      </c>
      <c r="HB23" s="826">
        <f t="shared" si="355"/>
        <v>10525</v>
      </c>
      <c r="HC23" s="826">
        <f t="shared" si="356"/>
        <v>3489</v>
      </c>
      <c r="HD23" s="826">
        <f t="shared" si="357"/>
        <v>3627</v>
      </c>
      <c r="HE23" s="826">
        <f t="shared" si="358"/>
        <v>4536</v>
      </c>
      <c r="HF23" s="826">
        <f t="shared" si="359"/>
        <v>3422</v>
      </c>
      <c r="HG23" s="826">
        <f t="shared" si="360"/>
        <v>3883</v>
      </c>
      <c r="HH23" s="826">
        <f t="shared" si="361"/>
        <v>4341</v>
      </c>
      <c r="HI23" s="826">
        <f t="shared" si="362"/>
        <v>3143</v>
      </c>
      <c r="HJ23" s="826">
        <f t="shared" si="363"/>
        <v>3061</v>
      </c>
      <c r="HK23" s="954">
        <f t="shared" si="364"/>
        <v>2991</v>
      </c>
      <c r="HL23" s="954">
        <f t="shared" si="365"/>
        <v>2923</v>
      </c>
      <c r="HM23" s="954">
        <f t="shared" si="365"/>
        <v>3233</v>
      </c>
      <c r="HN23" s="954">
        <f t="shared" si="365"/>
        <v>3750</v>
      </c>
      <c r="HO23" s="954">
        <f t="shared" si="365"/>
        <v>3383</v>
      </c>
      <c r="HP23" s="954">
        <f t="shared" si="365"/>
        <v>3099</v>
      </c>
      <c r="HQ23" s="954">
        <f t="shared" si="365"/>
        <v>3381</v>
      </c>
      <c r="HR23" s="954">
        <f t="shared" si="365"/>
        <v>3386</v>
      </c>
      <c r="HS23" s="954">
        <f t="shared" si="365"/>
        <v>0</v>
      </c>
      <c r="HT23" s="954">
        <f t="shared" si="365"/>
        <v>0</v>
      </c>
      <c r="HU23" s="954">
        <f t="shared" si="365"/>
        <v>0</v>
      </c>
      <c r="HV23" s="954">
        <f t="shared" si="365"/>
        <v>0</v>
      </c>
    </row>
    <row r="24" spans="1:230" x14ac:dyDescent="0.25">
      <c r="A24" s="802"/>
      <c r="B24" s="56"/>
      <c r="C24" s="56" t="s">
        <v>34</v>
      </c>
      <c r="D24" s="119"/>
      <c r="E24" s="1043" t="s">
        <v>39</v>
      </c>
      <c r="F24" s="1043"/>
      <c r="G24" s="1044"/>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32"/>
        <v>21669</v>
      </c>
      <c r="AW24" s="163">
        <f t="shared" si="233"/>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36"/>
        <v>27865</v>
      </c>
      <c r="BK24" s="163">
        <f t="shared" si="237"/>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44"/>
        <v>35165</v>
      </c>
      <c r="BY24" s="163">
        <f t="shared" si="245"/>
        <v>2930.4166666666665</v>
      </c>
      <c r="BZ24" s="634">
        <v>3694</v>
      </c>
      <c r="CA24" s="70">
        <v>3108</v>
      </c>
      <c r="CB24" s="23">
        <v>2787</v>
      </c>
      <c r="CC24" s="70">
        <v>2778</v>
      </c>
      <c r="CD24" s="23">
        <v>2599</v>
      </c>
      <c r="CE24" s="70">
        <v>2658</v>
      </c>
      <c r="CF24" s="634">
        <v>2890</v>
      </c>
      <c r="CG24" s="70">
        <v>3520</v>
      </c>
      <c r="CH24" s="634"/>
      <c r="CI24" s="634"/>
      <c r="CJ24" s="634"/>
      <c r="CK24" s="634"/>
      <c r="CL24" s="130">
        <f t="shared" si="250"/>
        <v>24034</v>
      </c>
      <c r="CM24" s="163">
        <f t="shared" si="251"/>
        <v>3004.25</v>
      </c>
      <c r="CN24" s="671">
        <f t="shared" si="252"/>
        <v>377</v>
      </c>
      <c r="CO24" s="672">
        <f t="shared" si="253"/>
        <v>0.24624428478118876</v>
      </c>
      <c r="CP24" s="671">
        <f t="shared" si="254"/>
        <v>188</v>
      </c>
      <c r="CQ24" s="672">
        <f t="shared" si="255"/>
        <v>9.853249475890985E-2</v>
      </c>
      <c r="CR24" s="671">
        <f t="shared" si="256"/>
        <v>-104</v>
      </c>
      <c r="CS24" s="672">
        <f t="shared" si="257"/>
        <v>-4.9618320610687022E-2</v>
      </c>
      <c r="CT24" s="671">
        <f t="shared" si="258"/>
        <v>869</v>
      </c>
      <c r="CU24" s="672">
        <f t="shared" si="259"/>
        <v>0.4362449799196787</v>
      </c>
      <c r="CV24" s="671">
        <f t="shared" si="260"/>
        <v>-534</v>
      </c>
      <c r="CW24" s="672">
        <f t="shared" si="261"/>
        <v>-0.18664802516602585</v>
      </c>
      <c r="CX24" s="671">
        <f t="shared" si="262"/>
        <v>-147</v>
      </c>
      <c r="CY24" s="672">
        <f t="shared" si="263"/>
        <v>-6.3171465406102273E-2</v>
      </c>
      <c r="CZ24" s="671">
        <f t="shared" si="264"/>
        <v>274</v>
      </c>
      <c r="DA24" s="672">
        <f t="shared" si="265"/>
        <v>0.12568807339449542</v>
      </c>
      <c r="DB24" s="671">
        <f t="shared" si="266"/>
        <v>-137</v>
      </c>
      <c r="DC24" s="672">
        <f t="shared" si="267"/>
        <v>-5.5827220863895681E-2</v>
      </c>
      <c r="DD24" s="671">
        <f t="shared" si="268"/>
        <v>71</v>
      </c>
      <c r="DE24" s="672">
        <f t="shared" si="269"/>
        <v>3.0643072939145446E-2</v>
      </c>
      <c r="DF24" s="671">
        <f t="shared" si="270"/>
        <v>-256</v>
      </c>
      <c r="DG24" s="109">
        <f t="shared" si="271"/>
        <v>-0.10720268006700168</v>
      </c>
      <c r="DH24" s="671">
        <f t="shared" si="272"/>
        <v>319</v>
      </c>
      <c r="DI24" s="672">
        <f t="shared" si="273"/>
        <v>0.14962476547842402</v>
      </c>
      <c r="DJ24" s="671">
        <f t="shared" si="274"/>
        <v>308</v>
      </c>
      <c r="DK24" s="672">
        <f t="shared" si="275"/>
        <v>0.12566299469604242</v>
      </c>
      <c r="DL24" s="671">
        <f t="shared" si="276"/>
        <v>264</v>
      </c>
      <c r="DM24" s="672">
        <f t="shared" si="277"/>
        <v>9.5686843059079374E-2</v>
      </c>
      <c r="DN24" s="323">
        <f t="shared" si="278"/>
        <v>-476</v>
      </c>
      <c r="DO24" s="410">
        <f t="shared" si="279"/>
        <v>-0.15745947734039034</v>
      </c>
      <c r="DP24" s="323">
        <f t="shared" si="280"/>
        <v>125</v>
      </c>
      <c r="DQ24" s="410">
        <f t="shared" si="281"/>
        <v>4.9077345897133882E-2</v>
      </c>
      <c r="DR24" s="323">
        <f t="shared" si="282"/>
        <v>202</v>
      </c>
      <c r="DS24" s="410">
        <f t="shared" si="283"/>
        <v>7.559880239520958E-2</v>
      </c>
      <c r="DT24" s="323">
        <f t="shared" si="284"/>
        <v>-329</v>
      </c>
      <c r="DU24" s="410">
        <f t="shared" si="285"/>
        <v>-0.11447459986082116</v>
      </c>
      <c r="DV24" s="323">
        <f t="shared" si="286"/>
        <v>95</v>
      </c>
      <c r="DW24" s="410">
        <f t="shared" si="287"/>
        <v>3.732809430255403E-2</v>
      </c>
      <c r="DX24" s="323">
        <f t="shared" si="288"/>
        <v>892</v>
      </c>
      <c r="DY24" s="410">
        <f t="shared" si="289"/>
        <v>0.33787878787878789</v>
      </c>
      <c r="DZ24" s="323">
        <f t="shared" si="290"/>
        <v>-558</v>
      </c>
      <c r="EA24" s="410">
        <f t="shared" si="291"/>
        <v>-0.15798414496036239</v>
      </c>
      <c r="EB24" s="323">
        <f t="shared" si="292"/>
        <v>487</v>
      </c>
      <c r="EC24" s="410">
        <f t="shared" si="293"/>
        <v>0.16375252185608608</v>
      </c>
      <c r="ED24" s="323">
        <f t="shared" si="294"/>
        <v>-521</v>
      </c>
      <c r="EE24" s="410">
        <f t="shared" si="295"/>
        <v>-0.15053452759318117</v>
      </c>
      <c r="EF24" s="323">
        <f t="shared" si="296"/>
        <v>-348</v>
      </c>
      <c r="EG24" s="410">
        <f t="shared" si="297"/>
        <v>-0.11836734693877551</v>
      </c>
      <c r="EH24" s="323">
        <f t="shared" si="298"/>
        <v>773</v>
      </c>
      <c r="EI24" s="410">
        <f t="shared" si="299"/>
        <v>0.29822530864197533</v>
      </c>
      <c r="EJ24" s="323">
        <f t="shared" si="300"/>
        <v>329</v>
      </c>
      <c r="EK24" s="410">
        <f t="shared" si="301"/>
        <v>9.7771173848439821E-2</v>
      </c>
      <c r="EL24" s="323">
        <f t="shared" si="302"/>
        <v>-586</v>
      </c>
      <c r="EM24" s="410">
        <f t="shared" si="303"/>
        <v>-0.15863562533838657</v>
      </c>
      <c r="EN24" s="323">
        <f t="shared" si="304"/>
        <v>-321</v>
      </c>
      <c r="EO24" s="410">
        <f t="shared" si="305"/>
        <v>-0.10328185328185328</v>
      </c>
      <c r="EP24" s="323">
        <f t="shared" si="306"/>
        <v>-9</v>
      </c>
      <c r="EQ24" s="410">
        <f t="shared" si="307"/>
        <v>-3.2292787944025836E-3</v>
      </c>
      <c r="ER24" s="323">
        <f t="shared" si="308"/>
        <v>-179</v>
      </c>
      <c r="ES24" s="410">
        <f t="shared" si="309"/>
        <v>-6.4434845212383005E-2</v>
      </c>
      <c r="ET24" s="323">
        <f t="shared" si="310"/>
        <v>59</v>
      </c>
      <c r="EU24" s="410">
        <f t="shared" si="311"/>
        <v>2.2701038861100423E-2</v>
      </c>
      <c r="EV24" s="323">
        <f t="shared" si="312"/>
        <v>232</v>
      </c>
      <c r="EW24" s="410">
        <f t="shared" si="313"/>
        <v>8.7283671933784807E-2</v>
      </c>
      <c r="EX24" s="323">
        <f t="shared" si="314"/>
        <v>630</v>
      </c>
      <c r="EY24" s="410">
        <f t="shared" si="315"/>
        <v>0.2179930795847751</v>
      </c>
      <c r="EZ24" s="323">
        <f t="shared" si="316"/>
        <v>-3520</v>
      </c>
      <c r="FA24" s="410">
        <f t="shared" si="317"/>
        <v>-1</v>
      </c>
      <c r="FB24" s="323">
        <f t="shared" si="318"/>
        <v>0</v>
      </c>
      <c r="FC24" s="410" t="e">
        <f t="shared" si="319"/>
        <v>#DIV/0!</v>
      </c>
      <c r="FD24" s="323">
        <f t="shared" si="320"/>
        <v>0</v>
      </c>
      <c r="FE24" s="410" t="e">
        <f t="shared" si="321"/>
        <v>#DIV/0!</v>
      </c>
      <c r="FF24" s="323">
        <f t="shared" si="322"/>
        <v>0</v>
      </c>
      <c r="FG24" s="410" t="e">
        <f t="shared" si="323"/>
        <v>#DIV/0!</v>
      </c>
      <c r="FH24" s="209">
        <f t="shared" si="324"/>
        <v>2974</v>
      </c>
      <c r="FI24" s="720">
        <f t="shared" si="325"/>
        <v>3520</v>
      </c>
      <c r="FJ24" s="671">
        <f t="shared" si="326"/>
        <v>546</v>
      </c>
      <c r="FK24" s="109">
        <f t="shared" si="327"/>
        <v>0.18359112306657699</v>
      </c>
      <c r="FL24" s="707"/>
      <c r="FM24" s="707"/>
      <c r="FN24" s="707"/>
      <c r="FO24" t="str">
        <f t="shared" si="366"/>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28"/>
        <v>2383</v>
      </c>
      <c r="GB24" s="271">
        <f t="shared" si="329"/>
        <v>2223</v>
      </c>
      <c r="GC24" s="271">
        <f t="shared" si="330"/>
        <v>1710</v>
      </c>
      <c r="GD24" s="271">
        <f t="shared" si="331"/>
        <v>1264</v>
      </c>
      <c r="GE24" s="271">
        <f t="shared" si="332"/>
        <v>1557</v>
      </c>
      <c r="GF24" s="271">
        <f t="shared" si="333"/>
        <v>1529</v>
      </c>
      <c r="GG24" s="271">
        <f t="shared" si="334"/>
        <v>2127</v>
      </c>
      <c r="GH24" s="271">
        <f t="shared" si="335"/>
        <v>2072</v>
      </c>
      <c r="GI24" s="271">
        <f t="shared" si="336"/>
        <v>1740</v>
      </c>
      <c r="GJ24" s="271">
        <f t="shared" si="337"/>
        <v>1795</v>
      </c>
      <c r="GK24" s="271">
        <f t="shared" si="338"/>
        <v>1738</v>
      </c>
      <c r="GL24" s="271">
        <f t="shared" si="339"/>
        <v>1531</v>
      </c>
      <c r="GM24" s="271">
        <f t="shared" si="340"/>
        <v>1908</v>
      </c>
      <c r="GN24" s="271">
        <f t="shared" si="341"/>
        <v>2096</v>
      </c>
      <c r="GO24" s="271">
        <f t="shared" si="342"/>
        <v>1992</v>
      </c>
      <c r="GP24" s="271">
        <f t="shared" si="343"/>
        <v>2861</v>
      </c>
      <c r="GQ24" s="271">
        <f t="shared" si="344"/>
        <v>2327</v>
      </c>
      <c r="GR24" s="271">
        <f t="shared" si="345"/>
        <v>2180</v>
      </c>
      <c r="GS24" s="271">
        <f t="shared" si="346"/>
        <v>2454</v>
      </c>
      <c r="GT24" s="271">
        <f t="shared" si="347"/>
        <v>2317</v>
      </c>
      <c r="GU24" s="271">
        <f t="shared" si="348"/>
        <v>2388</v>
      </c>
      <c r="GV24" s="271">
        <f t="shared" si="349"/>
        <v>2132</v>
      </c>
      <c r="GW24" s="271">
        <f t="shared" si="350"/>
        <v>2451</v>
      </c>
      <c r="GX24" s="271">
        <f t="shared" si="351"/>
        <v>2759</v>
      </c>
      <c r="GY24" s="826">
        <f t="shared" si="352"/>
        <v>3023</v>
      </c>
      <c r="GZ24" s="826">
        <f t="shared" si="353"/>
        <v>2547</v>
      </c>
      <c r="HA24" s="826">
        <f t="shared" si="354"/>
        <v>2672</v>
      </c>
      <c r="HB24" s="826">
        <f t="shared" si="355"/>
        <v>2874</v>
      </c>
      <c r="HC24" s="826">
        <f t="shared" si="356"/>
        <v>2545</v>
      </c>
      <c r="HD24" s="826">
        <f t="shared" si="357"/>
        <v>2640</v>
      </c>
      <c r="HE24" s="826">
        <f t="shared" si="358"/>
        <v>3532</v>
      </c>
      <c r="HF24" s="826">
        <f t="shared" si="359"/>
        <v>2974</v>
      </c>
      <c r="HG24" s="826">
        <f t="shared" si="360"/>
        <v>3461</v>
      </c>
      <c r="HH24" s="826">
        <f t="shared" si="361"/>
        <v>2940</v>
      </c>
      <c r="HI24" s="826">
        <f t="shared" si="362"/>
        <v>2592</v>
      </c>
      <c r="HJ24" s="826">
        <f t="shared" si="363"/>
        <v>3365</v>
      </c>
      <c r="HK24" s="954">
        <f t="shared" si="364"/>
        <v>3694</v>
      </c>
      <c r="HL24" s="954">
        <f t="shared" si="365"/>
        <v>3108</v>
      </c>
      <c r="HM24" s="954">
        <f t="shared" si="365"/>
        <v>2787</v>
      </c>
      <c r="HN24" s="954">
        <f t="shared" si="365"/>
        <v>2778</v>
      </c>
      <c r="HO24" s="954">
        <f t="shared" si="365"/>
        <v>2599</v>
      </c>
      <c r="HP24" s="954">
        <f t="shared" si="365"/>
        <v>2658</v>
      </c>
      <c r="HQ24" s="954">
        <f t="shared" si="365"/>
        <v>2890</v>
      </c>
      <c r="HR24" s="954">
        <f t="shared" si="365"/>
        <v>3520</v>
      </c>
      <c r="HS24" s="954">
        <f t="shared" si="365"/>
        <v>0</v>
      </c>
      <c r="HT24" s="954">
        <f t="shared" si="365"/>
        <v>0</v>
      </c>
      <c r="HU24" s="954">
        <f t="shared" si="365"/>
        <v>0</v>
      </c>
      <c r="HV24" s="954">
        <f t="shared" si="365"/>
        <v>0</v>
      </c>
    </row>
    <row r="25" spans="1:230" x14ac:dyDescent="0.25">
      <c r="A25" s="802"/>
      <c r="B25" s="56"/>
      <c r="C25" s="56" t="s">
        <v>35</v>
      </c>
      <c r="D25" s="119"/>
      <c r="E25" s="1043" t="s">
        <v>40</v>
      </c>
      <c r="F25" s="1043"/>
      <c r="G25" s="1044"/>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32"/>
        <v>7143</v>
      </c>
      <c r="AW25" s="163">
        <f t="shared" si="233"/>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36"/>
        <v>5134</v>
      </c>
      <c r="BK25" s="163">
        <f t="shared" si="237"/>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44"/>
        <v>3931</v>
      </c>
      <c r="BY25" s="163">
        <f t="shared" si="245"/>
        <v>327.58333333333331</v>
      </c>
      <c r="BZ25" s="634">
        <v>390</v>
      </c>
      <c r="CA25" s="70">
        <v>504</v>
      </c>
      <c r="CB25" s="23">
        <v>391</v>
      </c>
      <c r="CC25" s="70">
        <v>350</v>
      </c>
      <c r="CD25" s="23">
        <v>570</v>
      </c>
      <c r="CE25" s="70">
        <v>1052</v>
      </c>
      <c r="CF25" s="634">
        <v>307</v>
      </c>
      <c r="CG25" s="70">
        <v>287</v>
      </c>
      <c r="CH25" s="634"/>
      <c r="CI25" s="634"/>
      <c r="CJ25" s="634"/>
      <c r="CK25" s="634"/>
      <c r="CL25" s="130">
        <f t="shared" si="250"/>
        <v>3851</v>
      </c>
      <c r="CM25" s="163">
        <f t="shared" si="251"/>
        <v>481.375</v>
      </c>
      <c r="CN25" s="671">
        <f t="shared" si="252"/>
        <v>-87</v>
      </c>
      <c r="CO25" s="672">
        <f t="shared" si="253"/>
        <v>-0.1389776357827476</v>
      </c>
      <c r="CP25" s="671">
        <f t="shared" si="254"/>
        <v>9</v>
      </c>
      <c r="CQ25" s="672">
        <f t="shared" si="255"/>
        <v>1.6697588126159554E-2</v>
      </c>
      <c r="CR25" s="671">
        <f t="shared" si="256"/>
        <v>-28</v>
      </c>
      <c r="CS25" s="672">
        <f t="shared" si="257"/>
        <v>-5.1094890510948905E-2</v>
      </c>
      <c r="CT25" s="671">
        <f t="shared" si="258"/>
        <v>-34</v>
      </c>
      <c r="CU25" s="672">
        <f t="shared" si="259"/>
        <v>-6.5384615384615388E-2</v>
      </c>
      <c r="CV25" s="671">
        <f t="shared" si="260"/>
        <v>78</v>
      </c>
      <c r="CW25" s="672">
        <f t="shared" si="261"/>
        <v>0.16049382716049382</v>
      </c>
      <c r="CX25" s="671">
        <f t="shared" si="262"/>
        <v>-81</v>
      </c>
      <c r="CY25" s="672">
        <f t="shared" si="263"/>
        <v>-0.14361702127659576</v>
      </c>
      <c r="CZ25" s="671">
        <f t="shared" si="264"/>
        <v>-145</v>
      </c>
      <c r="DA25" s="672">
        <f t="shared" si="265"/>
        <v>-0.30020703933747411</v>
      </c>
      <c r="DB25" s="671">
        <f t="shared" si="266"/>
        <v>-42</v>
      </c>
      <c r="DC25" s="672">
        <f t="shared" si="267"/>
        <v>-0.1242603550295858</v>
      </c>
      <c r="DD25" s="671">
        <f t="shared" si="268"/>
        <v>39</v>
      </c>
      <c r="DE25" s="672">
        <f t="shared" si="269"/>
        <v>0.13175675675675674</v>
      </c>
      <c r="DF25" s="671">
        <f t="shared" si="270"/>
        <v>5</v>
      </c>
      <c r="DG25" s="109">
        <f t="shared" si="271"/>
        <v>1.4925373134328358E-2</v>
      </c>
      <c r="DH25" s="671">
        <f t="shared" si="272"/>
        <v>90</v>
      </c>
      <c r="DI25" s="672">
        <f t="shared" si="273"/>
        <v>0.26470588235294118</v>
      </c>
      <c r="DJ25" s="671">
        <f t="shared" si="274"/>
        <v>-175</v>
      </c>
      <c r="DK25" s="672">
        <f t="shared" si="275"/>
        <v>-0.40697674418604651</v>
      </c>
      <c r="DL25" s="671">
        <f t="shared" si="276"/>
        <v>20</v>
      </c>
      <c r="DM25" s="672">
        <f t="shared" si="277"/>
        <v>7.8431372549019607E-2</v>
      </c>
      <c r="DN25" s="323">
        <f t="shared" si="278"/>
        <v>91</v>
      </c>
      <c r="DO25" s="410">
        <f t="shared" si="279"/>
        <v>0.33090909090909093</v>
      </c>
      <c r="DP25" s="323">
        <f t="shared" si="280"/>
        <v>-26</v>
      </c>
      <c r="DQ25" s="410">
        <f t="shared" si="281"/>
        <v>-7.1038251366120214E-2</v>
      </c>
      <c r="DR25" s="323">
        <f t="shared" si="282"/>
        <v>48</v>
      </c>
      <c r="DS25" s="410">
        <f t="shared" si="283"/>
        <v>0.14117647058823529</v>
      </c>
      <c r="DT25" s="323">
        <f t="shared" si="284"/>
        <v>-183</v>
      </c>
      <c r="DU25" s="410">
        <f t="shared" si="285"/>
        <v>-0.47164948453608246</v>
      </c>
      <c r="DV25" s="323">
        <f t="shared" si="286"/>
        <v>41</v>
      </c>
      <c r="DW25" s="410">
        <f t="shared" si="287"/>
        <v>0.2</v>
      </c>
      <c r="DX25" s="323">
        <f t="shared" si="288"/>
        <v>110</v>
      </c>
      <c r="DY25" s="410">
        <f t="shared" si="289"/>
        <v>0.44715447154471544</v>
      </c>
      <c r="DZ25" s="323">
        <f t="shared" si="290"/>
        <v>-44</v>
      </c>
      <c r="EA25" s="410">
        <f t="shared" si="291"/>
        <v>-0.12359550561797752</v>
      </c>
      <c r="EB25" s="323">
        <f t="shared" si="292"/>
        <v>-36</v>
      </c>
      <c r="EC25" s="410">
        <f t="shared" si="293"/>
        <v>-0.11538461538461539</v>
      </c>
      <c r="ED25" s="323">
        <f t="shared" si="294"/>
        <v>93</v>
      </c>
      <c r="EE25" s="410">
        <f t="shared" si="295"/>
        <v>0.33695652173913043</v>
      </c>
      <c r="EF25" s="323">
        <f t="shared" si="296"/>
        <v>-14</v>
      </c>
      <c r="EG25" s="410">
        <f t="shared" si="297"/>
        <v>-3.7940379403794036E-2</v>
      </c>
      <c r="EH25" s="323">
        <f t="shared" si="298"/>
        <v>88</v>
      </c>
      <c r="EI25" s="410">
        <f t="shared" si="299"/>
        <v>0.24788732394366197</v>
      </c>
      <c r="EJ25" s="323">
        <f t="shared" si="300"/>
        <v>-53</v>
      </c>
      <c r="EK25" s="410">
        <f t="shared" si="301"/>
        <v>-0.11963882618510158</v>
      </c>
      <c r="EL25" s="323">
        <f t="shared" si="302"/>
        <v>114</v>
      </c>
      <c r="EM25" s="410">
        <f t="shared" si="303"/>
        <v>0.29230769230769232</v>
      </c>
      <c r="EN25" s="323">
        <f t="shared" si="304"/>
        <v>-113</v>
      </c>
      <c r="EO25" s="410">
        <f t="shared" si="305"/>
        <v>-0.22420634920634921</v>
      </c>
      <c r="EP25" s="323">
        <f t="shared" si="306"/>
        <v>-41</v>
      </c>
      <c r="EQ25" s="410">
        <f t="shared" si="307"/>
        <v>-0.10485933503836317</v>
      </c>
      <c r="ER25" s="323">
        <f t="shared" si="308"/>
        <v>220</v>
      </c>
      <c r="ES25" s="410">
        <f t="shared" si="309"/>
        <v>0.62857142857142856</v>
      </c>
      <c r="ET25" s="323">
        <f t="shared" si="310"/>
        <v>482</v>
      </c>
      <c r="EU25" s="410">
        <f t="shared" si="311"/>
        <v>0.84561403508771926</v>
      </c>
      <c r="EV25" s="323">
        <f t="shared" si="312"/>
        <v>-745</v>
      </c>
      <c r="EW25" s="410">
        <f t="shared" si="313"/>
        <v>-0.70817490494296575</v>
      </c>
      <c r="EX25" s="323">
        <f t="shared" si="314"/>
        <v>-20</v>
      </c>
      <c r="EY25" s="410">
        <f t="shared" si="315"/>
        <v>-6.5146579804560262E-2</v>
      </c>
      <c r="EZ25" s="323">
        <f t="shared" si="316"/>
        <v>-287</v>
      </c>
      <c r="FA25" s="410">
        <f t="shared" si="317"/>
        <v>-1</v>
      </c>
      <c r="FB25" s="323">
        <f t="shared" si="318"/>
        <v>0</v>
      </c>
      <c r="FC25" s="410" t="e">
        <f t="shared" si="319"/>
        <v>#DIV/0!</v>
      </c>
      <c r="FD25" s="323">
        <f t="shared" si="320"/>
        <v>0</v>
      </c>
      <c r="FE25" s="410" t="e">
        <f t="shared" si="321"/>
        <v>#DIV/0!</v>
      </c>
      <c r="FF25" s="323">
        <f t="shared" si="322"/>
        <v>0</v>
      </c>
      <c r="FG25" s="410" t="e">
        <f t="shared" si="323"/>
        <v>#DIV/0!</v>
      </c>
      <c r="FH25" s="209">
        <f t="shared" si="324"/>
        <v>312</v>
      </c>
      <c r="FI25" s="720">
        <f t="shared" si="325"/>
        <v>287</v>
      </c>
      <c r="FJ25" s="671">
        <f t="shared" si="326"/>
        <v>-25</v>
      </c>
      <c r="FK25" s="109">
        <f t="shared" si="327"/>
        <v>-8.0128205128205135E-2</v>
      </c>
      <c r="FL25" s="707"/>
      <c r="FM25" s="707"/>
      <c r="FN25" s="707"/>
      <c r="FO25" t="str">
        <f t="shared" si="366"/>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28"/>
        <v>538</v>
      </c>
      <c r="GB25" s="271">
        <f t="shared" si="329"/>
        <v>516</v>
      </c>
      <c r="GC25" s="271">
        <f t="shared" si="330"/>
        <v>450</v>
      </c>
      <c r="GD25" s="271">
        <f t="shared" si="331"/>
        <v>461</v>
      </c>
      <c r="GE25" s="271">
        <f t="shared" si="332"/>
        <v>502</v>
      </c>
      <c r="GF25" s="271">
        <f t="shared" si="333"/>
        <v>540</v>
      </c>
      <c r="GG25" s="271">
        <f t="shared" si="334"/>
        <v>893</v>
      </c>
      <c r="GH25" s="271">
        <f t="shared" si="335"/>
        <v>646</v>
      </c>
      <c r="GI25" s="271">
        <f t="shared" si="336"/>
        <v>658</v>
      </c>
      <c r="GJ25" s="271">
        <f t="shared" si="337"/>
        <v>704</v>
      </c>
      <c r="GK25" s="271">
        <f t="shared" si="338"/>
        <v>609</v>
      </c>
      <c r="GL25" s="271">
        <f t="shared" si="339"/>
        <v>626</v>
      </c>
      <c r="GM25" s="271">
        <f t="shared" si="340"/>
        <v>539</v>
      </c>
      <c r="GN25" s="271">
        <f t="shared" si="341"/>
        <v>548</v>
      </c>
      <c r="GO25" s="271">
        <f t="shared" si="342"/>
        <v>520</v>
      </c>
      <c r="GP25" s="271">
        <f t="shared" si="343"/>
        <v>486</v>
      </c>
      <c r="GQ25" s="271">
        <f t="shared" si="344"/>
        <v>564</v>
      </c>
      <c r="GR25" s="271">
        <f t="shared" si="345"/>
        <v>483</v>
      </c>
      <c r="GS25" s="271">
        <f t="shared" si="346"/>
        <v>338</v>
      </c>
      <c r="GT25" s="271">
        <f t="shared" si="347"/>
        <v>296</v>
      </c>
      <c r="GU25" s="271">
        <f t="shared" si="348"/>
        <v>335</v>
      </c>
      <c r="GV25" s="271">
        <f t="shared" si="349"/>
        <v>340</v>
      </c>
      <c r="GW25" s="271">
        <f t="shared" si="350"/>
        <v>430</v>
      </c>
      <c r="GX25" s="271">
        <f t="shared" si="351"/>
        <v>255</v>
      </c>
      <c r="GY25" s="826">
        <f t="shared" si="352"/>
        <v>275</v>
      </c>
      <c r="GZ25" s="826">
        <f t="shared" si="353"/>
        <v>366</v>
      </c>
      <c r="HA25" s="826">
        <f t="shared" si="354"/>
        <v>340</v>
      </c>
      <c r="HB25" s="826">
        <f t="shared" si="355"/>
        <v>388</v>
      </c>
      <c r="HC25" s="826">
        <f t="shared" si="356"/>
        <v>205</v>
      </c>
      <c r="HD25" s="826">
        <f t="shared" si="357"/>
        <v>246</v>
      </c>
      <c r="HE25" s="826">
        <f t="shared" si="358"/>
        <v>356</v>
      </c>
      <c r="HF25" s="826">
        <f t="shared" si="359"/>
        <v>312</v>
      </c>
      <c r="HG25" s="826">
        <f t="shared" si="360"/>
        <v>276</v>
      </c>
      <c r="HH25" s="826">
        <f t="shared" si="361"/>
        <v>369</v>
      </c>
      <c r="HI25" s="826">
        <f t="shared" si="362"/>
        <v>355</v>
      </c>
      <c r="HJ25" s="826">
        <f t="shared" si="363"/>
        <v>443</v>
      </c>
      <c r="HK25" s="954">
        <f t="shared" si="364"/>
        <v>390</v>
      </c>
      <c r="HL25" s="954">
        <f t="shared" si="365"/>
        <v>504</v>
      </c>
      <c r="HM25" s="954">
        <f t="shared" si="365"/>
        <v>391</v>
      </c>
      <c r="HN25" s="954">
        <f t="shared" si="365"/>
        <v>350</v>
      </c>
      <c r="HO25" s="954">
        <f t="shared" si="365"/>
        <v>570</v>
      </c>
      <c r="HP25" s="954">
        <f t="shared" si="365"/>
        <v>1052</v>
      </c>
      <c r="HQ25" s="954">
        <f t="shared" si="365"/>
        <v>307</v>
      </c>
      <c r="HR25" s="954">
        <f t="shared" si="365"/>
        <v>287</v>
      </c>
      <c r="HS25" s="954">
        <f t="shared" si="365"/>
        <v>0</v>
      </c>
      <c r="HT25" s="954">
        <f t="shared" si="365"/>
        <v>0</v>
      </c>
      <c r="HU25" s="954">
        <f t="shared" si="365"/>
        <v>0</v>
      </c>
      <c r="HV25" s="954">
        <f t="shared" si="365"/>
        <v>0</v>
      </c>
    </row>
    <row r="26" spans="1:230" x14ac:dyDescent="0.25">
      <c r="A26" s="802"/>
      <c r="B26" s="56"/>
      <c r="C26" s="56" t="s">
        <v>36</v>
      </c>
      <c r="D26" s="119"/>
      <c r="E26" s="1043" t="s">
        <v>41</v>
      </c>
      <c r="F26" s="1043"/>
      <c r="G26" s="1044"/>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32"/>
        <v>7250</v>
      </c>
      <c r="AW26" s="163">
        <f t="shared" si="233"/>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36"/>
        <v>7399</v>
      </c>
      <c r="BK26" s="163">
        <f t="shared" si="237"/>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44"/>
        <v>5868</v>
      </c>
      <c r="BY26" s="163">
        <f t="shared" si="245"/>
        <v>489</v>
      </c>
      <c r="BZ26" s="634">
        <v>446</v>
      </c>
      <c r="CA26" s="70">
        <v>480</v>
      </c>
      <c r="CB26" s="23">
        <v>365</v>
      </c>
      <c r="CC26" s="70">
        <v>376</v>
      </c>
      <c r="CD26" s="23">
        <v>459</v>
      </c>
      <c r="CE26" s="70">
        <v>401</v>
      </c>
      <c r="CF26" s="634">
        <v>266</v>
      </c>
      <c r="CG26" s="70">
        <v>349</v>
      </c>
      <c r="CH26" s="634"/>
      <c r="CI26" s="634"/>
      <c r="CJ26" s="634"/>
      <c r="CK26" s="634"/>
      <c r="CL26" s="130">
        <f t="shared" si="250"/>
        <v>3142</v>
      </c>
      <c r="CM26" s="163">
        <f t="shared" si="251"/>
        <v>392.75</v>
      </c>
      <c r="CN26" s="671">
        <f t="shared" si="252"/>
        <v>427</v>
      </c>
      <c r="CO26" s="672">
        <f t="shared" si="253"/>
        <v>0.81178707224334601</v>
      </c>
      <c r="CP26" s="671">
        <f t="shared" si="254"/>
        <v>-274</v>
      </c>
      <c r="CQ26" s="672">
        <f t="shared" si="255"/>
        <v>-0.28751311647429173</v>
      </c>
      <c r="CR26" s="671">
        <f t="shared" si="256"/>
        <v>-111</v>
      </c>
      <c r="CS26" s="672">
        <f t="shared" si="257"/>
        <v>-0.16347569955817379</v>
      </c>
      <c r="CT26" s="671">
        <f t="shared" si="258"/>
        <v>276</v>
      </c>
      <c r="CU26" s="672">
        <f t="shared" si="259"/>
        <v>0.4859154929577465</v>
      </c>
      <c r="CV26" s="671">
        <f t="shared" si="260"/>
        <v>22</v>
      </c>
      <c r="CW26" s="672">
        <f t="shared" si="261"/>
        <v>2.6066350710900472E-2</v>
      </c>
      <c r="CX26" s="671">
        <f t="shared" si="262"/>
        <v>-353</v>
      </c>
      <c r="CY26" s="672">
        <f t="shared" si="263"/>
        <v>-0.407621247113164</v>
      </c>
      <c r="CZ26" s="671">
        <f t="shared" si="264"/>
        <v>-169</v>
      </c>
      <c r="DA26" s="672">
        <f t="shared" si="265"/>
        <v>-0.32943469785575047</v>
      </c>
      <c r="DB26" s="671">
        <f t="shared" si="266"/>
        <v>95</v>
      </c>
      <c r="DC26" s="672">
        <f t="shared" si="267"/>
        <v>0.27616279069767441</v>
      </c>
      <c r="DD26" s="671">
        <f t="shared" si="268"/>
        <v>7</v>
      </c>
      <c r="DE26" s="672">
        <f t="shared" si="269"/>
        <v>1.5945330296127564E-2</v>
      </c>
      <c r="DF26" s="671">
        <f t="shared" si="270"/>
        <v>347</v>
      </c>
      <c r="DG26" s="109">
        <f t="shared" si="271"/>
        <v>0.77802690582959644</v>
      </c>
      <c r="DH26" s="671">
        <f t="shared" si="272"/>
        <v>-289</v>
      </c>
      <c r="DI26" s="672">
        <f t="shared" si="273"/>
        <v>-0.36443883984867592</v>
      </c>
      <c r="DJ26" s="671">
        <f t="shared" si="274"/>
        <v>-54</v>
      </c>
      <c r="DK26" s="672">
        <f t="shared" si="275"/>
        <v>-0.10714285714285714</v>
      </c>
      <c r="DL26" s="671">
        <f t="shared" si="276"/>
        <v>55</v>
      </c>
      <c r="DM26" s="672">
        <f t="shared" si="277"/>
        <v>0.12222222222222222</v>
      </c>
      <c r="DN26" s="323">
        <f t="shared" si="278"/>
        <v>-47</v>
      </c>
      <c r="DO26" s="410">
        <f t="shared" si="279"/>
        <v>-9.3069306930693069E-2</v>
      </c>
      <c r="DP26" s="323">
        <f t="shared" si="280"/>
        <v>-61</v>
      </c>
      <c r="DQ26" s="410">
        <f t="shared" si="281"/>
        <v>-0.1331877729257642</v>
      </c>
      <c r="DR26" s="323">
        <f t="shared" si="282"/>
        <v>-17</v>
      </c>
      <c r="DS26" s="410">
        <f t="shared" si="283"/>
        <v>-4.2821158690176324E-2</v>
      </c>
      <c r="DT26" s="323">
        <f t="shared" si="284"/>
        <v>450</v>
      </c>
      <c r="DU26" s="410">
        <f t="shared" si="285"/>
        <v>1.1842105263157894</v>
      </c>
      <c r="DV26" s="323">
        <f t="shared" si="286"/>
        <v>-378</v>
      </c>
      <c r="DW26" s="410">
        <f t="shared" si="287"/>
        <v>-0.45542168674698796</v>
      </c>
      <c r="DX26" s="323">
        <f t="shared" si="288"/>
        <v>-64</v>
      </c>
      <c r="DY26" s="410">
        <f t="shared" si="289"/>
        <v>-0.1415929203539823</v>
      </c>
      <c r="DZ26" s="323">
        <f t="shared" si="290"/>
        <v>-35</v>
      </c>
      <c r="EA26" s="410">
        <f t="shared" si="291"/>
        <v>-9.0206185567010308E-2</v>
      </c>
      <c r="EB26" s="323">
        <f t="shared" si="292"/>
        <v>49</v>
      </c>
      <c r="EC26" s="410">
        <f t="shared" si="293"/>
        <v>0.13881019830028329</v>
      </c>
      <c r="ED26" s="323">
        <f t="shared" si="294"/>
        <v>362</v>
      </c>
      <c r="EE26" s="410">
        <f t="shared" si="295"/>
        <v>0.90049751243781095</v>
      </c>
      <c r="EF26" s="323">
        <f t="shared" si="296"/>
        <v>-275</v>
      </c>
      <c r="EG26" s="410">
        <f t="shared" si="297"/>
        <v>-0.3599476439790576</v>
      </c>
      <c r="EH26" s="323">
        <f t="shared" si="298"/>
        <v>-39</v>
      </c>
      <c r="EI26" s="410">
        <f t="shared" si="299"/>
        <v>-7.9754601226993863E-2</v>
      </c>
      <c r="EJ26" s="323">
        <f t="shared" si="300"/>
        <v>-4</v>
      </c>
      <c r="EK26" s="410">
        <f t="shared" si="301"/>
        <v>-8.8888888888888889E-3</v>
      </c>
      <c r="EL26" s="323">
        <f t="shared" si="302"/>
        <v>34</v>
      </c>
      <c r="EM26" s="410">
        <f t="shared" si="303"/>
        <v>7.623318385650224E-2</v>
      </c>
      <c r="EN26" s="323">
        <f t="shared" si="304"/>
        <v>-115</v>
      </c>
      <c r="EO26" s="410">
        <f t="shared" si="305"/>
        <v>-0.23958333333333334</v>
      </c>
      <c r="EP26" s="323">
        <f t="shared" si="306"/>
        <v>11</v>
      </c>
      <c r="EQ26" s="410">
        <f t="shared" si="307"/>
        <v>3.0136986301369864E-2</v>
      </c>
      <c r="ER26" s="323">
        <f t="shared" si="308"/>
        <v>83</v>
      </c>
      <c r="ES26" s="410">
        <f t="shared" si="309"/>
        <v>0.22074468085106383</v>
      </c>
      <c r="ET26" s="323">
        <f t="shared" si="310"/>
        <v>-58</v>
      </c>
      <c r="EU26" s="410">
        <f t="shared" si="311"/>
        <v>-0.12636165577342048</v>
      </c>
      <c r="EV26" s="323">
        <f t="shared" si="312"/>
        <v>-135</v>
      </c>
      <c r="EW26" s="410">
        <f t="shared" si="313"/>
        <v>-0.33665835411471323</v>
      </c>
      <c r="EX26" s="323">
        <f t="shared" si="314"/>
        <v>83</v>
      </c>
      <c r="EY26" s="410">
        <f t="shared" si="315"/>
        <v>0.31203007518796994</v>
      </c>
      <c r="EZ26" s="323">
        <f t="shared" si="316"/>
        <v>-349</v>
      </c>
      <c r="FA26" s="410">
        <f t="shared" si="317"/>
        <v>-1</v>
      </c>
      <c r="FB26" s="323">
        <f t="shared" si="318"/>
        <v>0</v>
      </c>
      <c r="FC26" s="410" t="e">
        <f t="shared" si="319"/>
        <v>#DIV/0!</v>
      </c>
      <c r="FD26" s="323">
        <f t="shared" si="320"/>
        <v>0</v>
      </c>
      <c r="FE26" s="410" t="e">
        <f t="shared" si="321"/>
        <v>#DIV/0!</v>
      </c>
      <c r="FF26" s="323">
        <f t="shared" si="322"/>
        <v>0</v>
      </c>
      <c r="FG26" s="410" t="e">
        <f t="shared" si="323"/>
        <v>#DIV/0!</v>
      </c>
      <c r="FH26" s="209">
        <f t="shared" si="324"/>
        <v>353</v>
      </c>
      <c r="FI26" s="720">
        <f t="shared" si="325"/>
        <v>349</v>
      </c>
      <c r="FJ26" s="671">
        <f t="shared" si="326"/>
        <v>-4</v>
      </c>
      <c r="FK26" s="109">
        <f t="shared" si="327"/>
        <v>-1.1331444759206799E-2</v>
      </c>
      <c r="FL26" s="707"/>
      <c r="FM26" s="707"/>
      <c r="FN26" s="707"/>
      <c r="FO26" t="str">
        <f t="shared" si="366"/>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28"/>
        <v>628</v>
      </c>
      <c r="GB26" s="271">
        <f t="shared" si="329"/>
        <v>862</v>
      </c>
      <c r="GC26" s="271">
        <f t="shared" si="330"/>
        <v>468</v>
      </c>
      <c r="GD26" s="271">
        <f t="shared" si="331"/>
        <v>437</v>
      </c>
      <c r="GE26" s="271">
        <f t="shared" si="332"/>
        <v>593</v>
      </c>
      <c r="GF26" s="271">
        <f t="shared" si="333"/>
        <v>529</v>
      </c>
      <c r="GG26" s="271">
        <f t="shared" si="334"/>
        <v>493</v>
      </c>
      <c r="GH26" s="271">
        <f t="shared" si="335"/>
        <v>599</v>
      </c>
      <c r="GI26" s="271">
        <f t="shared" si="336"/>
        <v>605</v>
      </c>
      <c r="GJ26" s="271">
        <f t="shared" si="337"/>
        <v>753</v>
      </c>
      <c r="GK26" s="271">
        <f t="shared" si="338"/>
        <v>757</v>
      </c>
      <c r="GL26" s="271">
        <f t="shared" si="339"/>
        <v>526</v>
      </c>
      <c r="GM26" s="271">
        <f t="shared" si="340"/>
        <v>953</v>
      </c>
      <c r="GN26" s="271">
        <f t="shared" si="341"/>
        <v>679</v>
      </c>
      <c r="GO26" s="271">
        <f t="shared" si="342"/>
        <v>568</v>
      </c>
      <c r="GP26" s="271">
        <f t="shared" si="343"/>
        <v>844</v>
      </c>
      <c r="GQ26" s="271">
        <f t="shared" si="344"/>
        <v>866</v>
      </c>
      <c r="GR26" s="271">
        <f t="shared" si="345"/>
        <v>513</v>
      </c>
      <c r="GS26" s="271">
        <f t="shared" si="346"/>
        <v>344</v>
      </c>
      <c r="GT26" s="271">
        <f t="shared" si="347"/>
        <v>439</v>
      </c>
      <c r="GU26" s="271">
        <f t="shared" si="348"/>
        <v>446</v>
      </c>
      <c r="GV26" s="271">
        <f t="shared" si="349"/>
        <v>793</v>
      </c>
      <c r="GW26" s="271">
        <f t="shared" si="350"/>
        <v>504</v>
      </c>
      <c r="GX26" s="271">
        <f t="shared" si="351"/>
        <v>450</v>
      </c>
      <c r="GY26" s="826">
        <f t="shared" si="352"/>
        <v>505</v>
      </c>
      <c r="GZ26" s="826">
        <f t="shared" si="353"/>
        <v>458</v>
      </c>
      <c r="HA26" s="826">
        <f t="shared" si="354"/>
        <v>397</v>
      </c>
      <c r="HB26" s="826">
        <f t="shared" si="355"/>
        <v>380</v>
      </c>
      <c r="HC26" s="826">
        <f t="shared" si="356"/>
        <v>830</v>
      </c>
      <c r="HD26" s="826">
        <f t="shared" si="357"/>
        <v>452</v>
      </c>
      <c r="HE26" s="826">
        <f t="shared" si="358"/>
        <v>388</v>
      </c>
      <c r="HF26" s="826">
        <f t="shared" si="359"/>
        <v>353</v>
      </c>
      <c r="HG26" s="826">
        <f t="shared" si="360"/>
        <v>402</v>
      </c>
      <c r="HH26" s="826">
        <f t="shared" si="361"/>
        <v>764</v>
      </c>
      <c r="HI26" s="826">
        <f t="shared" si="362"/>
        <v>489</v>
      </c>
      <c r="HJ26" s="826">
        <f t="shared" si="363"/>
        <v>450</v>
      </c>
      <c r="HK26" s="954">
        <f t="shared" si="364"/>
        <v>446</v>
      </c>
      <c r="HL26" s="954">
        <f t="shared" si="365"/>
        <v>480</v>
      </c>
      <c r="HM26" s="954">
        <f t="shared" si="365"/>
        <v>365</v>
      </c>
      <c r="HN26" s="954">
        <f t="shared" si="365"/>
        <v>376</v>
      </c>
      <c r="HO26" s="954">
        <f t="shared" si="365"/>
        <v>459</v>
      </c>
      <c r="HP26" s="954">
        <f t="shared" si="365"/>
        <v>401</v>
      </c>
      <c r="HQ26" s="954">
        <f t="shared" si="365"/>
        <v>266</v>
      </c>
      <c r="HR26" s="954">
        <f t="shared" si="365"/>
        <v>349</v>
      </c>
      <c r="HS26" s="954">
        <f t="shared" si="365"/>
        <v>0</v>
      </c>
      <c r="HT26" s="954">
        <f t="shared" si="365"/>
        <v>0</v>
      </c>
      <c r="HU26" s="954">
        <f t="shared" si="365"/>
        <v>0</v>
      </c>
      <c r="HV26" s="954">
        <f t="shared" si="365"/>
        <v>0</v>
      </c>
    </row>
    <row r="27" spans="1:230" x14ac:dyDescent="0.25">
      <c r="A27" s="802"/>
      <c r="B27" s="76"/>
      <c r="C27" s="76" t="s">
        <v>37</v>
      </c>
      <c r="D27" s="455"/>
      <c r="E27" s="1052" t="s">
        <v>42</v>
      </c>
      <c r="F27" s="1052"/>
      <c r="G27" s="1053"/>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32"/>
        <v>148</v>
      </c>
      <c r="AW27" s="164">
        <f t="shared" si="233"/>
        <v>12.333333333333334</v>
      </c>
      <c r="AX27" s="384">
        <v>8</v>
      </c>
      <c r="AY27" s="78">
        <v>7</v>
      </c>
      <c r="AZ27" s="31">
        <v>5</v>
      </c>
      <c r="BA27" s="78">
        <v>13</v>
      </c>
      <c r="BB27" s="31">
        <v>19</v>
      </c>
      <c r="BC27" s="78">
        <v>82</v>
      </c>
      <c r="BD27" s="635">
        <v>95</v>
      </c>
      <c r="BE27" s="78">
        <v>18</v>
      </c>
      <c r="BF27" s="635">
        <v>6</v>
      </c>
      <c r="BG27" s="78">
        <v>16</v>
      </c>
      <c r="BH27" s="635">
        <v>3</v>
      </c>
      <c r="BI27" s="78">
        <v>3</v>
      </c>
      <c r="BJ27" s="145">
        <f t="shared" si="236"/>
        <v>275</v>
      </c>
      <c r="BK27" s="164">
        <f t="shared" si="237"/>
        <v>22.916666666666668</v>
      </c>
      <c r="BL27" s="384">
        <v>6</v>
      </c>
      <c r="BM27" s="78">
        <v>2</v>
      </c>
      <c r="BN27" s="31">
        <v>3</v>
      </c>
      <c r="BO27" s="78">
        <v>15</v>
      </c>
      <c r="BP27" s="31">
        <v>6</v>
      </c>
      <c r="BQ27" s="78">
        <v>10</v>
      </c>
      <c r="BR27" s="635">
        <v>27</v>
      </c>
      <c r="BS27" s="78">
        <v>16</v>
      </c>
      <c r="BT27" s="635">
        <v>12</v>
      </c>
      <c r="BU27" s="635">
        <v>31</v>
      </c>
      <c r="BV27" s="635">
        <v>28</v>
      </c>
      <c r="BW27" s="635">
        <v>33</v>
      </c>
      <c r="BX27" s="145">
        <f t="shared" si="244"/>
        <v>189</v>
      </c>
      <c r="BY27" s="164">
        <f t="shared" si="245"/>
        <v>15.75</v>
      </c>
      <c r="BZ27" s="635">
        <v>20</v>
      </c>
      <c r="CA27" s="78">
        <v>33</v>
      </c>
      <c r="CB27" s="31">
        <v>6</v>
      </c>
      <c r="CC27" s="78">
        <v>35</v>
      </c>
      <c r="CD27" s="31">
        <v>17</v>
      </c>
      <c r="CE27" s="78">
        <v>37</v>
      </c>
      <c r="CF27" s="635">
        <v>39</v>
      </c>
      <c r="CG27" s="78">
        <v>27</v>
      </c>
      <c r="CH27" s="635"/>
      <c r="CI27" s="635"/>
      <c r="CJ27" s="635"/>
      <c r="CK27" s="635"/>
      <c r="CL27" s="145">
        <f t="shared" si="250"/>
        <v>214</v>
      </c>
      <c r="CM27" s="164">
        <f t="shared" si="251"/>
        <v>26.75</v>
      </c>
      <c r="CN27" s="677">
        <f t="shared" si="252"/>
        <v>2</v>
      </c>
      <c r="CO27" s="678">
        <f t="shared" si="253"/>
        <v>0.33333333333333331</v>
      </c>
      <c r="CP27" s="677">
        <f t="shared" si="254"/>
        <v>-1</v>
      </c>
      <c r="CQ27" s="678">
        <f t="shared" si="255"/>
        <v>-0.125</v>
      </c>
      <c r="CR27" s="677">
        <f t="shared" si="256"/>
        <v>-2</v>
      </c>
      <c r="CS27" s="678">
        <f t="shared" si="257"/>
        <v>-0.2857142857142857</v>
      </c>
      <c r="CT27" s="677">
        <f t="shared" si="258"/>
        <v>8</v>
      </c>
      <c r="CU27" s="678">
        <f t="shared" si="259"/>
        <v>1.6</v>
      </c>
      <c r="CV27" s="677">
        <f t="shared" si="260"/>
        <v>6</v>
      </c>
      <c r="CW27" s="678">
        <f t="shared" si="261"/>
        <v>0.46153846153846156</v>
      </c>
      <c r="CX27" s="677">
        <f t="shared" si="262"/>
        <v>63</v>
      </c>
      <c r="CY27" s="678">
        <f t="shared" si="263"/>
        <v>3.3157894736842106</v>
      </c>
      <c r="CZ27" s="677">
        <f t="shared" si="264"/>
        <v>13</v>
      </c>
      <c r="DA27" s="678">
        <f t="shared" si="265"/>
        <v>0.15853658536585366</v>
      </c>
      <c r="DB27" s="677">
        <f t="shared" si="266"/>
        <v>-77</v>
      </c>
      <c r="DC27" s="678">
        <f t="shared" si="267"/>
        <v>-0.81052631578947365</v>
      </c>
      <c r="DD27" s="677">
        <f t="shared" si="268"/>
        <v>-12</v>
      </c>
      <c r="DE27" s="678">
        <f t="shared" si="269"/>
        <v>-0.66666666666666663</v>
      </c>
      <c r="DF27" s="677">
        <f t="shared" si="270"/>
        <v>10</v>
      </c>
      <c r="DG27" s="117">
        <f t="shared" si="271"/>
        <v>1.6666666666666667</v>
      </c>
      <c r="DH27" s="677">
        <f t="shared" si="272"/>
        <v>-13</v>
      </c>
      <c r="DI27" s="678">
        <f t="shared" si="273"/>
        <v>-0.8125</v>
      </c>
      <c r="DJ27" s="677">
        <f t="shared" si="274"/>
        <v>0</v>
      </c>
      <c r="DK27" s="678">
        <f t="shared" si="275"/>
        <v>0</v>
      </c>
      <c r="DL27" s="677">
        <f t="shared" si="276"/>
        <v>3</v>
      </c>
      <c r="DM27" s="678">
        <f t="shared" si="277"/>
        <v>1</v>
      </c>
      <c r="DN27" s="328">
        <f t="shared" si="278"/>
        <v>-4</v>
      </c>
      <c r="DO27" s="412">
        <f t="shared" si="279"/>
        <v>-0.66666666666666663</v>
      </c>
      <c r="DP27" s="328">
        <f t="shared" si="280"/>
        <v>1</v>
      </c>
      <c r="DQ27" s="412">
        <f t="shared" si="281"/>
        <v>0.5</v>
      </c>
      <c r="DR27" s="328">
        <f t="shared" si="282"/>
        <v>12</v>
      </c>
      <c r="DS27" s="412">
        <f t="shared" si="283"/>
        <v>4</v>
      </c>
      <c r="DT27" s="328">
        <f t="shared" si="284"/>
        <v>-9</v>
      </c>
      <c r="DU27" s="412">
        <f t="shared" si="285"/>
        <v>-0.6</v>
      </c>
      <c r="DV27" s="328">
        <f t="shared" si="286"/>
        <v>4</v>
      </c>
      <c r="DW27" s="412">
        <f t="shared" si="287"/>
        <v>0.66666666666666663</v>
      </c>
      <c r="DX27" s="328">
        <f t="shared" si="288"/>
        <v>17</v>
      </c>
      <c r="DY27" s="412">
        <f t="shared" si="289"/>
        <v>1.7</v>
      </c>
      <c r="DZ27" s="328">
        <f t="shared" si="290"/>
        <v>-11</v>
      </c>
      <c r="EA27" s="412">
        <f t="shared" si="291"/>
        <v>-0.40740740740740738</v>
      </c>
      <c r="EB27" s="328">
        <f t="shared" si="292"/>
        <v>-4</v>
      </c>
      <c r="EC27" s="412">
        <f t="shared" si="293"/>
        <v>-0.25</v>
      </c>
      <c r="ED27" s="328">
        <f t="shared" si="294"/>
        <v>19</v>
      </c>
      <c r="EE27" s="412">
        <f t="shared" si="295"/>
        <v>1.5833333333333333</v>
      </c>
      <c r="EF27" s="328">
        <f t="shared" si="296"/>
        <v>-3</v>
      </c>
      <c r="EG27" s="412">
        <f t="shared" si="297"/>
        <v>-9.6774193548387094E-2</v>
      </c>
      <c r="EH27" s="328">
        <f t="shared" si="298"/>
        <v>5</v>
      </c>
      <c r="EI27" s="412">
        <f t="shared" si="299"/>
        <v>0.17857142857142858</v>
      </c>
      <c r="EJ27" s="328">
        <f t="shared" si="300"/>
        <v>-13</v>
      </c>
      <c r="EK27" s="412">
        <f t="shared" si="301"/>
        <v>-0.39393939393939392</v>
      </c>
      <c r="EL27" s="328">
        <f t="shared" si="302"/>
        <v>13</v>
      </c>
      <c r="EM27" s="412">
        <f t="shared" si="303"/>
        <v>0.65</v>
      </c>
      <c r="EN27" s="328">
        <f t="shared" si="304"/>
        <v>-27</v>
      </c>
      <c r="EO27" s="412">
        <f t="shared" si="305"/>
        <v>-0.81818181818181823</v>
      </c>
      <c r="EP27" s="328">
        <f t="shared" si="306"/>
        <v>29</v>
      </c>
      <c r="EQ27" s="412">
        <f t="shared" si="307"/>
        <v>4.833333333333333</v>
      </c>
      <c r="ER27" s="328">
        <f t="shared" si="308"/>
        <v>-18</v>
      </c>
      <c r="ES27" s="412">
        <f t="shared" si="309"/>
        <v>-0.51428571428571423</v>
      </c>
      <c r="ET27" s="328">
        <f t="shared" si="310"/>
        <v>20</v>
      </c>
      <c r="EU27" s="412">
        <f t="shared" si="311"/>
        <v>1.1764705882352942</v>
      </c>
      <c r="EV27" s="328">
        <f t="shared" si="312"/>
        <v>2</v>
      </c>
      <c r="EW27" s="412">
        <f t="shared" si="313"/>
        <v>5.4054054054054057E-2</v>
      </c>
      <c r="EX27" s="328">
        <f t="shared" si="314"/>
        <v>-12</v>
      </c>
      <c r="EY27" s="412">
        <f t="shared" si="315"/>
        <v>-0.30769230769230771</v>
      </c>
      <c r="EZ27" s="328">
        <f t="shared" si="316"/>
        <v>-27</v>
      </c>
      <c r="FA27" s="412">
        <f t="shared" si="317"/>
        <v>-1</v>
      </c>
      <c r="FB27" s="328">
        <f t="shared" si="318"/>
        <v>0</v>
      </c>
      <c r="FC27" s="412" t="e">
        <f t="shared" si="319"/>
        <v>#DIV/0!</v>
      </c>
      <c r="FD27" s="328">
        <f t="shared" si="320"/>
        <v>0</v>
      </c>
      <c r="FE27" s="412" t="e">
        <f t="shared" si="321"/>
        <v>#DIV/0!</v>
      </c>
      <c r="FF27" s="328">
        <f t="shared" si="322"/>
        <v>0</v>
      </c>
      <c r="FG27" s="412" t="e">
        <f t="shared" si="323"/>
        <v>#DIV/0!</v>
      </c>
      <c r="FH27" s="214">
        <f t="shared" si="324"/>
        <v>16</v>
      </c>
      <c r="FI27" s="727">
        <f t="shared" si="325"/>
        <v>27</v>
      </c>
      <c r="FJ27" s="677">
        <f t="shared" si="326"/>
        <v>11</v>
      </c>
      <c r="FK27" s="117">
        <f t="shared" si="327"/>
        <v>0.6875</v>
      </c>
      <c r="FL27" s="707"/>
      <c r="FM27" s="707"/>
      <c r="FN27" s="707"/>
      <c r="FO27" t="str">
        <f t="shared" si="366"/>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28"/>
        <v>39</v>
      </c>
      <c r="GB27" s="279">
        <f t="shared" si="329"/>
        <v>42</v>
      </c>
      <c r="GC27" s="279">
        <f t="shared" si="330"/>
        <v>26</v>
      </c>
      <c r="GD27" s="279">
        <f t="shared" si="331"/>
        <v>2</v>
      </c>
      <c r="GE27" s="279">
        <f t="shared" si="332"/>
        <v>4</v>
      </c>
      <c r="GF27" s="279">
        <f t="shared" si="333"/>
        <v>3</v>
      </c>
      <c r="GG27" s="279">
        <f t="shared" si="334"/>
        <v>8</v>
      </c>
      <c r="GH27" s="279">
        <f t="shared" si="335"/>
        <v>9</v>
      </c>
      <c r="GI27" s="279">
        <f t="shared" si="336"/>
        <v>5</v>
      </c>
      <c r="GJ27" s="279">
        <f t="shared" si="337"/>
        <v>2</v>
      </c>
      <c r="GK27" s="279">
        <f t="shared" si="338"/>
        <v>2</v>
      </c>
      <c r="GL27" s="279">
        <f t="shared" si="339"/>
        <v>6</v>
      </c>
      <c r="GM27" s="279">
        <f t="shared" si="340"/>
        <v>8</v>
      </c>
      <c r="GN27" s="279">
        <f t="shared" si="341"/>
        <v>7</v>
      </c>
      <c r="GO27" s="279">
        <f t="shared" si="342"/>
        <v>5</v>
      </c>
      <c r="GP27" s="279">
        <f t="shared" si="343"/>
        <v>13</v>
      </c>
      <c r="GQ27" s="279">
        <f t="shared" si="344"/>
        <v>19</v>
      </c>
      <c r="GR27" s="279">
        <f t="shared" si="345"/>
        <v>82</v>
      </c>
      <c r="GS27" s="279">
        <f t="shared" si="346"/>
        <v>95</v>
      </c>
      <c r="GT27" s="279">
        <f t="shared" si="347"/>
        <v>18</v>
      </c>
      <c r="GU27" s="279">
        <f t="shared" si="348"/>
        <v>6</v>
      </c>
      <c r="GV27" s="279">
        <f t="shared" si="349"/>
        <v>16</v>
      </c>
      <c r="GW27" s="279">
        <f t="shared" si="350"/>
        <v>3</v>
      </c>
      <c r="GX27" s="279">
        <f t="shared" si="351"/>
        <v>3</v>
      </c>
      <c r="GY27" s="830">
        <f t="shared" si="352"/>
        <v>6</v>
      </c>
      <c r="GZ27" s="830">
        <f t="shared" si="353"/>
        <v>2</v>
      </c>
      <c r="HA27" s="830">
        <f t="shared" si="354"/>
        <v>3</v>
      </c>
      <c r="HB27" s="830">
        <f t="shared" si="355"/>
        <v>15</v>
      </c>
      <c r="HC27" s="830">
        <f t="shared" si="356"/>
        <v>6</v>
      </c>
      <c r="HD27" s="830">
        <f t="shared" si="357"/>
        <v>10</v>
      </c>
      <c r="HE27" s="830">
        <f t="shared" si="358"/>
        <v>27</v>
      </c>
      <c r="HF27" s="830">
        <f t="shared" si="359"/>
        <v>16</v>
      </c>
      <c r="HG27" s="830">
        <f t="shared" si="360"/>
        <v>12</v>
      </c>
      <c r="HH27" s="830">
        <f t="shared" si="361"/>
        <v>31</v>
      </c>
      <c r="HI27" s="830">
        <f t="shared" si="362"/>
        <v>28</v>
      </c>
      <c r="HJ27" s="830">
        <f t="shared" si="363"/>
        <v>33</v>
      </c>
      <c r="HK27" s="958">
        <f t="shared" si="364"/>
        <v>20</v>
      </c>
      <c r="HL27" s="958">
        <f t="shared" si="365"/>
        <v>33</v>
      </c>
      <c r="HM27" s="958">
        <f t="shared" si="365"/>
        <v>6</v>
      </c>
      <c r="HN27" s="958">
        <f t="shared" si="365"/>
        <v>35</v>
      </c>
      <c r="HO27" s="958">
        <f t="shared" si="365"/>
        <v>17</v>
      </c>
      <c r="HP27" s="958">
        <f t="shared" si="365"/>
        <v>37</v>
      </c>
      <c r="HQ27" s="958">
        <f t="shared" si="365"/>
        <v>39</v>
      </c>
      <c r="HR27" s="958">
        <f t="shared" si="365"/>
        <v>27</v>
      </c>
      <c r="HS27" s="958">
        <f t="shared" si="365"/>
        <v>0</v>
      </c>
      <c r="HT27" s="958">
        <f t="shared" si="365"/>
        <v>0</v>
      </c>
      <c r="HU27" s="958">
        <f t="shared" si="365"/>
        <v>0</v>
      </c>
      <c r="HV27" s="958">
        <f t="shared" si="365"/>
        <v>0</v>
      </c>
    </row>
    <row r="28" spans="1:230" x14ac:dyDescent="0.25">
      <c r="A28" s="802"/>
      <c r="B28" s="56">
        <v>3.2</v>
      </c>
      <c r="C28" s="7"/>
      <c r="D28" s="119"/>
      <c r="E28" s="1060" t="s">
        <v>43</v>
      </c>
      <c r="F28" s="1060"/>
      <c r="G28" s="1061"/>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32"/>
        <v>82222</v>
      </c>
      <c r="AW28" s="163">
        <f t="shared" si="233"/>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36"/>
        <v>94891</v>
      </c>
      <c r="BK28" s="163">
        <f t="shared" si="237"/>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44"/>
        <v>97104</v>
      </c>
      <c r="BY28" s="163">
        <f t="shared" si="245"/>
        <v>8092</v>
      </c>
      <c r="BZ28" s="634">
        <v>7717</v>
      </c>
      <c r="CA28" s="70">
        <v>6918</v>
      </c>
      <c r="CB28" s="23">
        <v>6785</v>
      </c>
      <c r="CC28" s="70">
        <v>7262</v>
      </c>
      <c r="CD28" s="23">
        <v>6709</v>
      </c>
      <c r="CE28" s="70">
        <v>7615</v>
      </c>
      <c r="CF28" s="634">
        <v>6893</v>
      </c>
      <c r="CG28" s="70">
        <v>7391</v>
      </c>
      <c r="CH28" s="634"/>
      <c r="CI28" s="634"/>
      <c r="CJ28" s="634"/>
      <c r="CK28" s="634"/>
      <c r="CL28" s="130">
        <f t="shared" si="250"/>
        <v>57290</v>
      </c>
      <c r="CM28" s="163">
        <f t="shared" si="251"/>
        <v>7161.25</v>
      </c>
      <c r="CN28" s="671">
        <f t="shared" si="252"/>
        <v>692</v>
      </c>
      <c r="CO28" s="672">
        <f t="shared" si="253"/>
        <v>0.10516717325227963</v>
      </c>
      <c r="CP28" s="671">
        <f t="shared" si="254"/>
        <v>-217</v>
      </c>
      <c r="CQ28" s="672">
        <f t="shared" si="255"/>
        <v>-2.984048404840484E-2</v>
      </c>
      <c r="CR28" s="671">
        <f t="shared" si="256"/>
        <v>455</v>
      </c>
      <c r="CS28" s="672">
        <f t="shared" si="257"/>
        <v>6.449326718639263E-2</v>
      </c>
      <c r="CT28" s="671">
        <f t="shared" si="258"/>
        <v>6161</v>
      </c>
      <c r="CU28" s="672">
        <f t="shared" si="259"/>
        <v>0.82037283621837553</v>
      </c>
      <c r="CV28" s="671">
        <f t="shared" si="260"/>
        <v>-4662</v>
      </c>
      <c r="CW28" s="672">
        <f t="shared" si="261"/>
        <v>-0.34101382488479265</v>
      </c>
      <c r="CX28" s="671">
        <f t="shared" si="262"/>
        <v>-1339</v>
      </c>
      <c r="CY28" s="672">
        <f t="shared" si="263"/>
        <v>-0.14862914862914864</v>
      </c>
      <c r="CZ28" s="671">
        <f t="shared" si="264"/>
        <v>745</v>
      </c>
      <c r="DA28" s="672">
        <f t="shared" si="265"/>
        <v>9.7131681877444587E-2</v>
      </c>
      <c r="DB28" s="671">
        <f t="shared" si="266"/>
        <v>-1515</v>
      </c>
      <c r="DC28" s="672">
        <f t="shared" si="267"/>
        <v>-0.18003565062388591</v>
      </c>
      <c r="DD28" s="671">
        <f t="shared" si="268"/>
        <v>-161</v>
      </c>
      <c r="DE28" s="672">
        <f t="shared" si="269"/>
        <v>-2.3333333333333334E-2</v>
      </c>
      <c r="DF28" s="671">
        <f t="shared" si="270"/>
        <v>115</v>
      </c>
      <c r="DG28" s="109">
        <f t="shared" si="271"/>
        <v>1.7064846416382253E-2</v>
      </c>
      <c r="DH28" s="671">
        <f t="shared" si="272"/>
        <v>-180</v>
      </c>
      <c r="DI28" s="672">
        <f t="shared" si="273"/>
        <v>-2.6262036766851474E-2</v>
      </c>
      <c r="DJ28" s="671">
        <f t="shared" si="274"/>
        <v>448</v>
      </c>
      <c r="DK28" s="672">
        <f t="shared" si="275"/>
        <v>6.7126161222655079E-2</v>
      </c>
      <c r="DL28" s="671">
        <f t="shared" si="276"/>
        <v>333</v>
      </c>
      <c r="DM28" s="672">
        <f t="shared" si="277"/>
        <v>4.675652906486942E-2</v>
      </c>
      <c r="DN28" s="323">
        <f t="shared" si="278"/>
        <v>-470</v>
      </c>
      <c r="DO28" s="410">
        <f t="shared" si="279"/>
        <v>-6.304493628437291E-2</v>
      </c>
      <c r="DP28" s="323">
        <f t="shared" si="280"/>
        <v>531</v>
      </c>
      <c r="DQ28" s="410">
        <f t="shared" si="281"/>
        <v>7.6020042949176803E-2</v>
      </c>
      <c r="DR28" s="323">
        <f t="shared" si="282"/>
        <v>5500</v>
      </c>
      <c r="DS28" s="410">
        <f t="shared" si="283"/>
        <v>0.73177221926556679</v>
      </c>
      <c r="DT28" s="323">
        <f t="shared" si="284"/>
        <v>-5374</v>
      </c>
      <c r="DU28" s="410">
        <f t="shared" si="285"/>
        <v>-0.41287645974185616</v>
      </c>
      <c r="DV28" s="323">
        <f t="shared" si="286"/>
        <v>7</v>
      </c>
      <c r="DW28" s="410">
        <f t="shared" si="287"/>
        <v>9.1599057838262238E-4</v>
      </c>
      <c r="DX28" s="323">
        <f t="shared" si="288"/>
        <v>1159</v>
      </c>
      <c r="DY28" s="410">
        <f t="shared" si="289"/>
        <v>0.15152307491175318</v>
      </c>
      <c r="DZ28" s="323">
        <f t="shared" si="290"/>
        <v>-1531</v>
      </c>
      <c r="EA28" s="410">
        <f t="shared" si="291"/>
        <v>-0.17381925522252498</v>
      </c>
      <c r="EB28" s="323">
        <f t="shared" si="292"/>
        <v>936</v>
      </c>
      <c r="EC28" s="410">
        <f t="shared" si="293"/>
        <v>0.12862443314552699</v>
      </c>
      <c r="ED28" s="323">
        <f t="shared" si="294"/>
        <v>252</v>
      </c>
      <c r="EE28" s="410">
        <f t="shared" si="295"/>
        <v>3.068306343601607E-2</v>
      </c>
      <c r="EF28" s="323">
        <f t="shared" si="296"/>
        <v>-1690</v>
      </c>
      <c r="EG28" s="410">
        <f t="shared" si="297"/>
        <v>-0.19964559952746605</v>
      </c>
      <c r="EH28" s="323">
        <f t="shared" si="298"/>
        <v>528</v>
      </c>
      <c r="EI28" s="410">
        <f t="shared" si="299"/>
        <v>7.7933579335793354E-2</v>
      </c>
      <c r="EJ28" s="323">
        <f t="shared" si="300"/>
        <v>414</v>
      </c>
      <c r="EK28" s="410">
        <f t="shared" si="301"/>
        <v>5.66890319046967E-2</v>
      </c>
      <c r="EL28" s="323">
        <f t="shared" si="302"/>
        <v>-799</v>
      </c>
      <c r="EM28" s="410">
        <f t="shared" si="303"/>
        <v>-0.10353764416223921</v>
      </c>
      <c r="EN28" s="323">
        <f t="shared" si="304"/>
        <v>-133</v>
      </c>
      <c r="EO28" s="410">
        <f t="shared" si="305"/>
        <v>-1.9225209598149755E-2</v>
      </c>
      <c r="EP28" s="323">
        <f t="shared" si="306"/>
        <v>477</v>
      </c>
      <c r="EQ28" s="410">
        <f t="shared" si="307"/>
        <v>7.0302137067059692E-2</v>
      </c>
      <c r="ER28" s="323">
        <f t="shared" si="308"/>
        <v>-553</v>
      </c>
      <c r="ES28" s="410">
        <f t="shared" si="309"/>
        <v>-7.6149820985954284E-2</v>
      </c>
      <c r="ET28" s="323">
        <f t="shared" si="310"/>
        <v>906</v>
      </c>
      <c r="EU28" s="410">
        <f t="shared" si="311"/>
        <v>0.13504248025040991</v>
      </c>
      <c r="EV28" s="323">
        <f t="shared" si="312"/>
        <v>-722</v>
      </c>
      <c r="EW28" s="410">
        <f t="shared" si="313"/>
        <v>-9.4812869336835193E-2</v>
      </c>
      <c r="EX28" s="323">
        <f t="shared" si="314"/>
        <v>498</v>
      </c>
      <c r="EY28" s="410">
        <f t="shared" si="315"/>
        <v>7.2247207311765566E-2</v>
      </c>
      <c r="EZ28" s="323">
        <f t="shared" si="316"/>
        <v>-7391</v>
      </c>
      <c r="FA28" s="410">
        <f t="shared" si="317"/>
        <v>-1</v>
      </c>
      <c r="FB28" s="323">
        <f t="shared" si="318"/>
        <v>0</v>
      </c>
      <c r="FC28" s="410" t="e">
        <f t="shared" si="319"/>
        <v>#DIV/0!</v>
      </c>
      <c r="FD28" s="323">
        <f t="shared" si="320"/>
        <v>0</v>
      </c>
      <c r="FE28" s="410" t="e">
        <f t="shared" si="321"/>
        <v>#DIV/0!</v>
      </c>
      <c r="FF28" s="323">
        <f t="shared" si="322"/>
        <v>0</v>
      </c>
      <c r="FG28" s="410" t="e">
        <f t="shared" si="323"/>
        <v>#DIV/0!</v>
      </c>
      <c r="FH28" s="209">
        <f t="shared" si="324"/>
        <v>7277</v>
      </c>
      <c r="FI28" s="720">
        <f t="shared" si="325"/>
        <v>7391</v>
      </c>
      <c r="FJ28" s="671">
        <f t="shared" si="326"/>
        <v>114</v>
      </c>
      <c r="FK28" s="109">
        <f t="shared" si="327"/>
        <v>1.5665796344647518E-2</v>
      </c>
      <c r="FL28" s="707"/>
      <c r="FM28" s="707"/>
      <c r="FN28" s="707"/>
      <c r="FO28" t="str">
        <f t="shared" si="366"/>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28"/>
        <v>6665</v>
      </c>
      <c r="GB28" s="271">
        <f t="shared" si="329"/>
        <v>7045</v>
      </c>
      <c r="GC28" s="271">
        <f t="shared" si="330"/>
        <v>5368</v>
      </c>
      <c r="GD28" s="271">
        <f t="shared" si="331"/>
        <v>8782</v>
      </c>
      <c r="GE28" s="271">
        <f t="shared" si="332"/>
        <v>6403</v>
      </c>
      <c r="GF28" s="271">
        <f t="shared" si="333"/>
        <v>5780</v>
      </c>
      <c r="GG28" s="271">
        <f t="shared" si="334"/>
        <v>7404</v>
      </c>
      <c r="GH28" s="271">
        <f t="shared" si="335"/>
        <v>7046</v>
      </c>
      <c r="GI28" s="271">
        <f t="shared" si="336"/>
        <v>6225</v>
      </c>
      <c r="GJ28" s="271">
        <f t="shared" si="337"/>
        <v>6705</v>
      </c>
      <c r="GK28" s="271">
        <f t="shared" si="338"/>
        <v>8219</v>
      </c>
      <c r="GL28" s="271">
        <f t="shared" si="339"/>
        <v>6580</v>
      </c>
      <c r="GM28" s="271">
        <f t="shared" si="340"/>
        <v>7272</v>
      </c>
      <c r="GN28" s="271">
        <f t="shared" si="341"/>
        <v>7055</v>
      </c>
      <c r="GO28" s="271">
        <f t="shared" si="342"/>
        <v>7510</v>
      </c>
      <c r="GP28" s="271">
        <f t="shared" si="343"/>
        <v>13671</v>
      </c>
      <c r="GQ28" s="271">
        <f t="shared" si="344"/>
        <v>9009</v>
      </c>
      <c r="GR28" s="271">
        <f t="shared" si="345"/>
        <v>7670</v>
      </c>
      <c r="GS28" s="271">
        <f t="shared" si="346"/>
        <v>8415</v>
      </c>
      <c r="GT28" s="271">
        <f t="shared" si="347"/>
        <v>6900</v>
      </c>
      <c r="GU28" s="271">
        <f t="shared" si="348"/>
        <v>6739</v>
      </c>
      <c r="GV28" s="271">
        <f t="shared" si="349"/>
        <v>6854</v>
      </c>
      <c r="GW28" s="271">
        <f t="shared" si="350"/>
        <v>6674</v>
      </c>
      <c r="GX28" s="271">
        <f t="shared" si="351"/>
        <v>7122</v>
      </c>
      <c r="GY28" s="826">
        <f t="shared" si="352"/>
        <v>7455</v>
      </c>
      <c r="GZ28" s="826">
        <f t="shared" si="353"/>
        <v>6985</v>
      </c>
      <c r="HA28" s="826">
        <f t="shared" si="354"/>
        <v>7516</v>
      </c>
      <c r="HB28" s="826">
        <f t="shared" si="355"/>
        <v>13016</v>
      </c>
      <c r="HC28" s="826">
        <f t="shared" si="356"/>
        <v>7642</v>
      </c>
      <c r="HD28" s="826">
        <f t="shared" si="357"/>
        <v>7649</v>
      </c>
      <c r="HE28" s="826">
        <f t="shared" si="358"/>
        <v>8808</v>
      </c>
      <c r="HF28" s="826">
        <f t="shared" si="359"/>
        <v>7277</v>
      </c>
      <c r="HG28" s="826">
        <f t="shared" si="360"/>
        <v>8213</v>
      </c>
      <c r="HH28" s="826">
        <f t="shared" si="361"/>
        <v>8465</v>
      </c>
      <c r="HI28" s="826">
        <f t="shared" si="362"/>
        <v>6775</v>
      </c>
      <c r="HJ28" s="826">
        <f t="shared" si="363"/>
        <v>7303</v>
      </c>
      <c r="HK28" s="954">
        <f t="shared" si="364"/>
        <v>7717</v>
      </c>
      <c r="HL28" s="954">
        <f t="shared" si="365"/>
        <v>6918</v>
      </c>
      <c r="HM28" s="954">
        <f t="shared" si="365"/>
        <v>6785</v>
      </c>
      <c r="HN28" s="954">
        <f t="shared" si="365"/>
        <v>7262</v>
      </c>
      <c r="HO28" s="954">
        <f t="shared" si="365"/>
        <v>6709</v>
      </c>
      <c r="HP28" s="954">
        <f t="shared" si="365"/>
        <v>7615</v>
      </c>
      <c r="HQ28" s="954">
        <f t="shared" si="365"/>
        <v>6893</v>
      </c>
      <c r="HR28" s="954">
        <f t="shared" si="365"/>
        <v>7391</v>
      </c>
      <c r="HS28" s="954">
        <f t="shared" si="365"/>
        <v>0</v>
      </c>
      <c r="HT28" s="954">
        <f t="shared" si="365"/>
        <v>0</v>
      </c>
      <c r="HU28" s="954">
        <f t="shared" si="365"/>
        <v>0</v>
      </c>
      <c r="HV28" s="954">
        <f t="shared" si="365"/>
        <v>0</v>
      </c>
    </row>
    <row r="29" spans="1:230" x14ac:dyDescent="0.25">
      <c r="A29" s="802"/>
      <c r="B29" s="56">
        <v>3.3</v>
      </c>
      <c r="C29" s="7"/>
      <c r="D29" s="119"/>
      <c r="E29" s="1043" t="s">
        <v>44</v>
      </c>
      <c r="F29" s="1043"/>
      <c r="G29" s="1044"/>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33"/>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37"/>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45"/>
        <v>2.75</v>
      </c>
      <c r="BZ29" s="636">
        <v>5.5</v>
      </c>
      <c r="CA29" s="167">
        <v>2.2999999999999998</v>
      </c>
      <c r="CB29" s="81">
        <v>2.8</v>
      </c>
      <c r="CC29" s="167">
        <v>2.6</v>
      </c>
      <c r="CD29" s="81">
        <v>2.7</v>
      </c>
      <c r="CE29" s="167">
        <v>3</v>
      </c>
      <c r="CF29" s="636">
        <v>2.8</v>
      </c>
      <c r="CG29" s="167">
        <v>3.7</v>
      </c>
      <c r="CH29" s="636"/>
      <c r="CI29" s="636"/>
      <c r="CJ29" s="636"/>
      <c r="CK29" s="636"/>
      <c r="CL29" s="180">
        <v>0</v>
      </c>
      <c r="CM29" s="153">
        <f t="shared" si="251"/>
        <v>3.1749999999999998</v>
      </c>
      <c r="CN29" s="679">
        <f t="shared" si="252"/>
        <v>9.9999999999999867E-2</v>
      </c>
      <c r="CO29" s="672">
        <f t="shared" si="253"/>
        <v>5.5555555555555483E-2</v>
      </c>
      <c r="CP29" s="679">
        <f t="shared" si="254"/>
        <v>-0.39999999999999991</v>
      </c>
      <c r="CQ29" s="672">
        <f t="shared" si="255"/>
        <v>-0.21052631578947364</v>
      </c>
      <c r="CR29" s="679">
        <f t="shared" si="256"/>
        <v>0</v>
      </c>
      <c r="CS29" s="672">
        <f t="shared" si="257"/>
        <v>0</v>
      </c>
      <c r="CT29" s="679">
        <f t="shared" si="258"/>
        <v>-0.10000000000000009</v>
      </c>
      <c r="CU29" s="672">
        <f t="shared" si="259"/>
        <v>-6.6666666666666721E-2</v>
      </c>
      <c r="CV29" s="679">
        <f t="shared" si="260"/>
        <v>0.70000000000000018</v>
      </c>
      <c r="CW29" s="672">
        <f t="shared" si="261"/>
        <v>0.50000000000000011</v>
      </c>
      <c r="CX29" s="679">
        <f t="shared" si="262"/>
        <v>-0.30000000000000004</v>
      </c>
      <c r="CY29" s="672">
        <f t="shared" si="263"/>
        <v>-0.14285714285714288</v>
      </c>
      <c r="CZ29" s="679">
        <f t="shared" si="264"/>
        <v>0.49999999999999978</v>
      </c>
      <c r="DA29" s="672">
        <f t="shared" si="265"/>
        <v>0.27777777777777762</v>
      </c>
      <c r="DB29" s="679">
        <f t="shared" si="266"/>
        <v>0.70000000000000018</v>
      </c>
      <c r="DC29" s="672">
        <f t="shared" si="267"/>
        <v>0.3043478260869566</v>
      </c>
      <c r="DD29" s="679">
        <f t="shared" si="268"/>
        <v>-1.1000000000000001</v>
      </c>
      <c r="DE29" s="672">
        <f t="shared" si="269"/>
        <v>-0.3666666666666667</v>
      </c>
      <c r="DF29" s="679">
        <f t="shared" si="270"/>
        <v>0.10000000000000009</v>
      </c>
      <c r="DG29" s="109">
        <f t="shared" si="271"/>
        <v>5.2631578947368474E-2</v>
      </c>
      <c r="DH29" s="679">
        <f t="shared" si="272"/>
        <v>-0.37999999999999989</v>
      </c>
      <c r="DI29" s="672">
        <f t="shared" si="273"/>
        <v>-0.18999999999999995</v>
      </c>
      <c r="DJ29" s="679">
        <f t="shared" si="274"/>
        <v>7.9999999999999849E-2</v>
      </c>
      <c r="DK29" s="672">
        <f t="shared" si="275"/>
        <v>4.9382716049382616E-2</v>
      </c>
      <c r="DL29" s="679">
        <f t="shared" si="276"/>
        <v>0.50000000000000022</v>
      </c>
      <c r="DM29" s="672">
        <f t="shared" si="277"/>
        <v>0.29411764705882365</v>
      </c>
      <c r="DN29" s="329">
        <f t="shared" si="278"/>
        <v>0.59999999999999964</v>
      </c>
      <c r="DO29" s="410">
        <f t="shared" si="279"/>
        <v>0.27272727272727254</v>
      </c>
      <c r="DP29" s="329">
        <f t="shared" si="280"/>
        <v>0.30000000000000027</v>
      </c>
      <c r="DQ29" s="410">
        <f t="shared" si="281"/>
        <v>0.10714285714285725</v>
      </c>
      <c r="DR29" s="329">
        <f t="shared" si="282"/>
        <v>-1.6</v>
      </c>
      <c r="DS29" s="410">
        <f t="shared" si="283"/>
        <v>-0.5161290322580645</v>
      </c>
      <c r="DT29" s="329">
        <f t="shared" si="284"/>
        <v>3.3</v>
      </c>
      <c r="DU29" s="410">
        <f t="shared" si="285"/>
        <v>2.1999999999999997</v>
      </c>
      <c r="DV29" s="329">
        <f t="shared" si="286"/>
        <v>-0.29999999999999982</v>
      </c>
      <c r="DW29" s="410">
        <f t="shared" si="287"/>
        <v>-6.2499999999999965E-2</v>
      </c>
      <c r="DX29" s="329">
        <f t="shared" si="288"/>
        <v>-1.9</v>
      </c>
      <c r="DY29" s="410">
        <f t="shared" si="289"/>
        <v>-0.42222222222222222</v>
      </c>
      <c r="DZ29" s="329">
        <f t="shared" si="290"/>
        <v>0.29999999999999982</v>
      </c>
      <c r="EA29" s="410">
        <f t="shared" si="291"/>
        <v>0.11538461538461531</v>
      </c>
      <c r="EB29" s="329">
        <f t="shared" si="292"/>
        <v>-0.5</v>
      </c>
      <c r="EC29" s="410">
        <f t="shared" si="293"/>
        <v>-0.17241379310344829</v>
      </c>
      <c r="ED29" s="329">
        <f t="shared" si="294"/>
        <v>-0.39999999999999991</v>
      </c>
      <c r="EE29" s="410">
        <f t="shared" si="295"/>
        <v>-0.16666666666666663</v>
      </c>
      <c r="EF29" s="329">
        <f t="shared" si="296"/>
        <v>0.10000000000000009</v>
      </c>
      <c r="EG29" s="410">
        <f t="shared" si="297"/>
        <v>5.0000000000000044E-2</v>
      </c>
      <c r="EH29" s="329">
        <f t="shared" si="298"/>
        <v>0</v>
      </c>
      <c r="EI29" s="410">
        <f t="shared" si="299"/>
        <v>0</v>
      </c>
      <c r="EJ29" s="329">
        <f t="shared" si="300"/>
        <v>3.4</v>
      </c>
      <c r="EK29" s="410">
        <f t="shared" si="301"/>
        <v>1.6190476190476188</v>
      </c>
      <c r="EL29" s="329">
        <f t="shared" si="302"/>
        <v>-3.2</v>
      </c>
      <c r="EM29" s="410">
        <f t="shared" si="303"/>
        <v>-0.5818181818181819</v>
      </c>
      <c r="EN29" s="329">
        <f t="shared" si="304"/>
        <v>0.5</v>
      </c>
      <c r="EO29" s="410">
        <f t="shared" si="305"/>
        <v>0.21739130434782611</v>
      </c>
      <c r="EP29" s="329">
        <f t="shared" si="306"/>
        <v>-0.19999999999999973</v>
      </c>
      <c r="EQ29" s="410">
        <f t="shared" si="307"/>
        <v>-7.1428571428571341E-2</v>
      </c>
      <c r="ER29" s="329">
        <f t="shared" si="308"/>
        <v>0.10000000000000009</v>
      </c>
      <c r="ES29" s="410">
        <f t="shared" si="309"/>
        <v>3.8461538461538491E-2</v>
      </c>
      <c r="ET29" s="329">
        <f t="shared" si="310"/>
        <v>0.29999999999999982</v>
      </c>
      <c r="EU29" s="410">
        <f t="shared" si="311"/>
        <v>0.11111111111111104</v>
      </c>
      <c r="EV29" s="329">
        <f t="shared" si="312"/>
        <v>-0.20000000000000018</v>
      </c>
      <c r="EW29" s="410">
        <f t="shared" si="313"/>
        <v>-6.6666666666666721E-2</v>
      </c>
      <c r="EX29" s="329">
        <f t="shared" si="314"/>
        <v>0.90000000000000036</v>
      </c>
      <c r="EY29" s="410">
        <f t="shared" si="315"/>
        <v>0.32142857142857156</v>
      </c>
      <c r="EZ29" s="329">
        <f t="shared" si="316"/>
        <v>-3.7</v>
      </c>
      <c r="FA29" s="410">
        <f t="shared" si="317"/>
        <v>-1</v>
      </c>
      <c r="FB29" s="329">
        <f t="shared" si="318"/>
        <v>0</v>
      </c>
      <c r="FC29" s="410" t="e">
        <f t="shared" si="319"/>
        <v>#DIV/0!</v>
      </c>
      <c r="FD29" s="329">
        <f t="shared" si="320"/>
        <v>0</v>
      </c>
      <c r="FE29" s="410" t="e">
        <f t="shared" si="321"/>
        <v>#DIV/0!</v>
      </c>
      <c r="FF29" s="329">
        <f t="shared" si="322"/>
        <v>0</v>
      </c>
      <c r="FG29" s="410" t="e">
        <f t="shared" si="323"/>
        <v>#DIV/0!</v>
      </c>
      <c r="FH29" s="215">
        <f t="shared" si="324"/>
        <v>2.9</v>
      </c>
      <c r="FI29" s="728">
        <f t="shared" si="325"/>
        <v>3.7</v>
      </c>
      <c r="FJ29" s="679">
        <f t="shared" si="326"/>
        <v>0.80000000000000027</v>
      </c>
      <c r="FK29" s="109">
        <f t="shared" si="327"/>
        <v>0.27586206896551735</v>
      </c>
      <c r="FL29" s="707"/>
      <c r="FM29" s="707"/>
      <c r="FN29" s="707"/>
      <c r="FO29" t="str">
        <f t="shared" si="366"/>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28"/>
        <v>1.8</v>
      </c>
      <c r="GB29" s="281">
        <f t="shared" si="329"/>
        <v>2.1</v>
      </c>
      <c r="GC29" s="281">
        <f t="shared" si="330"/>
        <v>2</v>
      </c>
      <c r="GD29" s="281">
        <f t="shared" si="331"/>
        <v>1.4</v>
      </c>
      <c r="GE29" s="281">
        <f t="shared" si="332"/>
        <v>2.2999999999999998</v>
      </c>
      <c r="GF29" s="281">
        <f t="shared" si="333"/>
        <v>2.4</v>
      </c>
      <c r="GG29" s="281">
        <f t="shared" si="334"/>
        <v>2.2000000000000002</v>
      </c>
      <c r="GH29" s="281">
        <f t="shared" si="335"/>
        <v>1.8</v>
      </c>
      <c r="GI29" s="281">
        <f t="shared" si="336"/>
        <v>1.8</v>
      </c>
      <c r="GJ29" s="281">
        <f t="shared" si="337"/>
        <v>1.8</v>
      </c>
      <c r="GK29" s="281">
        <f t="shared" si="338"/>
        <v>1.5</v>
      </c>
      <c r="GL29" s="281">
        <f t="shared" si="339"/>
        <v>1.8</v>
      </c>
      <c r="GM29" s="281">
        <f t="shared" si="340"/>
        <v>1.9</v>
      </c>
      <c r="GN29" s="281">
        <f t="shared" si="341"/>
        <v>1.5</v>
      </c>
      <c r="GO29" s="281">
        <f t="shared" si="342"/>
        <v>1.5</v>
      </c>
      <c r="GP29" s="281">
        <f t="shared" si="343"/>
        <v>1.4</v>
      </c>
      <c r="GQ29" s="281">
        <f t="shared" si="344"/>
        <v>2.1</v>
      </c>
      <c r="GR29" s="281">
        <f t="shared" si="345"/>
        <v>1.8</v>
      </c>
      <c r="GS29" s="281">
        <f t="shared" si="346"/>
        <v>2.2999999999999998</v>
      </c>
      <c r="GT29" s="281">
        <f t="shared" si="347"/>
        <v>3</v>
      </c>
      <c r="GU29" s="281">
        <f t="shared" si="348"/>
        <v>1.9</v>
      </c>
      <c r="GV29" s="281">
        <f t="shared" si="349"/>
        <v>2</v>
      </c>
      <c r="GW29" s="281">
        <f t="shared" si="350"/>
        <v>1.62</v>
      </c>
      <c r="GX29" s="281">
        <f t="shared" si="351"/>
        <v>1.7</v>
      </c>
      <c r="GY29" s="831">
        <f t="shared" si="352"/>
        <v>2.2000000000000002</v>
      </c>
      <c r="GZ29" s="831">
        <f t="shared" si="353"/>
        <v>2.8</v>
      </c>
      <c r="HA29" s="831">
        <f t="shared" si="354"/>
        <v>3.1</v>
      </c>
      <c r="HB29" s="831">
        <f t="shared" si="355"/>
        <v>1.5</v>
      </c>
      <c r="HC29" s="831">
        <f t="shared" si="356"/>
        <v>4.8</v>
      </c>
      <c r="HD29" s="831">
        <f t="shared" si="357"/>
        <v>4.5</v>
      </c>
      <c r="HE29" s="831">
        <f t="shared" si="358"/>
        <v>2.6</v>
      </c>
      <c r="HF29" s="831">
        <f t="shared" si="359"/>
        <v>2.9</v>
      </c>
      <c r="HG29" s="831">
        <f t="shared" si="360"/>
        <v>2.4</v>
      </c>
      <c r="HH29" s="831">
        <f t="shared" si="361"/>
        <v>2</v>
      </c>
      <c r="HI29" s="831">
        <f t="shared" si="362"/>
        <v>2.1</v>
      </c>
      <c r="HJ29" s="831">
        <f t="shared" si="363"/>
        <v>2.1</v>
      </c>
      <c r="HK29" s="959">
        <f t="shared" si="364"/>
        <v>5.5</v>
      </c>
      <c r="HL29" s="959">
        <f t="shared" si="365"/>
        <v>2.2999999999999998</v>
      </c>
      <c r="HM29" s="959">
        <f t="shared" si="365"/>
        <v>2.8</v>
      </c>
      <c r="HN29" s="959">
        <f t="shared" si="365"/>
        <v>2.6</v>
      </c>
      <c r="HO29" s="959">
        <f t="shared" si="365"/>
        <v>2.7</v>
      </c>
      <c r="HP29" s="959">
        <f t="shared" si="365"/>
        <v>3</v>
      </c>
      <c r="HQ29" s="959">
        <f t="shared" si="365"/>
        <v>2.8</v>
      </c>
      <c r="HR29" s="959">
        <f t="shared" si="365"/>
        <v>3.7</v>
      </c>
      <c r="HS29" s="959">
        <f t="shared" si="365"/>
        <v>0</v>
      </c>
      <c r="HT29" s="959">
        <f t="shared" si="365"/>
        <v>0</v>
      </c>
      <c r="HU29" s="959">
        <f t="shared" si="365"/>
        <v>0</v>
      </c>
      <c r="HV29" s="959">
        <f t="shared" si="365"/>
        <v>0</v>
      </c>
    </row>
    <row r="30" spans="1:230" ht="15.75" thickBot="1" x14ac:dyDescent="0.3">
      <c r="A30" s="803"/>
      <c r="B30" s="57">
        <v>3.4</v>
      </c>
      <c r="C30" s="4"/>
      <c r="D30" s="456"/>
      <c r="E30" s="1050" t="s">
        <v>45</v>
      </c>
      <c r="F30" s="1050"/>
      <c r="G30" s="1051"/>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33"/>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37"/>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45"/>
        <v>975.25</v>
      </c>
      <c r="BZ30" s="637">
        <v>738</v>
      </c>
      <c r="CA30" s="65">
        <v>924</v>
      </c>
      <c r="CB30" s="17">
        <v>994</v>
      </c>
      <c r="CC30" s="65">
        <v>1082</v>
      </c>
      <c r="CD30" s="17">
        <v>1480</v>
      </c>
      <c r="CE30" s="65">
        <v>1179</v>
      </c>
      <c r="CF30" s="637">
        <v>1234</v>
      </c>
      <c r="CG30" s="65">
        <v>1488</v>
      </c>
      <c r="CH30" s="637"/>
      <c r="CI30" s="637"/>
      <c r="CJ30" s="637"/>
      <c r="CK30" s="637"/>
      <c r="CL30" s="134">
        <v>0</v>
      </c>
      <c r="CM30" s="165">
        <f t="shared" si="251"/>
        <v>1139.875</v>
      </c>
      <c r="CN30" s="680">
        <f t="shared" si="252"/>
        <v>-1</v>
      </c>
      <c r="CO30" s="681">
        <f t="shared" si="253"/>
        <v>-2.0242914979757085E-3</v>
      </c>
      <c r="CP30" s="680">
        <f t="shared" si="254"/>
        <v>-30</v>
      </c>
      <c r="CQ30" s="681">
        <f t="shared" si="255"/>
        <v>-6.0851926977687626E-2</v>
      </c>
      <c r="CR30" s="680">
        <f t="shared" si="256"/>
        <v>60</v>
      </c>
      <c r="CS30" s="681">
        <f t="shared" si="257"/>
        <v>0.12958963282937366</v>
      </c>
      <c r="CT30" s="680">
        <f t="shared" si="258"/>
        <v>216</v>
      </c>
      <c r="CU30" s="681">
        <f t="shared" si="259"/>
        <v>0.4130019120458891</v>
      </c>
      <c r="CV30" s="680">
        <f t="shared" si="260"/>
        <v>-167</v>
      </c>
      <c r="CW30" s="681">
        <f t="shared" si="261"/>
        <v>-0.22598105548037889</v>
      </c>
      <c r="CX30" s="680">
        <f t="shared" si="262"/>
        <v>-26</v>
      </c>
      <c r="CY30" s="681">
        <f t="shared" si="263"/>
        <v>-4.5454545454545456E-2</v>
      </c>
      <c r="CZ30" s="680">
        <f t="shared" si="264"/>
        <v>59</v>
      </c>
      <c r="DA30" s="681">
        <f t="shared" si="265"/>
        <v>0.10805860805860806</v>
      </c>
      <c r="DB30" s="680">
        <f t="shared" si="266"/>
        <v>-130</v>
      </c>
      <c r="DC30" s="681">
        <f t="shared" si="267"/>
        <v>-0.21487603305785125</v>
      </c>
      <c r="DD30" s="680">
        <f t="shared" si="268"/>
        <v>77</v>
      </c>
      <c r="DE30" s="681">
        <f t="shared" si="269"/>
        <v>0.16210526315789472</v>
      </c>
      <c r="DF30" s="680">
        <f t="shared" si="270"/>
        <v>-67</v>
      </c>
      <c r="DG30" s="193">
        <f t="shared" si="271"/>
        <v>-0.1213768115942029</v>
      </c>
      <c r="DH30" s="680">
        <f t="shared" si="272"/>
        <v>70</v>
      </c>
      <c r="DI30" s="681">
        <f t="shared" si="273"/>
        <v>0.14432989690721648</v>
      </c>
      <c r="DJ30" s="680">
        <f t="shared" si="274"/>
        <v>79</v>
      </c>
      <c r="DK30" s="681">
        <f t="shared" si="275"/>
        <v>0.14234234234234233</v>
      </c>
      <c r="DL30" s="680">
        <f t="shared" si="276"/>
        <v>156</v>
      </c>
      <c r="DM30" s="681">
        <f t="shared" si="277"/>
        <v>0.24605678233438485</v>
      </c>
      <c r="DN30" s="330">
        <f t="shared" si="278"/>
        <v>7</v>
      </c>
      <c r="DO30" s="413">
        <f t="shared" si="279"/>
        <v>8.8607594936708865E-3</v>
      </c>
      <c r="DP30" s="330">
        <f t="shared" si="280"/>
        <v>-95</v>
      </c>
      <c r="DQ30" s="413">
        <f t="shared" si="281"/>
        <v>-0.1191969887076537</v>
      </c>
      <c r="DR30" s="330">
        <f t="shared" si="282"/>
        <v>1238</v>
      </c>
      <c r="DS30" s="413">
        <f t="shared" si="283"/>
        <v>1.7635327635327636</v>
      </c>
      <c r="DT30" s="330">
        <f t="shared" si="284"/>
        <v>-487</v>
      </c>
      <c r="DU30" s="413">
        <f t="shared" si="285"/>
        <v>-0.25103092783505154</v>
      </c>
      <c r="DV30" s="330">
        <f t="shared" si="286"/>
        <v>-578</v>
      </c>
      <c r="DW30" s="413">
        <f t="shared" si="287"/>
        <v>-0.3977976600137646</v>
      </c>
      <c r="DX30" s="330">
        <f t="shared" si="288"/>
        <v>113</v>
      </c>
      <c r="DY30" s="413">
        <f t="shared" si="289"/>
        <v>0.12914285714285714</v>
      </c>
      <c r="DZ30" s="330">
        <f t="shared" si="290"/>
        <v>-72</v>
      </c>
      <c r="EA30" s="413">
        <f t="shared" si="291"/>
        <v>-7.28744939271255E-2</v>
      </c>
      <c r="EB30" s="330">
        <f t="shared" si="292"/>
        <v>-106</v>
      </c>
      <c r="EC30" s="413">
        <f t="shared" si="293"/>
        <v>-0.11572052401746726</v>
      </c>
      <c r="ED30" s="330">
        <f t="shared" si="294"/>
        <v>56</v>
      </c>
      <c r="EE30" s="413">
        <f t="shared" si="295"/>
        <v>6.9135802469135796E-2</v>
      </c>
      <c r="EF30" s="330">
        <f t="shared" si="296"/>
        <v>-155</v>
      </c>
      <c r="EG30" s="413">
        <f t="shared" si="297"/>
        <v>-0.17898383371824481</v>
      </c>
      <c r="EH30" s="330">
        <f t="shared" si="298"/>
        <v>144</v>
      </c>
      <c r="EI30" s="413">
        <f t="shared" si="299"/>
        <v>0.20253164556962025</v>
      </c>
      <c r="EJ30" s="330">
        <f t="shared" si="300"/>
        <v>-117</v>
      </c>
      <c r="EK30" s="413">
        <f t="shared" si="301"/>
        <v>-0.1368421052631579</v>
      </c>
      <c r="EL30" s="330">
        <f t="shared" si="302"/>
        <v>186</v>
      </c>
      <c r="EM30" s="413">
        <f t="shared" si="303"/>
        <v>0.25203252032520324</v>
      </c>
      <c r="EN30" s="330">
        <f t="shared" si="304"/>
        <v>70</v>
      </c>
      <c r="EO30" s="413">
        <f t="shared" si="305"/>
        <v>7.575757575757576E-2</v>
      </c>
      <c r="EP30" s="330">
        <f t="shared" si="306"/>
        <v>88</v>
      </c>
      <c r="EQ30" s="413">
        <f t="shared" si="307"/>
        <v>8.8531187122736416E-2</v>
      </c>
      <c r="ER30" s="330">
        <f t="shared" si="308"/>
        <v>398</v>
      </c>
      <c r="ES30" s="413">
        <f t="shared" si="309"/>
        <v>0.36783733826247689</v>
      </c>
      <c r="ET30" s="330">
        <f t="shared" si="310"/>
        <v>-301</v>
      </c>
      <c r="EU30" s="413">
        <f t="shared" si="311"/>
        <v>-0.20337837837837838</v>
      </c>
      <c r="EV30" s="330">
        <f t="shared" si="312"/>
        <v>55</v>
      </c>
      <c r="EW30" s="413">
        <f t="shared" si="313"/>
        <v>4.6649703138252757E-2</v>
      </c>
      <c r="EX30" s="330">
        <f t="shared" si="314"/>
        <v>254</v>
      </c>
      <c r="EY30" s="413">
        <f t="shared" si="315"/>
        <v>0.20583468395461912</v>
      </c>
      <c r="EZ30" s="330">
        <f t="shared" si="316"/>
        <v>-1488</v>
      </c>
      <c r="FA30" s="413">
        <f t="shared" si="317"/>
        <v>-1</v>
      </c>
      <c r="FB30" s="330">
        <f t="shared" si="318"/>
        <v>0</v>
      </c>
      <c r="FC30" s="413" t="e">
        <f t="shared" si="319"/>
        <v>#DIV/0!</v>
      </c>
      <c r="FD30" s="330">
        <f t="shared" si="320"/>
        <v>0</v>
      </c>
      <c r="FE30" s="413" t="e">
        <f t="shared" si="321"/>
        <v>#DIV/0!</v>
      </c>
      <c r="FF30" s="330">
        <f t="shared" si="322"/>
        <v>0</v>
      </c>
      <c r="FG30" s="413" t="e">
        <f t="shared" si="323"/>
        <v>#DIV/0!</v>
      </c>
      <c r="FH30" s="216">
        <f t="shared" si="324"/>
        <v>916</v>
      </c>
      <c r="FI30" s="729">
        <f t="shared" si="325"/>
        <v>1488</v>
      </c>
      <c r="FJ30" s="680">
        <f t="shared" si="326"/>
        <v>572</v>
      </c>
      <c r="FK30" s="193">
        <f t="shared" si="327"/>
        <v>0.62445414847161573</v>
      </c>
      <c r="FL30" s="705"/>
      <c r="FM30" s="705"/>
      <c r="FN30" s="705"/>
      <c r="FO30" s="905" t="str">
        <f t="shared" si="366"/>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28"/>
        <v>627</v>
      </c>
      <c r="GB30" s="283">
        <f t="shared" si="329"/>
        <v>547</v>
      </c>
      <c r="GC30" s="283">
        <f t="shared" si="330"/>
        <v>537</v>
      </c>
      <c r="GD30" s="283">
        <f t="shared" si="331"/>
        <v>866</v>
      </c>
      <c r="GE30" s="283">
        <f t="shared" si="332"/>
        <v>697</v>
      </c>
      <c r="GF30" s="283">
        <f t="shared" si="333"/>
        <v>510</v>
      </c>
      <c r="GG30" s="283">
        <f t="shared" si="334"/>
        <v>589</v>
      </c>
      <c r="GH30" s="283">
        <f t="shared" si="335"/>
        <v>578</v>
      </c>
      <c r="GI30" s="283">
        <f t="shared" si="336"/>
        <v>516</v>
      </c>
      <c r="GJ30" s="283">
        <f t="shared" si="337"/>
        <v>506</v>
      </c>
      <c r="GK30" s="283">
        <f t="shared" si="338"/>
        <v>680</v>
      </c>
      <c r="GL30" s="283">
        <f t="shared" si="339"/>
        <v>494</v>
      </c>
      <c r="GM30" s="283">
        <f t="shared" si="340"/>
        <v>493</v>
      </c>
      <c r="GN30" s="283">
        <f t="shared" si="341"/>
        <v>463</v>
      </c>
      <c r="GO30" s="283">
        <f t="shared" si="342"/>
        <v>523</v>
      </c>
      <c r="GP30" s="283">
        <f t="shared" si="343"/>
        <v>739</v>
      </c>
      <c r="GQ30" s="283">
        <f t="shared" si="344"/>
        <v>572</v>
      </c>
      <c r="GR30" s="283">
        <f t="shared" si="345"/>
        <v>546</v>
      </c>
      <c r="GS30" s="283">
        <f t="shared" si="346"/>
        <v>605</v>
      </c>
      <c r="GT30" s="283">
        <f t="shared" si="347"/>
        <v>475</v>
      </c>
      <c r="GU30" s="283">
        <f t="shared" si="348"/>
        <v>552</v>
      </c>
      <c r="GV30" s="283">
        <f t="shared" si="349"/>
        <v>485</v>
      </c>
      <c r="GW30" s="283">
        <f t="shared" si="350"/>
        <v>555</v>
      </c>
      <c r="GX30" s="283">
        <f t="shared" si="351"/>
        <v>634</v>
      </c>
      <c r="GY30" s="832">
        <f t="shared" si="352"/>
        <v>790</v>
      </c>
      <c r="GZ30" s="832">
        <f t="shared" si="353"/>
        <v>797</v>
      </c>
      <c r="HA30" s="832">
        <f t="shared" si="354"/>
        <v>702</v>
      </c>
      <c r="HB30" s="832">
        <f t="shared" si="355"/>
        <v>1940</v>
      </c>
      <c r="HC30" s="832">
        <f t="shared" si="356"/>
        <v>1453</v>
      </c>
      <c r="HD30" s="832">
        <f t="shared" si="357"/>
        <v>875</v>
      </c>
      <c r="HE30" s="832">
        <f t="shared" si="358"/>
        <v>988</v>
      </c>
      <c r="HF30" s="832">
        <f t="shared" si="359"/>
        <v>916</v>
      </c>
      <c r="HG30" s="832">
        <f t="shared" si="360"/>
        <v>810</v>
      </c>
      <c r="HH30" s="832">
        <f t="shared" si="361"/>
        <v>866</v>
      </c>
      <c r="HI30" s="832">
        <f t="shared" si="362"/>
        <v>711</v>
      </c>
      <c r="HJ30" s="832">
        <f t="shared" si="363"/>
        <v>855</v>
      </c>
      <c r="HK30" s="960">
        <f t="shared" si="364"/>
        <v>738</v>
      </c>
      <c r="HL30" s="960">
        <f t="shared" si="365"/>
        <v>924</v>
      </c>
      <c r="HM30" s="960">
        <f t="shared" si="365"/>
        <v>994</v>
      </c>
      <c r="HN30" s="960">
        <f t="shared" si="365"/>
        <v>1082</v>
      </c>
      <c r="HO30" s="960">
        <f t="shared" si="365"/>
        <v>1480</v>
      </c>
      <c r="HP30" s="960">
        <f t="shared" si="365"/>
        <v>1179</v>
      </c>
      <c r="HQ30" s="960">
        <f t="shared" si="365"/>
        <v>1234</v>
      </c>
      <c r="HR30" s="960">
        <f t="shared" si="365"/>
        <v>1488</v>
      </c>
      <c r="HS30" s="960">
        <f t="shared" si="365"/>
        <v>0</v>
      </c>
      <c r="HT30" s="960">
        <f t="shared" si="365"/>
        <v>0</v>
      </c>
      <c r="HU30" s="960">
        <f t="shared" si="365"/>
        <v>0</v>
      </c>
      <c r="HV30" s="960">
        <f t="shared" si="365"/>
        <v>0</v>
      </c>
    </row>
    <row r="31" spans="1:23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x14ac:dyDescent="0.25">
      <c r="A32" s="802"/>
      <c r="B32" s="56">
        <v>4.0999999999999996</v>
      </c>
      <c r="C32" s="7"/>
      <c r="D32" s="119"/>
      <c r="E32" s="1043" t="s">
        <v>242</v>
      </c>
      <c r="F32" s="1043"/>
      <c r="G32" s="1044"/>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c r="CI32" s="198"/>
      <c r="CJ32" s="198"/>
      <c r="CK32" s="198"/>
      <c r="CL32" s="132" t="s">
        <v>29</v>
      </c>
      <c r="CM32" s="150">
        <f>SUM(BZ32:CK32)/$CL$4</f>
        <v>69.625</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2</v>
      </c>
      <c r="EW32" s="410">
        <f>EV32/CE32</f>
        <v>2.7777777777777776E-2</v>
      </c>
      <c r="EX32" s="324">
        <f>CG32-CF32</f>
        <v>0</v>
      </c>
      <c r="EY32" s="410">
        <f>EX32/CF32</f>
        <v>0</v>
      </c>
      <c r="EZ32" s="324">
        <f>CH32-CG32</f>
        <v>-74</v>
      </c>
      <c r="FA32" s="410">
        <f>EZ32/CG32</f>
        <v>-1</v>
      </c>
      <c r="FB32" s="324">
        <f>CI32-CH32</f>
        <v>0</v>
      </c>
      <c r="FC32" s="410" t="e">
        <f>FB32/CH32</f>
        <v>#DIV/0!</v>
      </c>
      <c r="FD32" s="324">
        <f>CJ32-CI32</f>
        <v>0</v>
      </c>
      <c r="FE32" s="410" t="e">
        <f>FD32/CI32</f>
        <v>#DIV/0!</v>
      </c>
      <c r="FF32" s="324">
        <f>CK32-CJ32</f>
        <v>0</v>
      </c>
      <c r="FG32" s="410" t="e">
        <f>FF32/CJ32</f>
        <v>#DIV/0!</v>
      </c>
      <c r="FH32" s="217">
        <f>BS32</f>
        <v>64</v>
      </c>
      <c r="FI32" s="731">
        <f>CG32</f>
        <v>74</v>
      </c>
      <c r="FJ32" s="673">
        <f>FI32-FH32</f>
        <v>10</v>
      </c>
      <c r="FK32" s="109">
        <f t="shared" ref="FK32:FK35" si="367">IF(ISERROR(FJ32/FH32),0,FJ32/FH32)</f>
        <v>0.15625</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68">AJ32</f>
        <v>57.15</v>
      </c>
      <c r="GB32" s="273">
        <f t="shared" si="368"/>
        <v>56.03</v>
      </c>
      <c r="GC32" s="273">
        <f t="shared" si="368"/>
        <v>56.07</v>
      </c>
      <c r="GD32" s="273">
        <f t="shared" si="368"/>
        <v>60.02</v>
      </c>
      <c r="GE32" s="273">
        <f t="shared" si="368"/>
        <v>61.04</v>
      </c>
      <c r="GF32" s="273">
        <f t="shared" si="368"/>
        <v>60.03</v>
      </c>
      <c r="GG32" s="273">
        <f t="shared" si="368"/>
        <v>60</v>
      </c>
      <c r="GH32" s="273">
        <f t="shared" si="368"/>
        <v>61.02</v>
      </c>
      <c r="GI32" s="273">
        <f t="shared" si="368"/>
        <v>63</v>
      </c>
      <c r="GJ32" s="273">
        <f t="shared" si="368"/>
        <v>59</v>
      </c>
      <c r="GK32" s="273">
        <f t="shared" si="368"/>
        <v>62.02</v>
      </c>
      <c r="GL32" s="273">
        <f t="shared" si="368"/>
        <v>60</v>
      </c>
      <c r="GM32" s="273">
        <f t="shared" ref="GM32:GQ35" si="369">AX32</f>
        <v>60.869565217391305</v>
      </c>
      <c r="GN32" s="273">
        <f t="shared" si="369"/>
        <v>60.46</v>
      </c>
      <c r="GO32" s="273">
        <f t="shared" si="369"/>
        <v>60</v>
      </c>
      <c r="GP32" s="273">
        <f t="shared" si="369"/>
        <v>58.994565217391305</v>
      </c>
      <c r="GQ32" s="273">
        <f t="shared" si="369"/>
        <v>59.01</v>
      </c>
      <c r="GR32" s="273">
        <f>BC32</f>
        <v>60.05</v>
      </c>
      <c r="GS32" s="273">
        <f t="shared" ref="GS32:GX35" si="370">BD32</f>
        <v>60.021739130434781</v>
      </c>
      <c r="GT32" s="273">
        <f t="shared" si="370"/>
        <v>60.15</v>
      </c>
      <c r="GU32" s="273">
        <f t="shared" si="370"/>
        <v>63.732142857142861</v>
      </c>
      <c r="GV32" s="273">
        <f t="shared" si="370"/>
        <v>61</v>
      </c>
      <c r="GW32" s="273">
        <f t="shared" si="370"/>
        <v>60.011363636363633</v>
      </c>
      <c r="GX32" s="273">
        <f t="shared" si="370"/>
        <v>60</v>
      </c>
      <c r="GY32" s="827">
        <f t="shared" ref="GY32:HJ35" si="371">BL32</f>
        <v>61</v>
      </c>
      <c r="GZ32" s="827">
        <f t="shared" si="371"/>
        <v>62</v>
      </c>
      <c r="HA32" s="827">
        <f t="shared" si="371"/>
        <v>63</v>
      </c>
      <c r="HB32" s="827">
        <f t="shared" si="371"/>
        <v>63</v>
      </c>
      <c r="HC32" s="827">
        <f t="shared" si="371"/>
        <v>63</v>
      </c>
      <c r="HD32" s="827">
        <f t="shared" si="371"/>
        <v>62</v>
      </c>
      <c r="HE32" s="827">
        <f t="shared" si="371"/>
        <v>62</v>
      </c>
      <c r="HF32" s="827">
        <f t="shared" si="371"/>
        <v>64</v>
      </c>
      <c r="HG32" s="827">
        <f t="shared" si="371"/>
        <v>63</v>
      </c>
      <c r="HH32" s="827">
        <f t="shared" si="371"/>
        <v>64</v>
      </c>
      <c r="HI32" s="827">
        <f t="shared" si="371"/>
        <v>64</v>
      </c>
      <c r="HJ32" s="827">
        <f t="shared" si="371"/>
        <v>64</v>
      </c>
      <c r="HK32" s="955">
        <f>BZ32</f>
        <v>63</v>
      </c>
      <c r="HL32" s="955">
        <f t="shared" ref="HL32:HV35" si="372">CA32</f>
        <v>63</v>
      </c>
      <c r="HM32" s="955">
        <f t="shared" si="372"/>
        <v>71</v>
      </c>
      <c r="HN32" s="955">
        <f t="shared" si="372"/>
        <v>70</v>
      </c>
      <c r="HO32" s="955">
        <f t="shared" si="372"/>
        <v>70</v>
      </c>
      <c r="HP32" s="955">
        <f t="shared" si="372"/>
        <v>72</v>
      </c>
      <c r="HQ32" s="955">
        <f t="shared" si="372"/>
        <v>74</v>
      </c>
      <c r="HR32" s="955">
        <f t="shared" si="372"/>
        <v>74</v>
      </c>
      <c r="HS32" s="955">
        <f t="shared" si="372"/>
        <v>0</v>
      </c>
      <c r="HT32" s="955">
        <f t="shared" si="372"/>
        <v>0</v>
      </c>
      <c r="HU32" s="955">
        <f t="shared" si="372"/>
        <v>0</v>
      </c>
      <c r="HV32" s="955">
        <f t="shared" si="372"/>
        <v>0</v>
      </c>
    </row>
    <row r="33" spans="1:23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v>16</v>
      </c>
      <c r="CH33" s="855"/>
      <c r="CI33" s="855"/>
      <c r="CJ33" s="855"/>
      <c r="CK33" s="855"/>
      <c r="CL33" s="931" t="s">
        <v>29</v>
      </c>
      <c r="CM33" s="854">
        <f>SUM(BZ33:CK33)/$CL$4</f>
        <v>15.125</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0</v>
      </c>
      <c r="EW33" s="412">
        <f>EV33/CE33</f>
        <v>0</v>
      </c>
      <c r="EX33" s="856">
        <f>CG33-CF33</f>
        <v>0</v>
      </c>
      <c r="EY33" s="412">
        <f>EX33/CF33</f>
        <v>0</v>
      </c>
      <c r="EZ33" s="856">
        <f>CH33-CG33</f>
        <v>-16</v>
      </c>
      <c r="FA33" s="412">
        <f>EZ33/CG33</f>
        <v>-1</v>
      </c>
      <c r="FB33" s="856">
        <f>CI33-CH33</f>
        <v>0</v>
      </c>
      <c r="FC33" s="412" t="e">
        <f>FB33/CH33</f>
        <v>#DIV/0!</v>
      </c>
      <c r="FD33" s="856">
        <f>CJ33-CI33</f>
        <v>0</v>
      </c>
      <c r="FE33" s="412" t="e">
        <f>FD33/CI33</f>
        <v>#DIV/0!</v>
      </c>
      <c r="FF33" s="856">
        <f>CK33-CJ33</f>
        <v>0</v>
      </c>
      <c r="FG33" s="412" t="e">
        <f>FF33/CJ33</f>
        <v>#DIV/0!</v>
      </c>
      <c r="FH33" s="858">
        <v>16</v>
      </c>
      <c r="FI33" s="859">
        <v>16</v>
      </c>
      <c r="FJ33" s="857">
        <f>FI33-FH33</f>
        <v>0</v>
      </c>
      <c r="FK33" s="117">
        <f t="shared" si="367"/>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69"/>
        <v>16</v>
      </c>
      <c r="GN33" s="861">
        <f t="shared" si="369"/>
        <v>16</v>
      </c>
      <c r="GO33" s="861">
        <f t="shared" si="369"/>
        <v>16</v>
      </c>
      <c r="GP33" s="861">
        <f t="shared" si="369"/>
        <v>16</v>
      </c>
      <c r="GQ33" s="861">
        <f t="shared" si="369"/>
        <v>16</v>
      </c>
      <c r="GR33" s="861">
        <f>BC33</f>
        <v>16</v>
      </c>
      <c r="GS33" s="861">
        <f t="shared" si="370"/>
        <v>16</v>
      </c>
      <c r="GT33" s="861">
        <f t="shared" si="370"/>
        <v>16</v>
      </c>
      <c r="GU33" s="861">
        <f t="shared" si="370"/>
        <v>16</v>
      </c>
      <c r="GV33" s="861">
        <f t="shared" si="370"/>
        <v>16</v>
      </c>
      <c r="GW33" s="861">
        <f t="shared" si="370"/>
        <v>16</v>
      </c>
      <c r="GX33" s="273">
        <f t="shared" si="370"/>
        <v>16</v>
      </c>
      <c r="GY33" s="827">
        <f t="shared" si="371"/>
        <v>16</v>
      </c>
      <c r="GZ33" s="827">
        <f t="shared" si="371"/>
        <v>16</v>
      </c>
      <c r="HA33" s="827">
        <f t="shared" si="371"/>
        <v>16</v>
      </c>
      <c r="HB33" s="827">
        <f t="shared" si="371"/>
        <v>16</v>
      </c>
      <c r="HC33" s="827">
        <f t="shared" si="371"/>
        <v>16</v>
      </c>
      <c r="HD33" s="827">
        <f t="shared" si="371"/>
        <v>16</v>
      </c>
      <c r="HE33" s="827">
        <f t="shared" si="371"/>
        <v>16</v>
      </c>
      <c r="HF33" s="827">
        <f t="shared" si="371"/>
        <v>16</v>
      </c>
      <c r="HG33" s="827">
        <f t="shared" si="371"/>
        <v>16</v>
      </c>
      <c r="HH33" s="827">
        <f t="shared" si="371"/>
        <v>16</v>
      </c>
      <c r="HI33" s="827">
        <f t="shared" si="371"/>
        <v>16</v>
      </c>
      <c r="HJ33" s="827">
        <f t="shared" si="371"/>
        <v>16</v>
      </c>
      <c r="HK33" s="955">
        <f>BZ33</f>
        <v>14</v>
      </c>
      <c r="HL33" s="955">
        <f t="shared" si="372"/>
        <v>14</v>
      </c>
      <c r="HM33" s="955">
        <f t="shared" si="372"/>
        <v>15</v>
      </c>
      <c r="HN33" s="955">
        <f t="shared" si="372"/>
        <v>14</v>
      </c>
      <c r="HO33" s="955">
        <f t="shared" si="372"/>
        <v>16</v>
      </c>
      <c r="HP33" s="955">
        <f t="shared" si="372"/>
        <v>16</v>
      </c>
      <c r="HQ33" s="955">
        <f t="shared" si="372"/>
        <v>16</v>
      </c>
      <c r="HR33" s="955">
        <f t="shared" si="372"/>
        <v>16</v>
      </c>
      <c r="HS33" s="955">
        <f t="shared" si="372"/>
        <v>0</v>
      </c>
      <c r="HT33" s="955">
        <f t="shared" si="372"/>
        <v>0</v>
      </c>
      <c r="HU33" s="955">
        <f t="shared" si="372"/>
        <v>0</v>
      </c>
      <c r="HV33" s="955">
        <f t="shared" si="372"/>
        <v>0</v>
      </c>
    </row>
    <row r="34" spans="1:230" s="93" customFormat="1" x14ac:dyDescent="0.25">
      <c r="A34" s="804"/>
      <c r="B34" s="85">
        <v>4.2</v>
      </c>
      <c r="C34" s="87"/>
      <c r="D34" s="459"/>
      <c r="E34" s="1048" t="s">
        <v>231</v>
      </c>
      <c r="F34" s="1048"/>
      <c r="G34" s="1049"/>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73">V13/V32</f>
        <v>64.225122349102776</v>
      </c>
      <c r="W34" s="92">
        <f t="shared" si="373"/>
        <v>64.56294846705805</v>
      </c>
      <c r="X34" s="91">
        <f t="shared" si="373"/>
        <v>58.093313121104934</v>
      </c>
      <c r="Y34" s="92">
        <f t="shared" si="373"/>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74">AK13/AK33</f>
        <v>239.625</v>
      </c>
      <c r="AL34" s="91">
        <f t="shared" si="374"/>
        <v>200.4375</v>
      </c>
      <c r="AM34" s="92">
        <f t="shared" si="374"/>
        <v>415.3125</v>
      </c>
      <c r="AN34" s="91">
        <f t="shared" si="374"/>
        <v>233.375</v>
      </c>
      <c r="AO34" s="92">
        <f t="shared" si="374"/>
        <v>210.125</v>
      </c>
      <c r="AP34" s="218">
        <f t="shared" si="374"/>
        <v>271.3125</v>
      </c>
      <c r="AQ34" s="92">
        <f t="shared" si="374"/>
        <v>254.6875</v>
      </c>
      <c r="AR34" s="218">
        <f t="shared" si="374"/>
        <v>218.75</v>
      </c>
      <c r="AS34" s="92">
        <f t="shared" si="374"/>
        <v>236.5</v>
      </c>
      <c r="AT34" s="218">
        <f t="shared" si="374"/>
        <v>350.5</v>
      </c>
      <c r="AU34" s="92">
        <f t="shared" si="374"/>
        <v>242.1875</v>
      </c>
      <c r="AV34" s="135" t="s">
        <v>29</v>
      </c>
      <c r="AW34" s="155">
        <f>SUM(AJ34:AU34)/$AV$4</f>
        <v>258.625</v>
      </c>
      <c r="AX34" s="388">
        <f t="shared" ref="AX34:BE34" si="375">AX13/AX33</f>
        <v>268.1875</v>
      </c>
      <c r="AY34" s="92">
        <f t="shared" si="375"/>
        <v>259.75</v>
      </c>
      <c r="AZ34" s="91">
        <f t="shared" si="375"/>
        <v>330.5625</v>
      </c>
      <c r="BA34" s="92">
        <f t="shared" si="375"/>
        <v>967.1875</v>
      </c>
      <c r="BB34" s="91">
        <f t="shared" si="375"/>
        <v>402.3125</v>
      </c>
      <c r="BC34" s="92">
        <f t="shared" si="375"/>
        <v>336.1875</v>
      </c>
      <c r="BD34" s="218">
        <f t="shared" si="375"/>
        <v>369.4375</v>
      </c>
      <c r="BE34" s="92">
        <f t="shared" si="375"/>
        <v>259.375</v>
      </c>
      <c r="BF34" s="218">
        <f>BF13/BF33</f>
        <v>244.75</v>
      </c>
      <c r="BG34" s="92">
        <f>BG13/BG33</f>
        <v>231.6875</v>
      </c>
      <c r="BH34" s="218">
        <f>BH13/BH33</f>
        <v>220.8125</v>
      </c>
      <c r="BI34" s="92">
        <f>BI13/BI33</f>
        <v>232.875</v>
      </c>
      <c r="BJ34" s="135" t="s">
        <v>29</v>
      </c>
      <c r="BK34" s="155">
        <f>SUM(AX34:BI34)/$BJ$4</f>
        <v>343.59375</v>
      </c>
      <c r="BL34" s="388">
        <f t="shared" ref="BL34:BQ34" si="376">BL13/BL33</f>
        <v>250.0625</v>
      </c>
      <c r="BM34" s="92">
        <f t="shared" si="376"/>
        <v>234.9375</v>
      </c>
      <c r="BN34" s="910">
        <f t="shared" si="376"/>
        <v>263.75</v>
      </c>
      <c r="BO34" s="92">
        <f t="shared" si="376"/>
        <v>725.875</v>
      </c>
      <c r="BP34" s="91">
        <f t="shared" si="376"/>
        <v>232.5</v>
      </c>
      <c r="BQ34" s="92">
        <f t="shared" si="376"/>
        <v>244.75</v>
      </c>
      <c r="BR34" s="218">
        <f t="shared" ref="BR34" si="377">BR13/BR33</f>
        <v>312.5625</v>
      </c>
      <c r="BS34" s="92">
        <f t="shared" ref="BS34:BT34" si="378">BS13/BS33</f>
        <v>244.75</v>
      </c>
      <c r="BT34" s="218">
        <f t="shared" si="378"/>
        <v>264.5</v>
      </c>
      <c r="BU34" s="218">
        <f t="shared" ref="BU34:BV34" si="379">BU13/BU33</f>
        <v>309.875</v>
      </c>
      <c r="BV34" s="218">
        <f t="shared" si="379"/>
        <v>219.1875</v>
      </c>
      <c r="BW34" s="218">
        <f t="shared" ref="BW34" si="380">BW13/BW33</f>
        <v>220</v>
      </c>
      <c r="BX34" s="135" t="s">
        <v>29</v>
      </c>
      <c r="BY34" s="155">
        <f>SUM(BL34:BW34)/$BX$4</f>
        <v>293.5625</v>
      </c>
      <c r="BZ34" s="218">
        <f t="shared" ref="BZ34:CA34" si="381">BZ13/BZ33</f>
        <v>239</v>
      </c>
      <c r="CA34" s="92">
        <f t="shared" si="381"/>
        <v>217.21428571428572</v>
      </c>
      <c r="CB34" s="910">
        <f t="shared" ref="CB34:CC34" si="382">CB13/CB33</f>
        <v>227.46666666666667</v>
      </c>
      <c r="CC34" s="92">
        <f t="shared" si="382"/>
        <v>285.07142857142856</v>
      </c>
      <c r="CD34" s="91">
        <f t="shared" ref="CD34:CE34" si="383">CD13/CD33</f>
        <v>230</v>
      </c>
      <c r="CE34" s="92">
        <f t="shared" si="383"/>
        <v>225.5625</v>
      </c>
      <c r="CF34" s="218">
        <f t="shared" ref="CF34:CG34" si="384">CF13/CF33</f>
        <v>228.1875</v>
      </c>
      <c r="CG34" s="92">
        <f t="shared" si="384"/>
        <v>247.875</v>
      </c>
      <c r="CH34" s="218"/>
      <c r="CI34" s="218"/>
      <c r="CJ34" s="218"/>
      <c r="CK34" s="218"/>
      <c r="CL34" s="135" t="s">
        <v>29</v>
      </c>
      <c r="CM34" s="155">
        <f>SUM(BZ34:CK34)/$CL$4</f>
        <v>237.54717261904761</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2.625</v>
      </c>
      <c r="EW34" s="410">
        <f>EV34/CE34</f>
        <v>1.1637572734829594E-2</v>
      </c>
      <c r="EX34" s="324">
        <f>CG34-CF34</f>
        <v>19.6875</v>
      </c>
      <c r="EY34" s="410">
        <f>EX34/CF34</f>
        <v>8.6277732128184056E-2</v>
      </c>
      <c r="EZ34" s="324">
        <f>CH34-CG34</f>
        <v>-247.875</v>
      </c>
      <c r="FA34" s="410">
        <f>EZ34/CG34</f>
        <v>-1</v>
      </c>
      <c r="FB34" s="324">
        <f>CI34-CH34</f>
        <v>0</v>
      </c>
      <c r="FC34" s="410" t="e">
        <f>FB34/CH34</f>
        <v>#DIV/0!</v>
      </c>
      <c r="FD34" s="324">
        <f>CJ34-CI34</f>
        <v>0</v>
      </c>
      <c r="FE34" s="410" t="e">
        <f>FD34/CI34</f>
        <v>#DIV/0!</v>
      </c>
      <c r="FF34" s="324">
        <f>CK34-CJ34</f>
        <v>0</v>
      </c>
      <c r="FG34" s="410" t="e">
        <f>FF34/CJ34</f>
        <v>#DIV/0!</v>
      </c>
      <c r="FH34" s="218">
        <f>BS34</f>
        <v>244.75</v>
      </c>
      <c r="FI34" s="732">
        <f>CG34</f>
        <v>247.875</v>
      </c>
      <c r="FJ34" s="673">
        <f>FI34-FH34</f>
        <v>3.125</v>
      </c>
      <c r="FK34" s="109">
        <f t="shared" si="367"/>
        <v>1.2768130745658836E-2</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85">AJ34</f>
        <v>230.6875</v>
      </c>
      <c r="GB34" s="287">
        <f t="shared" si="385"/>
        <v>239.625</v>
      </c>
      <c r="GC34" s="287">
        <f t="shared" si="385"/>
        <v>200.4375</v>
      </c>
      <c r="GD34" s="287">
        <f t="shared" si="385"/>
        <v>415.3125</v>
      </c>
      <c r="GE34" s="287">
        <f t="shared" si="385"/>
        <v>233.375</v>
      </c>
      <c r="GF34" s="287">
        <f t="shared" si="385"/>
        <v>210.125</v>
      </c>
      <c r="GG34" s="287">
        <f t="shared" si="385"/>
        <v>271.3125</v>
      </c>
      <c r="GH34" s="287">
        <f t="shared" si="385"/>
        <v>254.6875</v>
      </c>
      <c r="GI34" s="287">
        <f t="shared" si="385"/>
        <v>218.75</v>
      </c>
      <c r="GJ34" s="287">
        <f t="shared" si="385"/>
        <v>236.5</v>
      </c>
      <c r="GK34" s="287">
        <f t="shared" si="385"/>
        <v>350.5</v>
      </c>
      <c r="GL34" s="287">
        <f>AU34</f>
        <v>242.1875</v>
      </c>
      <c r="GM34" s="287">
        <f t="shared" si="369"/>
        <v>268.1875</v>
      </c>
      <c r="GN34" s="287">
        <f t="shared" si="369"/>
        <v>259.75</v>
      </c>
      <c r="GO34" s="287">
        <f t="shared" si="369"/>
        <v>330.5625</v>
      </c>
      <c r="GP34" s="287">
        <f t="shared" si="369"/>
        <v>967.1875</v>
      </c>
      <c r="GQ34" s="287">
        <f t="shared" si="369"/>
        <v>402.3125</v>
      </c>
      <c r="GR34" s="287">
        <f>BC34</f>
        <v>336.1875</v>
      </c>
      <c r="GS34" s="287">
        <f t="shared" si="370"/>
        <v>369.4375</v>
      </c>
      <c r="GT34" s="287">
        <f t="shared" si="370"/>
        <v>259.375</v>
      </c>
      <c r="GU34" s="287">
        <f t="shared" si="370"/>
        <v>244.75</v>
      </c>
      <c r="GV34" s="287">
        <f t="shared" si="370"/>
        <v>231.6875</v>
      </c>
      <c r="GW34" s="287">
        <f t="shared" si="370"/>
        <v>220.8125</v>
      </c>
      <c r="GX34" s="287">
        <f t="shared" si="370"/>
        <v>232.875</v>
      </c>
      <c r="GY34" s="834">
        <f t="shared" si="371"/>
        <v>250.0625</v>
      </c>
      <c r="GZ34" s="834">
        <f t="shared" si="371"/>
        <v>234.9375</v>
      </c>
      <c r="HA34" s="834">
        <f t="shared" si="371"/>
        <v>263.75</v>
      </c>
      <c r="HB34" s="834">
        <f t="shared" si="371"/>
        <v>725.875</v>
      </c>
      <c r="HC34" s="834">
        <f t="shared" si="371"/>
        <v>232.5</v>
      </c>
      <c r="HD34" s="834">
        <f t="shared" si="371"/>
        <v>244.75</v>
      </c>
      <c r="HE34" s="834">
        <f t="shared" si="371"/>
        <v>312.5625</v>
      </c>
      <c r="HF34" s="834">
        <f t="shared" si="371"/>
        <v>244.75</v>
      </c>
      <c r="HG34" s="834">
        <f t="shared" si="371"/>
        <v>264.5</v>
      </c>
      <c r="HH34" s="834">
        <f t="shared" si="371"/>
        <v>309.875</v>
      </c>
      <c r="HI34" s="834">
        <f t="shared" si="371"/>
        <v>219.1875</v>
      </c>
      <c r="HJ34" s="834">
        <f t="shared" si="371"/>
        <v>220</v>
      </c>
      <c r="HK34" s="962">
        <f>BZ34</f>
        <v>239</v>
      </c>
      <c r="HL34" s="962">
        <f t="shared" si="372"/>
        <v>217.21428571428572</v>
      </c>
      <c r="HM34" s="962">
        <f t="shared" si="372"/>
        <v>227.46666666666667</v>
      </c>
      <c r="HN34" s="962">
        <f t="shared" si="372"/>
        <v>285.07142857142856</v>
      </c>
      <c r="HO34" s="962">
        <f t="shared" si="372"/>
        <v>230</v>
      </c>
      <c r="HP34" s="962">
        <f t="shared" si="372"/>
        <v>225.5625</v>
      </c>
      <c r="HQ34" s="962">
        <f t="shared" si="372"/>
        <v>228.1875</v>
      </c>
      <c r="HR34" s="962">
        <f t="shared" si="372"/>
        <v>247.875</v>
      </c>
      <c r="HS34" s="962">
        <f t="shared" si="372"/>
        <v>0</v>
      </c>
      <c r="HT34" s="962">
        <f t="shared" si="372"/>
        <v>0</v>
      </c>
      <c r="HU34" s="962">
        <f t="shared" si="372"/>
        <v>0</v>
      </c>
      <c r="HV34" s="962">
        <f t="shared" si="372"/>
        <v>0</v>
      </c>
    </row>
    <row r="35" spans="1:230" s="94" customFormat="1" ht="15.75" thickBot="1" x14ac:dyDescent="0.3">
      <c r="A35" s="805"/>
      <c r="B35" s="1026">
        <v>4.3</v>
      </c>
      <c r="D35" s="460"/>
      <c r="E35" s="1046" t="s">
        <v>105</v>
      </c>
      <c r="F35" s="1046"/>
      <c r="G35" s="1047"/>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86">V11/V32</f>
        <v>2052.3001631321372</v>
      </c>
      <c r="W35" s="96">
        <f t="shared" si="386"/>
        <v>2578.1637312459229</v>
      </c>
      <c r="X35" s="95">
        <f t="shared" si="386"/>
        <v>2149.2504631969009</v>
      </c>
      <c r="Y35" s="96">
        <f t="shared" si="386"/>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87">AJ11/AJ32</f>
        <v>1951.8635170603675</v>
      </c>
      <c r="AK35" s="96">
        <f t="shared" si="387"/>
        <v>2407.4424415491699</v>
      </c>
      <c r="AL35" s="95">
        <f t="shared" si="387"/>
        <v>1986.6238630283574</v>
      </c>
      <c r="AM35" s="96">
        <f t="shared" si="387"/>
        <v>1857.1642785738086</v>
      </c>
      <c r="AN35" s="95">
        <f t="shared" si="387"/>
        <v>1823.3453473132372</v>
      </c>
      <c r="AO35" s="96">
        <f t="shared" ref="AO35:AT35" si="388">AO11/AO32</f>
        <v>1850.8412460436448</v>
      </c>
      <c r="AP35" s="639">
        <f t="shared" si="388"/>
        <v>1850.3333333333333</v>
      </c>
      <c r="AQ35" s="96">
        <f t="shared" si="388"/>
        <v>2171.5503113733203</v>
      </c>
      <c r="AR35" s="639">
        <f t="shared" si="388"/>
        <v>1761.015873015873</v>
      </c>
      <c r="AS35" s="96">
        <f t="shared" si="388"/>
        <v>1886.7118644067796</v>
      </c>
      <c r="AT35" s="639">
        <f t="shared" si="388"/>
        <v>1799.4679135762656</v>
      </c>
      <c r="AU35" s="96">
        <f>AU11/AU32</f>
        <v>1873.9333333333334</v>
      </c>
      <c r="AV35" s="136" t="s">
        <v>29</v>
      </c>
      <c r="AW35" s="156">
        <f>SUM(AJ35:AU35)/$AV$4</f>
        <v>1935.0244435506245</v>
      </c>
      <c r="AX35" s="389">
        <f t="shared" ref="AX35:BC35" si="389">AX11/AX32</f>
        <v>1846.5550000000001</v>
      </c>
      <c r="AY35" s="96">
        <f t="shared" si="389"/>
        <v>2213.7446245451538</v>
      </c>
      <c r="AZ35" s="95">
        <f t="shared" si="389"/>
        <v>1845.2666666666667</v>
      </c>
      <c r="BA35" s="96">
        <f t="shared" si="389"/>
        <v>1875.613450023031</v>
      </c>
      <c r="BB35" s="95">
        <f t="shared" si="389"/>
        <v>1866.107439417048</v>
      </c>
      <c r="BC35" s="96">
        <f t="shared" si="389"/>
        <v>1828.3763530391341</v>
      </c>
      <c r="BD35" s="639">
        <f t="shared" ref="BD35:BI35" si="390">BD11/BD32</f>
        <v>2053.7225642883013</v>
      </c>
      <c r="BE35" s="96">
        <f t="shared" si="390"/>
        <v>1821.1138819617622</v>
      </c>
      <c r="BF35" s="639">
        <f t="shared" si="390"/>
        <v>1722.443261417764</v>
      </c>
      <c r="BG35" s="96">
        <f t="shared" si="390"/>
        <v>1810.7377049180327</v>
      </c>
      <c r="BH35" s="639">
        <f t="shared" si="390"/>
        <v>1854.6987313008901</v>
      </c>
      <c r="BI35" s="96">
        <f t="shared" si="390"/>
        <v>2270.0500000000002</v>
      </c>
      <c r="BJ35" s="136" t="s">
        <v>29</v>
      </c>
      <c r="BK35" s="156">
        <f>SUM(AX35:BI35)/$BJ$4</f>
        <v>1917.3691397981486</v>
      </c>
      <c r="BL35" s="901">
        <f t="shared" ref="BL35:BM35" si="391">BL11/BL32</f>
        <v>1866.1311475409836</v>
      </c>
      <c r="BM35" s="96">
        <f t="shared" si="391"/>
        <v>1861.516129032258</v>
      </c>
      <c r="BN35" s="911">
        <f t="shared" ref="BN35:BO35" si="392">BN11/BN32</f>
        <v>1839.2857142857142</v>
      </c>
      <c r="BO35" s="96">
        <f t="shared" si="392"/>
        <v>1850.7936507936508</v>
      </c>
      <c r="BP35" s="95">
        <f t="shared" ref="BP35:BQ35" si="393">BP11/BP32</f>
        <v>1864.5079365079366</v>
      </c>
      <c r="BQ35" s="96">
        <f t="shared" si="393"/>
        <v>1891.8225806451612</v>
      </c>
      <c r="BR35" s="639">
        <f t="shared" ref="BR35" si="394">BR11/BR32</f>
        <v>2299.4677419354839</v>
      </c>
      <c r="BS35" s="96">
        <f t="shared" ref="BS35:BT35" si="395">BS11/BS32</f>
        <v>1828.9375</v>
      </c>
      <c r="BT35" s="639">
        <f t="shared" si="395"/>
        <v>1864.6190476190477</v>
      </c>
      <c r="BU35" s="639">
        <f t="shared" ref="BU35:BV35" si="396">BU11/BU32</f>
        <v>1859.203125</v>
      </c>
      <c r="BV35" s="639">
        <f t="shared" si="396"/>
        <v>1872.4375</v>
      </c>
      <c r="BW35" s="639">
        <f t="shared" ref="BW35" si="397">BW11/BW32</f>
        <v>1892.71875</v>
      </c>
      <c r="BX35" s="136" t="s">
        <v>29</v>
      </c>
      <c r="BY35" s="156">
        <f>SUM(BL35:BW35)/$BX$4</f>
        <v>1899.2867352800197</v>
      </c>
      <c r="BZ35" s="639">
        <f t="shared" ref="BZ35:CA35" si="398">BZ11/BZ32</f>
        <v>2359</v>
      </c>
      <c r="CA35" s="96">
        <f t="shared" si="398"/>
        <v>1923.5079365079366</v>
      </c>
      <c r="CB35" s="911">
        <f t="shared" ref="CB35:CC35" si="399">CB11/CB32</f>
        <v>1699.3661971830986</v>
      </c>
      <c r="CC35" s="96">
        <f t="shared" si="399"/>
        <v>1724.6428571428571</v>
      </c>
      <c r="CD35" s="95">
        <f t="shared" ref="CD35:CE35" si="400">CD11/CD32</f>
        <v>1721.2</v>
      </c>
      <c r="CE35" s="96">
        <f t="shared" si="400"/>
        <v>2040.6944444444443</v>
      </c>
      <c r="CF35" s="639">
        <f t="shared" ref="CF35:CG35" si="401">CF11/CF32</f>
        <v>1657.7972972972973</v>
      </c>
      <c r="CG35" s="96">
        <f t="shared" si="401"/>
        <v>1602.8783783783783</v>
      </c>
      <c r="CH35" s="639"/>
      <c r="CI35" s="639"/>
      <c r="CJ35" s="639"/>
      <c r="CK35" s="639"/>
      <c r="CL35" s="136" t="s">
        <v>29</v>
      </c>
      <c r="CM35" s="156">
        <f>SUM(BZ35:CK35)/$CL$4</f>
        <v>1841.1358888692514</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-382.89714714714705</v>
      </c>
      <c r="EW35" s="413">
        <f>EV35/CE35</f>
        <v>-0.18763080783090308</v>
      </c>
      <c r="EX35" s="331">
        <f>CG35-CF35</f>
        <v>-54.918918918918962</v>
      </c>
      <c r="EY35" s="413">
        <f>EX35/CF35</f>
        <v>-3.3127644138673126E-2</v>
      </c>
      <c r="EZ35" s="331">
        <f>CH35-CG35</f>
        <v>-1602.8783783783783</v>
      </c>
      <c r="FA35" s="413">
        <f>EZ35/CG35</f>
        <v>-1</v>
      </c>
      <c r="FB35" s="331">
        <f>CI35-CH35</f>
        <v>0</v>
      </c>
      <c r="FC35" s="413" t="e">
        <f>FB35/CH35</f>
        <v>#DIV/0!</v>
      </c>
      <c r="FD35" s="331">
        <f>CJ35-CI35</f>
        <v>0</v>
      </c>
      <c r="FE35" s="413" t="e">
        <f>FD35/CI35</f>
        <v>#DIV/0!</v>
      </c>
      <c r="FF35" s="331">
        <f>CK35-CJ35</f>
        <v>0</v>
      </c>
      <c r="FG35" s="413" t="e">
        <f>FF35/CJ35</f>
        <v>#DIV/0!</v>
      </c>
      <c r="FH35" s="219">
        <f>BS35</f>
        <v>1828.9375</v>
      </c>
      <c r="FI35" s="733">
        <f>CG35</f>
        <v>1602.8783783783783</v>
      </c>
      <c r="FJ35" s="682">
        <f>FI35-FH35</f>
        <v>-226.05912162162167</v>
      </c>
      <c r="FK35" s="193">
        <f t="shared" si="367"/>
        <v>-0.12360133772839239</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85"/>
        <v>1951.8635170603675</v>
      </c>
      <c r="GB35" s="289">
        <f t="shared" si="385"/>
        <v>2407.4424415491699</v>
      </c>
      <c r="GC35" s="289">
        <f t="shared" si="385"/>
        <v>1986.6238630283574</v>
      </c>
      <c r="GD35" s="289">
        <f t="shared" si="385"/>
        <v>1857.1642785738086</v>
      </c>
      <c r="GE35" s="289">
        <f t="shared" si="385"/>
        <v>1823.3453473132372</v>
      </c>
      <c r="GF35" s="289">
        <f t="shared" si="385"/>
        <v>1850.8412460436448</v>
      </c>
      <c r="GG35" s="289">
        <f t="shared" si="385"/>
        <v>1850.3333333333333</v>
      </c>
      <c r="GH35" s="289">
        <f t="shared" si="385"/>
        <v>2171.5503113733203</v>
      </c>
      <c r="GI35" s="289">
        <f t="shared" si="385"/>
        <v>1761.015873015873</v>
      </c>
      <c r="GJ35" s="289">
        <f t="shared" si="385"/>
        <v>1886.7118644067796</v>
      </c>
      <c r="GK35" s="289">
        <f t="shared" si="385"/>
        <v>1799.4679135762656</v>
      </c>
      <c r="GL35" s="289">
        <f>AU35</f>
        <v>1873.9333333333334</v>
      </c>
      <c r="GM35" s="289">
        <f t="shared" si="369"/>
        <v>1846.5550000000001</v>
      </c>
      <c r="GN35" s="289">
        <f t="shared" si="369"/>
        <v>2213.7446245451538</v>
      </c>
      <c r="GO35" s="289">
        <f t="shared" si="369"/>
        <v>1845.2666666666667</v>
      </c>
      <c r="GP35" s="289">
        <f t="shared" si="369"/>
        <v>1875.613450023031</v>
      </c>
      <c r="GQ35" s="289">
        <f t="shared" si="369"/>
        <v>1866.107439417048</v>
      </c>
      <c r="GR35" s="289">
        <f>BC35</f>
        <v>1828.3763530391341</v>
      </c>
      <c r="GS35" s="289">
        <f t="shared" si="370"/>
        <v>2053.7225642883013</v>
      </c>
      <c r="GT35" s="289">
        <f t="shared" si="370"/>
        <v>1821.1138819617622</v>
      </c>
      <c r="GU35" s="289">
        <f t="shared" si="370"/>
        <v>1722.443261417764</v>
      </c>
      <c r="GV35" s="289">
        <f t="shared" si="370"/>
        <v>1810.7377049180327</v>
      </c>
      <c r="GW35" s="289">
        <f t="shared" si="370"/>
        <v>1854.6987313008901</v>
      </c>
      <c r="GX35" s="289">
        <f t="shared" si="370"/>
        <v>2270.0500000000002</v>
      </c>
      <c r="GY35" s="835">
        <f t="shared" si="371"/>
        <v>1866.1311475409836</v>
      </c>
      <c r="GZ35" s="835">
        <f t="shared" si="371"/>
        <v>1861.516129032258</v>
      </c>
      <c r="HA35" s="835">
        <f t="shared" si="371"/>
        <v>1839.2857142857142</v>
      </c>
      <c r="HB35" s="835">
        <f t="shared" si="371"/>
        <v>1850.7936507936508</v>
      </c>
      <c r="HC35" s="835">
        <f t="shared" si="371"/>
        <v>1864.5079365079366</v>
      </c>
      <c r="HD35" s="835">
        <f t="shared" si="371"/>
        <v>1891.8225806451612</v>
      </c>
      <c r="HE35" s="835">
        <f t="shared" si="371"/>
        <v>2299.4677419354839</v>
      </c>
      <c r="HF35" s="835">
        <f t="shared" si="371"/>
        <v>1828.9375</v>
      </c>
      <c r="HG35" s="835">
        <f t="shared" si="371"/>
        <v>1864.6190476190477</v>
      </c>
      <c r="HH35" s="835">
        <f t="shared" si="371"/>
        <v>1859.203125</v>
      </c>
      <c r="HI35" s="835">
        <f t="shared" si="371"/>
        <v>1872.4375</v>
      </c>
      <c r="HJ35" s="835">
        <f t="shared" si="371"/>
        <v>1892.71875</v>
      </c>
      <c r="HK35" s="963">
        <f>BZ35</f>
        <v>2359</v>
      </c>
      <c r="HL35" s="963">
        <f t="shared" si="372"/>
        <v>1923.5079365079366</v>
      </c>
      <c r="HM35" s="963">
        <f t="shared" si="372"/>
        <v>1699.3661971830986</v>
      </c>
      <c r="HN35" s="963">
        <f t="shared" si="372"/>
        <v>1724.6428571428571</v>
      </c>
      <c r="HO35" s="963">
        <f t="shared" si="372"/>
        <v>1721.2</v>
      </c>
      <c r="HP35" s="963">
        <f t="shared" si="372"/>
        <v>2040.6944444444443</v>
      </c>
      <c r="HQ35" s="963">
        <f t="shared" si="372"/>
        <v>1657.7972972972973</v>
      </c>
      <c r="HR35" s="963">
        <f t="shared" si="372"/>
        <v>1602.8783783783783</v>
      </c>
      <c r="HS35" s="963">
        <f t="shared" si="372"/>
        <v>0</v>
      </c>
      <c r="HT35" s="963">
        <f t="shared" si="372"/>
        <v>0</v>
      </c>
      <c r="HU35" s="963">
        <f t="shared" si="372"/>
        <v>0</v>
      </c>
      <c r="HV35" s="963">
        <f t="shared" si="372"/>
        <v>0</v>
      </c>
    </row>
    <row r="36" spans="1:23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x14ac:dyDescent="0.25">
      <c r="A37" s="802"/>
      <c r="B37" s="56">
        <v>5.0999999999999996</v>
      </c>
      <c r="C37" s="7"/>
      <c r="D37" s="119"/>
      <c r="E37" s="1043" t="s">
        <v>237</v>
      </c>
      <c r="F37" s="1043"/>
      <c r="G37" s="1044"/>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c r="CI37" s="659"/>
      <c r="CJ37" s="659"/>
      <c r="CK37" s="659"/>
      <c r="CL37" s="137">
        <f>SUM(BZ37:CK37)</f>
        <v>482539</v>
      </c>
      <c r="CM37" s="163">
        <f>SUM(BZ37:CK37)/$CL$4</f>
        <v>60317.375</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-23976</v>
      </c>
      <c r="EW37" s="410">
        <f>EV37/CE37</f>
        <v>-0.30216643351355438</v>
      </c>
      <c r="EX37" s="332">
        <f>CG37-CF37</f>
        <v>-4130</v>
      </c>
      <c r="EY37" s="410">
        <f>EX37/CF37</f>
        <v>-7.4587780607177037E-2</v>
      </c>
      <c r="EZ37" s="332">
        <f>CH37-CG37</f>
        <v>-51241</v>
      </c>
      <c r="FA37" s="410">
        <f>EZ37/CG37</f>
        <v>-1</v>
      </c>
      <c r="FB37" s="332">
        <f>CI37-CH37</f>
        <v>0</v>
      </c>
      <c r="FC37" s="410" t="e">
        <f>FB37/CH37</f>
        <v>#DIV/0!</v>
      </c>
      <c r="FD37" s="332">
        <f>CJ37-CI37</f>
        <v>0</v>
      </c>
      <c r="FE37" s="410" t="e">
        <f>FD37/CI37</f>
        <v>#DIV/0!</v>
      </c>
      <c r="FF37" s="332">
        <f>CK37-CJ37</f>
        <v>0</v>
      </c>
      <c r="FG37" s="410" t="e">
        <f>FF37/CJ37</f>
        <v>#DIV/0!</v>
      </c>
      <c r="FH37" s="209">
        <f>BS37</f>
        <v>50695</v>
      </c>
      <c r="FI37" s="720">
        <f>CG37</f>
        <v>51241</v>
      </c>
      <c r="FJ37" s="122">
        <f>FI37-FH37</f>
        <v>546</v>
      </c>
      <c r="FK37" s="109">
        <f t="shared" ref="FK37:FK39" si="402">IF(ISERROR(FJ37/FH37),0,FJ37/FH37)</f>
        <v>1.0770292928296676E-2</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403">AJ37</f>
        <v>44610</v>
      </c>
      <c r="GB37" s="271">
        <f t="shared" si="403"/>
        <v>67802</v>
      </c>
      <c r="GC37" s="271">
        <f t="shared" si="403"/>
        <v>44415</v>
      </c>
      <c r="GD37" s="271">
        <f t="shared" si="403"/>
        <v>44340</v>
      </c>
      <c r="GE37" s="271">
        <f t="shared" si="403"/>
        <v>44207</v>
      </c>
      <c r="GF37" s="271">
        <f t="shared" si="403"/>
        <v>43919</v>
      </c>
      <c r="GG37" s="271">
        <f t="shared" si="403"/>
        <v>43539</v>
      </c>
      <c r="GH37" s="271">
        <f t="shared" si="403"/>
        <v>65110</v>
      </c>
      <c r="GI37" s="271">
        <f t="shared" si="403"/>
        <v>43434</v>
      </c>
      <c r="GJ37" s="271">
        <f t="shared" si="403"/>
        <v>43744</v>
      </c>
      <c r="GK37" s="271">
        <f t="shared" si="403"/>
        <v>44090</v>
      </c>
      <c r="GL37" s="271">
        <f t="shared" si="403"/>
        <v>45048</v>
      </c>
      <c r="GM37" s="271">
        <f t="shared" ref="GM37:GX40" si="404">AX37</f>
        <v>45094</v>
      </c>
      <c r="GN37" s="271">
        <f t="shared" si="404"/>
        <v>66663</v>
      </c>
      <c r="GO37" s="271">
        <f t="shared" si="404"/>
        <v>43660</v>
      </c>
      <c r="GP37" s="271">
        <f t="shared" si="404"/>
        <v>43753</v>
      </c>
      <c r="GQ37" s="271">
        <f t="shared" si="404"/>
        <v>43349</v>
      </c>
      <c r="GR37" s="271">
        <f t="shared" si="404"/>
        <v>43105</v>
      </c>
      <c r="GS37" s="271">
        <f t="shared" si="404"/>
        <v>56535</v>
      </c>
      <c r="GT37" s="271">
        <f t="shared" si="404"/>
        <v>43010</v>
      </c>
      <c r="GU37" s="271">
        <f t="shared" si="404"/>
        <v>43238</v>
      </c>
      <c r="GV37" s="271">
        <f t="shared" si="404"/>
        <v>43850</v>
      </c>
      <c r="GW37" s="271">
        <f t="shared" si="404"/>
        <v>44710</v>
      </c>
      <c r="GX37" s="271">
        <f t="shared" si="404"/>
        <v>69500</v>
      </c>
      <c r="GY37" s="826">
        <f t="shared" ref="GY37:HJ40" si="405">BL37</f>
        <v>47251</v>
      </c>
      <c r="GZ37" s="826">
        <f t="shared" si="405"/>
        <v>48526</v>
      </c>
      <c r="HA37" s="826">
        <f t="shared" si="405"/>
        <v>49289</v>
      </c>
      <c r="HB37" s="826">
        <f t="shared" si="405"/>
        <v>49977</v>
      </c>
      <c r="HC37" s="826">
        <f t="shared" si="405"/>
        <v>51034</v>
      </c>
      <c r="HD37" s="826">
        <f t="shared" si="405"/>
        <v>50934</v>
      </c>
      <c r="HE37" s="826">
        <f t="shared" si="405"/>
        <v>76037</v>
      </c>
      <c r="HF37" s="826">
        <f t="shared" si="405"/>
        <v>50695</v>
      </c>
      <c r="HG37" s="826">
        <f t="shared" si="405"/>
        <v>51105</v>
      </c>
      <c r="HH37" s="826">
        <f t="shared" si="405"/>
        <v>52499</v>
      </c>
      <c r="HI37" s="826">
        <f t="shared" si="405"/>
        <v>53303</v>
      </c>
      <c r="HJ37" s="826">
        <f t="shared" si="405"/>
        <v>54184</v>
      </c>
      <c r="HK37" s="954">
        <f>BZ37</f>
        <v>81645</v>
      </c>
      <c r="HL37" s="954">
        <f t="shared" ref="HL37:HV40" si="406">CA37</f>
        <v>54094</v>
      </c>
      <c r="HM37" s="954">
        <f t="shared" si="406"/>
        <v>53651</v>
      </c>
      <c r="HN37" s="954">
        <f t="shared" si="406"/>
        <v>53742</v>
      </c>
      <c r="HO37" s="954">
        <f t="shared" si="406"/>
        <v>53448</v>
      </c>
      <c r="HP37" s="954">
        <f t="shared" si="406"/>
        <v>79347</v>
      </c>
      <c r="HQ37" s="954">
        <f t="shared" si="406"/>
        <v>55371</v>
      </c>
      <c r="HR37" s="954">
        <f t="shared" si="406"/>
        <v>51241</v>
      </c>
      <c r="HS37" s="954">
        <f t="shared" si="406"/>
        <v>0</v>
      </c>
      <c r="HT37" s="954">
        <f t="shared" si="406"/>
        <v>0</v>
      </c>
      <c r="HU37" s="954">
        <f t="shared" si="406"/>
        <v>0</v>
      </c>
      <c r="HV37" s="954">
        <f t="shared" si="406"/>
        <v>0</v>
      </c>
    </row>
    <row r="38" spans="1:230" s="2" customFormat="1" x14ac:dyDescent="0.25">
      <c r="A38" s="802"/>
      <c r="B38" s="56">
        <v>5.2</v>
      </c>
      <c r="C38" s="7"/>
      <c r="D38" s="119"/>
      <c r="E38" s="1043" t="s">
        <v>238</v>
      </c>
      <c r="F38" s="1043"/>
      <c r="G38" s="1044"/>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c r="CI38" s="634"/>
      <c r="CJ38" s="634"/>
      <c r="CK38" s="634"/>
      <c r="CL38" s="137">
        <f>SUM(BZ38:CK38)</f>
        <v>537343</v>
      </c>
      <c r="CM38" s="163">
        <f>SUM(BZ38:CK38)/$CL$4</f>
        <v>67167.875</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-277</v>
      </c>
      <c r="EW38" s="410">
        <f>EV38/CE38</f>
        <v>-4.0986638651731942E-3</v>
      </c>
      <c r="EX38" s="332">
        <f>CG38-CF38</f>
        <v>66</v>
      </c>
      <c r="EY38" s="410">
        <f>EX38/CF38</f>
        <v>9.8059608355867238E-4</v>
      </c>
      <c r="EZ38" s="332">
        <f>CH38-CG38</f>
        <v>-67372</v>
      </c>
      <c r="FA38" s="410">
        <f>EZ38/CG38</f>
        <v>-1</v>
      </c>
      <c r="FB38" s="332">
        <f>CI38-CH38</f>
        <v>0</v>
      </c>
      <c r="FC38" s="410" t="e">
        <f>FB38/CH38</f>
        <v>#DIV/0!</v>
      </c>
      <c r="FD38" s="332">
        <f>CJ38-CI38</f>
        <v>0</v>
      </c>
      <c r="FE38" s="410" t="e">
        <f>FD38/CI38</f>
        <v>#DIV/0!</v>
      </c>
      <c r="FF38" s="332">
        <f>CK38-CJ38</f>
        <v>0</v>
      </c>
      <c r="FG38" s="410" t="e">
        <f>FF38/CJ38</f>
        <v>#DIV/0!</v>
      </c>
      <c r="FH38" s="209">
        <f>BS38</f>
        <v>66357</v>
      </c>
      <c r="FI38" s="720">
        <f>CG38</f>
        <v>67372</v>
      </c>
      <c r="FJ38" s="122">
        <f>FI38-FH38</f>
        <v>1015</v>
      </c>
      <c r="FK38" s="109">
        <f t="shared" si="402"/>
        <v>1.5296050152960502E-2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403"/>
        <v>66939</v>
      </c>
      <c r="GB38" s="271">
        <f t="shared" si="403"/>
        <v>67087</v>
      </c>
      <c r="GC38" s="271">
        <f t="shared" si="403"/>
        <v>66975</v>
      </c>
      <c r="GD38" s="271">
        <f t="shared" si="403"/>
        <v>67127</v>
      </c>
      <c r="GE38" s="271">
        <f t="shared" si="403"/>
        <v>67090</v>
      </c>
      <c r="GF38" s="271">
        <f t="shared" si="403"/>
        <v>67187</v>
      </c>
      <c r="GG38" s="271">
        <f t="shared" si="403"/>
        <v>67481</v>
      </c>
      <c r="GH38" s="271">
        <f t="shared" si="403"/>
        <v>67398</v>
      </c>
      <c r="GI38" s="271">
        <f t="shared" si="403"/>
        <v>67510</v>
      </c>
      <c r="GJ38" s="271">
        <f t="shared" si="403"/>
        <v>67572</v>
      </c>
      <c r="GK38" s="271">
        <f t="shared" si="403"/>
        <v>67513</v>
      </c>
      <c r="GL38" s="271">
        <f t="shared" si="403"/>
        <v>67388</v>
      </c>
      <c r="GM38" s="271">
        <f t="shared" si="404"/>
        <v>67305</v>
      </c>
      <c r="GN38" s="271">
        <f t="shared" si="404"/>
        <v>67180</v>
      </c>
      <c r="GO38" s="271">
        <f t="shared" si="404"/>
        <v>67056</v>
      </c>
      <c r="GP38" s="271">
        <f t="shared" si="404"/>
        <v>66898</v>
      </c>
      <c r="GQ38" s="271">
        <f t="shared" si="404"/>
        <v>66770</v>
      </c>
      <c r="GR38" s="271">
        <f t="shared" si="404"/>
        <v>66689</v>
      </c>
      <c r="GS38" s="271">
        <f t="shared" si="404"/>
        <v>66733</v>
      </c>
      <c r="GT38" s="271">
        <f t="shared" si="404"/>
        <v>66530</v>
      </c>
      <c r="GU38" s="271">
        <f t="shared" si="404"/>
        <v>66537</v>
      </c>
      <c r="GV38" s="271">
        <f t="shared" si="404"/>
        <v>66605</v>
      </c>
      <c r="GW38" s="271">
        <f t="shared" si="404"/>
        <v>66593</v>
      </c>
      <c r="GX38" s="271">
        <f t="shared" si="404"/>
        <v>66703</v>
      </c>
      <c r="GY38" s="826">
        <f t="shared" si="405"/>
        <v>66583</v>
      </c>
      <c r="GZ38" s="826">
        <f t="shared" si="405"/>
        <v>66888</v>
      </c>
      <c r="HA38" s="826">
        <f t="shared" si="405"/>
        <v>66586</v>
      </c>
      <c r="HB38" s="826">
        <f t="shared" si="405"/>
        <v>66623</v>
      </c>
      <c r="HC38" s="826">
        <f t="shared" si="405"/>
        <v>66430</v>
      </c>
      <c r="HD38" s="826">
        <f t="shared" si="405"/>
        <v>66359</v>
      </c>
      <c r="HE38" s="826">
        <f t="shared" si="405"/>
        <v>66530</v>
      </c>
      <c r="HF38" s="826">
        <f t="shared" si="405"/>
        <v>66357</v>
      </c>
      <c r="HG38" s="826">
        <f t="shared" si="405"/>
        <v>66366</v>
      </c>
      <c r="HH38" s="826">
        <f t="shared" si="405"/>
        <v>66490</v>
      </c>
      <c r="HI38" s="826">
        <f t="shared" si="405"/>
        <v>66533</v>
      </c>
      <c r="HJ38" s="826">
        <f t="shared" si="405"/>
        <v>66950</v>
      </c>
      <c r="HK38" s="954">
        <f>BZ38</f>
        <v>66972</v>
      </c>
      <c r="HL38" s="954">
        <f t="shared" si="406"/>
        <v>67087</v>
      </c>
      <c r="HM38" s="954">
        <f t="shared" si="406"/>
        <v>67004</v>
      </c>
      <c r="HN38" s="954">
        <f t="shared" si="406"/>
        <v>66983</v>
      </c>
      <c r="HO38" s="954">
        <f t="shared" si="406"/>
        <v>67036</v>
      </c>
      <c r="HP38" s="954">
        <f t="shared" si="406"/>
        <v>67583</v>
      </c>
      <c r="HQ38" s="954">
        <f t="shared" si="406"/>
        <v>67306</v>
      </c>
      <c r="HR38" s="954">
        <f t="shared" si="406"/>
        <v>67372</v>
      </c>
      <c r="HS38" s="954">
        <f t="shared" si="406"/>
        <v>0</v>
      </c>
      <c r="HT38" s="954">
        <f t="shared" si="406"/>
        <v>0</v>
      </c>
      <c r="HU38" s="954">
        <f t="shared" si="406"/>
        <v>0</v>
      </c>
      <c r="HV38" s="954">
        <f t="shared" si="406"/>
        <v>0</v>
      </c>
    </row>
    <row r="39" spans="1:230" s="29" customFormat="1" x14ac:dyDescent="0.25">
      <c r="A39" s="802"/>
      <c r="B39" s="58">
        <v>5.3</v>
      </c>
      <c r="C39" s="28"/>
      <c r="D39" s="120"/>
      <c r="E39" s="1058" t="s">
        <v>163</v>
      </c>
      <c r="F39" s="1058"/>
      <c r="G39" s="1059"/>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07">SUM(V37:V38)</f>
        <v>125806</v>
      </c>
      <c r="W39" s="71">
        <f t="shared" si="407"/>
        <v>158093</v>
      </c>
      <c r="X39" s="34">
        <f t="shared" si="407"/>
        <v>127601</v>
      </c>
      <c r="Y39" s="71">
        <f t="shared" si="407"/>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08">SUM(AK37:AK38)</f>
        <v>134889</v>
      </c>
      <c r="AL39" s="34">
        <f t="shared" si="408"/>
        <v>111390</v>
      </c>
      <c r="AM39" s="71">
        <f t="shared" si="408"/>
        <v>111467</v>
      </c>
      <c r="AN39" s="34">
        <f t="shared" si="408"/>
        <v>111297</v>
      </c>
      <c r="AO39" s="71">
        <f t="shared" si="408"/>
        <v>111106</v>
      </c>
      <c r="AP39" s="641">
        <f t="shared" si="408"/>
        <v>111020</v>
      </c>
      <c r="AQ39" s="71">
        <f t="shared" si="408"/>
        <v>132508</v>
      </c>
      <c r="AR39" s="641">
        <f t="shared" si="408"/>
        <v>110944</v>
      </c>
      <c r="AS39" s="71">
        <f t="shared" si="408"/>
        <v>111316</v>
      </c>
      <c r="AT39" s="641">
        <f t="shared" si="408"/>
        <v>111603</v>
      </c>
      <c r="AU39" s="71">
        <f t="shared" si="408"/>
        <v>112436</v>
      </c>
      <c r="AV39" s="138">
        <f>SUM(AJ39:AU39)</f>
        <v>1381525</v>
      </c>
      <c r="AW39" s="158">
        <f>SUM(AJ39:AU39)/$AV$4</f>
        <v>115127.08333333333</v>
      </c>
      <c r="AX39" s="390">
        <f t="shared" ref="AX39:BC39" si="409">SUM(AX37:AX38)</f>
        <v>112399</v>
      </c>
      <c r="AY39" s="71">
        <f t="shared" si="409"/>
        <v>133843</v>
      </c>
      <c r="AZ39" s="34">
        <f t="shared" si="409"/>
        <v>110716</v>
      </c>
      <c r="BA39" s="71">
        <f t="shared" si="409"/>
        <v>110651</v>
      </c>
      <c r="BB39" s="34">
        <f t="shared" si="409"/>
        <v>110119</v>
      </c>
      <c r="BC39" s="71">
        <f t="shared" si="409"/>
        <v>109794</v>
      </c>
      <c r="BD39" s="641">
        <f t="shared" ref="BD39:BI39" si="410">SUM(BD37:BD38)</f>
        <v>123268</v>
      </c>
      <c r="BE39" s="71">
        <f t="shared" si="410"/>
        <v>109540</v>
      </c>
      <c r="BF39" s="641">
        <f t="shared" si="410"/>
        <v>109775</v>
      </c>
      <c r="BG39" s="71">
        <f t="shared" si="410"/>
        <v>110455</v>
      </c>
      <c r="BH39" s="641">
        <f t="shared" si="410"/>
        <v>111303</v>
      </c>
      <c r="BI39" s="71">
        <f t="shared" si="410"/>
        <v>136203</v>
      </c>
      <c r="BJ39" s="138">
        <f>SUM(AX39:BI39)</f>
        <v>1388066</v>
      </c>
      <c r="BK39" s="158">
        <f>SUM(AX39:BI39)/$BJ$4</f>
        <v>115672.16666666667</v>
      </c>
      <c r="BL39" s="390">
        <f t="shared" ref="BL39" si="411">SUM(BL37:BL38)</f>
        <v>113834</v>
      </c>
      <c r="BM39" s="71">
        <f t="shared" ref="BM39:BN39" si="412">SUM(BM37:BM38)</f>
        <v>115414</v>
      </c>
      <c r="BN39" s="34">
        <f t="shared" si="412"/>
        <v>115875</v>
      </c>
      <c r="BO39" s="71">
        <f t="shared" ref="BO39" si="413">SUM(BO37:BO38)</f>
        <v>116600</v>
      </c>
      <c r="BP39" s="34">
        <f t="shared" ref="BP39:BQ39" si="414">SUM(BP37:BP38)</f>
        <v>117464</v>
      </c>
      <c r="BQ39" s="71">
        <f t="shared" si="414"/>
        <v>117293</v>
      </c>
      <c r="BR39" s="641">
        <f t="shared" ref="BR39" si="415">SUM(BR37:BR38)</f>
        <v>142567</v>
      </c>
      <c r="BS39" s="71">
        <f t="shared" ref="BS39:BT39" si="416">SUM(BS37:BS38)</f>
        <v>117052</v>
      </c>
      <c r="BT39" s="641">
        <f t="shared" si="416"/>
        <v>117471</v>
      </c>
      <c r="BU39" s="641">
        <f t="shared" ref="BU39" si="417">SUM(BU37:BU38)</f>
        <v>118989</v>
      </c>
      <c r="BV39" s="641">
        <f t="shared" ref="BV39:BW39" si="418">SUM(BV37:BV38)</f>
        <v>119836</v>
      </c>
      <c r="BW39" s="641">
        <f t="shared" si="418"/>
        <v>121134</v>
      </c>
      <c r="BX39" s="138">
        <f>SUM(BL39:BW39)</f>
        <v>1433529</v>
      </c>
      <c r="BY39" s="158">
        <f>SUM(BL39:BW39)/$BX$4</f>
        <v>119460.75</v>
      </c>
      <c r="BZ39" s="641">
        <f t="shared" ref="BZ39:CA39" si="419">SUM(BZ37:BZ38)</f>
        <v>148617</v>
      </c>
      <c r="CA39" s="71">
        <f t="shared" si="419"/>
        <v>121181</v>
      </c>
      <c r="CB39" s="34">
        <f t="shared" ref="CB39:CC39" si="420">SUM(CB37:CB38)</f>
        <v>120655</v>
      </c>
      <c r="CC39" s="71">
        <f t="shared" si="420"/>
        <v>120725</v>
      </c>
      <c r="CD39" s="34">
        <f t="shared" ref="CD39:CE39" si="421">SUM(CD37:CD38)</f>
        <v>120484</v>
      </c>
      <c r="CE39" s="71">
        <f t="shared" si="421"/>
        <v>146930</v>
      </c>
      <c r="CF39" s="641">
        <f t="shared" ref="CF39:CG39" si="422">SUM(CF37:CF38)</f>
        <v>122677</v>
      </c>
      <c r="CG39" s="71">
        <f t="shared" si="422"/>
        <v>118613</v>
      </c>
      <c r="CH39" s="641"/>
      <c r="CI39" s="641"/>
      <c r="CJ39" s="641"/>
      <c r="CK39" s="641"/>
      <c r="CL39" s="138">
        <f>SUM(BZ39:CK39)</f>
        <v>1019882</v>
      </c>
      <c r="CM39" s="158">
        <f>SUM(BZ39:CK39)/$CL$4</f>
        <v>127485.25</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-24253</v>
      </c>
      <c r="EW39" s="414">
        <f>EV39/CE39</f>
        <v>-0.16506499693731708</v>
      </c>
      <c r="EX39" s="333">
        <f>CG39-CF39</f>
        <v>-4064</v>
      </c>
      <c r="EY39" s="414">
        <f>EX39/CF39</f>
        <v>-3.3127644138673099E-2</v>
      </c>
      <c r="EZ39" s="333">
        <f>CH39-CG39</f>
        <v>-118613</v>
      </c>
      <c r="FA39" s="414">
        <f>EZ39/CG39</f>
        <v>-1</v>
      </c>
      <c r="FB39" s="333">
        <f>CI39-CH39</f>
        <v>0</v>
      </c>
      <c r="FC39" s="414" t="e">
        <f>FB39/CH39</f>
        <v>#DIV/0!</v>
      </c>
      <c r="FD39" s="333">
        <f>CJ39-CI39</f>
        <v>0</v>
      </c>
      <c r="FE39" s="414" t="e">
        <f>FD39/CI39</f>
        <v>#DIV/0!</v>
      </c>
      <c r="FF39" s="333">
        <f>CK39-CJ39</f>
        <v>0</v>
      </c>
      <c r="FG39" s="414" t="e">
        <f>FF39/CJ39</f>
        <v>#DIV/0!</v>
      </c>
      <c r="FH39" s="220">
        <f>BS39</f>
        <v>117052</v>
      </c>
      <c r="FI39" s="734">
        <f>CG39</f>
        <v>118613</v>
      </c>
      <c r="FJ39" s="230">
        <f>FI39-FH39</f>
        <v>1561</v>
      </c>
      <c r="FK39" s="112">
        <f t="shared" si="402"/>
        <v>1.3335953251546321E-2</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403"/>
        <v>111549</v>
      </c>
      <c r="GB39" s="293">
        <f t="shared" si="403"/>
        <v>134889</v>
      </c>
      <c r="GC39" s="293">
        <f t="shared" si="403"/>
        <v>111390</v>
      </c>
      <c r="GD39" s="293">
        <f t="shared" si="403"/>
        <v>111467</v>
      </c>
      <c r="GE39" s="293">
        <f t="shared" si="403"/>
        <v>111297</v>
      </c>
      <c r="GF39" s="293">
        <f t="shared" si="403"/>
        <v>111106</v>
      </c>
      <c r="GG39" s="293">
        <f t="shared" si="403"/>
        <v>111020</v>
      </c>
      <c r="GH39" s="293">
        <f t="shared" si="403"/>
        <v>132508</v>
      </c>
      <c r="GI39" s="293">
        <f t="shared" si="403"/>
        <v>110944</v>
      </c>
      <c r="GJ39" s="293">
        <f t="shared" si="403"/>
        <v>111316</v>
      </c>
      <c r="GK39" s="293">
        <f t="shared" si="403"/>
        <v>111603</v>
      </c>
      <c r="GL39" s="293">
        <f t="shared" si="403"/>
        <v>112436</v>
      </c>
      <c r="GM39" s="293">
        <f t="shared" si="404"/>
        <v>112399</v>
      </c>
      <c r="GN39" s="293">
        <f t="shared" si="404"/>
        <v>133843</v>
      </c>
      <c r="GO39" s="293">
        <f t="shared" si="404"/>
        <v>110716</v>
      </c>
      <c r="GP39" s="293">
        <f t="shared" si="404"/>
        <v>110651</v>
      </c>
      <c r="GQ39" s="293">
        <f t="shared" si="404"/>
        <v>110119</v>
      </c>
      <c r="GR39" s="293">
        <f t="shared" si="404"/>
        <v>109794</v>
      </c>
      <c r="GS39" s="293">
        <f t="shared" si="404"/>
        <v>123268</v>
      </c>
      <c r="GT39" s="293">
        <f t="shared" si="404"/>
        <v>109540</v>
      </c>
      <c r="GU39" s="293">
        <f t="shared" si="404"/>
        <v>109775</v>
      </c>
      <c r="GV39" s="293">
        <f t="shared" si="404"/>
        <v>110455</v>
      </c>
      <c r="GW39" s="293">
        <f t="shared" si="404"/>
        <v>111303</v>
      </c>
      <c r="GX39" s="293">
        <f t="shared" si="404"/>
        <v>136203</v>
      </c>
      <c r="GY39" s="837">
        <f t="shared" si="405"/>
        <v>113834</v>
      </c>
      <c r="GZ39" s="837">
        <f t="shared" si="405"/>
        <v>115414</v>
      </c>
      <c r="HA39" s="837">
        <f t="shared" si="405"/>
        <v>115875</v>
      </c>
      <c r="HB39" s="837">
        <f t="shared" si="405"/>
        <v>116600</v>
      </c>
      <c r="HC39" s="837">
        <f t="shared" si="405"/>
        <v>117464</v>
      </c>
      <c r="HD39" s="837">
        <f t="shared" si="405"/>
        <v>117293</v>
      </c>
      <c r="HE39" s="837">
        <f t="shared" si="405"/>
        <v>142567</v>
      </c>
      <c r="HF39" s="837">
        <f t="shared" si="405"/>
        <v>117052</v>
      </c>
      <c r="HG39" s="837">
        <f t="shared" si="405"/>
        <v>117471</v>
      </c>
      <c r="HH39" s="837">
        <f t="shared" si="405"/>
        <v>118989</v>
      </c>
      <c r="HI39" s="837">
        <f t="shared" si="405"/>
        <v>119836</v>
      </c>
      <c r="HJ39" s="837">
        <f t="shared" si="405"/>
        <v>121134</v>
      </c>
      <c r="HK39" s="965">
        <f>BZ39</f>
        <v>148617</v>
      </c>
      <c r="HL39" s="965">
        <f t="shared" si="406"/>
        <v>121181</v>
      </c>
      <c r="HM39" s="965">
        <f t="shared" si="406"/>
        <v>120655</v>
      </c>
      <c r="HN39" s="965">
        <f t="shared" si="406"/>
        <v>120725</v>
      </c>
      <c r="HO39" s="965">
        <f t="shared" si="406"/>
        <v>120484</v>
      </c>
      <c r="HP39" s="965">
        <f t="shared" si="406"/>
        <v>146930</v>
      </c>
      <c r="HQ39" s="965">
        <f t="shared" si="406"/>
        <v>122677</v>
      </c>
      <c r="HR39" s="965">
        <f t="shared" si="406"/>
        <v>118613</v>
      </c>
      <c r="HS39" s="965">
        <f t="shared" si="406"/>
        <v>0</v>
      </c>
      <c r="HT39" s="965">
        <f t="shared" si="406"/>
        <v>0</v>
      </c>
      <c r="HU39" s="965">
        <f t="shared" si="406"/>
        <v>0</v>
      </c>
      <c r="HV39" s="965">
        <f t="shared" si="406"/>
        <v>0</v>
      </c>
    </row>
    <row r="40" spans="1:230" s="194" customFormat="1" ht="15.75" thickBot="1" x14ac:dyDescent="0.3">
      <c r="A40" s="803"/>
      <c r="B40" s="57">
        <v>5.4</v>
      </c>
      <c r="C40" s="4"/>
      <c r="D40" s="456"/>
      <c r="E40" s="1054" t="s">
        <v>18</v>
      </c>
      <c r="F40" s="1054"/>
      <c r="G40" s="1055"/>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23">AJ5/AJ39</f>
        <v>1.792934046921084E-4</v>
      </c>
      <c r="AK40" s="188">
        <f t="shared" si="423"/>
        <v>1.4827005908561855E-4</v>
      </c>
      <c r="AL40" s="189">
        <f t="shared" si="423"/>
        <v>1.8852679773767844E-4</v>
      </c>
      <c r="AM40" s="190">
        <f t="shared" si="423"/>
        <v>1.8839656579974342E-4</v>
      </c>
      <c r="AN40" s="189">
        <f t="shared" si="423"/>
        <v>1.7969936296575829E-4</v>
      </c>
      <c r="AO40" s="627">
        <f t="shared" si="423"/>
        <v>2.0700952243803215E-4</v>
      </c>
      <c r="AP40" s="642">
        <f t="shared" si="423"/>
        <v>2.5220680958385876E-4</v>
      </c>
      <c r="AQ40" s="627">
        <f t="shared" si="423"/>
        <v>1.0565399824916231E-4</v>
      </c>
      <c r="AR40" s="642">
        <f t="shared" si="423"/>
        <v>9.0135563888087689E-5</v>
      </c>
      <c r="AS40" s="627">
        <f t="shared" si="423"/>
        <v>1.7068525638722196E-4</v>
      </c>
      <c r="AT40" s="642">
        <f t="shared" si="423"/>
        <v>1.7920665215092783E-4</v>
      </c>
      <c r="AU40" s="627">
        <f t="shared" si="423"/>
        <v>2.8460635383684943E-4</v>
      </c>
      <c r="AV40" s="144">
        <f t="shared" si="423"/>
        <v>1.7951177141202655E-4</v>
      </c>
      <c r="AW40" s="191">
        <f>SUM(AJ40:AU40)/$AV$4</f>
        <v>1.8114086223458724E-4</v>
      </c>
      <c r="AX40" s="391">
        <f t="shared" ref="AX40:BH40" si="424">AX5/AX39</f>
        <v>2.402156602816751E-4</v>
      </c>
      <c r="AY40" s="188">
        <f t="shared" si="424"/>
        <v>1.6437168921796432E-4</v>
      </c>
      <c r="AZ40" s="189">
        <f t="shared" si="424"/>
        <v>6.1418403844069511E-4</v>
      </c>
      <c r="BA40" s="190">
        <f t="shared" si="424"/>
        <v>7.7721846164969133E-4</v>
      </c>
      <c r="BB40" s="189">
        <f t="shared" si="424"/>
        <v>1.1805410510447789E-4</v>
      </c>
      <c r="BC40" s="627">
        <f t="shared" si="424"/>
        <v>3.8253456473031315E-4</v>
      </c>
      <c r="BD40" s="642">
        <f t="shared" si="424"/>
        <v>2.1903494824285298E-4</v>
      </c>
      <c r="BE40" s="627">
        <f t="shared" si="424"/>
        <v>1.9171079057878402E-4</v>
      </c>
      <c r="BF40" s="642">
        <f t="shared" si="424"/>
        <v>2.9150535185606925E-4</v>
      </c>
      <c r="BG40" s="627">
        <f t="shared" si="424"/>
        <v>2.8971074193110319E-4</v>
      </c>
      <c r="BH40" s="642">
        <f t="shared" si="424"/>
        <v>2.2461209491208683E-4</v>
      </c>
      <c r="BI40" s="627">
        <f t="shared" ref="BI40" si="425">BI5/BI39</f>
        <v>2.6431135878064358E-4</v>
      </c>
      <c r="BJ40" s="144">
        <f>BJ5/BJ39</f>
        <v>3.105039673905996E-4</v>
      </c>
      <c r="BK40" s="191">
        <f>SUM(AX40:BI40)/$BJ$4</f>
        <v>3.1478865047719645E-4</v>
      </c>
      <c r="BL40" s="391">
        <f t="shared" ref="BL40:BX40" si="426">BL5/BL39</f>
        <v>1.0893054799093417E-3</v>
      </c>
      <c r="BM40" s="188">
        <f t="shared" ref="BM40:BN40" si="427">BM5/BM39</f>
        <v>2.7726272375968252E-4</v>
      </c>
      <c r="BN40" s="189">
        <f t="shared" si="427"/>
        <v>6.3861920172599788E-4</v>
      </c>
      <c r="BO40" s="190">
        <f t="shared" ref="BO40" si="428">BO5/BO39</f>
        <v>2.144082332761578E-4</v>
      </c>
      <c r="BP40" s="189">
        <f t="shared" ref="BP40:BQ40" si="429">BP5/BP39</f>
        <v>1.4472519239937343E-4</v>
      </c>
      <c r="BQ40" s="627">
        <f t="shared" si="429"/>
        <v>3.9218026651206806E-4</v>
      </c>
      <c r="BR40" s="642">
        <f t="shared" ref="BR40" si="430">BR5/BR39</f>
        <v>1.3327067273632748E-4</v>
      </c>
      <c r="BS40" s="627">
        <f t="shared" ref="BS40:BU40" si="431">BS5/BS39</f>
        <v>5.6385196323001743E-4</v>
      </c>
      <c r="BT40" s="642">
        <f t="shared" si="431"/>
        <v>1.3279873330439003E-3</v>
      </c>
      <c r="BU40" s="642">
        <f t="shared" si="431"/>
        <v>1.4287034936002487E-4</v>
      </c>
      <c r="BV40" s="642">
        <f t="shared" ref="BV40:BW40" si="432">BV5/BV39</f>
        <v>5.0068426850028375E-5</v>
      </c>
      <c r="BW40" s="642">
        <f t="shared" si="432"/>
        <v>2.2289365496062211E-4</v>
      </c>
      <c r="BX40" s="144">
        <f t="shared" si="426"/>
        <v>4.24825727278625E-4</v>
      </c>
      <c r="BY40" s="191">
        <f>SUM(BL40:BW40)/$BX$4</f>
        <v>4.331202914802952E-4</v>
      </c>
      <c r="BZ40" s="642">
        <f t="shared" ref="BZ40:CA40" si="433">BZ5/BZ39</f>
        <v>1.6148892791537981E-4</v>
      </c>
      <c r="CA40" s="188">
        <f t="shared" si="433"/>
        <v>2.5581568067601355E-4</v>
      </c>
      <c r="CB40" s="189">
        <f t="shared" ref="CB40:CC40" si="434">CB5/CB39</f>
        <v>2.3206663627698811E-4</v>
      </c>
      <c r="CC40" s="190">
        <f t="shared" si="434"/>
        <v>2.0708221163802029E-4</v>
      </c>
      <c r="CD40" s="189">
        <f t="shared" ref="CD40:CE40" si="435">CD5/CD39</f>
        <v>1.3694764450051459E-3</v>
      </c>
      <c r="CE40" s="627">
        <f t="shared" si="435"/>
        <v>3.6752194922752329E-4</v>
      </c>
      <c r="CF40" s="642">
        <f t="shared" ref="CF40:CG40" si="436">CF5/CF39</f>
        <v>8.9666359627314004E-5</v>
      </c>
      <c r="CG40" s="627">
        <f t="shared" si="436"/>
        <v>3.0350804717863976E-4</v>
      </c>
      <c r="CH40" s="642"/>
      <c r="CI40" s="642"/>
      <c r="CJ40" s="642"/>
      <c r="CK40" s="642"/>
      <c r="CL40" s="144">
        <f t="shared" ref="CL40" si="437">CL5/CL39</f>
        <v>3.6670908987510318E-4</v>
      </c>
      <c r="CM40" s="191">
        <f>SUM(BZ40:CK40)/$CL$4</f>
        <v>3.7332828219312805E-4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-2.7785558960020929E-4</v>
      </c>
      <c r="EW40" s="415">
        <f>EV40/CE40</f>
        <v>-0.75602447740664358</v>
      </c>
      <c r="EX40" s="405">
        <f>CG40-CF40</f>
        <v>2.1384168755132576E-4</v>
      </c>
      <c r="EY40" s="415">
        <f>EX40/CF40</f>
        <v>2.3848597003394536</v>
      </c>
      <c r="EZ40" s="405">
        <f>CH40-CG40</f>
        <v>-3.0350804717863976E-4</v>
      </c>
      <c r="FA40" s="415">
        <f>EZ40/CG40</f>
        <v>-1</v>
      </c>
      <c r="FB40" s="405">
        <f>CI40-CH40</f>
        <v>0</v>
      </c>
      <c r="FC40" s="415" t="e">
        <f>FB40/CH40</f>
        <v>#DIV/0!</v>
      </c>
      <c r="FD40" s="405">
        <f>CJ40-CI40</f>
        <v>0</v>
      </c>
      <c r="FE40" s="415" t="e">
        <f>FD40/CI40</f>
        <v>#DIV/0!</v>
      </c>
      <c r="FF40" s="405">
        <f>CK40-CJ40</f>
        <v>0</v>
      </c>
      <c r="FG40" s="415" t="e">
        <f>FF40/CJ40</f>
        <v>#DIV/0!</v>
      </c>
      <c r="FH40" s="192">
        <f>BS40</f>
        <v>5.6385196323001743E-4</v>
      </c>
      <c r="FI40" s="751">
        <f>CG40</f>
        <v>3.0350804717863976E-4</v>
      </c>
      <c r="FJ40" s="686">
        <f>(FI40-FH40)*100</f>
        <v>-2.6034391605137767E-2</v>
      </c>
      <c r="FK40" s="250">
        <f>IF(ISERROR((FJ40/FH40)/100),0,(FJ40/FH40)/100)</f>
        <v>-0.46172387972190698</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403"/>
        <v>1.792934046921084E-4</v>
      </c>
      <c r="GB40" s="295">
        <f t="shared" si="403"/>
        <v>1.4827005908561855E-4</v>
      </c>
      <c r="GC40" s="295">
        <f t="shared" si="403"/>
        <v>1.8852679773767844E-4</v>
      </c>
      <c r="GD40" s="295">
        <f t="shared" si="403"/>
        <v>1.8839656579974342E-4</v>
      </c>
      <c r="GE40" s="295">
        <f t="shared" si="403"/>
        <v>1.7969936296575829E-4</v>
      </c>
      <c r="GF40" s="295">
        <f t="shared" si="403"/>
        <v>2.0700952243803215E-4</v>
      </c>
      <c r="GG40" s="295">
        <f t="shared" si="403"/>
        <v>2.5220680958385876E-4</v>
      </c>
      <c r="GH40" s="295">
        <f t="shared" si="403"/>
        <v>1.0565399824916231E-4</v>
      </c>
      <c r="GI40" s="295">
        <f t="shared" si="403"/>
        <v>9.0135563888087689E-5</v>
      </c>
      <c r="GJ40" s="295">
        <f t="shared" si="403"/>
        <v>1.7068525638722196E-4</v>
      </c>
      <c r="GK40" s="295">
        <f t="shared" si="403"/>
        <v>1.7920665215092783E-4</v>
      </c>
      <c r="GL40" s="295">
        <f t="shared" si="403"/>
        <v>2.8460635383684943E-4</v>
      </c>
      <c r="GM40" s="295">
        <f t="shared" si="404"/>
        <v>2.402156602816751E-4</v>
      </c>
      <c r="GN40" s="295">
        <f t="shared" si="404"/>
        <v>1.6437168921796432E-4</v>
      </c>
      <c r="GO40" s="295">
        <f t="shared" si="404"/>
        <v>6.1418403844069511E-4</v>
      </c>
      <c r="GP40" s="295">
        <f t="shared" si="404"/>
        <v>7.7721846164969133E-4</v>
      </c>
      <c r="GQ40" s="295">
        <f t="shared" si="404"/>
        <v>1.1805410510447789E-4</v>
      </c>
      <c r="GR40" s="295">
        <f t="shared" si="404"/>
        <v>3.8253456473031315E-4</v>
      </c>
      <c r="GS40" s="295">
        <f t="shared" si="404"/>
        <v>2.1903494824285298E-4</v>
      </c>
      <c r="GT40" s="295">
        <f t="shared" si="404"/>
        <v>1.9171079057878402E-4</v>
      </c>
      <c r="GU40" s="295">
        <f t="shared" si="404"/>
        <v>2.9150535185606925E-4</v>
      </c>
      <c r="GV40" s="295">
        <f t="shared" si="404"/>
        <v>2.8971074193110319E-4</v>
      </c>
      <c r="GW40" s="295">
        <f t="shared" si="404"/>
        <v>2.2461209491208683E-4</v>
      </c>
      <c r="GX40" s="295">
        <f t="shared" si="404"/>
        <v>2.6431135878064358E-4</v>
      </c>
      <c r="GY40" s="838">
        <f t="shared" si="405"/>
        <v>1.0893054799093417E-3</v>
      </c>
      <c r="GZ40" s="838">
        <f t="shared" si="405"/>
        <v>2.7726272375968252E-4</v>
      </c>
      <c r="HA40" s="838">
        <f t="shared" si="405"/>
        <v>6.3861920172599788E-4</v>
      </c>
      <c r="HB40" s="838">
        <f t="shared" si="405"/>
        <v>2.144082332761578E-4</v>
      </c>
      <c r="HC40" s="838">
        <f t="shared" si="405"/>
        <v>1.4472519239937343E-4</v>
      </c>
      <c r="HD40" s="838">
        <f t="shared" si="405"/>
        <v>3.9218026651206806E-4</v>
      </c>
      <c r="HE40" s="838">
        <f t="shared" si="405"/>
        <v>1.3327067273632748E-4</v>
      </c>
      <c r="HF40" s="838">
        <f t="shared" si="405"/>
        <v>5.6385196323001743E-4</v>
      </c>
      <c r="HG40" s="838">
        <f t="shared" si="405"/>
        <v>1.3279873330439003E-3</v>
      </c>
      <c r="HH40" s="838">
        <f t="shared" si="405"/>
        <v>1.4287034936002487E-4</v>
      </c>
      <c r="HI40" s="838">
        <f t="shared" si="405"/>
        <v>5.0068426850028375E-5</v>
      </c>
      <c r="HJ40" s="838">
        <f t="shared" si="405"/>
        <v>2.2289365496062211E-4</v>
      </c>
      <c r="HK40" s="966">
        <f>BZ40</f>
        <v>1.6148892791537981E-4</v>
      </c>
      <c r="HL40" s="966">
        <f t="shared" si="406"/>
        <v>2.5581568067601355E-4</v>
      </c>
      <c r="HM40" s="966">
        <f t="shared" si="406"/>
        <v>2.3206663627698811E-4</v>
      </c>
      <c r="HN40" s="966">
        <f t="shared" si="406"/>
        <v>2.0708221163802029E-4</v>
      </c>
      <c r="HO40" s="966">
        <f t="shared" si="406"/>
        <v>1.3694764450051459E-3</v>
      </c>
      <c r="HP40" s="966">
        <f t="shared" si="406"/>
        <v>3.6752194922752329E-4</v>
      </c>
      <c r="HQ40" s="966">
        <f t="shared" si="406"/>
        <v>8.9666359627314004E-5</v>
      </c>
      <c r="HR40" s="966">
        <f t="shared" si="406"/>
        <v>3.0350804717863976E-4</v>
      </c>
      <c r="HS40" s="966">
        <f t="shared" si="406"/>
        <v>0</v>
      </c>
      <c r="HT40" s="966">
        <f t="shared" si="406"/>
        <v>0</v>
      </c>
      <c r="HU40" s="966">
        <f t="shared" si="406"/>
        <v>0</v>
      </c>
      <c r="HV40" s="966">
        <f t="shared" si="406"/>
        <v>0</v>
      </c>
    </row>
    <row r="41" spans="1:23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x14ac:dyDescent="0.25">
      <c r="A42" s="802"/>
      <c r="B42" s="56">
        <v>6.1</v>
      </c>
      <c r="C42" s="56"/>
      <c r="D42" s="461"/>
      <c r="E42" s="1043" t="s">
        <v>15</v>
      </c>
      <c r="F42" s="1043"/>
      <c r="G42" s="1044"/>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c r="CI42" s="643"/>
      <c r="CJ42" s="643"/>
      <c r="CK42" s="643"/>
      <c r="CL42" s="132" t="s">
        <v>29</v>
      </c>
      <c r="CM42" s="150">
        <f>SUM(BZ42:CK42)/$CL$4</f>
        <v>105.25</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4</v>
      </c>
      <c r="EW42" s="410">
        <f>EV42/CE42</f>
        <v>3.7735849056603772E-2</v>
      </c>
      <c r="EX42" s="327">
        <f>CG42-CF42</f>
        <v>-1</v>
      </c>
      <c r="EY42" s="410">
        <f>EX42/CF42</f>
        <v>-9.0909090909090905E-3</v>
      </c>
      <c r="EZ42" s="327">
        <f>CH42-CG42</f>
        <v>-109</v>
      </c>
      <c r="FA42" s="410">
        <f>EZ42/CG42</f>
        <v>-1</v>
      </c>
      <c r="FB42" s="327">
        <f>CI42-CH42</f>
        <v>0</v>
      </c>
      <c r="FC42" s="410" t="e">
        <f>FB42/CH42</f>
        <v>#DIV/0!</v>
      </c>
      <c r="FD42" s="327">
        <f>CJ42-CI42</f>
        <v>0</v>
      </c>
      <c r="FE42" s="410" t="e">
        <f>FD42/CI42</f>
        <v>#DIV/0!</v>
      </c>
      <c r="FF42" s="327">
        <f>CK42-CJ42</f>
        <v>0</v>
      </c>
      <c r="FG42" s="410" t="e">
        <f>FF42/CJ42</f>
        <v>#DIV/0!</v>
      </c>
      <c r="FH42" s="217">
        <f>BS42</f>
        <v>100</v>
      </c>
      <c r="FI42" s="731">
        <f>CG42</f>
        <v>109</v>
      </c>
      <c r="FJ42" s="111">
        <f>FI42-FH42</f>
        <v>9</v>
      </c>
      <c r="FK42" s="109">
        <f t="shared" ref="FK42:FK43" si="438">IF(ISERROR(FJ42/FH42),0,FJ42/FH42)</f>
        <v>0.09</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39">AJ42</f>
        <v>104.68</v>
      </c>
      <c r="GB42" s="273">
        <f t="shared" si="439"/>
        <v>102.35</v>
      </c>
      <c r="GC42" s="273">
        <f t="shared" si="439"/>
        <v>103.07</v>
      </c>
      <c r="GD42" s="273">
        <f t="shared" si="439"/>
        <v>105.07</v>
      </c>
      <c r="GE42" s="273">
        <f t="shared" si="439"/>
        <v>105.56</v>
      </c>
      <c r="GF42" s="273">
        <f t="shared" si="439"/>
        <v>104.53</v>
      </c>
      <c r="GG42" s="273">
        <f t="shared" si="439"/>
        <v>107.68</v>
      </c>
      <c r="GH42" s="273">
        <f t="shared" si="439"/>
        <v>107.99</v>
      </c>
      <c r="GI42" s="273">
        <f t="shared" si="439"/>
        <v>111.2</v>
      </c>
      <c r="GJ42" s="273">
        <f t="shared" si="439"/>
        <v>105.78</v>
      </c>
      <c r="GK42" s="273">
        <f t="shared" si="439"/>
        <v>108.12</v>
      </c>
      <c r="GL42" s="273">
        <f t="shared" si="439"/>
        <v>105.27</v>
      </c>
      <c r="GM42" s="273">
        <f t="shared" ref="GM42:GX43" si="440">AX42</f>
        <v>104.87771739130434</v>
      </c>
      <c r="GN42" s="273">
        <f t="shared" si="440"/>
        <v>105.01</v>
      </c>
      <c r="GO42" s="273">
        <f t="shared" si="440"/>
        <v>104.51</v>
      </c>
      <c r="GP42" s="273">
        <f t="shared" si="440"/>
        <v>100.68206521739131</v>
      </c>
      <c r="GQ42" s="273">
        <f t="shared" si="440"/>
        <v>102.38</v>
      </c>
      <c r="GR42" s="273">
        <f t="shared" si="440"/>
        <v>104.6</v>
      </c>
      <c r="GS42" s="273">
        <f t="shared" si="440"/>
        <v>105.45380434782609</v>
      </c>
      <c r="GT42" s="273">
        <f t="shared" si="440"/>
        <v>103.953125</v>
      </c>
      <c r="GU42" s="273">
        <f t="shared" si="440"/>
        <v>107.64285714285714</v>
      </c>
      <c r="GV42" s="273">
        <f t="shared" si="440"/>
        <v>103.84943181818181</v>
      </c>
      <c r="GW42" s="273">
        <f t="shared" si="440"/>
        <v>103.05397727272728</v>
      </c>
      <c r="GX42" s="273">
        <f t="shared" si="440"/>
        <v>98</v>
      </c>
      <c r="GY42" s="827">
        <f t="shared" ref="GY42:HJ43" si="441">BL42</f>
        <v>98</v>
      </c>
      <c r="GZ42" s="827">
        <f t="shared" si="441"/>
        <v>98</v>
      </c>
      <c r="HA42" s="827">
        <f t="shared" si="441"/>
        <v>99</v>
      </c>
      <c r="HB42" s="827">
        <f t="shared" si="441"/>
        <v>99</v>
      </c>
      <c r="HC42" s="827">
        <f t="shared" si="441"/>
        <v>99</v>
      </c>
      <c r="HD42" s="827">
        <f t="shared" si="441"/>
        <v>98</v>
      </c>
      <c r="HE42" s="827">
        <f t="shared" si="441"/>
        <v>98</v>
      </c>
      <c r="HF42" s="827">
        <f t="shared" si="441"/>
        <v>100</v>
      </c>
      <c r="HG42" s="827">
        <f t="shared" si="441"/>
        <v>99</v>
      </c>
      <c r="HH42" s="827">
        <f t="shared" si="441"/>
        <v>100</v>
      </c>
      <c r="HI42" s="827">
        <f t="shared" si="441"/>
        <v>99</v>
      </c>
      <c r="HJ42" s="827">
        <f t="shared" si="441"/>
        <v>101</v>
      </c>
      <c r="HK42" s="955">
        <f>BZ42</f>
        <v>100</v>
      </c>
      <c r="HL42" s="955">
        <f t="shared" ref="HL42:HV43" si="442">CA42</f>
        <v>99</v>
      </c>
      <c r="HM42" s="955">
        <f t="shared" si="442"/>
        <v>107</v>
      </c>
      <c r="HN42" s="955">
        <f t="shared" si="442"/>
        <v>106</v>
      </c>
      <c r="HO42" s="955">
        <f t="shared" si="442"/>
        <v>105</v>
      </c>
      <c r="HP42" s="955">
        <f t="shared" si="442"/>
        <v>106</v>
      </c>
      <c r="HQ42" s="955">
        <f t="shared" si="442"/>
        <v>110</v>
      </c>
      <c r="HR42" s="955">
        <f t="shared" si="442"/>
        <v>109</v>
      </c>
      <c r="HS42" s="955">
        <f t="shared" si="442"/>
        <v>0</v>
      </c>
      <c r="HT42" s="955">
        <f t="shared" si="442"/>
        <v>0</v>
      </c>
      <c r="HU42" s="955">
        <f t="shared" si="442"/>
        <v>0</v>
      </c>
      <c r="HV42" s="955">
        <f t="shared" si="442"/>
        <v>0</v>
      </c>
    </row>
    <row r="43" spans="1:230" s="1" customFormat="1" ht="15.75" thickBot="1" x14ac:dyDescent="0.3">
      <c r="A43" s="803"/>
      <c r="B43" s="57">
        <v>6.2</v>
      </c>
      <c r="C43" s="57"/>
      <c r="D43" s="462"/>
      <c r="E43" s="1050" t="s">
        <v>164</v>
      </c>
      <c r="F43" s="1050"/>
      <c r="G43" s="1051"/>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43">V11/V42</f>
        <v>1139.5471014492753</v>
      </c>
      <c r="W43" s="69">
        <f t="shared" si="443"/>
        <v>1442.0596552038676</v>
      </c>
      <c r="X43" s="474">
        <f t="shared" si="443"/>
        <v>1196.3341458841178</v>
      </c>
      <c r="Y43" s="475">
        <f t="shared" si="443"/>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44">AJ11/AJ42</f>
        <v>1065.6190294230034</v>
      </c>
      <c r="AK43" s="69">
        <f t="shared" si="444"/>
        <v>1317.9189057156816</v>
      </c>
      <c r="AL43" s="482">
        <f t="shared" si="444"/>
        <v>1080.7218395265354</v>
      </c>
      <c r="AM43" s="483">
        <f t="shared" si="444"/>
        <v>1060.8832207100029</v>
      </c>
      <c r="AN43" s="22">
        <f t="shared" si="444"/>
        <v>1054.3482379689276</v>
      </c>
      <c r="AO43" s="69">
        <f t="shared" si="444"/>
        <v>1062.9101693293792</v>
      </c>
      <c r="AP43" s="644">
        <f t="shared" si="444"/>
        <v>1031.0178306092125</v>
      </c>
      <c r="AQ43" s="754">
        <f t="shared" si="444"/>
        <v>1227.0395406982129</v>
      </c>
      <c r="AR43" s="645">
        <f t="shared" si="444"/>
        <v>997.69784172661866</v>
      </c>
      <c r="AS43" s="483">
        <f t="shared" si="444"/>
        <v>1052.3350349782568</v>
      </c>
      <c r="AT43" s="645">
        <f t="shared" si="444"/>
        <v>1032.2142064372918</v>
      </c>
      <c r="AU43" s="483">
        <f t="shared" si="444"/>
        <v>1068.0725752826067</v>
      </c>
      <c r="AV43" s="128" t="s">
        <v>29</v>
      </c>
      <c r="AW43" s="152">
        <f>SUM(AJ43:AU43)/$AV$4</f>
        <v>1087.5648693671442</v>
      </c>
      <c r="AX43" s="393">
        <f t="shared" ref="AX43:BC43" si="445">AX11/AX42</f>
        <v>1071.7147817074751</v>
      </c>
      <c r="AY43" s="69">
        <f t="shared" si="445"/>
        <v>1274.5738501095134</v>
      </c>
      <c r="AZ43" s="482">
        <f t="shared" si="445"/>
        <v>1059.3818773323126</v>
      </c>
      <c r="BA43" s="483">
        <f t="shared" si="445"/>
        <v>1099.0140077190899</v>
      </c>
      <c r="BB43" s="22">
        <f t="shared" si="445"/>
        <v>1075.5909357296348</v>
      </c>
      <c r="BC43" s="814">
        <f t="shared" si="445"/>
        <v>1049.6558317399617</v>
      </c>
      <c r="BD43" s="815">
        <f t="shared" ref="BD43:BI43" si="446">BD11/BD42</f>
        <v>1168.9289045790706</v>
      </c>
      <c r="BE43" s="814">
        <f t="shared" si="446"/>
        <v>1053.7441755598977</v>
      </c>
      <c r="BF43" s="815">
        <f t="shared" si="446"/>
        <v>1019.8075646980757</v>
      </c>
      <c r="BG43" s="754">
        <f t="shared" si="446"/>
        <v>1063.6071672821777</v>
      </c>
      <c r="BH43" s="815">
        <f t="shared" si="446"/>
        <v>1080.0456512749827</v>
      </c>
      <c r="BI43" s="754">
        <f t="shared" si="446"/>
        <v>1389.8265306122448</v>
      </c>
      <c r="BJ43" s="128" t="s">
        <v>29</v>
      </c>
      <c r="BK43" s="152">
        <f>SUM(AX43:BI43)/$BJ$4</f>
        <v>1117.1576065287031</v>
      </c>
      <c r="BL43" s="393">
        <f t="shared" ref="BL43:BM43" si="447">BL11/BL42</f>
        <v>1161.5714285714287</v>
      </c>
      <c r="BM43" s="907">
        <f t="shared" si="447"/>
        <v>1177.6938775510205</v>
      </c>
      <c r="BN43" s="482">
        <f t="shared" ref="BN43:BP43" si="448">BN11/BN42</f>
        <v>1170.4545454545455</v>
      </c>
      <c r="BO43" s="814">
        <f t="shared" si="448"/>
        <v>1177.7777777777778</v>
      </c>
      <c r="BP43" s="908">
        <f t="shared" si="448"/>
        <v>1186.5050505050506</v>
      </c>
      <c r="BQ43" s="814">
        <f t="shared" ref="BQ43:BR43" si="449">BQ11/BQ42</f>
        <v>1196.8673469387754</v>
      </c>
      <c r="BR43" s="815">
        <f t="shared" si="449"/>
        <v>1454.7653061224489</v>
      </c>
      <c r="BS43" s="814">
        <f t="shared" ref="BS43:BU43" si="450">BS11/BS42</f>
        <v>1170.52</v>
      </c>
      <c r="BT43" s="815">
        <f t="shared" si="450"/>
        <v>1186.5757575757575</v>
      </c>
      <c r="BU43" s="815">
        <f t="shared" si="450"/>
        <v>1189.8900000000001</v>
      </c>
      <c r="BV43" s="815">
        <f t="shared" ref="BV43:BW43" si="451">BV11/BV42</f>
        <v>1210.4646464646464</v>
      </c>
      <c r="BW43" s="815">
        <f t="shared" si="451"/>
        <v>1199.3465346534654</v>
      </c>
      <c r="BX43" s="909" t="s">
        <v>29</v>
      </c>
      <c r="BY43" s="152">
        <f>SUM(BL43:BW43)/$BX$4</f>
        <v>1206.8693559679098</v>
      </c>
      <c r="BZ43" s="815">
        <f t="shared" ref="BZ43:CA43" si="452">BZ11/BZ42</f>
        <v>1486.17</v>
      </c>
      <c r="CA43" s="907">
        <f t="shared" si="452"/>
        <v>1224.0505050505051</v>
      </c>
      <c r="CB43" s="482">
        <f t="shared" ref="CB43:CC43" si="453">CB11/CB42</f>
        <v>1127.6168224299065</v>
      </c>
      <c r="CC43" s="814">
        <f t="shared" si="453"/>
        <v>1138.9150943396226</v>
      </c>
      <c r="CD43" s="908">
        <f t="shared" ref="CD43:CE43" si="454">CD11/CD42</f>
        <v>1147.4666666666667</v>
      </c>
      <c r="CE43" s="814">
        <f t="shared" si="454"/>
        <v>1386.132075471698</v>
      </c>
      <c r="CF43" s="815">
        <f t="shared" ref="CF43:CG43" si="455">CF11/CF42</f>
        <v>1115.2454545454545</v>
      </c>
      <c r="CG43" s="814">
        <f t="shared" si="455"/>
        <v>1088.1926605504586</v>
      </c>
      <c r="CH43" s="815"/>
      <c r="CI43" s="815"/>
      <c r="CJ43" s="815"/>
      <c r="CK43" s="815"/>
      <c r="CL43" s="909" t="s">
        <v>29</v>
      </c>
      <c r="CM43" s="152">
        <f>SUM(BZ43:CK43)/$CL$4</f>
        <v>1214.223659881789</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-270.88662092624349</v>
      </c>
      <c r="EW43" s="413">
        <f>EV43/CE43</f>
        <v>-0.19542626977596006</v>
      </c>
      <c r="EX43" s="334">
        <f>CG43-CF43</f>
        <v>-27.052793994995909</v>
      </c>
      <c r="EY43" s="413">
        <f>EX43/CF43</f>
        <v>-2.4257255552789438E-2</v>
      </c>
      <c r="EZ43" s="334">
        <f>CH43-CG43</f>
        <v>-1088.1926605504586</v>
      </c>
      <c r="FA43" s="413">
        <f>EZ43/CG43</f>
        <v>-1</v>
      </c>
      <c r="FB43" s="334">
        <f>CI43-CH43</f>
        <v>0</v>
      </c>
      <c r="FC43" s="413" t="e">
        <f>FB43/CH43</f>
        <v>#DIV/0!</v>
      </c>
      <c r="FD43" s="334">
        <f>CJ43-CI43</f>
        <v>0</v>
      </c>
      <c r="FE43" s="413" t="e">
        <f>FD43/CI43</f>
        <v>#DIV/0!</v>
      </c>
      <c r="FF43" s="334">
        <f>CK43-CJ43</f>
        <v>0</v>
      </c>
      <c r="FG43" s="413" t="e">
        <f>FF43/CJ43</f>
        <v>#DIV/0!</v>
      </c>
      <c r="FH43" s="752">
        <f>BS43</f>
        <v>1170.52</v>
      </c>
      <c r="FI43" s="753">
        <f>CG43</f>
        <v>1088.1926605504586</v>
      </c>
      <c r="FJ43" s="113">
        <f>FI43-FH43</f>
        <v>-82.327339449541341</v>
      </c>
      <c r="FK43" s="193">
        <f t="shared" si="438"/>
        <v>-7.0333987842618101E-2</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39"/>
        <v>1065.6190294230034</v>
      </c>
      <c r="GB43" s="277">
        <f t="shared" si="439"/>
        <v>1317.9189057156816</v>
      </c>
      <c r="GC43" s="277">
        <f t="shared" si="439"/>
        <v>1080.7218395265354</v>
      </c>
      <c r="GD43" s="277">
        <f t="shared" si="439"/>
        <v>1060.8832207100029</v>
      </c>
      <c r="GE43" s="277">
        <f t="shared" si="439"/>
        <v>1054.3482379689276</v>
      </c>
      <c r="GF43" s="277">
        <f t="shared" si="439"/>
        <v>1062.9101693293792</v>
      </c>
      <c r="GG43" s="277">
        <f t="shared" si="439"/>
        <v>1031.0178306092125</v>
      </c>
      <c r="GH43" s="277">
        <f t="shared" si="439"/>
        <v>1227.0395406982129</v>
      </c>
      <c r="GI43" s="277">
        <f t="shared" si="439"/>
        <v>997.69784172661866</v>
      </c>
      <c r="GJ43" s="277">
        <f t="shared" si="439"/>
        <v>1052.3350349782568</v>
      </c>
      <c r="GK43" s="277">
        <f t="shared" si="439"/>
        <v>1032.2142064372918</v>
      </c>
      <c r="GL43" s="277">
        <f t="shared" si="439"/>
        <v>1068.0725752826067</v>
      </c>
      <c r="GM43" s="277">
        <f t="shared" si="440"/>
        <v>1071.7147817074751</v>
      </c>
      <c r="GN43" s="277">
        <f t="shared" si="440"/>
        <v>1274.5738501095134</v>
      </c>
      <c r="GO43" s="277">
        <f t="shared" si="440"/>
        <v>1059.3818773323126</v>
      </c>
      <c r="GP43" s="277">
        <f t="shared" si="440"/>
        <v>1099.0140077190899</v>
      </c>
      <c r="GQ43" s="277">
        <f t="shared" si="440"/>
        <v>1075.5909357296348</v>
      </c>
      <c r="GR43" s="277">
        <f t="shared" si="440"/>
        <v>1049.6558317399617</v>
      </c>
      <c r="GS43" s="277">
        <f t="shared" si="440"/>
        <v>1168.9289045790706</v>
      </c>
      <c r="GT43" s="277">
        <f t="shared" si="440"/>
        <v>1053.7441755598977</v>
      </c>
      <c r="GU43" s="277">
        <f t="shared" si="440"/>
        <v>1019.8075646980757</v>
      </c>
      <c r="GV43" s="277">
        <f t="shared" si="440"/>
        <v>1063.6071672821777</v>
      </c>
      <c r="GW43" s="277">
        <f t="shared" si="440"/>
        <v>1080.0456512749827</v>
      </c>
      <c r="GX43" s="277">
        <f t="shared" si="440"/>
        <v>1389.8265306122448</v>
      </c>
      <c r="GY43" s="829">
        <f t="shared" si="441"/>
        <v>1161.5714285714287</v>
      </c>
      <c r="GZ43" s="829">
        <f t="shared" si="441"/>
        <v>1177.6938775510205</v>
      </c>
      <c r="HA43" s="829">
        <f t="shared" si="441"/>
        <v>1170.4545454545455</v>
      </c>
      <c r="HB43" s="829">
        <f t="shared" si="441"/>
        <v>1177.7777777777778</v>
      </c>
      <c r="HC43" s="829">
        <f t="shared" si="441"/>
        <v>1186.5050505050506</v>
      </c>
      <c r="HD43" s="829">
        <f t="shared" si="441"/>
        <v>1196.8673469387754</v>
      </c>
      <c r="HE43" s="829">
        <f t="shared" si="441"/>
        <v>1454.7653061224489</v>
      </c>
      <c r="HF43" s="829">
        <f t="shared" si="441"/>
        <v>1170.52</v>
      </c>
      <c r="HG43" s="829">
        <f t="shared" si="441"/>
        <v>1186.5757575757575</v>
      </c>
      <c r="HH43" s="829">
        <f t="shared" si="441"/>
        <v>1189.8900000000001</v>
      </c>
      <c r="HI43" s="829">
        <f t="shared" si="441"/>
        <v>1210.4646464646464</v>
      </c>
      <c r="HJ43" s="829">
        <f t="shared" si="441"/>
        <v>1199.3465346534654</v>
      </c>
      <c r="HK43" s="957">
        <f>BZ43</f>
        <v>1486.17</v>
      </c>
      <c r="HL43" s="957">
        <f t="shared" si="442"/>
        <v>1224.0505050505051</v>
      </c>
      <c r="HM43" s="957">
        <f t="shared" si="442"/>
        <v>1127.6168224299065</v>
      </c>
      <c r="HN43" s="957">
        <f t="shared" si="442"/>
        <v>1138.9150943396226</v>
      </c>
      <c r="HO43" s="957">
        <f t="shared" si="442"/>
        <v>1147.4666666666667</v>
      </c>
      <c r="HP43" s="957">
        <f t="shared" si="442"/>
        <v>1386.132075471698</v>
      </c>
      <c r="HQ43" s="957">
        <f t="shared" si="442"/>
        <v>1115.2454545454545</v>
      </c>
      <c r="HR43" s="957">
        <f t="shared" si="442"/>
        <v>1088.1926605504586</v>
      </c>
      <c r="HS43" s="957">
        <f t="shared" si="442"/>
        <v>0</v>
      </c>
      <c r="HT43" s="957">
        <f t="shared" si="442"/>
        <v>0</v>
      </c>
      <c r="HU43" s="957">
        <f t="shared" si="442"/>
        <v>0</v>
      </c>
      <c r="HV43" s="957">
        <f t="shared" si="442"/>
        <v>0</v>
      </c>
    </row>
    <row r="44" spans="1:23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x14ac:dyDescent="0.25">
      <c r="A45" s="802"/>
      <c r="B45" s="56">
        <v>7.1</v>
      </c>
      <c r="C45" s="7"/>
      <c r="D45" s="119"/>
      <c r="E45" s="1043" t="s">
        <v>57</v>
      </c>
      <c r="F45" s="1043"/>
      <c r="G45" s="1044"/>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5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5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58">SUM(BL45:BW45)/$BX$4</f>
        <v>1149540.9391666665</v>
      </c>
      <c r="BZ45" s="656">
        <v>854026.62</v>
      </c>
      <c r="CA45" s="657">
        <v>882244.46</v>
      </c>
      <c r="CB45" s="656">
        <v>875901.92999999993</v>
      </c>
      <c r="CC45" s="657">
        <v>1008853.3200000001</v>
      </c>
      <c r="CD45" s="913">
        <v>928077.97</v>
      </c>
      <c r="CE45" s="658">
        <v>1022282.88</v>
      </c>
      <c r="CF45" s="656">
        <v>2915833.31</v>
      </c>
      <c r="CG45" s="658">
        <v>1002015.4199999999</v>
      </c>
      <c r="CH45" s="656"/>
      <c r="CI45" s="656"/>
      <c r="CJ45" s="656"/>
      <c r="CK45" s="656"/>
      <c r="CL45" s="140">
        <f>SUM(BZ45:CK45)</f>
        <v>9489235.9100000001</v>
      </c>
      <c r="CM45" s="160">
        <f t="shared" ref="CM45:CM50" si="459">SUM(BZ45:CK45)/$CL$4</f>
        <v>1186154.48875</v>
      </c>
      <c r="CN45" s="689">
        <f t="shared" ref="CN45:CN50" si="460">AX45-AU45</f>
        <v>24154.1599999998</v>
      </c>
      <c r="CO45" s="672">
        <f t="shared" ref="CO45:CO50" si="461">CN45/AU45</f>
        <v>3.0745258395675584E-2</v>
      </c>
      <c r="CP45" s="689">
        <f t="shared" ref="CP45:CP50" si="462">AY45-AX45</f>
        <v>23141.40000000014</v>
      </c>
      <c r="CQ45" s="672">
        <f t="shared" ref="CQ45:CQ50" si="463">CP45/AX45</f>
        <v>2.8577517024328519E-2</v>
      </c>
      <c r="CR45" s="689">
        <f t="shared" ref="CR45:CR50" si="464">AZ45-AY45</f>
        <v>-89650.90000000014</v>
      </c>
      <c r="CS45" s="672">
        <f t="shared" ref="CS45:CS50" si="465">CR45/AY45</f>
        <v>-0.10763474582318963</v>
      </c>
      <c r="CT45" s="689">
        <f t="shared" ref="CT45:CT50" si="466">BA45-AZ45</f>
        <v>323711.68000000017</v>
      </c>
      <c r="CU45" s="672">
        <f t="shared" ref="CU45:CU50" si="467">CT45/AZ45</f>
        <v>0.43552546545390569</v>
      </c>
      <c r="CV45" s="689">
        <f t="shared" ref="CV45:CV50" si="468">BB45-BA45</f>
        <v>-195557.44000000018</v>
      </c>
      <c r="CW45" s="672">
        <f t="shared" ref="CW45:CW50" si="469">CV45/BA45</f>
        <v>-0.18328149818034795</v>
      </c>
      <c r="CX45" s="689">
        <f t="shared" ref="CX45:CX50" si="470">BC45-BB45</f>
        <v>66706.430000000051</v>
      </c>
      <c r="CY45" s="672">
        <f t="shared" ref="CY45:CY50" si="471">CX45/BB45</f>
        <v>7.6549011581288462E-2</v>
      </c>
      <c r="CZ45" s="689">
        <f t="shared" ref="CZ45:CZ50" si="472">BD45-BC45</f>
        <v>1393174.3200000003</v>
      </c>
      <c r="DA45" s="672">
        <f t="shared" ref="DA45:DA50" si="473">CZ45/BC45</f>
        <v>1.485058434640891</v>
      </c>
      <c r="DB45" s="689">
        <f t="shared" ref="DB45:DB50" si="474">BE45-BD45</f>
        <v>-1393371.35</v>
      </c>
      <c r="DC45" s="672">
        <f t="shared" ref="DC45:DC50" si="475">DB45/BD45</f>
        <v>-0.59767949061836023</v>
      </c>
      <c r="DD45" s="689">
        <f t="shared" ref="DD45:DD50" si="476">BF45-BE45</f>
        <v>-16674.570000000065</v>
      </c>
      <c r="DE45" s="672">
        <f t="shared" ref="DE45:DE50" si="477">DD45/BE45</f>
        <v>-1.7778042805684045E-2</v>
      </c>
      <c r="DF45" s="689">
        <f t="shared" ref="DF45:DF50" si="478">BG45-BF45</f>
        <v>-122134.83999999997</v>
      </c>
      <c r="DG45" s="109">
        <f t="shared" ref="DG45:DG50" si="479">DF45/BF45</f>
        <v>-0.13257426673395592</v>
      </c>
      <c r="DH45" s="689">
        <f t="shared" ref="DH45:DH50" si="480">BH45-BG45</f>
        <v>416267.77999999991</v>
      </c>
      <c r="DI45" s="672">
        <f t="shared" ref="DI45:DI50" si="481">DH45/BG45</f>
        <v>0.52090696083048316</v>
      </c>
      <c r="DJ45" s="689">
        <f t="shared" ref="DJ45:DJ50" si="482">BI45-BH45</f>
        <v>-25792.709999999963</v>
      </c>
      <c r="DK45" s="672">
        <f t="shared" ref="DK45:DK50" si="483">DJ45/BH45</f>
        <v>-2.1221774313482086E-2</v>
      </c>
      <c r="DL45" s="689">
        <f t="shared" ref="DL45:DL50" si="484">BL45-BI45</f>
        <v>-355082.67000000004</v>
      </c>
      <c r="DM45" s="672">
        <f t="shared" ref="DM45:DM50" si="485">DL45/BI45</f>
        <v>-0.29849007424569535</v>
      </c>
      <c r="DN45" s="335">
        <f t="shared" ref="DN45:DN50" si="486">BM45-BL45</f>
        <v>7471.1500000000233</v>
      </c>
      <c r="DO45" s="410">
        <f t="shared" ref="DO45:DO50" si="487">DN45/BL45</f>
        <v>8.9527004336190999E-3</v>
      </c>
      <c r="DP45" s="335">
        <f t="shared" ref="DP45:DP50" si="488">BN45-BM45</f>
        <v>-627.15999999991618</v>
      </c>
      <c r="DQ45" s="410">
        <f t="shared" ref="DQ45:DQ50" si="489">DP45/BM45</f>
        <v>-7.4485912285904212E-4</v>
      </c>
      <c r="DR45" s="335">
        <f t="shared" ref="DR45:DR50" si="490">BO45-BN45</f>
        <v>-10775.5</v>
      </c>
      <c r="DS45" s="410">
        <f t="shared" ref="DS45:DS50" si="491">DR45/BN45</f>
        <v>-1.2807277799940371E-2</v>
      </c>
      <c r="DT45" s="335">
        <f t="shared" ref="DT45:DT50" si="492">BP45-BO45</f>
        <v>31718.989999999874</v>
      </c>
      <c r="DU45" s="410">
        <f t="shared" ref="DU45:DU50" si="493">DT45/BO45</f>
        <v>3.8188869622346369E-2</v>
      </c>
      <c r="DV45" s="335">
        <f t="shared" ref="DV45:DV50" si="494">BQ45-BP45</f>
        <v>36696.819999999949</v>
      </c>
      <c r="DW45" s="410">
        <f t="shared" ref="DW45:DW50" si="495">DV45/BP45</f>
        <v>4.2556854128845086E-2</v>
      </c>
      <c r="DX45" s="335">
        <f t="shared" ref="DX45:DX50" si="496">BR45-BQ45</f>
        <v>1877945.3299999998</v>
      </c>
      <c r="DY45" s="410">
        <f t="shared" ref="DY45:DY50" si="497">DX45/BQ45</f>
        <v>2.0889319014738046</v>
      </c>
      <c r="DZ45" s="335">
        <f t="shared" ref="DZ45:DZ50" si="498">BS45-BR45</f>
        <v>-1883097.8699999996</v>
      </c>
      <c r="EA45" s="410">
        <f t="shared" ref="EA45:EA50" si="499">DZ45/BR45</f>
        <v>-0.67811897268910648</v>
      </c>
      <c r="EB45" s="335">
        <f t="shared" ref="EB45:EB50" si="500">BT45-BS45</f>
        <v>-26754.790000000037</v>
      </c>
      <c r="EC45" s="410">
        <f t="shared" ref="EC45:EC50" si="501">EB45/BS45</f>
        <v>-2.993223671034902E-2</v>
      </c>
      <c r="ED45" s="335">
        <f t="shared" ref="ED45:ED50" si="502">BU45-BT45</f>
        <v>15561.229999999981</v>
      </c>
      <c r="EE45" s="410">
        <f t="shared" ref="EE45:EE50" si="503">ED45/BT45</f>
        <v>1.7946488033418032E-2</v>
      </c>
      <c r="EF45" s="335">
        <f t="shared" ref="EF45:EF50" si="504">BV45-BU45</f>
        <v>50861.919999999925</v>
      </c>
      <c r="EG45" s="410">
        <f t="shared" ref="EG45:EG50" si="505">EF45/BU45</f>
        <v>5.7623993661735845E-2</v>
      </c>
      <c r="EH45" s="335">
        <f t="shared" ref="EH45:EH50" si="506">BW45-BV45</f>
        <v>1397196.2200000002</v>
      </c>
      <c r="EI45" s="410">
        <f t="shared" ref="EI45:EI50" si="507">EH45/BV45</f>
        <v>1.4967067274610619</v>
      </c>
      <c r="EJ45" s="335">
        <f t="shared" ref="EJ45:EJ50" si="508">BZ45-BW45</f>
        <v>-1476683.29</v>
      </c>
      <c r="EK45" s="410">
        <f t="shared" ref="EK45:EK50" si="509">EJ45/BW45</f>
        <v>-0.63357661271539367</v>
      </c>
      <c r="EL45" s="335">
        <f t="shared" ref="EL45:EL50" si="510">CA45-BZ45</f>
        <v>28217.839999999967</v>
      </c>
      <c r="EM45" s="410">
        <f t="shared" ref="EM45:EM50" si="511">EL45/BZ45</f>
        <v>3.3040937295373732E-2</v>
      </c>
      <c r="EN45" s="335">
        <f t="shared" ref="EN45:EN50" si="512">CB45-CA45</f>
        <v>-6342.5300000000279</v>
      </c>
      <c r="EO45" s="410">
        <f t="shared" ref="EO45:EO50" si="513">EN45/CA45</f>
        <v>-7.1890845310607311E-3</v>
      </c>
      <c r="EP45" s="335">
        <f t="shared" ref="EP45:EP50" si="514">CC45-CB45</f>
        <v>132951.39000000013</v>
      </c>
      <c r="EQ45" s="410">
        <f t="shared" ref="EQ45:EQ50" si="515">EP45/CB45</f>
        <v>0.1517879861276252</v>
      </c>
      <c r="ER45" s="335">
        <f t="shared" ref="ER45:ER50" si="516">CD45-CC45</f>
        <v>-80775.350000000093</v>
      </c>
      <c r="ES45" s="410">
        <f t="shared" ref="ES45:ES50" si="517">ER45/CC45</f>
        <v>-8.0066495692357034E-2</v>
      </c>
      <c r="ET45" s="335">
        <f t="shared" ref="ET45:ET50" si="518">CE45-CD45</f>
        <v>94204.910000000033</v>
      </c>
      <c r="EU45" s="410">
        <f t="shared" ref="EU45:EU50" si="519">ET45/CD45</f>
        <v>0.10150538321688644</v>
      </c>
      <c r="EV45" s="335">
        <f t="shared" ref="EV45:EV50" si="520">CF45-CE45</f>
        <v>1893550.4300000002</v>
      </c>
      <c r="EW45" s="410">
        <f t="shared" ref="EW45:EW50" si="521">EV45/CE45</f>
        <v>1.8522763777478111</v>
      </c>
      <c r="EX45" s="1029">
        <f t="shared" ref="EX45:EX50" si="522">CG45-CF45</f>
        <v>-1913817.8900000001</v>
      </c>
      <c r="EY45" s="410">
        <f t="shared" ref="EY45:EY50" si="523">EX45/CF45</f>
        <v>-0.65635366858471078</v>
      </c>
      <c r="EZ45" s="335">
        <f t="shared" ref="EZ45:EZ50" si="524">CH45-CG45</f>
        <v>-1002015.4199999999</v>
      </c>
      <c r="FA45" s="410">
        <f t="shared" ref="FA45:FA50" si="525">EZ45/CG45</f>
        <v>-1</v>
      </c>
      <c r="FB45" s="335">
        <f t="shared" ref="FB45:FB50" si="526">CI45-CH45</f>
        <v>0</v>
      </c>
      <c r="FC45" s="410" t="e">
        <f t="shared" ref="FC45:FC50" si="527">FB45/CH45</f>
        <v>#DIV/0!</v>
      </c>
      <c r="FD45" s="335">
        <f t="shared" ref="FD45:FD50" si="528">CJ45-CI45</f>
        <v>0</v>
      </c>
      <c r="FE45" s="410" t="e">
        <f t="shared" ref="FE45:FE50" si="529">FD45/CI45</f>
        <v>#DIV/0!</v>
      </c>
      <c r="FF45" s="335">
        <f t="shared" ref="FF45:FF50" si="530">CK45-CJ45</f>
        <v>0</v>
      </c>
      <c r="FG45" s="410" t="e">
        <f t="shared" ref="FG45:FG50" si="531">FF45/CJ45</f>
        <v>#DIV/0!</v>
      </c>
      <c r="FH45" s="222">
        <f t="shared" ref="FH45:FH50" si="532">BS45</f>
        <v>893845.33000000007</v>
      </c>
      <c r="FI45" s="249">
        <f t="shared" ref="FI45:FI50" si="533">CG45</f>
        <v>1002015.4199999999</v>
      </c>
      <c r="FJ45" s="689">
        <f>FI45-FH45</f>
        <v>108170.08999999985</v>
      </c>
      <c r="FK45" s="109">
        <f t="shared" ref="FK45:FK46" si="534">IF(ISERROR(FJ45/FH45),0,FJ45/FH45)</f>
        <v>0.12101656334659135</v>
      </c>
      <c r="FL45" s="707"/>
      <c r="FM45" s="707"/>
      <c r="FN45" s="707"/>
      <c r="FO45" t="str">
        <f t="shared" ref="FO45:FO50" si="53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36">AJ45</f>
        <v>842664.62</v>
      </c>
      <c r="GB45" s="297">
        <f t="shared" si="536"/>
        <v>728467.10000000009</v>
      </c>
      <c r="GC45" s="297">
        <f t="shared" si="536"/>
        <v>747018.07</v>
      </c>
      <c r="GD45" s="297">
        <f t="shared" si="536"/>
        <v>737646.02999999991</v>
      </c>
      <c r="GE45" s="297">
        <f t="shared" si="536"/>
        <v>725533.50999999989</v>
      </c>
      <c r="GF45" s="297">
        <f t="shared" si="536"/>
        <v>2728501.65</v>
      </c>
      <c r="GG45" s="297">
        <f t="shared" si="536"/>
        <v>745353.13</v>
      </c>
      <c r="GH45" s="297">
        <f t="shared" si="536"/>
        <v>809195.83000000007</v>
      </c>
      <c r="GI45" s="297">
        <f t="shared" si="536"/>
        <v>773425.62000000011</v>
      </c>
      <c r="GJ45" s="297">
        <f t="shared" si="536"/>
        <v>738835.52</v>
      </c>
      <c r="GK45" s="297">
        <f t="shared" si="536"/>
        <v>766413.52</v>
      </c>
      <c r="GL45" s="297">
        <f t="shared" si="536"/>
        <v>785622.28000000014</v>
      </c>
      <c r="GM45" s="297">
        <f t="shared" ref="GM45:GX50" si="537">AX45</f>
        <v>809776.44</v>
      </c>
      <c r="GN45" s="297">
        <f t="shared" si="537"/>
        <v>832917.84000000008</v>
      </c>
      <c r="GO45" s="297">
        <f t="shared" si="537"/>
        <v>743266.94</v>
      </c>
      <c r="GP45" s="297">
        <f t="shared" si="537"/>
        <v>1066978.6200000001</v>
      </c>
      <c r="GQ45" s="297">
        <f t="shared" si="537"/>
        <v>871421.17999999993</v>
      </c>
      <c r="GR45" s="297">
        <f t="shared" si="537"/>
        <v>938127.61</v>
      </c>
      <c r="GS45" s="297">
        <f t="shared" si="537"/>
        <v>2331301.9300000002</v>
      </c>
      <c r="GT45" s="297">
        <f t="shared" si="537"/>
        <v>937930.58000000007</v>
      </c>
      <c r="GU45" s="297">
        <f t="shared" si="537"/>
        <v>921256.01</v>
      </c>
      <c r="GV45" s="297">
        <f t="shared" si="537"/>
        <v>799121.17</v>
      </c>
      <c r="GW45" s="297">
        <f t="shared" si="537"/>
        <v>1215388.95</v>
      </c>
      <c r="GX45" s="297">
        <f t="shared" si="537"/>
        <v>1189596.24</v>
      </c>
      <c r="GY45" s="839">
        <f t="shared" ref="GY45:HJ50" si="538">BL45</f>
        <v>834513.57</v>
      </c>
      <c r="GZ45" s="839">
        <f t="shared" si="538"/>
        <v>841984.72</v>
      </c>
      <c r="HA45" s="839">
        <f t="shared" si="538"/>
        <v>841357.56</v>
      </c>
      <c r="HB45" s="839">
        <f t="shared" si="538"/>
        <v>830582.06</v>
      </c>
      <c r="HC45" s="839">
        <f t="shared" si="538"/>
        <v>862301.04999999993</v>
      </c>
      <c r="HD45" s="839">
        <f t="shared" si="538"/>
        <v>898997.86999999988</v>
      </c>
      <c r="HE45" s="839">
        <f t="shared" si="538"/>
        <v>2776943.1999999997</v>
      </c>
      <c r="HF45" s="839">
        <f t="shared" si="538"/>
        <v>893845.33000000007</v>
      </c>
      <c r="HG45" s="839">
        <f t="shared" si="538"/>
        <v>867090.54</v>
      </c>
      <c r="HH45" s="839">
        <f t="shared" si="538"/>
        <v>882651.77</v>
      </c>
      <c r="HI45" s="839">
        <f t="shared" si="538"/>
        <v>933513.69</v>
      </c>
      <c r="HJ45" s="839">
        <f t="shared" si="538"/>
        <v>2330709.91</v>
      </c>
      <c r="HK45" s="967">
        <f t="shared" ref="HK45:HK50" si="539">BZ45</f>
        <v>854026.62</v>
      </c>
      <c r="HL45" s="967">
        <f t="shared" ref="HL45:HV50" si="540">CA45</f>
        <v>882244.46</v>
      </c>
      <c r="HM45" s="967">
        <f t="shared" si="540"/>
        <v>875901.92999999993</v>
      </c>
      <c r="HN45" s="967">
        <f t="shared" si="540"/>
        <v>1008853.3200000001</v>
      </c>
      <c r="HO45" s="967">
        <f t="shared" si="540"/>
        <v>928077.97</v>
      </c>
      <c r="HP45" s="967">
        <f t="shared" si="540"/>
        <v>1022282.88</v>
      </c>
      <c r="HQ45" s="967">
        <f t="shared" si="540"/>
        <v>2915833.31</v>
      </c>
      <c r="HR45" s="967">
        <f t="shared" si="540"/>
        <v>1002015.4199999999</v>
      </c>
      <c r="HS45" s="967">
        <f t="shared" si="540"/>
        <v>0</v>
      </c>
      <c r="HT45" s="967">
        <f t="shared" si="540"/>
        <v>0</v>
      </c>
      <c r="HU45" s="967">
        <f t="shared" si="540"/>
        <v>0</v>
      </c>
      <c r="HV45" s="967">
        <f t="shared" si="540"/>
        <v>0</v>
      </c>
    </row>
    <row r="46" spans="1:230" s="2" customFormat="1" x14ac:dyDescent="0.25">
      <c r="A46" s="802"/>
      <c r="B46" s="56">
        <v>7.2</v>
      </c>
      <c r="C46" s="7"/>
      <c r="D46" s="119"/>
      <c r="E46" s="1043" t="s">
        <v>169</v>
      </c>
      <c r="F46" s="1043"/>
      <c r="G46" s="1044"/>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41">V45/V39</f>
        <v>7.1276031349856126</v>
      </c>
      <c r="W46" s="61">
        <f t="shared" si="541"/>
        <v>5.8187893834641633</v>
      </c>
      <c r="X46" s="25">
        <f t="shared" si="541"/>
        <v>6.9148461218955957</v>
      </c>
      <c r="Y46" s="61">
        <f t="shared" si="54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42">AJ45/AJ39</f>
        <v>7.554210436669087</v>
      </c>
      <c r="AK46" s="61">
        <f t="shared" si="542"/>
        <v>5.4004929979464604</v>
      </c>
      <c r="AL46" s="25">
        <f t="shared" si="542"/>
        <v>6.7063297423467096</v>
      </c>
      <c r="AM46" s="61">
        <f t="shared" si="542"/>
        <v>6.6176180394197379</v>
      </c>
      <c r="AN46" s="25">
        <f t="shared" si="542"/>
        <v>6.5188954778655299</v>
      </c>
      <c r="AO46" s="648">
        <f t="shared" si="542"/>
        <v>24.557644501647076</v>
      </c>
      <c r="AP46" s="647">
        <f t="shared" si="542"/>
        <v>6.7136833903801119</v>
      </c>
      <c r="AQ46" s="648">
        <f t="shared" si="542"/>
        <v>6.1067696290035327</v>
      </c>
      <c r="AR46" s="647">
        <f t="shared" si="542"/>
        <v>6.9713154384193841</v>
      </c>
      <c r="AS46" s="648">
        <f t="shared" si="542"/>
        <v>6.6372805346940247</v>
      </c>
      <c r="AT46" s="647">
        <f t="shared" si="542"/>
        <v>6.8673200541204089</v>
      </c>
      <c r="AU46" s="648">
        <f t="shared" si="542"/>
        <v>6.9872841438685134</v>
      </c>
      <c r="AV46" s="141">
        <f t="shared" ref="AV46:BA46" si="543">AV45/AV39</f>
        <v>8.0553568556486468</v>
      </c>
      <c r="AW46" s="757">
        <f t="shared" si="543"/>
        <v>8.0553568556486468</v>
      </c>
      <c r="AX46" s="25">
        <f t="shared" si="543"/>
        <v>7.2044808227831201</v>
      </c>
      <c r="AY46" s="61">
        <f t="shared" si="543"/>
        <v>6.2230960154808255</v>
      </c>
      <c r="AZ46" s="25">
        <f t="shared" si="543"/>
        <v>6.7132748654214378</v>
      </c>
      <c r="BA46" s="61">
        <f t="shared" si="543"/>
        <v>9.6427381587152414</v>
      </c>
      <c r="BB46" s="25">
        <f t="shared" ref="BB46:BG46" si="544">BB45/BB39</f>
        <v>7.9134498133837026</v>
      </c>
      <c r="BC46" s="648">
        <f t="shared" si="544"/>
        <v>8.5444342131628321</v>
      </c>
      <c r="BD46" s="647">
        <f t="shared" si="544"/>
        <v>18.912466576889379</v>
      </c>
      <c r="BE46" s="648">
        <f t="shared" si="544"/>
        <v>8.5624482380865441</v>
      </c>
      <c r="BF46" s="647">
        <f t="shared" si="544"/>
        <v>8.392220542017764</v>
      </c>
      <c r="BG46" s="648">
        <f t="shared" si="544"/>
        <v>7.234812095423476</v>
      </c>
      <c r="BH46" s="647">
        <f t="shared" ref="BH46:BI46" si="545">BH45/BH39</f>
        <v>10.919642327700062</v>
      </c>
      <c r="BI46" s="648">
        <f t="shared" si="545"/>
        <v>8.7339944054095717</v>
      </c>
      <c r="BJ46" s="141">
        <f>BJ45/BJ39</f>
        <v>9.1185026576546075</v>
      </c>
      <c r="BK46" s="757">
        <f>BK45/BK39</f>
        <v>9.1185026576546075</v>
      </c>
      <c r="BL46" s="25">
        <f t="shared" ref="BL46:BM46" si="546">BL45/BL39</f>
        <v>7.3309693940299026</v>
      </c>
      <c r="BM46" s="61">
        <f t="shared" si="546"/>
        <v>7.2953430259760514</v>
      </c>
      <c r="BN46" s="25">
        <f t="shared" ref="BN46:BO46" si="547">BN45/BN39</f>
        <v>7.2609066666666671</v>
      </c>
      <c r="BO46" s="61">
        <f t="shared" si="547"/>
        <v>7.1233452830188684</v>
      </c>
      <c r="BP46" s="25">
        <f t="shared" ref="BP46:BQ46" si="548">BP45/BP39</f>
        <v>7.3409814922018652</v>
      </c>
      <c r="BQ46" s="648">
        <f t="shared" si="548"/>
        <v>7.6645483532691623</v>
      </c>
      <c r="BR46" s="647">
        <f t="shared" ref="BR46" si="549">BR45/BR39</f>
        <v>19.478162548135259</v>
      </c>
      <c r="BS46" s="648">
        <f t="shared" ref="BS46:BT46" si="550">BS45/BS39</f>
        <v>7.6363097597648917</v>
      </c>
      <c r="BT46" s="647">
        <f t="shared" si="550"/>
        <v>7.3813157289884312</v>
      </c>
      <c r="BU46" s="647">
        <f t="shared" ref="BU46:BV46" si="551">BU45/BU39</f>
        <v>7.4179274554790782</v>
      </c>
      <c r="BV46" s="647">
        <f t="shared" si="551"/>
        <v>7.7899269835441762</v>
      </c>
      <c r="BW46" s="647">
        <f t="shared" ref="BW46" si="552">BW45/BW39</f>
        <v>19.240757425660838</v>
      </c>
      <c r="BX46" s="141">
        <f>BX45/BX39</f>
        <v>9.6227500594686237</v>
      </c>
      <c r="BY46" s="757">
        <f>BY45/BY39</f>
        <v>9.6227500594686237</v>
      </c>
      <c r="BZ46" s="647">
        <f t="shared" ref="BZ46:CA46" si="553">BZ45/BZ39</f>
        <v>5.7464934697914778</v>
      </c>
      <c r="CA46" s="61">
        <f t="shared" si="553"/>
        <v>7.2803860341142581</v>
      </c>
      <c r="CB46" s="25">
        <f t="shared" ref="CB46:CC46" si="554">CB45/CB39</f>
        <v>7.259557664415067</v>
      </c>
      <c r="CC46" s="61">
        <f t="shared" si="554"/>
        <v>8.3566230689583776</v>
      </c>
      <c r="CD46" s="25">
        <f t="shared" ref="CD46:CE46" si="555">CD45/CD39</f>
        <v>7.7029146608678332</v>
      </c>
      <c r="CE46" s="648">
        <f t="shared" si="555"/>
        <v>6.9576184577690059</v>
      </c>
      <c r="CF46" s="647">
        <f t="shared" ref="CF46:CG46" si="556">CF45/CF39</f>
        <v>23.768378017069214</v>
      </c>
      <c r="CG46" s="648">
        <f t="shared" si="556"/>
        <v>8.4477706490856814</v>
      </c>
      <c r="CH46" s="647"/>
      <c r="CI46" s="647"/>
      <c r="CJ46" s="647"/>
      <c r="CK46" s="647"/>
      <c r="CL46" s="141">
        <f>CL45/CL39</f>
        <v>9.3042488346691083</v>
      </c>
      <c r="CM46" s="757">
        <f>CM45/CM39</f>
        <v>9.3042488346691083</v>
      </c>
      <c r="CN46" s="790">
        <f t="shared" si="460"/>
        <v>0.2171966789146067</v>
      </c>
      <c r="CO46" s="672">
        <f t="shared" si="461"/>
        <v>3.108456367918017E-2</v>
      </c>
      <c r="CP46" s="690">
        <f t="shared" si="462"/>
        <v>-0.9813848073022946</v>
      </c>
      <c r="CQ46" s="672">
        <f t="shared" si="463"/>
        <v>-0.13621867160764842</v>
      </c>
      <c r="CR46" s="690">
        <f t="shared" si="464"/>
        <v>0.49017884994061234</v>
      </c>
      <c r="CS46" s="672">
        <f t="shared" si="465"/>
        <v>7.8767682311380635E-2</v>
      </c>
      <c r="CT46" s="690">
        <f t="shared" si="466"/>
        <v>2.9294632932938036</v>
      </c>
      <c r="CU46" s="672">
        <f t="shared" si="467"/>
        <v>0.43636873985047259</v>
      </c>
      <c r="CV46" s="690">
        <f t="shared" si="468"/>
        <v>-1.7292883453315389</v>
      </c>
      <c r="CW46" s="672">
        <f t="shared" si="469"/>
        <v>-0.1793358190244525</v>
      </c>
      <c r="CX46" s="690">
        <f t="shared" si="470"/>
        <v>0.63098439977912957</v>
      </c>
      <c r="CY46" s="672">
        <f t="shared" si="471"/>
        <v>7.9735692354043972E-2</v>
      </c>
      <c r="CZ46" s="690">
        <f t="shared" si="472"/>
        <v>10.368032363726547</v>
      </c>
      <c r="DA46" s="672">
        <f t="shared" si="473"/>
        <v>1.213425266678797</v>
      </c>
      <c r="DB46" s="690">
        <f t="shared" si="474"/>
        <v>-10.350018338802835</v>
      </c>
      <c r="DC46" s="672">
        <f t="shared" si="475"/>
        <v>-0.54725904189833874</v>
      </c>
      <c r="DD46" s="690">
        <f t="shared" si="476"/>
        <v>-0.17022769606878008</v>
      </c>
      <c r="DE46" s="672">
        <f t="shared" si="477"/>
        <v>-1.9880727022861509E-2</v>
      </c>
      <c r="DF46" s="690">
        <f t="shared" si="478"/>
        <v>-1.157408446594288</v>
      </c>
      <c r="DG46" s="109">
        <f t="shared" si="479"/>
        <v>-0.13791444597999197</v>
      </c>
      <c r="DH46" s="690">
        <f t="shared" si="480"/>
        <v>3.6848302322765862</v>
      </c>
      <c r="DI46" s="672">
        <f t="shared" si="481"/>
        <v>0.50931941060466501</v>
      </c>
      <c r="DJ46" s="690">
        <f t="shared" si="482"/>
        <v>-2.1856479222904905</v>
      </c>
      <c r="DK46" s="672">
        <f t="shared" si="483"/>
        <v>-0.20015746456695896</v>
      </c>
      <c r="DL46" s="690">
        <f t="shared" si="484"/>
        <v>-1.4030250113796692</v>
      </c>
      <c r="DM46" s="672">
        <f t="shared" si="485"/>
        <v>-0.1606395592045122</v>
      </c>
      <c r="DN46" s="473">
        <f t="shared" si="486"/>
        <v>-3.562636805385111E-2</v>
      </c>
      <c r="DO46" s="410">
        <f t="shared" si="487"/>
        <v>-4.859707651059632E-3</v>
      </c>
      <c r="DP46" s="473">
        <f t="shared" si="488"/>
        <v>-3.4436359309384379E-2</v>
      </c>
      <c r="DQ46" s="410">
        <f t="shared" si="489"/>
        <v>-4.7203207836518562E-3</v>
      </c>
      <c r="DR46" s="473">
        <f t="shared" si="490"/>
        <v>-0.13756138364779869</v>
      </c>
      <c r="DS46" s="410">
        <f t="shared" si="491"/>
        <v>-1.8945482976570237E-2</v>
      </c>
      <c r="DT46" s="473">
        <f t="shared" si="492"/>
        <v>0.21763620918299686</v>
      </c>
      <c r="DU46" s="410">
        <f t="shared" si="493"/>
        <v>3.0552528416924189E-2</v>
      </c>
      <c r="DV46" s="473">
        <f t="shared" si="494"/>
        <v>0.32356686106729704</v>
      </c>
      <c r="DW46" s="410">
        <f t="shared" si="495"/>
        <v>4.4076784747518263E-2</v>
      </c>
      <c r="DX46" s="473">
        <f t="shared" si="496"/>
        <v>11.813614194866098</v>
      </c>
      <c r="DY46" s="410">
        <f t="shared" si="497"/>
        <v>1.5413320720753536</v>
      </c>
      <c r="DZ46" s="473">
        <f t="shared" si="498"/>
        <v>-11.841852788370367</v>
      </c>
      <c r="EA46" s="410">
        <f t="shared" si="499"/>
        <v>-0.60795533249639333</v>
      </c>
      <c r="EB46" s="473">
        <f t="shared" si="500"/>
        <v>-0.25499403077646043</v>
      </c>
      <c r="EC46" s="410">
        <f t="shared" si="501"/>
        <v>-3.3392311050555297E-2</v>
      </c>
      <c r="ED46" s="473">
        <f t="shared" si="502"/>
        <v>3.6611726490646923E-2</v>
      </c>
      <c r="EE46" s="410">
        <f t="shared" si="503"/>
        <v>4.9600542552139769E-3</v>
      </c>
      <c r="EF46" s="473">
        <f t="shared" si="504"/>
        <v>0.37199952806509806</v>
      </c>
      <c r="EG46" s="410">
        <f t="shared" si="505"/>
        <v>5.0148714758639128E-2</v>
      </c>
      <c r="EH46" s="473">
        <f t="shared" si="506"/>
        <v>11.450830442116661</v>
      </c>
      <c r="EI46" s="410">
        <f t="shared" si="507"/>
        <v>1.4699535010156008</v>
      </c>
      <c r="EJ46" s="473">
        <f t="shared" si="508"/>
        <v>-13.494263955869361</v>
      </c>
      <c r="EK46" s="410">
        <f t="shared" si="509"/>
        <v>-0.70133746075258208</v>
      </c>
      <c r="EL46" s="473">
        <f t="shared" si="510"/>
        <v>1.5338925643227803</v>
      </c>
      <c r="EM46" s="410">
        <f t="shared" si="511"/>
        <v>0.26692670450009937</v>
      </c>
      <c r="EN46" s="473">
        <f t="shared" si="512"/>
        <v>-2.0828369699191107E-2</v>
      </c>
      <c r="EO46" s="410">
        <f t="shared" si="513"/>
        <v>-2.8608880904932832E-3</v>
      </c>
      <c r="EP46" s="473">
        <f t="shared" si="514"/>
        <v>1.0970654045433106</v>
      </c>
      <c r="EQ46" s="410">
        <f t="shared" si="515"/>
        <v>0.15112014467781015</v>
      </c>
      <c r="ER46" s="473">
        <f t="shared" si="516"/>
        <v>-0.65370840809054442</v>
      </c>
      <c r="ES46" s="410">
        <f t="shared" si="517"/>
        <v>-7.8226384353605502E-2</v>
      </c>
      <c r="ET46" s="473">
        <f t="shared" si="518"/>
        <v>-0.74529620309882727</v>
      </c>
      <c r="EU46" s="410">
        <f t="shared" si="519"/>
        <v>-9.6755090236824715E-2</v>
      </c>
      <c r="EV46" s="473">
        <f t="shared" si="520"/>
        <v>16.810759559300209</v>
      </c>
      <c r="EW46" s="410">
        <f t="shared" si="521"/>
        <v>2.4161657701320203</v>
      </c>
      <c r="EX46" s="473">
        <f t="shared" si="522"/>
        <v>-15.320607367983532</v>
      </c>
      <c r="EY46" s="410">
        <f t="shared" si="523"/>
        <v>-0.64457942216255015</v>
      </c>
      <c r="EZ46" s="473">
        <f t="shared" si="524"/>
        <v>-8.4477706490856814</v>
      </c>
      <c r="FA46" s="410">
        <f t="shared" si="525"/>
        <v>-1</v>
      </c>
      <c r="FB46" s="473">
        <f t="shared" si="526"/>
        <v>0</v>
      </c>
      <c r="FC46" s="410" t="e">
        <f t="shared" si="527"/>
        <v>#DIV/0!</v>
      </c>
      <c r="FD46" s="473">
        <f t="shared" si="528"/>
        <v>0</v>
      </c>
      <c r="FE46" s="410" t="e">
        <f t="shared" si="529"/>
        <v>#DIV/0!</v>
      </c>
      <c r="FF46" s="473">
        <f t="shared" si="530"/>
        <v>0</v>
      </c>
      <c r="FG46" s="410" t="e">
        <f t="shared" si="531"/>
        <v>#DIV/0!</v>
      </c>
      <c r="FH46" s="223">
        <f t="shared" si="532"/>
        <v>7.6363097597648917</v>
      </c>
      <c r="FI46" s="737">
        <f t="shared" si="533"/>
        <v>8.4477706490856814</v>
      </c>
      <c r="FJ46" s="690">
        <f>FI46-FH46</f>
        <v>0.81146088932078975</v>
      </c>
      <c r="FK46" s="109">
        <f t="shared" si="534"/>
        <v>0.10626348522375462</v>
      </c>
      <c r="FL46" s="707"/>
      <c r="FM46" s="707"/>
      <c r="FN46" s="707"/>
      <c r="FO46" s="2" t="str">
        <f t="shared" si="53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36"/>
        <v>7.554210436669087</v>
      </c>
      <c r="GB46" s="299">
        <f t="shared" si="536"/>
        <v>5.4004929979464604</v>
      </c>
      <c r="GC46" s="299">
        <f t="shared" si="536"/>
        <v>6.7063297423467096</v>
      </c>
      <c r="GD46" s="299">
        <f t="shared" si="536"/>
        <v>6.6176180394197379</v>
      </c>
      <c r="GE46" s="299">
        <f t="shared" si="536"/>
        <v>6.5188954778655299</v>
      </c>
      <c r="GF46" s="299">
        <f t="shared" si="536"/>
        <v>24.557644501647076</v>
      </c>
      <c r="GG46" s="299">
        <f t="shared" si="536"/>
        <v>6.7136833903801119</v>
      </c>
      <c r="GH46" s="299">
        <f t="shared" si="536"/>
        <v>6.1067696290035327</v>
      </c>
      <c r="GI46" s="299">
        <f t="shared" si="536"/>
        <v>6.9713154384193841</v>
      </c>
      <c r="GJ46" s="299">
        <f t="shared" si="536"/>
        <v>6.6372805346940247</v>
      </c>
      <c r="GK46" s="299">
        <f t="shared" si="536"/>
        <v>6.8673200541204089</v>
      </c>
      <c r="GL46" s="299">
        <f t="shared" si="536"/>
        <v>6.9872841438685134</v>
      </c>
      <c r="GM46" s="299">
        <f t="shared" si="537"/>
        <v>7.2044808227831201</v>
      </c>
      <c r="GN46" s="299">
        <f t="shared" si="537"/>
        <v>6.2230960154808255</v>
      </c>
      <c r="GO46" s="299">
        <f t="shared" si="537"/>
        <v>6.7132748654214378</v>
      </c>
      <c r="GP46" s="299">
        <f t="shared" si="537"/>
        <v>9.6427381587152414</v>
      </c>
      <c r="GQ46" s="299">
        <f t="shared" si="537"/>
        <v>7.9134498133837026</v>
      </c>
      <c r="GR46" s="299">
        <f t="shared" si="537"/>
        <v>8.5444342131628321</v>
      </c>
      <c r="GS46" s="299">
        <f t="shared" si="537"/>
        <v>18.912466576889379</v>
      </c>
      <c r="GT46" s="299">
        <f t="shared" si="537"/>
        <v>8.5624482380865441</v>
      </c>
      <c r="GU46" s="299">
        <f t="shared" si="537"/>
        <v>8.392220542017764</v>
      </c>
      <c r="GV46" s="299">
        <f t="shared" si="537"/>
        <v>7.234812095423476</v>
      </c>
      <c r="GW46" s="299">
        <f t="shared" si="537"/>
        <v>10.919642327700062</v>
      </c>
      <c r="GX46" s="299">
        <f t="shared" si="537"/>
        <v>8.7339944054095717</v>
      </c>
      <c r="GY46" s="840">
        <f t="shared" si="538"/>
        <v>7.3309693940299026</v>
      </c>
      <c r="GZ46" s="840">
        <f t="shared" si="538"/>
        <v>7.2953430259760514</v>
      </c>
      <c r="HA46" s="840">
        <f t="shared" si="538"/>
        <v>7.2609066666666671</v>
      </c>
      <c r="HB46" s="840">
        <f t="shared" si="538"/>
        <v>7.1233452830188684</v>
      </c>
      <c r="HC46" s="840">
        <f t="shared" si="538"/>
        <v>7.3409814922018652</v>
      </c>
      <c r="HD46" s="840">
        <f t="shared" si="538"/>
        <v>7.6645483532691623</v>
      </c>
      <c r="HE46" s="840">
        <f t="shared" si="538"/>
        <v>19.478162548135259</v>
      </c>
      <c r="HF46" s="840">
        <f t="shared" si="538"/>
        <v>7.6363097597648917</v>
      </c>
      <c r="HG46" s="840">
        <f t="shared" si="538"/>
        <v>7.3813157289884312</v>
      </c>
      <c r="HH46" s="840">
        <f t="shared" si="538"/>
        <v>7.4179274554790782</v>
      </c>
      <c r="HI46" s="840">
        <f t="shared" si="538"/>
        <v>7.7899269835441762</v>
      </c>
      <c r="HJ46" s="840">
        <f t="shared" si="538"/>
        <v>19.240757425660838</v>
      </c>
      <c r="HK46" s="968">
        <f t="shared" si="539"/>
        <v>5.7464934697914778</v>
      </c>
      <c r="HL46" s="968">
        <f t="shared" si="540"/>
        <v>7.2803860341142581</v>
      </c>
      <c r="HM46" s="968">
        <f t="shared" si="540"/>
        <v>7.259557664415067</v>
      </c>
      <c r="HN46" s="968">
        <f t="shared" si="540"/>
        <v>8.3566230689583776</v>
      </c>
      <c r="HO46" s="968">
        <f t="shared" si="540"/>
        <v>7.7029146608678332</v>
      </c>
      <c r="HP46" s="968">
        <f t="shared" si="540"/>
        <v>6.9576184577690059</v>
      </c>
      <c r="HQ46" s="968">
        <f t="shared" si="540"/>
        <v>23.768378017069214</v>
      </c>
      <c r="HR46" s="968">
        <f t="shared" si="540"/>
        <v>8.4477706490856814</v>
      </c>
      <c r="HS46" s="968">
        <f t="shared" si="540"/>
        <v>0</v>
      </c>
      <c r="HT46" s="968">
        <f t="shared" si="540"/>
        <v>0</v>
      </c>
      <c r="HU46" s="968">
        <f t="shared" si="540"/>
        <v>0</v>
      </c>
      <c r="HV46" s="968">
        <f t="shared" si="540"/>
        <v>0</v>
      </c>
    </row>
    <row r="47" spans="1:230" s="2" customFormat="1" x14ac:dyDescent="0.25">
      <c r="A47" s="802"/>
      <c r="B47" s="76">
        <v>7.3</v>
      </c>
      <c r="C47" s="30"/>
      <c r="D47" s="455"/>
      <c r="E47" s="1052" t="s">
        <v>1</v>
      </c>
      <c r="F47" s="1052"/>
      <c r="G47" s="1053"/>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57">V45/V8</f>
        <v>9.4654689268022438E-3</v>
      </c>
      <c r="W47" s="97">
        <f t="shared" si="557"/>
        <v>9.7105213694941572E-3</v>
      </c>
      <c r="X47" s="98">
        <f t="shared" si="557"/>
        <v>9.3139492618193424E-3</v>
      </c>
      <c r="Y47" s="97">
        <f t="shared" si="557"/>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58">AJ45/AJ8</f>
        <v>8.8951244754300485E-3</v>
      </c>
      <c r="AK47" s="97">
        <f>AK45/AK8</f>
        <v>7.6896613159759203E-3</v>
      </c>
      <c r="AL47" s="98">
        <f t="shared" si="558"/>
        <v>7.8854844030897091E-3</v>
      </c>
      <c r="AM47" s="97">
        <f t="shared" si="558"/>
        <v>7.7865536299089036E-3</v>
      </c>
      <c r="AN47" s="98">
        <f t="shared" si="558"/>
        <v>7.6586944905147085E-3</v>
      </c>
      <c r="AO47" s="97">
        <f t="shared" si="558"/>
        <v>2.8801923365628271E-2</v>
      </c>
      <c r="AP47" s="649">
        <f t="shared" si="558"/>
        <v>7.8679093819097254E-3</v>
      </c>
      <c r="AQ47" s="650">
        <f t="shared" ref="AQ47:AW47" si="559">AQ45/AQ8</f>
        <v>8.5418296461158335E-3</v>
      </c>
      <c r="AR47" s="649">
        <f t="shared" si="559"/>
        <v>8.164241145411635E-3</v>
      </c>
      <c r="AS47" s="650">
        <f t="shared" si="559"/>
        <v>7.7991098252933495E-3</v>
      </c>
      <c r="AT47" s="649">
        <f t="shared" si="559"/>
        <v>8.0902217777370274E-3</v>
      </c>
      <c r="AU47" s="650">
        <f t="shared" si="559"/>
        <v>8.2929884623269921E-3</v>
      </c>
      <c r="AV47" s="142">
        <f t="shared" si="559"/>
        <v>0.1174737419193421</v>
      </c>
      <c r="AW47" s="161">
        <f t="shared" si="559"/>
        <v>9.7894784932785073E-3</v>
      </c>
      <c r="AX47" s="396">
        <f t="shared" ref="AX47:BC47" si="560">AX45/AX8</f>
        <v>8.5479585354735921E-3</v>
      </c>
      <c r="AY47" s="97">
        <f t="shared" si="560"/>
        <v>8.7922379660443431E-3</v>
      </c>
      <c r="AZ47" s="98">
        <f t="shared" si="560"/>
        <v>7.8458876673521624E-3</v>
      </c>
      <c r="BA47" s="97">
        <f t="shared" si="560"/>
        <v>1.1262971545574771E-2</v>
      </c>
      <c r="BB47" s="98">
        <f t="shared" si="560"/>
        <v>9.1986772467391974E-3</v>
      </c>
      <c r="BC47" s="97">
        <f t="shared" si="560"/>
        <v>9.9028268978323709E-3</v>
      </c>
      <c r="BD47" s="649">
        <f t="shared" ref="BD47:BK47" si="561">BD45/BD8</f>
        <v>2.4609103509247023E-2</v>
      </c>
      <c r="BE47" s="650">
        <f t="shared" si="561"/>
        <v>9.9007470592657621E-3</v>
      </c>
      <c r="BF47" s="649">
        <f t="shared" si="561"/>
        <v>9.724731154237885E-3</v>
      </c>
      <c r="BG47" s="650">
        <f t="shared" si="561"/>
        <v>8.4354820522799401E-3</v>
      </c>
      <c r="BH47" s="649">
        <f t="shared" si="561"/>
        <v>1.2829583371273172E-2</v>
      </c>
      <c r="BI47" s="650">
        <f t="shared" si="561"/>
        <v>1.2557316848432009E-2</v>
      </c>
      <c r="BJ47" s="142">
        <f t="shared" si="561"/>
        <v>0.13360752385375221</v>
      </c>
      <c r="BK47" s="161">
        <f t="shared" si="561"/>
        <v>1.113396032114602E-2</v>
      </c>
      <c r="BL47" s="396">
        <f t="shared" ref="BL47:BM47" si="562">BL45/BL8</f>
        <v>8.8090824100168184E-3</v>
      </c>
      <c r="BM47" s="97">
        <f t="shared" si="562"/>
        <v>8.887947485928761E-3</v>
      </c>
      <c r="BN47" s="98">
        <f t="shared" ref="BN47:BO47" si="563">BN45/BN8</f>
        <v>8.8813272171603761E-3</v>
      </c>
      <c r="BO47" s="97">
        <f t="shared" si="563"/>
        <v>8.7675815922580308E-3</v>
      </c>
      <c r="BP47" s="98">
        <f t="shared" ref="BP47:BQ47" si="564">BP45/BP8</f>
        <v>9.1024056225880567E-3</v>
      </c>
      <c r="BQ47" s="97">
        <f t="shared" si="564"/>
        <v>9.4897753708901161E-3</v>
      </c>
      <c r="BR47" s="649">
        <f t="shared" ref="BR47:BS47" si="565">BR45/BR8</f>
        <v>2.9313269880962885E-2</v>
      </c>
      <c r="BS47" s="650">
        <f t="shared" si="565"/>
        <v>9.435385423125808E-3</v>
      </c>
      <c r="BT47" s="649">
        <f t="shared" ref="BT47:BU47" si="566">BT45/BT8</f>
        <v>9.1529632331874295E-3</v>
      </c>
      <c r="BU47" s="649">
        <f t="shared" si="566"/>
        <v>9.3172267783221442E-3</v>
      </c>
      <c r="BV47" s="649">
        <f t="shared" ref="BV47:BW47" si="567">BV45/BV8</f>
        <v>9.8541225951411342E-3</v>
      </c>
      <c r="BW47" s="649">
        <f t="shared" si="567"/>
        <v>2.4602854176514928E-2</v>
      </c>
      <c r="BX47" s="142">
        <f>BX45/BX8</f>
        <v>0.14561394178609646</v>
      </c>
      <c r="BY47" s="161">
        <f t="shared" si="458"/>
        <v>1.2134495148841374E-2</v>
      </c>
      <c r="BZ47" s="649">
        <f t="shared" ref="BZ47:CA47" si="568">BZ45/BZ8</f>
        <v>9.0150611642278236E-3</v>
      </c>
      <c r="CA47" s="97">
        <f t="shared" si="568"/>
        <v>9.3129272348690343E-3</v>
      </c>
      <c r="CB47" s="98">
        <f t="shared" ref="CB47:CC47" si="569">CB45/CB8</f>
        <v>9.2459758137459422E-3</v>
      </c>
      <c r="CC47" s="97">
        <f t="shared" si="569"/>
        <v>1.064940386229917E-2</v>
      </c>
      <c r="CD47" s="98">
        <f t="shared" ref="CD47:CE47" si="570">CD45/CD8</f>
        <v>9.7967434138322238E-3</v>
      </c>
      <c r="CE47" s="97">
        <f t="shared" si="570"/>
        <v>1.0791165608330771E-2</v>
      </c>
      <c r="CF47" s="649">
        <f t="shared" ref="CF47:CG47" si="571">CF45/CF8</f>
        <v>3.0779386753006444E-2</v>
      </c>
      <c r="CG47" s="97">
        <f t="shared" si="571"/>
        <v>1.0577223340883018E-2</v>
      </c>
      <c r="CH47" s="649"/>
      <c r="CI47" s="649"/>
      <c r="CJ47" s="649"/>
      <c r="CK47" s="649"/>
      <c r="CL47" s="142">
        <f>CL45/CL8</f>
        <v>0.10016788719119443</v>
      </c>
      <c r="CM47" s="161">
        <f t="shared" si="459"/>
        <v>1.2520985898899302E-2</v>
      </c>
      <c r="CN47" s="691">
        <f t="shared" si="460"/>
        <v>2.5497007314660008E-4</v>
      </c>
      <c r="CO47" s="678">
        <f t="shared" si="461"/>
        <v>3.0745258395675629E-2</v>
      </c>
      <c r="CP47" s="691">
        <f t="shared" si="462"/>
        <v>2.4427943057075095E-4</v>
      </c>
      <c r="CQ47" s="678">
        <f t="shared" si="463"/>
        <v>2.8577517024328529E-2</v>
      </c>
      <c r="CR47" s="691">
        <f t="shared" si="464"/>
        <v>-9.4635029869218068E-4</v>
      </c>
      <c r="CS47" s="678">
        <f t="shared" si="465"/>
        <v>-0.10763474582318963</v>
      </c>
      <c r="CT47" s="691">
        <f t="shared" si="466"/>
        <v>3.4170838782226088E-3</v>
      </c>
      <c r="CU47" s="678">
        <f t="shared" si="467"/>
        <v>0.43552546545390569</v>
      </c>
      <c r="CV47" s="691">
        <f t="shared" si="468"/>
        <v>-2.0642942988355738E-3</v>
      </c>
      <c r="CW47" s="678">
        <f t="shared" si="469"/>
        <v>-0.183281498180348</v>
      </c>
      <c r="CX47" s="691">
        <f t="shared" si="470"/>
        <v>7.0414965109317357E-4</v>
      </c>
      <c r="CY47" s="678">
        <f t="shared" si="471"/>
        <v>7.6549011581288476E-2</v>
      </c>
      <c r="CZ47" s="691">
        <f t="shared" si="472"/>
        <v>1.4706276611414652E-2</v>
      </c>
      <c r="DA47" s="678">
        <f t="shared" si="473"/>
        <v>1.485058434640891</v>
      </c>
      <c r="DB47" s="691">
        <f t="shared" si="474"/>
        <v>-1.4708356449981261E-2</v>
      </c>
      <c r="DC47" s="678">
        <f t="shared" si="475"/>
        <v>-0.59767949061836023</v>
      </c>
      <c r="DD47" s="691">
        <f t="shared" si="476"/>
        <v>-1.7601590502787715E-4</v>
      </c>
      <c r="DE47" s="678">
        <f t="shared" si="477"/>
        <v>-1.7778042805684045E-2</v>
      </c>
      <c r="DF47" s="691">
        <f t="shared" si="478"/>
        <v>-1.2892491019579448E-3</v>
      </c>
      <c r="DG47" s="117">
        <f t="shared" si="479"/>
        <v>-0.13257426673395598</v>
      </c>
      <c r="DH47" s="691">
        <f t="shared" si="480"/>
        <v>4.3941013189932321E-3</v>
      </c>
      <c r="DI47" s="678">
        <f t="shared" si="481"/>
        <v>0.52090696083048338</v>
      </c>
      <c r="DJ47" s="691">
        <f t="shared" si="482"/>
        <v>-2.722665228411629E-4</v>
      </c>
      <c r="DK47" s="678">
        <f t="shared" si="483"/>
        <v>-2.1221774313482163E-2</v>
      </c>
      <c r="DL47" s="691">
        <f t="shared" si="484"/>
        <v>-3.7482344384151909E-3</v>
      </c>
      <c r="DM47" s="678">
        <f t="shared" si="485"/>
        <v>-0.29849007424569529</v>
      </c>
      <c r="DN47" s="403">
        <f t="shared" si="486"/>
        <v>7.8865075911942542E-5</v>
      </c>
      <c r="DO47" s="412">
        <f t="shared" si="487"/>
        <v>8.9527004336189386E-3</v>
      </c>
      <c r="DP47" s="403">
        <f t="shared" si="488"/>
        <v>-6.6202687683848682E-6</v>
      </c>
      <c r="DQ47" s="412">
        <f t="shared" si="489"/>
        <v>-7.4485912285890063E-4</v>
      </c>
      <c r="DR47" s="403">
        <f t="shared" si="490"/>
        <v>-1.1374562490234531E-4</v>
      </c>
      <c r="DS47" s="412">
        <f t="shared" si="491"/>
        <v>-1.2807277799940488E-2</v>
      </c>
      <c r="DT47" s="403">
        <f t="shared" si="492"/>
        <v>3.3482403033002588E-4</v>
      </c>
      <c r="DU47" s="412">
        <f t="shared" si="493"/>
        <v>3.8188869622346362E-2</v>
      </c>
      <c r="DV47" s="403">
        <f t="shared" si="494"/>
        <v>3.8736974830205946E-4</v>
      </c>
      <c r="DW47" s="412">
        <f t="shared" si="495"/>
        <v>4.2556854128845106E-2</v>
      </c>
      <c r="DX47" s="403">
        <f t="shared" si="496"/>
        <v>1.9823494510072769E-2</v>
      </c>
      <c r="DY47" s="412">
        <f t="shared" si="497"/>
        <v>2.0889319014738046</v>
      </c>
      <c r="DZ47" s="403">
        <f t="shared" si="498"/>
        <v>-1.9877884457837079E-2</v>
      </c>
      <c r="EA47" s="412">
        <f t="shared" si="499"/>
        <v>-0.67811897268910648</v>
      </c>
      <c r="EB47" s="403">
        <f t="shared" si="500"/>
        <v>-2.8242218993837845E-4</v>
      </c>
      <c r="EC47" s="412">
        <f t="shared" si="501"/>
        <v>-2.9932236710349034E-2</v>
      </c>
      <c r="ED47" s="403">
        <f t="shared" si="502"/>
        <v>1.6426354513471471E-4</v>
      </c>
      <c r="EE47" s="412">
        <f t="shared" si="503"/>
        <v>1.7946488033418171E-2</v>
      </c>
      <c r="EF47" s="403">
        <f t="shared" si="504"/>
        <v>5.3689581681898996E-4</v>
      </c>
      <c r="EG47" s="412">
        <f t="shared" si="505"/>
        <v>5.7623993661735762E-2</v>
      </c>
      <c r="EH47" s="403">
        <f t="shared" si="506"/>
        <v>1.4748731581373794E-2</v>
      </c>
      <c r="EI47" s="412">
        <f t="shared" si="507"/>
        <v>1.4967067274610619</v>
      </c>
      <c r="EJ47" s="403">
        <f t="shared" si="508"/>
        <v>-1.5587793012287104E-2</v>
      </c>
      <c r="EK47" s="412">
        <f t="shared" si="509"/>
        <v>-0.63357661271539367</v>
      </c>
      <c r="EL47" s="403">
        <f t="shared" si="510"/>
        <v>2.9786607064121069E-4</v>
      </c>
      <c r="EM47" s="412">
        <f t="shared" si="511"/>
        <v>3.304093729537376E-2</v>
      </c>
      <c r="EN47" s="403">
        <f t="shared" si="512"/>
        <v>-6.6951421123092117E-5</v>
      </c>
      <c r="EO47" s="412">
        <f t="shared" si="513"/>
        <v>-7.1890845310608334E-3</v>
      </c>
      <c r="EP47" s="403">
        <f t="shared" si="514"/>
        <v>1.4034280485532274E-3</v>
      </c>
      <c r="EQ47" s="412">
        <f t="shared" si="515"/>
        <v>0.15178798612762523</v>
      </c>
      <c r="ER47" s="403">
        <f t="shared" si="516"/>
        <v>-8.5266044846694575E-4</v>
      </c>
      <c r="ES47" s="412">
        <f t="shared" si="517"/>
        <v>-8.0066495692356937E-2</v>
      </c>
      <c r="ET47" s="403">
        <f t="shared" si="518"/>
        <v>9.9442219449854749E-4</v>
      </c>
      <c r="EU47" s="412">
        <f t="shared" si="519"/>
        <v>0.10150538321688637</v>
      </c>
      <c r="EV47" s="403">
        <f t="shared" si="520"/>
        <v>1.9988221144675675E-2</v>
      </c>
      <c r="EW47" s="412">
        <f t="shared" si="521"/>
        <v>1.8522763777478111</v>
      </c>
      <c r="EX47" s="403">
        <f t="shared" si="522"/>
        <v>-2.0202163412123428E-2</v>
      </c>
      <c r="EY47" s="412">
        <f t="shared" si="523"/>
        <v>-0.65635366858471078</v>
      </c>
      <c r="EZ47" s="403">
        <f t="shared" si="524"/>
        <v>-1.0577223340883018E-2</v>
      </c>
      <c r="FA47" s="412">
        <f t="shared" si="525"/>
        <v>-1</v>
      </c>
      <c r="FB47" s="403">
        <f t="shared" si="526"/>
        <v>0</v>
      </c>
      <c r="FC47" s="412" t="e">
        <f t="shared" si="527"/>
        <v>#DIV/0!</v>
      </c>
      <c r="FD47" s="403">
        <f t="shared" si="528"/>
        <v>0</v>
      </c>
      <c r="FE47" s="412" t="e">
        <f t="shared" si="529"/>
        <v>#DIV/0!</v>
      </c>
      <c r="FF47" s="403">
        <f t="shared" si="530"/>
        <v>0</v>
      </c>
      <c r="FG47" s="412" t="e">
        <f t="shared" si="531"/>
        <v>#DIV/0!</v>
      </c>
      <c r="FH47" s="224">
        <f t="shared" si="532"/>
        <v>9.435385423125808E-3</v>
      </c>
      <c r="FI47" s="738">
        <f t="shared" si="533"/>
        <v>1.0577223340883018E-2</v>
      </c>
      <c r="FJ47" s="691">
        <f>(FI47-FH47)*100</f>
        <v>0.11418379177572102</v>
      </c>
      <c r="FK47" s="117">
        <f>IF(ISERROR((FJ47/FH47)/100),0,(FJ47/FH47)/100)</f>
        <v>0.12101656334659149</v>
      </c>
      <c r="FL47" s="707"/>
      <c r="FM47" s="707"/>
      <c r="FN47" s="707"/>
      <c r="FO47" s="2" t="str">
        <f t="shared" si="53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36"/>
        <v>8.8951244754300485E-3</v>
      </c>
      <c r="GB47" s="301">
        <f t="shared" si="536"/>
        <v>7.6896613159759203E-3</v>
      </c>
      <c r="GC47" s="301">
        <f t="shared" si="536"/>
        <v>7.8854844030897091E-3</v>
      </c>
      <c r="GD47" s="301">
        <f t="shared" si="536"/>
        <v>7.7865536299089036E-3</v>
      </c>
      <c r="GE47" s="301">
        <f t="shared" si="536"/>
        <v>7.6586944905147085E-3</v>
      </c>
      <c r="GF47" s="301">
        <f t="shared" si="536"/>
        <v>2.8801923365628271E-2</v>
      </c>
      <c r="GG47" s="301">
        <f t="shared" si="536"/>
        <v>7.8679093819097254E-3</v>
      </c>
      <c r="GH47" s="301">
        <f t="shared" si="536"/>
        <v>8.5418296461158335E-3</v>
      </c>
      <c r="GI47" s="301">
        <f t="shared" si="536"/>
        <v>8.164241145411635E-3</v>
      </c>
      <c r="GJ47" s="301">
        <f t="shared" si="536"/>
        <v>7.7991098252933495E-3</v>
      </c>
      <c r="GK47" s="301">
        <f t="shared" si="536"/>
        <v>8.0902217777370274E-3</v>
      </c>
      <c r="GL47" s="301">
        <f t="shared" si="536"/>
        <v>8.2929884623269921E-3</v>
      </c>
      <c r="GM47" s="301">
        <f t="shared" si="537"/>
        <v>8.5479585354735921E-3</v>
      </c>
      <c r="GN47" s="301">
        <f t="shared" si="537"/>
        <v>8.7922379660443431E-3</v>
      </c>
      <c r="GO47" s="301">
        <f t="shared" si="537"/>
        <v>7.8458876673521624E-3</v>
      </c>
      <c r="GP47" s="301">
        <f t="shared" si="537"/>
        <v>1.1262971545574771E-2</v>
      </c>
      <c r="GQ47" s="301">
        <f t="shared" si="537"/>
        <v>9.1986772467391974E-3</v>
      </c>
      <c r="GR47" s="301">
        <f t="shared" si="537"/>
        <v>9.9028268978323709E-3</v>
      </c>
      <c r="GS47" s="301">
        <f t="shared" si="537"/>
        <v>2.4609103509247023E-2</v>
      </c>
      <c r="GT47" s="301">
        <f t="shared" si="537"/>
        <v>9.9007470592657621E-3</v>
      </c>
      <c r="GU47" s="301">
        <f t="shared" si="537"/>
        <v>9.724731154237885E-3</v>
      </c>
      <c r="GV47" s="301">
        <f t="shared" si="537"/>
        <v>8.4354820522799401E-3</v>
      </c>
      <c r="GW47" s="301">
        <f t="shared" si="537"/>
        <v>1.2829583371273172E-2</v>
      </c>
      <c r="GX47" s="301">
        <f t="shared" si="537"/>
        <v>1.2557316848432009E-2</v>
      </c>
      <c r="GY47" s="841">
        <f t="shared" si="538"/>
        <v>8.8090824100168184E-3</v>
      </c>
      <c r="GZ47" s="841">
        <f t="shared" si="538"/>
        <v>8.887947485928761E-3</v>
      </c>
      <c r="HA47" s="841">
        <f t="shared" si="538"/>
        <v>8.8813272171603761E-3</v>
      </c>
      <c r="HB47" s="841">
        <f t="shared" si="538"/>
        <v>8.7675815922580308E-3</v>
      </c>
      <c r="HC47" s="841">
        <f t="shared" si="538"/>
        <v>9.1024056225880567E-3</v>
      </c>
      <c r="HD47" s="841">
        <f t="shared" si="538"/>
        <v>9.4897753708901161E-3</v>
      </c>
      <c r="HE47" s="841">
        <f t="shared" si="538"/>
        <v>2.9313269880962885E-2</v>
      </c>
      <c r="HF47" s="841">
        <f t="shared" si="538"/>
        <v>9.435385423125808E-3</v>
      </c>
      <c r="HG47" s="841">
        <f t="shared" si="538"/>
        <v>9.1529632331874295E-3</v>
      </c>
      <c r="HH47" s="841">
        <f t="shared" si="538"/>
        <v>9.3172267783221442E-3</v>
      </c>
      <c r="HI47" s="841">
        <f t="shared" si="538"/>
        <v>9.8541225951411342E-3</v>
      </c>
      <c r="HJ47" s="841">
        <f t="shared" si="538"/>
        <v>2.4602854176514928E-2</v>
      </c>
      <c r="HK47" s="969">
        <f t="shared" si="539"/>
        <v>9.0150611642278236E-3</v>
      </c>
      <c r="HL47" s="969">
        <f t="shared" si="540"/>
        <v>9.3129272348690343E-3</v>
      </c>
      <c r="HM47" s="969">
        <f t="shared" si="540"/>
        <v>9.2459758137459422E-3</v>
      </c>
      <c r="HN47" s="969">
        <f t="shared" si="540"/>
        <v>1.064940386229917E-2</v>
      </c>
      <c r="HO47" s="969">
        <f t="shared" si="540"/>
        <v>9.7967434138322238E-3</v>
      </c>
      <c r="HP47" s="969">
        <f t="shared" si="540"/>
        <v>1.0791165608330771E-2</v>
      </c>
      <c r="HQ47" s="969">
        <f t="shared" si="540"/>
        <v>3.0779386753006444E-2</v>
      </c>
      <c r="HR47" s="969">
        <f t="shared" si="540"/>
        <v>1.0577223340883018E-2</v>
      </c>
      <c r="HS47" s="969">
        <f t="shared" si="540"/>
        <v>0</v>
      </c>
      <c r="HT47" s="969">
        <f t="shared" si="540"/>
        <v>0</v>
      </c>
      <c r="HU47" s="969">
        <f t="shared" si="540"/>
        <v>0</v>
      </c>
      <c r="HV47" s="969">
        <f t="shared" si="540"/>
        <v>0</v>
      </c>
    </row>
    <row r="48" spans="1:230" s="2" customFormat="1" x14ac:dyDescent="0.25">
      <c r="A48" s="802"/>
      <c r="B48" s="56">
        <v>7.4</v>
      </c>
      <c r="C48" s="7"/>
      <c r="D48" s="119"/>
      <c r="E48" s="1043" t="s">
        <v>93</v>
      </c>
      <c r="F48" s="1043"/>
      <c r="G48" s="1044"/>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5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5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58"/>
        <v>308865.60083333339</v>
      </c>
      <c r="BZ48" s="656">
        <v>305726.15000000002</v>
      </c>
      <c r="CA48" s="657">
        <v>308868.84000000003</v>
      </c>
      <c r="CB48" s="656">
        <v>297754.21999999997</v>
      </c>
      <c r="CC48" s="657">
        <v>327353.28999999998</v>
      </c>
      <c r="CD48" s="913">
        <v>310020.38</v>
      </c>
      <c r="CE48" s="658">
        <v>377692.01</v>
      </c>
      <c r="CF48" s="656">
        <v>327401.03999999998</v>
      </c>
      <c r="CG48" s="658">
        <v>370412.42</v>
      </c>
      <c r="CH48" s="656"/>
      <c r="CI48" s="656"/>
      <c r="CJ48" s="656"/>
      <c r="CK48" s="656"/>
      <c r="CL48" s="140">
        <f>SUM(BZ48:CK48)</f>
        <v>2625228.3499999996</v>
      </c>
      <c r="CM48" s="160">
        <f t="shared" si="459"/>
        <v>328153.54374999995</v>
      </c>
      <c r="CN48" s="689">
        <f t="shared" si="460"/>
        <v>-39759.140000000014</v>
      </c>
      <c r="CO48" s="672">
        <f t="shared" si="461"/>
        <v>-0.11585595273534366</v>
      </c>
      <c r="CP48" s="689">
        <f t="shared" si="462"/>
        <v>-194.51999999996042</v>
      </c>
      <c r="CQ48" s="672">
        <f t="shared" si="463"/>
        <v>-6.4109531721582322E-4</v>
      </c>
      <c r="CR48" s="689">
        <f t="shared" si="464"/>
        <v>-7264.6000000000349</v>
      </c>
      <c r="CS48" s="672">
        <f t="shared" si="465"/>
        <v>-2.3957889835128438E-2</v>
      </c>
      <c r="CT48" s="689">
        <f t="shared" si="466"/>
        <v>18589.360000000044</v>
      </c>
      <c r="CU48" s="672">
        <f t="shared" si="467"/>
        <v>6.2810570784949837E-2</v>
      </c>
      <c r="CV48" s="689">
        <f t="shared" si="468"/>
        <v>-10671.97000000003</v>
      </c>
      <c r="CW48" s="672">
        <f t="shared" si="469"/>
        <v>-3.3927904145517128E-2</v>
      </c>
      <c r="CX48" s="689">
        <f t="shared" si="470"/>
        <v>44808.820000000007</v>
      </c>
      <c r="CY48" s="672">
        <f t="shared" si="471"/>
        <v>0.14745734360693719</v>
      </c>
      <c r="CZ48" s="689">
        <f t="shared" si="472"/>
        <v>-49360.599999999977</v>
      </c>
      <c r="DA48" s="672">
        <f t="shared" si="473"/>
        <v>-0.1415620290972395</v>
      </c>
      <c r="DB48" s="689">
        <f t="shared" si="474"/>
        <v>56521.459999999963</v>
      </c>
      <c r="DC48" s="672">
        <f t="shared" si="475"/>
        <v>0.18882991651440992</v>
      </c>
      <c r="DD48" s="689">
        <f t="shared" si="476"/>
        <v>-32276.959999999963</v>
      </c>
      <c r="DE48" s="672">
        <f t="shared" si="477"/>
        <v>-9.070481213834608E-2</v>
      </c>
      <c r="DF48" s="689">
        <f t="shared" si="478"/>
        <v>19809.559999999998</v>
      </c>
      <c r="DG48" s="109">
        <f t="shared" si="479"/>
        <v>6.1222018003505331E-2</v>
      </c>
      <c r="DH48" s="689">
        <f t="shared" si="480"/>
        <v>-56636.020000000019</v>
      </c>
      <c r="DI48" s="672">
        <f t="shared" si="481"/>
        <v>-0.16493745376279381</v>
      </c>
      <c r="DJ48" s="689">
        <f t="shared" si="482"/>
        <v>63943.789999999979</v>
      </c>
      <c r="DK48" s="672">
        <f t="shared" si="483"/>
        <v>0.22300054665723887</v>
      </c>
      <c r="DL48" s="689">
        <f t="shared" si="484"/>
        <v>-57128.320000000007</v>
      </c>
      <c r="DM48" s="672">
        <f t="shared" si="485"/>
        <v>-0.16290422780412392</v>
      </c>
      <c r="DN48" s="335">
        <f t="shared" si="486"/>
        <v>9761.1200000000536</v>
      </c>
      <c r="DO48" s="410">
        <f t="shared" si="487"/>
        <v>3.3251053232302791E-2</v>
      </c>
      <c r="DP48" s="335">
        <f t="shared" si="488"/>
        <v>-4214.2000000000116</v>
      </c>
      <c r="DQ48" s="410">
        <f t="shared" si="489"/>
        <v>-1.3893607971057867E-2</v>
      </c>
      <c r="DR48" s="335">
        <f t="shared" si="490"/>
        <v>1827.5100000000093</v>
      </c>
      <c r="DS48" s="410">
        <f t="shared" si="491"/>
        <v>6.1099250918924672E-3</v>
      </c>
      <c r="DT48" s="335">
        <f t="shared" si="492"/>
        <v>20266.469999999972</v>
      </c>
      <c r="DU48" s="410">
        <f t="shared" si="493"/>
        <v>6.7345533959176487E-2</v>
      </c>
      <c r="DV48" s="335">
        <f t="shared" si="494"/>
        <v>-14489.200000000012</v>
      </c>
      <c r="DW48" s="410">
        <f t="shared" si="495"/>
        <v>-4.5109712629349707E-2</v>
      </c>
      <c r="DX48" s="335">
        <f t="shared" si="496"/>
        <v>3189.4800000000396</v>
      </c>
      <c r="DY48" s="410">
        <f t="shared" si="497"/>
        <v>1.0399011548110475E-2</v>
      </c>
      <c r="DZ48" s="335">
        <f t="shared" si="498"/>
        <v>31297.02999999997</v>
      </c>
      <c r="EA48" s="410">
        <f t="shared" si="499"/>
        <v>0.10099093447744645</v>
      </c>
      <c r="EB48" s="335">
        <f t="shared" si="500"/>
        <v>-3494.6699999999837</v>
      </c>
      <c r="EC48" s="410">
        <f t="shared" si="501"/>
        <v>-1.0242399077856658E-2</v>
      </c>
      <c r="ED48" s="335">
        <f t="shared" si="502"/>
        <v>-37064.600000000035</v>
      </c>
      <c r="EE48" s="410">
        <f t="shared" si="503"/>
        <v>-0.10975542443130895</v>
      </c>
      <c r="EF48" s="335">
        <f t="shared" si="504"/>
        <v>-2860.3499999999767</v>
      </c>
      <c r="EG48" s="410">
        <f t="shared" si="505"/>
        <v>-9.5142929104305562E-3</v>
      </c>
      <c r="EH48" s="335">
        <f t="shared" si="506"/>
        <v>-3425.5499999999884</v>
      </c>
      <c r="EI48" s="410">
        <f t="shared" si="507"/>
        <v>-1.1503750073754865E-2</v>
      </c>
      <c r="EJ48" s="335">
        <f t="shared" si="508"/>
        <v>11374.890000000014</v>
      </c>
      <c r="EK48" s="410">
        <f t="shared" si="509"/>
        <v>3.8643931743319239E-2</v>
      </c>
      <c r="EL48" s="335">
        <f t="shared" si="510"/>
        <v>3142.6900000000023</v>
      </c>
      <c r="EM48" s="410">
        <f t="shared" si="511"/>
        <v>1.0279428174528094E-2</v>
      </c>
      <c r="EN48" s="335">
        <f t="shared" si="512"/>
        <v>-11114.620000000054</v>
      </c>
      <c r="EO48" s="410">
        <f t="shared" si="513"/>
        <v>-3.5984918388012377E-2</v>
      </c>
      <c r="EP48" s="335">
        <f t="shared" si="514"/>
        <v>29599.070000000007</v>
      </c>
      <c r="EQ48" s="410">
        <f t="shared" si="515"/>
        <v>9.9407726278405092E-2</v>
      </c>
      <c r="ER48" s="335">
        <f t="shared" si="516"/>
        <v>-17332.909999999974</v>
      </c>
      <c r="ES48" s="410">
        <f t="shared" si="517"/>
        <v>-5.2948635402442344E-2</v>
      </c>
      <c r="ET48" s="335">
        <f t="shared" si="518"/>
        <v>67671.63</v>
      </c>
      <c r="EU48" s="410">
        <f t="shared" si="519"/>
        <v>0.21828123041459405</v>
      </c>
      <c r="EV48" s="335">
        <f t="shared" si="520"/>
        <v>-50290.97000000003</v>
      </c>
      <c r="EW48" s="410">
        <f t="shared" si="521"/>
        <v>-0.13315338600888069</v>
      </c>
      <c r="EX48" s="335">
        <f t="shared" si="522"/>
        <v>43011.380000000005</v>
      </c>
      <c r="EY48" s="410">
        <f t="shared" si="523"/>
        <v>0.13137215446841588</v>
      </c>
      <c r="EZ48" s="335">
        <f t="shared" si="524"/>
        <v>-370412.42</v>
      </c>
      <c r="FA48" s="410">
        <f t="shared" si="525"/>
        <v>-1</v>
      </c>
      <c r="FB48" s="335">
        <f t="shared" si="526"/>
        <v>0</v>
      </c>
      <c r="FC48" s="410" t="e">
        <f t="shared" si="527"/>
        <v>#DIV/0!</v>
      </c>
      <c r="FD48" s="335">
        <f t="shared" si="528"/>
        <v>0</v>
      </c>
      <c r="FE48" s="410" t="e">
        <f t="shared" si="529"/>
        <v>#DIV/0!</v>
      </c>
      <c r="FF48" s="335">
        <f t="shared" si="530"/>
        <v>0</v>
      </c>
      <c r="FG48" s="410" t="e">
        <f t="shared" si="531"/>
        <v>#DIV/0!</v>
      </c>
      <c r="FH48" s="222">
        <f t="shared" si="532"/>
        <v>341196.43</v>
      </c>
      <c r="FI48" s="739">
        <f t="shared" si="533"/>
        <v>370412.42</v>
      </c>
      <c r="FJ48" s="671">
        <f>FI48-FH48</f>
        <v>29215.989999999991</v>
      </c>
      <c r="FK48" s="109">
        <f t="shared" ref="FK48:FK49" si="572">IF(ISERROR(FJ48/FH48),0,FJ48/FH48)</f>
        <v>8.562806474850862E-2</v>
      </c>
      <c r="FL48" s="707"/>
      <c r="FM48" s="707"/>
      <c r="FN48" s="707"/>
      <c r="FO48" s="2" t="str">
        <f t="shared" si="53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36"/>
        <v>292824.03999999998</v>
      </c>
      <c r="GB48" s="297">
        <f t="shared" si="536"/>
        <v>278002.14999999997</v>
      </c>
      <c r="GC48" s="297">
        <f t="shared" si="536"/>
        <v>284766.60000000003</v>
      </c>
      <c r="GD48" s="297">
        <f t="shared" si="536"/>
        <v>305211.06</v>
      </c>
      <c r="GE48" s="297">
        <f t="shared" si="536"/>
        <v>297521.93</v>
      </c>
      <c r="GF48" s="297">
        <f t="shared" si="536"/>
        <v>297414.31</v>
      </c>
      <c r="GG48" s="297">
        <f t="shared" si="536"/>
        <v>334325.42</v>
      </c>
      <c r="GH48" s="297">
        <f t="shared" si="536"/>
        <v>359399.4</v>
      </c>
      <c r="GI48" s="297">
        <f t="shared" si="536"/>
        <v>303883.44</v>
      </c>
      <c r="GJ48" s="297">
        <f t="shared" si="536"/>
        <v>298736.75</v>
      </c>
      <c r="GK48" s="297">
        <f t="shared" si="536"/>
        <v>304236.69</v>
      </c>
      <c r="GL48" s="297">
        <f t="shared" si="536"/>
        <v>343177.36</v>
      </c>
      <c r="GM48" s="297">
        <f t="shared" si="537"/>
        <v>303418.21999999997</v>
      </c>
      <c r="GN48" s="297">
        <f t="shared" si="537"/>
        <v>303223.7</v>
      </c>
      <c r="GO48" s="297">
        <f t="shared" si="537"/>
        <v>295959.09999999998</v>
      </c>
      <c r="GP48" s="297">
        <f t="shared" si="537"/>
        <v>314548.46000000002</v>
      </c>
      <c r="GQ48" s="297">
        <f t="shared" si="537"/>
        <v>303876.49</v>
      </c>
      <c r="GR48" s="297">
        <f t="shared" si="537"/>
        <v>348685.31</v>
      </c>
      <c r="GS48" s="297">
        <f t="shared" si="537"/>
        <v>299324.71000000002</v>
      </c>
      <c r="GT48" s="297">
        <f t="shared" si="537"/>
        <v>355846.17</v>
      </c>
      <c r="GU48" s="297">
        <f t="shared" si="537"/>
        <v>323569.21000000002</v>
      </c>
      <c r="GV48" s="297">
        <f t="shared" si="537"/>
        <v>343378.77</v>
      </c>
      <c r="GW48" s="297">
        <f t="shared" si="537"/>
        <v>286742.75</v>
      </c>
      <c r="GX48" s="297">
        <f t="shared" si="537"/>
        <v>350686.54</v>
      </c>
      <c r="GY48" s="839">
        <f t="shared" si="538"/>
        <v>293558.21999999997</v>
      </c>
      <c r="GZ48" s="839">
        <f t="shared" si="538"/>
        <v>303319.34000000003</v>
      </c>
      <c r="HA48" s="839">
        <f t="shared" si="538"/>
        <v>299105.14</v>
      </c>
      <c r="HB48" s="839">
        <f t="shared" si="538"/>
        <v>300932.65000000002</v>
      </c>
      <c r="HC48" s="839">
        <f t="shared" si="538"/>
        <v>321199.12</v>
      </c>
      <c r="HD48" s="839">
        <f t="shared" si="538"/>
        <v>306709.92</v>
      </c>
      <c r="HE48" s="839">
        <f t="shared" si="538"/>
        <v>309899.40000000002</v>
      </c>
      <c r="HF48" s="839">
        <f t="shared" si="538"/>
        <v>341196.43</v>
      </c>
      <c r="HG48" s="839">
        <f t="shared" si="538"/>
        <v>337701.76</v>
      </c>
      <c r="HH48" s="839">
        <f t="shared" si="538"/>
        <v>300637.15999999997</v>
      </c>
      <c r="HI48" s="839">
        <f t="shared" si="538"/>
        <v>297776.81</v>
      </c>
      <c r="HJ48" s="839">
        <f t="shared" si="538"/>
        <v>294351.26</v>
      </c>
      <c r="HK48" s="967">
        <f t="shared" si="539"/>
        <v>305726.15000000002</v>
      </c>
      <c r="HL48" s="967">
        <f t="shared" si="540"/>
        <v>308868.84000000003</v>
      </c>
      <c r="HM48" s="967">
        <f t="shared" si="540"/>
        <v>297754.21999999997</v>
      </c>
      <c r="HN48" s="967">
        <f t="shared" si="540"/>
        <v>327353.28999999998</v>
      </c>
      <c r="HO48" s="967">
        <f t="shared" si="540"/>
        <v>310020.38</v>
      </c>
      <c r="HP48" s="967">
        <f t="shared" si="540"/>
        <v>377692.01</v>
      </c>
      <c r="HQ48" s="967">
        <f t="shared" si="540"/>
        <v>327401.03999999998</v>
      </c>
      <c r="HR48" s="967">
        <f t="shared" si="540"/>
        <v>370412.42</v>
      </c>
      <c r="HS48" s="967">
        <f t="shared" si="540"/>
        <v>0</v>
      </c>
      <c r="HT48" s="967">
        <f t="shared" si="540"/>
        <v>0</v>
      </c>
      <c r="HU48" s="967">
        <f t="shared" si="540"/>
        <v>0</v>
      </c>
      <c r="HV48" s="967">
        <f t="shared" si="540"/>
        <v>0</v>
      </c>
    </row>
    <row r="49" spans="1:230" s="87" customFormat="1" x14ac:dyDescent="0.25">
      <c r="A49" s="806"/>
      <c r="B49" s="85">
        <v>7.5</v>
      </c>
      <c r="C49" s="86"/>
      <c r="D49" s="463"/>
      <c r="E49" s="1062" t="s">
        <v>226</v>
      </c>
      <c r="F49" s="1062"/>
      <c r="G49" s="1063"/>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73">V48/V22</f>
        <v>47.776128512880554</v>
      </c>
      <c r="W49" s="89">
        <f t="shared" si="573"/>
        <v>51.34404639553663</v>
      </c>
      <c r="X49" s="88">
        <f t="shared" si="573"/>
        <v>51.665070081328949</v>
      </c>
      <c r="Y49" s="89">
        <f t="shared" si="573"/>
        <v>41.976308558867977</v>
      </c>
      <c r="Z49" s="88">
        <f t="shared" si="573"/>
        <v>50.301429754804502</v>
      </c>
      <c r="AA49" s="89">
        <f t="shared" si="573"/>
        <v>49.553390924956368</v>
      </c>
      <c r="AB49" s="88">
        <f t="shared" si="573"/>
        <v>47.578596949891065</v>
      </c>
      <c r="AC49" s="89">
        <f t="shared" si="573"/>
        <v>47.769614035087713</v>
      </c>
      <c r="AD49" s="88">
        <f t="shared" si="573"/>
        <v>43.334614940871063</v>
      </c>
      <c r="AE49" s="89">
        <f t="shared" si="573"/>
        <v>45.63790742218675</v>
      </c>
      <c r="AF49" s="88">
        <f t="shared" si="573"/>
        <v>46.991349503499919</v>
      </c>
      <c r="AG49" s="89">
        <f t="shared" si="573"/>
        <v>100.88102919099249</v>
      </c>
      <c r="AH49" s="143">
        <f t="shared" ref="AH49" si="574">AH48/AH22</f>
        <v>51.618946458744468</v>
      </c>
      <c r="AI49" s="162">
        <v>51.62</v>
      </c>
      <c r="AJ49" s="397">
        <f>AJ48/AJ22</f>
        <v>43.265963356973991</v>
      </c>
      <c r="AK49" s="89">
        <f t="shared" ref="AK49:AU49" si="575">AK48/AK22</f>
        <v>40.006065620952647</v>
      </c>
      <c r="AL49" s="88">
        <f t="shared" si="575"/>
        <v>53.277193638914881</v>
      </c>
      <c r="AM49" s="89">
        <f t="shared" si="575"/>
        <v>33.583963468309861</v>
      </c>
      <c r="AN49" s="88">
        <f t="shared" si="575"/>
        <v>47.840799163852708</v>
      </c>
      <c r="AO49" s="89">
        <f t="shared" si="575"/>
        <v>53.898932584269666</v>
      </c>
      <c r="AP49" s="651">
        <f t="shared" si="575"/>
        <v>45.301547425474254</v>
      </c>
      <c r="AQ49" s="89">
        <f t="shared" si="575"/>
        <v>51.637844827586207</v>
      </c>
      <c r="AR49" s="651">
        <f t="shared" si="575"/>
        <v>49.989050830728736</v>
      </c>
      <c r="AS49" s="89">
        <f t="shared" si="575"/>
        <v>45.174164524421592</v>
      </c>
      <c r="AT49" s="651">
        <f t="shared" si="575"/>
        <v>36.597701190905809</v>
      </c>
      <c r="AU49" s="89">
        <f t="shared" si="575"/>
        <v>54.386269413629158</v>
      </c>
      <c r="AV49" s="143">
        <f>AV48/AV22</f>
        <v>45.369247136445018</v>
      </c>
      <c r="AW49" s="162">
        <f t="shared" ref="AW49:BH49" si="576">AW48/AW22</f>
        <v>45.369247136445018</v>
      </c>
      <c r="AX49" s="397">
        <f t="shared" si="576"/>
        <v>42.018864423210076</v>
      </c>
      <c r="AY49" s="89">
        <f t="shared" si="576"/>
        <v>43.604213402358354</v>
      </c>
      <c r="AZ49" s="88">
        <f t="shared" si="576"/>
        <v>39.503350240256268</v>
      </c>
      <c r="BA49" s="89">
        <f t="shared" si="576"/>
        <v>22.783460814138781</v>
      </c>
      <c r="BB49" s="88">
        <f t="shared" si="576"/>
        <v>34.856215875200732</v>
      </c>
      <c r="BC49" s="89">
        <f t="shared" si="576"/>
        <v>45.976438554852322</v>
      </c>
      <c r="BD49" s="651">
        <f t="shared" si="576"/>
        <v>35.633894047619052</v>
      </c>
      <c r="BE49" s="89">
        <f t="shared" si="576"/>
        <v>53.032216095380029</v>
      </c>
      <c r="BF49" s="651">
        <f t="shared" si="576"/>
        <v>48.064350861556747</v>
      </c>
      <c r="BG49" s="89">
        <f t="shared" si="576"/>
        <v>51.250562686567164</v>
      </c>
      <c r="BH49" s="651">
        <f t="shared" si="576"/>
        <v>43.035081794987242</v>
      </c>
      <c r="BI49" s="89">
        <f t="shared" ref="BI49" si="577">BI48/BI22</f>
        <v>49.323001406469757</v>
      </c>
      <c r="BJ49" s="143">
        <f t="shared" ref="BJ49:BO49" si="578">BJ48/BJ22</f>
        <v>40.697836433202255</v>
      </c>
      <c r="BK49" s="162">
        <f t="shared" si="578"/>
        <v>40.697836433202255</v>
      </c>
      <c r="BL49" s="397">
        <f t="shared" si="578"/>
        <v>38.964457127687808</v>
      </c>
      <c r="BM49" s="89">
        <f t="shared" si="578"/>
        <v>43.737467916366263</v>
      </c>
      <c r="BN49" s="88">
        <f t="shared" si="578"/>
        <v>40.744468056123146</v>
      </c>
      <c r="BO49" s="89">
        <f t="shared" si="578"/>
        <v>21.219337893103937</v>
      </c>
      <c r="BP49" s="88">
        <f t="shared" ref="BP49:BQ49" si="579">BP48/BP22</f>
        <v>45.399168904593637</v>
      </c>
      <c r="BQ49" s="89">
        <f t="shared" si="579"/>
        <v>43.972748387096772</v>
      </c>
      <c r="BR49" s="651">
        <f t="shared" ref="BR49" si="580">BR48/BR22</f>
        <v>35.060459327978279</v>
      </c>
      <c r="BS49" s="89">
        <f t="shared" ref="BS49:BT49" si="581">BS48/BS22</f>
        <v>48.212014978098061</v>
      </c>
      <c r="BT49" s="651">
        <f t="shared" si="581"/>
        <v>42.034075180482951</v>
      </c>
      <c r="BU49" s="651">
        <f t="shared" ref="BU49:BV49" si="582">BU48/BU22</f>
        <v>35.599426879810537</v>
      </c>
      <c r="BV49" s="651">
        <f t="shared" si="582"/>
        <v>45.06989707885576</v>
      </c>
      <c r="BW49" s="651">
        <f t="shared" ref="BW49" si="583">BW48/BW22</f>
        <v>40.03689608269859</v>
      </c>
      <c r="BX49" s="143">
        <f>BX48/BX22</f>
        <v>38.449595522635803</v>
      </c>
      <c r="BY49" s="162">
        <f>BY48/BY22</f>
        <v>38.449595522635803</v>
      </c>
      <c r="BZ49" s="651">
        <f t="shared" ref="BZ49:CA49" si="584">BZ48/BZ22</f>
        <v>40.541857843787298</v>
      </c>
      <c r="CA49" s="89">
        <f t="shared" si="584"/>
        <v>43.823615209988652</v>
      </c>
      <c r="CB49" s="88">
        <f t="shared" ref="CB49:CC49" si="585">CB48/CB22</f>
        <v>43.903600707755821</v>
      </c>
      <c r="CC49" s="89">
        <f t="shared" si="585"/>
        <v>44.910589930031549</v>
      </c>
      <c r="CD49" s="88">
        <f t="shared" ref="CD49:CE49" si="586">CD48/CD22</f>
        <v>44.112177006260673</v>
      </c>
      <c r="CE49" s="89">
        <f t="shared" si="586"/>
        <v>52.117015316682767</v>
      </c>
      <c r="CF49" s="651">
        <f t="shared" ref="CF49:CG49" si="587">CF48/CF22</f>
        <v>47.566619206741244</v>
      </c>
      <c r="CG49" s="89">
        <f t="shared" si="587"/>
        <v>48.938092218258681</v>
      </c>
      <c r="CH49" s="651"/>
      <c r="CI49" s="651"/>
      <c r="CJ49" s="651"/>
      <c r="CK49" s="651"/>
      <c r="CL49" s="143">
        <f>CL48/CL22</f>
        <v>45.746046142854645</v>
      </c>
      <c r="CM49" s="162">
        <f>CM48/CM22</f>
        <v>45.746046142854645</v>
      </c>
      <c r="CN49" s="689">
        <f t="shared" si="460"/>
        <v>-12.367404990419082</v>
      </c>
      <c r="CO49" s="672">
        <f t="shared" si="461"/>
        <v>-0.22739939921894733</v>
      </c>
      <c r="CP49" s="689">
        <f t="shared" si="462"/>
        <v>1.5853489791482787</v>
      </c>
      <c r="CQ49" s="672">
        <f t="shared" si="463"/>
        <v>3.7729457968706435E-2</v>
      </c>
      <c r="CR49" s="689">
        <f t="shared" si="464"/>
        <v>-4.1008631621020868</v>
      </c>
      <c r="CS49" s="672">
        <f t="shared" si="465"/>
        <v>-9.4047406021554092E-2</v>
      </c>
      <c r="CT49" s="689">
        <f t="shared" si="466"/>
        <v>-16.719889426117486</v>
      </c>
      <c r="CU49" s="672">
        <f t="shared" si="467"/>
        <v>-0.42325244123418482</v>
      </c>
      <c r="CV49" s="689">
        <f t="shared" si="468"/>
        <v>12.072755061061951</v>
      </c>
      <c r="CW49" s="672">
        <f t="shared" si="469"/>
        <v>0.52989118552041647</v>
      </c>
      <c r="CX49" s="689">
        <f t="shared" si="470"/>
        <v>11.12022267965159</v>
      </c>
      <c r="CY49" s="672">
        <f t="shared" si="471"/>
        <v>0.31903126602917709</v>
      </c>
      <c r="CZ49" s="689">
        <f t="shared" si="472"/>
        <v>-10.342544507233271</v>
      </c>
      <c r="DA49" s="672">
        <f t="shared" si="473"/>
        <v>-0.22495314627065052</v>
      </c>
      <c r="DB49" s="689">
        <f t="shared" si="474"/>
        <v>17.398322047760978</v>
      </c>
      <c r="DC49" s="672">
        <f t="shared" si="475"/>
        <v>0.48825205644128811</v>
      </c>
      <c r="DD49" s="689">
        <f t="shared" si="476"/>
        <v>-4.9678652338232823</v>
      </c>
      <c r="DE49" s="672">
        <f t="shared" si="477"/>
        <v>-9.3676365039854784E-2</v>
      </c>
      <c r="DF49" s="689">
        <f t="shared" si="478"/>
        <v>3.1862118250104174</v>
      </c>
      <c r="DG49" s="109">
        <f t="shared" si="479"/>
        <v>6.6290541074566792E-2</v>
      </c>
      <c r="DH49" s="689">
        <f t="shared" si="480"/>
        <v>-8.2154808915799222</v>
      </c>
      <c r="DI49" s="672">
        <f t="shared" si="481"/>
        <v>-0.16030030620001778</v>
      </c>
      <c r="DJ49" s="689">
        <f t="shared" si="482"/>
        <v>6.2879196114825149</v>
      </c>
      <c r="DK49" s="672">
        <f t="shared" si="483"/>
        <v>0.14611148275347152</v>
      </c>
      <c r="DL49" s="689">
        <f t="shared" si="484"/>
        <v>-10.358544278781949</v>
      </c>
      <c r="DM49" s="672">
        <f t="shared" si="485"/>
        <v>-0.21001447566861181</v>
      </c>
      <c r="DN49" s="335">
        <f t="shared" si="486"/>
        <v>4.7730107886784552</v>
      </c>
      <c r="DO49" s="410">
        <f t="shared" si="487"/>
        <v>0.12249652992821487</v>
      </c>
      <c r="DP49" s="335">
        <f t="shared" si="488"/>
        <v>-2.9929998602431169</v>
      </c>
      <c r="DQ49" s="410">
        <f t="shared" si="489"/>
        <v>-6.8431027282289392E-2</v>
      </c>
      <c r="DR49" s="335">
        <f t="shared" si="490"/>
        <v>-19.52513016301921</v>
      </c>
      <c r="DS49" s="410">
        <f t="shared" si="491"/>
        <v>-0.47920935269358461</v>
      </c>
      <c r="DT49" s="335">
        <f t="shared" si="492"/>
        <v>24.1798310114897</v>
      </c>
      <c r="DU49" s="410">
        <f t="shared" si="493"/>
        <v>1.1395186378245992</v>
      </c>
      <c r="DV49" s="335">
        <f t="shared" si="494"/>
        <v>-1.4264205174968652</v>
      </c>
      <c r="DW49" s="410">
        <f t="shared" si="495"/>
        <v>-3.1419529297870806E-2</v>
      </c>
      <c r="DX49" s="335">
        <f t="shared" si="496"/>
        <v>-8.9122890591184927</v>
      </c>
      <c r="DY49" s="410">
        <f t="shared" si="497"/>
        <v>-0.20267755339426743</v>
      </c>
      <c r="DZ49" s="335">
        <f t="shared" si="498"/>
        <v>13.151555650119782</v>
      </c>
      <c r="EA49" s="410">
        <f t="shared" si="499"/>
        <v>0.37511076301344487</v>
      </c>
      <c r="EB49" s="335">
        <f t="shared" si="500"/>
        <v>-6.1779397976151103</v>
      </c>
      <c r="EC49" s="410">
        <f t="shared" si="501"/>
        <v>-0.12814108268284677</v>
      </c>
      <c r="ED49" s="335">
        <f t="shared" si="502"/>
        <v>-6.4346483006724142</v>
      </c>
      <c r="EE49" s="410">
        <f t="shared" si="503"/>
        <v>-0.15308171460996287</v>
      </c>
      <c r="EF49" s="335">
        <f t="shared" si="504"/>
        <v>9.4704701990452236</v>
      </c>
      <c r="EG49" s="410">
        <f t="shared" si="505"/>
        <v>0.26602872655840987</v>
      </c>
      <c r="EH49" s="335">
        <f t="shared" si="506"/>
        <v>-5.0330009961571704</v>
      </c>
      <c r="EI49" s="410">
        <f t="shared" si="507"/>
        <v>-0.11167101152574783</v>
      </c>
      <c r="EJ49" s="335">
        <f t="shared" si="508"/>
        <v>0.50496176108870827</v>
      </c>
      <c r="EK49" s="410">
        <f t="shared" si="509"/>
        <v>1.2612410313868481E-2</v>
      </c>
      <c r="EL49" s="335">
        <f t="shared" si="510"/>
        <v>3.2817573662013544</v>
      </c>
      <c r="EM49" s="410">
        <f t="shared" si="511"/>
        <v>8.0947384770731629E-2</v>
      </c>
      <c r="EN49" s="335">
        <f t="shared" si="512"/>
        <v>7.9985497767168567E-2</v>
      </c>
      <c r="EO49" s="410">
        <f t="shared" si="513"/>
        <v>1.8251688589337922E-3</v>
      </c>
      <c r="EP49" s="335">
        <f t="shared" si="514"/>
        <v>1.0069892222757275</v>
      </c>
      <c r="EQ49" s="410">
        <f t="shared" si="515"/>
        <v>2.29363698202967E-2</v>
      </c>
      <c r="ER49" s="335">
        <f t="shared" si="516"/>
        <v>-0.79841292377087569</v>
      </c>
      <c r="ES49" s="410">
        <f t="shared" si="517"/>
        <v>-1.7777832021684932E-2</v>
      </c>
      <c r="ET49" s="335">
        <f t="shared" si="518"/>
        <v>8.0048383104220946</v>
      </c>
      <c r="EU49" s="410">
        <f t="shared" si="519"/>
        <v>0.18146550122171479</v>
      </c>
      <c r="EV49" s="335">
        <f t="shared" si="520"/>
        <v>-4.5503961099415235</v>
      </c>
      <c r="EW49" s="410">
        <f t="shared" si="521"/>
        <v>-8.7311141712386825E-2</v>
      </c>
      <c r="EX49" s="335">
        <f t="shared" si="522"/>
        <v>1.3714730115174376</v>
      </c>
      <c r="EY49" s="410">
        <f t="shared" si="523"/>
        <v>2.883267792391412E-2</v>
      </c>
      <c r="EZ49" s="335">
        <f t="shared" si="524"/>
        <v>-48.938092218258681</v>
      </c>
      <c r="FA49" s="410">
        <f t="shared" si="525"/>
        <v>-1</v>
      </c>
      <c r="FB49" s="335">
        <f t="shared" si="526"/>
        <v>0</v>
      </c>
      <c r="FC49" s="410" t="e">
        <f t="shared" si="527"/>
        <v>#DIV/0!</v>
      </c>
      <c r="FD49" s="335">
        <f t="shared" si="528"/>
        <v>0</v>
      </c>
      <c r="FE49" s="410" t="e">
        <f t="shared" si="529"/>
        <v>#DIV/0!</v>
      </c>
      <c r="FF49" s="335">
        <f t="shared" si="530"/>
        <v>0</v>
      </c>
      <c r="FG49" s="410" t="e">
        <f t="shared" si="531"/>
        <v>#DIV/0!</v>
      </c>
      <c r="FH49" s="225">
        <f t="shared" si="532"/>
        <v>48.212014978098061</v>
      </c>
      <c r="FI49" s="740">
        <f t="shared" si="533"/>
        <v>48.938092218258681</v>
      </c>
      <c r="FJ49" s="741">
        <f>FI49-FH49</f>
        <v>0.72607724016062036</v>
      </c>
      <c r="FK49" s="114">
        <f t="shared" si="572"/>
        <v>1.5060089077182637E-2</v>
      </c>
      <c r="FL49" s="707"/>
      <c r="FM49" s="707"/>
      <c r="FN49" s="707"/>
      <c r="FO49" s="87" t="str">
        <f t="shared" si="53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36"/>
        <v>43.265963356973991</v>
      </c>
      <c r="GB49" s="303">
        <f t="shared" si="536"/>
        <v>40.006065620952647</v>
      </c>
      <c r="GC49" s="303">
        <f t="shared" si="536"/>
        <v>53.277193638914881</v>
      </c>
      <c r="GD49" s="303">
        <f t="shared" si="536"/>
        <v>33.583963468309861</v>
      </c>
      <c r="GE49" s="303">
        <f t="shared" si="536"/>
        <v>47.840799163852708</v>
      </c>
      <c r="GF49" s="303">
        <f t="shared" si="536"/>
        <v>53.898932584269666</v>
      </c>
      <c r="GG49" s="303">
        <f t="shared" si="536"/>
        <v>45.301547425474254</v>
      </c>
      <c r="GH49" s="303">
        <f t="shared" si="536"/>
        <v>51.637844827586207</v>
      </c>
      <c r="GI49" s="303">
        <f t="shared" si="536"/>
        <v>49.989050830728736</v>
      </c>
      <c r="GJ49" s="303">
        <f t="shared" si="536"/>
        <v>45.174164524421592</v>
      </c>
      <c r="GK49" s="303">
        <f t="shared" si="536"/>
        <v>36.597701190905809</v>
      </c>
      <c r="GL49" s="303">
        <f t="shared" si="536"/>
        <v>54.386269413629158</v>
      </c>
      <c r="GM49" s="303">
        <f t="shared" si="537"/>
        <v>42.018864423210076</v>
      </c>
      <c r="GN49" s="303">
        <f t="shared" si="537"/>
        <v>43.604213402358354</v>
      </c>
      <c r="GO49" s="303">
        <f t="shared" si="537"/>
        <v>39.503350240256268</v>
      </c>
      <c r="GP49" s="303">
        <f t="shared" si="537"/>
        <v>22.783460814138781</v>
      </c>
      <c r="GQ49" s="303">
        <f t="shared" si="537"/>
        <v>34.856215875200732</v>
      </c>
      <c r="GR49" s="303">
        <f t="shared" si="537"/>
        <v>45.976438554852322</v>
      </c>
      <c r="GS49" s="303">
        <f t="shared" si="537"/>
        <v>35.633894047619052</v>
      </c>
      <c r="GT49" s="303">
        <f t="shared" si="537"/>
        <v>53.032216095380029</v>
      </c>
      <c r="GU49" s="303">
        <f t="shared" si="537"/>
        <v>48.064350861556747</v>
      </c>
      <c r="GV49" s="303">
        <f t="shared" si="537"/>
        <v>51.250562686567164</v>
      </c>
      <c r="GW49" s="303">
        <f t="shared" si="537"/>
        <v>43.035081794987242</v>
      </c>
      <c r="GX49" s="303">
        <f t="shared" si="537"/>
        <v>49.323001406469757</v>
      </c>
      <c r="GY49" s="842">
        <f t="shared" si="538"/>
        <v>38.964457127687808</v>
      </c>
      <c r="GZ49" s="842">
        <f t="shared" si="538"/>
        <v>43.737467916366263</v>
      </c>
      <c r="HA49" s="842">
        <f t="shared" si="538"/>
        <v>40.744468056123146</v>
      </c>
      <c r="HB49" s="842">
        <f t="shared" si="538"/>
        <v>21.219337893103937</v>
      </c>
      <c r="HC49" s="842">
        <f t="shared" si="538"/>
        <v>45.399168904593637</v>
      </c>
      <c r="HD49" s="842">
        <f t="shared" si="538"/>
        <v>43.972748387096772</v>
      </c>
      <c r="HE49" s="842">
        <f t="shared" si="538"/>
        <v>35.060459327978279</v>
      </c>
      <c r="HF49" s="842">
        <f t="shared" si="538"/>
        <v>48.212014978098061</v>
      </c>
      <c r="HG49" s="842">
        <f t="shared" si="538"/>
        <v>42.034075180482951</v>
      </c>
      <c r="HH49" s="842">
        <f t="shared" si="538"/>
        <v>35.599426879810537</v>
      </c>
      <c r="HI49" s="842">
        <f t="shared" si="538"/>
        <v>45.06989707885576</v>
      </c>
      <c r="HJ49" s="842">
        <f t="shared" si="538"/>
        <v>40.03689608269859</v>
      </c>
      <c r="HK49" s="970">
        <f t="shared" si="539"/>
        <v>40.541857843787298</v>
      </c>
      <c r="HL49" s="970">
        <f t="shared" si="540"/>
        <v>43.823615209988652</v>
      </c>
      <c r="HM49" s="970">
        <f t="shared" si="540"/>
        <v>43.903600707755821</v>
      </c>
      <c r="HN49" s="970">
        <f t="shared" si="540"/>
        <v>44.910589930031549</v>
      </c>
      <c r="HO49" s="970">
        <f t="shared" si="540"/>
        <v>44.112177006260673</v>
      </c>
      <c r="HP49" s="970">
        <f t="shared" si="540"/>
        <v>52.117015316682767</v>
      </c>
      <c r="HQ49" s="970">
        <f t="shared" si="540"/>
        <v>47.566619206741244</v>
      </c>
      <c r="HR49" s="970">
        <f t="shared" si="540"/>
        <v>48.938092218258681</v>
      </c>
      <c r="HS49" s="970">
        <f t="shared" si="540"/>
        <v>0</v>
      </c>
      <c r="HT49" s="970">
        <f t="shared" si="540"/>
        <v>0</v>
      </c>
      <c r="HU49" s="970">
        <f t="shared" si="540"/>
        <v>0</v>
      </c>
      <c r="HV49" s="970">
        <f t="shared" si="540"/>
        <v>0</v>
      </c>
    </row>
    <row r="50" spans="1:230" s="1" customFormat="1" ht="15.75" thickBot="1" x14ac:dyDescent="0.3">
      <c r="A50" s="803"/>
      <c r="B50" s="57">
        <v>7.6</v>
      </c>
      <c r="C50" s="4"/>
      <c r="D50" s="456"/>
      <c r="E50" s="1050" t="s">
        <v>94</v>
      </c>
      <c r="F50" s="1050"/>
      <c r="G50" s="1051"/>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588">V48/V45</f>
        <v>0.36401053048971238</v>
      </c>
      <c r="W50" s="188">
        <f t="shared" si="588"/>
        <v>0.38015061192897082</v>
      </c>
      <c r="X50" s="189">
        <f t="shared" si="588"/>
        <v>0.33838657078358619</v>
      </c>
      <c r="Y50" s="188">
        <f t="shared" si="58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589">AJ48/AJ45</f>
        <v>0.34749772691299174</v>
      </c>
      <c r="AK50" s="188">
        <f t="shared" ref="AK50:AP50" si="590">AK48/AK45</f>
        <v>0.38162622581033506</v>
      </c>
      <c r="AL50" s="189">
        <f t="shared" si="590"/>
        <v>0.38120443324751174</v>
      </c>
      <c r="AM50" s="188">
        <f t="shared" si="590"/>
        <v>0.41376357709130496</v>
      </c>
      <c r="AN50" s="189">
        <f t="shared" si="590"/>
        <v>0.41007331280949383</v>
      </c>
      <c r="AO50" s="627">
        <f t="shared" si="590"/>
        <v>0.1090027964615671</v>
      </c>
      <c r="AP50" s="642">
        <f t="shared" si="590"/>
        <v>0.44854634205400062</v>
      </c>
      <c r="AQ50" s="627">
        <f t="shared" ref="AQ50:AW50" si="591">AQ48/AQ45</f>
        <v>0.44414391013359522</v>
      </c>
      <c r="AR50" s="642">
        <f t="shared" si="591"/>
        <v>0.39290583624576592</v>
      </c>
      <c r="AS50" s="627">
        <f t="shared" si="591"/>
        <v>0.40433458044897463</v>
      </c>
      <c r="AT50" s="642">
        <f t="shared" si="591"/>
        <v>0.39696153846555315</v>
      </c>
      <c r="AU50" s="627">
        <f t="shared" si="591"/>
        <v>0.43682233655593361</v>
      </c>
      <c r="AV50" s="144">
        <f t="shared" si="591"/>
        <v>0.33242937951128659</v>
      </c>
      <c r="AW50" s="191">
        <f t="shared" si="591"/>
        <v>0.33242937951128659</v>
      </c>
      <c r="AX50" s="391">
        <f t="shared" ref="AX50:BC50" si="592">AX48/AX45</f>
        <v>0.37469381055344114</v>
      </c>
      <c r="AY50" s="188">
        <f t="shared" si="592"/>
        <v>0.36404995239386395</v>
      </c>
      <c r="AZ50" s="189">
        <f t="shared" si="592"/>
        <v>0.39818682100942093</v>
      </c>
      <c r="BA50" s="188">
        <f t="shared" si="592"/>
        <v>0.29480296428057762</v>
      </c>
      <c r="BB50" s="189">
        <f t="shared" si="592"/>
        <v>0.34871368400754271</v>
      </c>
      <c r="BC50" s="627">
        <f t="shared" si="592"/>
        <v>0.37168217445385709</v>
      </c>
      <c r="BD50" s="642">
        <f t="shared" ref="BD50:BK50" si="593">BD48/BD45</f>
        <v>0.12839379839573162</v>
      </c>
      <c r="BE50" s="627">
        <f t="shared" si="593"/>
        <v>0.37939499744213473</v>
      </c>
      <c r="BF50" s="642">
        <f t="shared" si="593"/>
        <v>0.35122615916502953</v>
      </c>
      <c r="BG50" s="627">
        <f t="shared" si="593"/>
        <v>0.42969549911936383</v>
      </c>
      <c r="BH50" s="642">
        <f t="shared" si="593"/>
        <v>0.23592673769166653</v>
      </c>
      <c r="BI50" s="627">
        <f t="shared" si="593"/>
        <v>0.29479459350006015</v>
      </c>
      <c r="BJ50" s="144">
        <f t="shared" si="593"/>
        <v>0.30253884530149555</v>
      </c>
      <c r="BK50" s="191">
        <f t="shared" si="593"/>
        <v>0.3025388453014955</v>
      </c>
      <c r="BL50" s="391">
        <f t="shared" ref="BL50:BM50" si="594">BL48/BL45</f>
        <v>0.35177165543275707</v>
      </c>
      <c r="BM50" s="188">
        <f t="shared" si="594"/>
        <v>0.36024328327478439</v>
      </c>
      <c r="BN50" s="189">
        <f t="shared" ref="BN50:BO50" si="595">BN48/BN45</f>
        <v>0.35550300397847495</v>
      </c>
      <c r="BO50" s="188">
        <f t="shared" si="595"/>
        <v>0.36231537435325778</v>
      </c>
      <c r="BP50" s="189">
        <f t="shared" ref="BP50:BQ50" si="596">BP48/BP45</f>
        <v>0.37249069799926604</v>
      </c>
      <c r="BQ50" s="627">
        <f t="shared" si="596"/>
        <v>0.34116868374782694</v>
      </c>
      <c r="BR50" s="642">
        <f t="shared" ref="BR50" si="597">BR48/BR45</f>
        <v>0.1115973131895532</v>
      </c>
      <c r="BS50" s="627">
        <f t="shared" ref="BS50:BT50" si="598">BS48/BS45</f>
        <v>0.38171752824395239</v>
      </c>
      <c r="BT50" s="642">
        <f t="shared" si="598"/>
        <v>0.389465395389967</v>
      </c>
      <c r="BU50" s="642">
        <f t="shared" ref="BU50:BV50" si="599">BU48/BU45</f>
        <v>0.34060676046681465</v>
      </c>
      <c r="BV50" s="642">
        <f t="shared" si="599"/>
        <v>0.31898494172056546</v>
      </c>
      <c r="BW50" s="642">
        <f t="shared" ref="BW50" si="600">BW48/BW45</f>
        <v>0.12629253376281391</v>
      </c>
      <c r="BX50" s="144">
        <f>BX48/BX45</f>
        <v>0.26868603832173082</v>
      </c>
      <c r="BY50" s="191">
        <f t="shared" si="458"/>
        <v>0.31767976429666944</v>
      </c>
      <c r="BZ50" s="642">
        <f t="shared" ref="BZ50:CA50" si="601">BZ48/BZ45</f>
        <v>0.35798199124050728</v>
      </c>
      <c r="CA50" s="188">
        <f t="shared" si="601"/>
        <v>0.35009439447202656</v>
      </c>
      <c r="CB50" s="189">
        <f t="shared" ref="CB50:CC50" si="602">CB48/CB45</f>
        <v>0.33994013462214884</v>
      </c>
      <c r="CC50" s="188">
        <f t="shared" si="602"/>
        <v>0.32448055977057194</v>
      </c>
      <c r="CD50" s="189">
        <f t="shared" ref="CD50:CE50" si="603">CD48/CD45</f>
        <v>0.33404561903349567</v>
      </c>
      <c r="CE50" s="627">
        <f t="shared" si="603"/>
        <v>0.36945939073145784</v>
      </c>
      <c r="CF50" s="642">
        <f t="shared" ref="CF50:CG50" si="604">CF48/CF45</f>
        <v>0.11228386714602694</v>
      </c>
      <c r="CG50" s="627">
        <f t="shared" si="604"/>
        <v>0.36966738495900592</v>
      </c>
      <c r="CH50" s="642"/>
      <c r="CI50" s="642"/>
      <c r="CJ50" s="642"/>
      <c r="CK50" s="642"/>
      <c r="CL50" s="144">
        <f>CL48/CL45</f>
        <v>0.27665329167688485</v>
      </c>
      <c r="CM50" s="191">
        <f t="shared" si="459"/>
        <v>0.31974416774690512</v>
      </c>
      <c r="CN50" s="692">
        <f t="shared" si="460"/>
        <v>-6.2128526002492468E-2</v>
      </c>
      <c r="CO50" s="681">
        <f t="shared" si="461"/>
        <v>-0.14222836334867028</v>
      </c>
      <c r="CP50" s="692">
        <f t="shared" si="462"/>
        <v>-1.0643858159577191E-2</v>
      </c>
      <c r="CQ50" s="681">
        <f t="shared" si="463"/>
        <v>-2.8406816071649781E-2</v>
      </c>
      <c r="CR50" s="692">
        <f t="shared" si="464"/>
        <v>3.4136868615556981E-2</v>
      </c>
      <c r="CS50" s="681">
        <f t="shared" si="465"/>
        <v>9.3769737891970559E-2</v>
      </c>
      <c r="CT50" s="692">
        <f t="shared" si="466"/>
        <v>-0.10338385672884332</v>
      </c>
      <c r="CU50" s="681">
        <f t="shared" si="467"/>
        <v>-0.25963656071479396</v>
      </c>
      <c r="CV50" s="692">
        <f t="shared" si="468"/>
        <v>5.3910719726965095E-2</v>
      </c>
      <c r="CW50" s="681">
        <f t="shared" si="469"/>
        <v>0.18287034480309963</v>
      </c>
      <c r="CX50" s="692">
        <f t="shared" si="470"/>
        <v>2.2968490446314382E-2</v>
      </c>
      <c r="CY50" s="681">
        <f t="shared" si="471"/>
        <v>6.5866329598403633E-2</v>
      </c>
      <c r="CZ50" s="692">
        <f t="shared" si="472"/>
        <v>-0.24328837605812548</v>
      </c>
      <c r="DA50" s="681">
        <f t="shared" si="473"/>
        <v>-0.6545602473823473</v>
      </c>
      <c r="DB50" s="692">
        <f t="shared" si="474"/>
        <v>0.25100119904640311</v>
      </c>
      <c r="DC50" s="681">
        <f t="shared" si="475"/>
        <v>1.9549324202776099</v>
      </c>
      <c r="DD50" s="692">
        <f t="shared" si="476"/>
        <v>-2.8168838277105201E-2</v>
      </c>
      <c r="DE50" s="681">
        <f t="shared" si="477"/>
        <v>-7.4246730892653656E-2</v>
      </c>
      <c r="DF50" s="692">
        <f t="shared" si="478"/>
        <v>7.8469339954334305E-2</v>
      </c>
      <c r="DG50" s="193">
        <f t="shared" si="479"/>
        <v>0.22341542025479988</v>
      </c>
      <c r="DH50" s="692">
        <f t="shared" si="480"/>
        <v>-0.19376876142769731</v>
      </c>
      <c r="DI50" s="681">
        <f t="shared" si="481"/>
        <v>-0.45094435902823099</v>
      </c>
      <c r="DJ50" s="692">
        <f t="shared" si="482"/>
        <v>5.8867855808393627E-2</v>
      </c>
      <c r="DK50" s="681">
        <f t="shared" si="483"/>
        <v>0.24951752558596488</v>
      </c>
      <c r="DL50" s="692">
        <f t="shared" si="484"/>
        <v>5.6977061932696915E-2</v>
      </c>
      <c r="DM50" s="681">
        <f t="shared" si="485"/>
        <v>0.19327716039909426</v>
      </c>
      <c r="DN50" s="406">
        <f t="shared" si="486"/>
        <v>8.4716278420273183E-3</v>
      </c>
      <c r="DO50" s="413">
        <f t="shared" si="487"/>
        <v>2.4082747177584105E-2</v>
      </c>
      <c r="DP50" s="406">
        <f t="shared" si="488"/>
        <v>-4.7402792963094353E-3</v>
      </c>
      <c r="DQ50" s="413">
        <f t="shared" si="489"/>
        <v>-1.3158550114295042E-2</v>
      </c>
      <c r="DR50" s="406">
        <f t="shared" si="490"/>
        <v>6.8123703747828279E-3</v>
      </c>
      <c r="DS50" s="413">
        <f t="shared" si="491"/>
        <v>1.9162623940008408E-2</v>
      </c>
      <c r="DT50" s="406">
        <f t="shared" si="492"/>
        <v>1.0175323646008261E-2</v>
      </c>
      <c r="DU50" s="413">
        <f t="shared" si="493"/>
        <v>2.8084161938122205E-2</v>
      </c>
      <c r="DV50" s="406">
        <f t="shared" si="494"/>
        <v>-3.1322014251439101E-2</v>
      </c>
      <c r="DW50" s="413">
        <f t="shared" si="495"/>
        <v>-8.4088044130167294E-2</v>
      </c>
      <c r="DX50" s="406">
        <f t="shared" si="496"/>
        <v>-0.22957137055827376</v>
      </c>
      <c r="DY50" s="413">
        <f t="shared" si="497"/>
        <v>-0.67289696122273712</v>
      </c>
      <c r="DZ50" s="406">
        <f t="shared" si="498"/>
        <v>0.2701202150543992</v>
      </c>
      <c r="EA50" s="413">
        <f t="shared" si="499"/>
        <v>2.4204903087190597</v>
      </c>
      <c r="EB50" s="406">
        <f t="shared" si="500"/>
        <v>7.7478671460146087E-3</v>
      </c>
      <c r="EC50" s="413">
        <f t="shared" si="501"/>
        <v>2.0297383726803904E-2</v>
      </c>
      <c r="ED50" s="406">
        <f t="shared" si="502"/>
        <v>-4.8858634923152344E-2</v>
      </c>
      <c r="EE50" s="413">
        <f t="shared" si="503"/>
        <v>-0.12545051627560078</v>
      </c>
      <c r="EF50" s="406">
        <f t="shared" si="504"/>
        <v>-2.1621818746249188E-2</v>
      </c>
      <c r="EG50" s="413">
        <f t="shared" si="505"/>
        <v>-6.3480298267173718E-2</v>
      </c>
      <c r="EH50" s="406">
        <f t="shared" si="506"/>
        <v>-0.19269240795775155</v>
      </c>
      <c r="EI50" s="413">
        <f t="shared" si="507"/>
        <v>-0.60407995097948031</v>
      </c>
      <c r="EJ50" s="406">
        <f t="shared" si="508"/>
        <v>0.23168945747769337</v>
      </c>
      <c r="EK50" s="413">
        <f t="shared" si="509"/>
        <v>1.8345459590890951</v>
      </c>
      <c r="EL50" s="406">
        <f t="shared" si="510"/>
        <v>-7.8875967684807202E-3</v>
      </c>
      <c r="EM50" s="413">
        <f t="shared" si="511"/>
        <v>-2.2033501576847487E-2</v>
      </c>
      <c r="EN50" s="406">
        <f t="shared" si="512"/>
        <v>-1.0154259849877723E-2</v>
      </c>
      <c r="EO50" s="413">
        <f t="shared" si="513"/>
        <v>-2.9004348570594078E-2</v>
      </c>
      <c r="EP50" s="406">
        <f t="shared" si="514"/>
        <v>-1.5459574851576896E-2</v>
      </c>
      <c r="EQ50" s="413">
        <f t="shared" si="515"/>
        <v>-4.5477345205974469E-2</v>
      </c>
      <c r="ER50" s="406">
        <f t="shared" si="516"/>
        <v>9.5650592629237252E-3</v>
      </c>
      <c r="ES50" s="413">
        <f t="shared" si="517"/>
        <v>2.9478065711199528E-2</v>
      </c>
      <c r="ET50" s="406">
        <f t="shared" si="518"/>
        <v>3.5413771697962171E-2</v>
      </c>
      <c r="EU50" s="413">
        <f t="shared" si="519"/>
        <v>0.10601477666561206</v>
      </c>
      <c r="EV50" s="406">
        <f t="shared" si="520"/>
        <v>-0.25717552358543089</v>
      </c>
      <c r="EW50" s="413">
        <f t="shared" si="521"/>
        <v>-0.69608603824164084</v>
      </c>
      <c r="EX50" s="406">
        <f t="shared" si="522"/>
        <v>0.25738351781297897</v>
      </c>
      <c r="EY50" s="413">
        <f t="shared" si="523"/>
        <v>2.2922573327319378</v>
      </c>
      <c r="EZ50" s="406">
        <f t="shared" si="524"/>
        <v>-0.36966738495900592</v>
      </c>
      <c r="FA50" s="413">
        <f t="shared" si="525"/>
        <v>-1</v>
      </c>
      <c r="FB50" s="406">
        <f t="shared" si="526"/>
        <v>0</v>
      </c>
      <c r="FC50" s="413" t="e">
        <f t="shared" si="527"/>
        <v>#DIV/0!</v>
      </c>
      <c r="FD50" s="406">
        <f t="shared" si="528"/>
        <v>0</v>
      </c>
      <c r="FE50" s="413" t="e">
        <f t="shared" si="529"/>
        <v>#DIV/0!</v>
      </c>
      <c r="FF50" s="406">
        <f t="shared" si="530"/>
        <v>0</v>
      </c>
      <c r="FG50" s="413" t="e">
        <f t="shared" si="531"/>
        <v>#DIV/0!</v>
      </c>
      <c r="FH50" s="226">
        <f t="shared" si="532"/>
        <v>0.38171752824395239</v>
      </c>
      <c r="FI50" s="735">
        <f t="shared" si="533"/>
        <v>0.36966738495900592</v>
      </c>
      <c r="FJ50" s="692">
        <f>(FI50-FH50)*100</f>
        <v>-1.2050143284946468</v>
      </c>
      <c r="FK50" s="193">
        <f>IF(ISERROR((FJ50/FH50)/100),0,(FJ50/FH50)/100)</f>
        <v>-3.1568220983672839E-2</v>
      </c>
      <c r="FL50" s="705"/>
      <c r="FM50" s="705"/>
      <c r="FN50" s="705"/>
      <c r="FO50" s="1" t="str">
        <f t="shared" si="53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36"/>
        <v>0.34749772691299174</v>
      </c>
      <c r="GB50" s="295">
        <f t="shared" si="536"/>
        <v>0.38162622581033506</v>
      </c>
      <c r="GC50" s="295">
        <f t="shared" si="536"/>
        <v>0.38120443324751174</v>
      </c>
      <c r="GD50" s="295">
        <f t="shared" si="536"/>
        <v>0.41376357709130496</v>
      </c>
      <c r="GE50" s="295">
        <f t="shared" si="536"/>
        <v>0.41007331280949383</v>
      </c>
      <c r="GF50" s="295">
        <f t="shared" si="536"/>
        <v>0.1090027964615671</v>
      </c>
      <c r="GG50" s="295">
        <f t="shared" si="536"/>
        <v>0.44854634205400062</v>
      </c>
      <c r="GH50" s="295">
        <f t="shared" si="536"/>
        <v>0.44414391013359522</v>
      </c>
      <c r="GI50" s="295">
        <f t="shared" si="536"/>
        <v>0.39290583624576592</v>
      </c>
      <c r="GJ50" s="295">
        <f t="shared" si="536"/>
        <v>0.40433458044897463</v>
      </c>
      <c r="GK50" s="295">
        <f t="shared" si="536"/>
        <v>0.39696153846555315</v>
      </c>
      <c r="GL50" s="295">
        <f t="shared" si="536"/>
        <v>0.43682233655593361</v>
      </c>
      <c r="GM50" s="295">
        <f t="shared" si="537"/>
        <v>0.37469381055344114</v>
      </c>
      <c r="GN50" s="295">
        <f t="shared" si="537"/>
        <v>0.36404995239386395</v>
      </c>
      <c r="GO50" s="295">
        <f t="shared" si="537"/>
        <v>0.39818682100942093</v>
      </c>
      <c r="GP50" s="295">
        <f t="shared" si="537"/>
        <v>0.29480296428057762</v>
      </c>
      <c r="GQ50" s="295">
        <f t="shared" si="537"/>
        <v>0.34871368400754271</v>
      </c>
      <c r="GR50" s="295">
        <f t="shared" si="537"/>
        <v>0.37168217445385709</v>
      </c>
      <c r="GS50" s="295">
        <f t="shared" si="537"/>
        <v>0.12839379839573162</v>
      </c>
      <c r="GT50" s="295">
        <f t="shared" si="537"/>
        <v>0.37939499744213473</v>
      </c>
      <c r="GU50" s="295">
        <f t="shared" si="537"/>
        <v>0.35122615916502953</v>
      </c>
      <c r="GV50" s="295">
        <f t="shared" si="537"/>
        <v>0.42969549911936383</v>
      </c>
      <c r="GW50" s="295">
        <f t="shared" si="537"/>
        <v>0.23592673769166653</v>
      </c>
      <c r="GX50" s="295">
        <f t="shared" si="537"/>
        <v>0.29479459350006015</v>
      </c>
      <c r="GY50" s="838">
        <f t="shared" si="538"/>
        <v>0.35177165543275707</v>
      </c>
      <c r="GZ50" s="838">
        <f t="shared" si="538"/>
        <v>0.36024328327478439</v>
      </c>
      <c r="HA50" s="838">
        <f t="shared" si="538"/>
        <v>0.35550300397847495</v>
      </c>
      <c r="HB50" s="838">
        <f t="shared" si="538"/>
        <v>0.36231537435325778</v>
      </c>
      <c r="HC50" s="838">
        <f t="shared" si="538"/>
        <v>0.37249069799926604</v>
      </c>
      <c r="HD50" s="838">
        <f t="shared" si="538"/>
        <v>0.34116868374782694</v>
      </c>
      <c r="HE50" s="838">
        <f t="shared" si="538"/>
        <v>0.1115973131895532</v>
      </c>
      <c r="HF50" s="838">
        <f t="shared" si="538"/>
        <v>0.38171752824395239</v>
      </c>
      <c r="HG50" s="838">
        <f t="shared" si="538"/>
        <v>0.389465395389967</v>
      </c>
      <c r="HH50" s="838">
        <f t="shared" si="538"/>
        <v>0.34060676046681465</v>
      </c>
      <c r="HI50" s="838">
        <f t="shared" si="538"/>
        <v>0.31898494172056546</v>
      </c>
      <c r="HJ50" s="838">
        <f t="shared" si="538"/>
        <v>0.12629253376281391</v>
      </c>
      <c r="HK50" s="966">
        <f t="shared" si="539"/>
        <v>0.35798199124050728</v>
      </c>
      <c r="HL50" s="966">
        <f t="shared" si="540"/>
        <v>0.35009439447202656</v>
      </c>
      <c r="HM50" s="966">
        <f t="shared" si="540"/>
        <v>0.33994013462214884</v>
      </c>
      <c r="HN50" s="966">
        <f t="shared" si="540"/>
        <v>0.32448055977057194</v>
      </c>
      <c r="HO50" s="966">
        <f t="shared" si="540"/>
        <v>0.33404561903349567</v>
      </c>
      <c r="HP50" s="966">
        <f t="shared" si="540"/>
        <v>0.36945939073145784</v>
      </c>
      <c r="HQ50" s="966">
        <f t="shared" si="540"/>
        <v>0.11228386714602694</v>
      </c>
      <c r="HR50" s="966">
        <f t="shared" si="540"/>
        <v>0.36966738495900592</v>
      </c>
      <c r="HS50" s="966">
        <f t="shared" si="540"/>
        <v>0</v>
      </c>
      <c r="HT50" s="966">
        <f t="shared" si="540"/>
        <v>0</v>
      </c>
      <c r="HU50" s="966">
        <f t="shared" si="540"/>
        <v>0</v>
      </c>
      <c r="HV50" s="966">
        <f t="shared" si="540"/>
        <v>0</v>
      </c>
    </row>
    <row r="51" spans="1:23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x14ac:dyDescent="0.25">
      <c r="B52" s="56">
        <v>8.1</v>
      </c>
      <c r="C52" s="7"/>
      <c r="D52" s="119"/>
      <c r="E52" s="1043" t="s">
        <v>63</v>
      </c>
      <c r="F52" s="1043"/>
      <c r="G52" s="1044"/>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605">SUM(AN53:AN62)</f>
        <v>101</v>
      </c>
      <c r="AO52" s="77">
        <f t="shared" si="605"/>
        <v>99</v>
      </c>
      <c r="AP52" s="633">
        <f t="shared" si="605"/>
        <v>122</v>
      </c>
      <c r="AQ52" s="77">
        <f t="shared" si="605"/>
        <v>119</v>
      </c>
      <c r="AR52" s="633">
        <f t="shared" si="605"/>
        <v>116</v>
      </c>
      <c r="AS52" s="77">
        <f t="shared" si="605"/>
        <v>151</v>
      </c>
      <c r="AT52" s="633">
        <f t="shared" si="605"/>
        <v>117</v>
      </c>
      <c r="AU52" s="77">
        <f t="shared" si="605"/>
        <v>99</v>
      </c>
      <c r="AV52" s="130">
        <f t="shared" ref="AV52:AV64" si="606">SUM(AJ52:AU52)</f>
        <v>1337</v>
      </c>
      <c r="AW52" s="163">
        <f t="shared" ref="AW52:AW64" si="607">SUM(AJ52:AU52)/$AV$4</f>
        <v>111.41666666666667</v>
      </c>
      <c r="AX52" s="383">
        <f t="shared" ref="AX52:BC52" si="608">SUM(AX53:AX62)</f>
        <v>88</v>
      </c>
      <c r="AY52" s="77">
        <f t="shared" si="608"/>
        <v>121</v>
      </c>
      <c r="AZ52" s="33">
        <f t="shared" si="608"/>
        <v>93</v>
      </c>
      <c r="BA52" s="77">
        <f t="shared" si="608"/>
        <v>17</v>
      </c>
      <c r="BB52" s="33">
        <f t="shared" si="608"/>
        <v>9</v>
      </c>
      <c r="BC52" s="77">
        <f t="shared" si="608"/>
        <v>17</v>
      </c>
      <c r="BD52" s="633">
        <f t="shared" ref="BD52:BI52" si="609">SUM(BD53:BD62)</f>
        <v>10</v>
      </c>
      <c r="BE52" s="77">
        <f t="shared" si="609"/>
        <v>20</v>
      </c>
      <c r="BF52" s="633">
        <f t="shared" si="609"/>
        <v>23</v>
      </c>
      <c r="BG52" s="77">
        <f t="shared" si="609"/>
        <v>23</v>
      </c>
      <c r="BH52" s="633">
        <f t="shared" si="609"/>
        <v>15</v>
      </c>
      <c r="BI52" s="77">
        <f t="shared" si="609"/>
        <v>14</v>
      </c>
      <c r="BJ52" s="130">
        <f t="shared" ref="BJ52:BJ64" si="610">SUM(AX52:BI52)</f>
        <v>450</v>
      </c>
      <c r="BK52" s="163">
        <f t="shared" ref="BK52:BK64" si="611">SUM(AX52:BI52)/$BJ$4</f>
        <v>37.5</v>
      </c>
      <c r="BL52" s="383">
        <f t="shared" ref="BL52:BP52" si="612">SUM(BL53:BL62)</f>
        <v>20</v>
      </c>
      <c r="BM52" s="77">
        <f t="shared" ref="BM52:BN52" si="613">SUM(BM53:BM62)</f>
        <v>22</v>
      </c>
      <c r="BN52" s="33">
        <f t="shared" si="613"/>
        <v>20</v>
      </c>
      <c r="BO52" s="77">
        <f t="shared" si="612"/>
        <v>16</v>
      </c>
      <c r="BP52" s="33">
        <f t="shared" si="612"/>
        <v>19</v>
      </c>
      <c r="BQ52" s="77">
        <f t="shared" ref="BQ52:BR52" si="614">SUM(BQ53:BQ62)</f>
        <v>14</v>
      </c>
      <c r="BR52" s="633">
        <f t="shared" si="614"/>
        <v>17</v>
      </c>
      <c r="BS52" s="77">
        <f t="shared" ref="BS52:BT52" si="615">SUM(BS53:BS62)</f>
        <v>28</v>
      </c>
      <c r="BT52" s="633">
        <f t="shared" si="615"/>
        <v>33</v>
      </c>
      <c r="BU52" s="633">
        <f t="shared" ref="BU52" si="616">SUM(BU53:BU62)</f>
        <v>31</v>
      </c>
      <c r="BV52" s="633">
        <f t="shared" ref="BV52:BW52" si="617">SUM(BV53:BV62)</f>
        <v>43</v>
      </c>
      <c r="BW52" s="633">
        <f t="shared" si="617"/>
        <v>33</v>
      </c>
      <c r="BX52" s="130">
        <f t="shared" ref="BX52:BX64" si="618">SUM(BL52:BW52)</f>
        <v>296</v>
      </c>
      <c r="BY52" s="163">
        <f t="shared" ref="BY52:BY64" si="619">SUM(BL52:BW52)/$BX$4</f>
        <v>24.666666666666668</v>
      </c>
      <c r="BZ52" s="633">
        <f t="shared" ref="BZ52:CA52" si="620">SUM(BZ53:BZ62)</f>
        <v>29</v>
      </c>
      <c r="CA52" s="77">
        <f t="shared" si="620"/>
        <v>25</v>
      </c>
      <c r="CB52" s="33">
        <f t="shared" ref="CB52:CC52" si="621">SUM(CB53:CB62)</f>
        <v>20</v>
      </c>
      <c r="CC52" s="77">
        <f t="shared" si="621"/>
        <v>19</v>
      </c>
      <c r="CD52" s="33">
        <f t="shared" ref="CD52:CE52" si="622">SUM(CD53:CD62)</f>
        <v>18</v>
      </c>
      <c r="CE52" s="77">
        <f t="shared" si="622"/>
        <v>18</v>
      </c>
      <c r="CF52" s="633">
        <f t="shared" ref="CF52:CG52" si="623">SUM(CF53:CF62)</f>
        <v>18</v>
      </c>
      <c r="CG52" s="77">
        <f t="shared" si="623"/>
        <v>24</v>
      </c>
      <c r="CH52" s="633"/>
      <c r="CI52" s="633"/>
      <c r="CJ52" s="633"/>
      <c r="CK52" s="633"/>
      <c r="CL52" s="130">
        <f t="shared" ref="CL52:CL64" si="624">SUM(BZ52:CK52)</f>
        <v>171</v>
      </c>
      <c r="CM52" s="163">
        <f t="shared" ref="CM52:CM64" si="625">SUM(BZ52:CK52)/$CL$4</f>
        <v>21.375</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26">BQ52-BP52</f>
        <v>-5</v>
      </c>
      <c r="DW52" s="410">
        <f>DV52/BP52</f>
        <v>-0.26315789473684209</v>
      </c>
      <c r="DX52" s="332">
        <f t="shared" ref="DX52:DX64" si="627">BR52-BQ52</f>
        <v>3</v>
      </c>
      <c r="DY52" s="410">
        <f>DX52/BQ52</f>
        <v>0.21428571428571427</v>
      </c>
      <c r="DZ52" s="332">
        <f t="shared" ref="DZ52:DZ64" si="628">BS52-BR52</f>
        <v>11</v>
      </c>
      <c r="EA52" s="410">
        <f>DZ52/BR52</f>
        <v>0.6470588235294118</v>
      </c>
      <c r="EB52" s="332">
        <f t="shared" ref="EB52:EB64" si="629">BT52-BS52</f>
        <v>5</v>
      </c>
      <c r="EC52" s="410">
        <f>EB52/BS52</f>
        <v>0.17857142857142858</v>
      </c>
      <c r="ED52" s="332">
        <f t="shared" ref="ED52:ED64" si="630">BU52-BT52</f>
        <v>-2</v>
      </c>
      <c r="EE52" s="410">
        <f t="shared" ref="EE52:EE64" si="631">ED52/BT52</f>
        <v>-6.0606060606060608E-2</v>
      </c>
      <c r="EF52" s="332">
        <f t="shared" ref="EF52:EF64" si="632">BV52-BU52</f>
        <v>12</v>
      </c>
      <c r="EG52" s="410">
        <f t="shared" ref="EG52:EG64" si="633">EF52/BU52</f>
        <v>0.38709677419354838</v>
      </c>
      <c r="EH52" s="332">
        <f t="shared" ref="EH52:EH64" si="634">BW52-BV52</f>
        <v>-10</v>
      </c>
      <c r="EI52" s="410">
        <f t="shared" ref="EI52:EI64" si="635">EH52/BV52</f>
        <v>-0.23255813953488372</v>
      </c>
      <c r="EJ52" s="332">
        <f t="shared" ref="EJ52:EJ64" si="636">BZ52-BW52</f>
        <v>-4</v>
      </c>
      <c r="EK52" s="410">
        <f t="shared" ref="EK52:EK64" si="637">EJ52/BW52</f>
        <v>-0.12121212121212122</v>
      </c>
      <c r="EL52" s="332">
        <f t="shared" ref="EL52:EL64" si="638">CA52-BZ52</f>
        <v>-4</v>
      </c>
      <c r="EM52" s="410">
        <f t="shared" ref="EM52:EM64" si="639">EL52/BZ52</f>
        <v>-0.13793103448275862</v>
      </c>
      <c r="EN52" s="332">
        <f t="shared" ref="EN52:EN64" si="640">CB52-CA52</f>
        <v>-5</v>
      </c>
      <c r="EO52" s="410">
        <f t="shared" ref="EO52:EO64" si="641">EN52/CA52</f>
        <v>-0.2</v>
      </c>
      <c r="EP52" s="332">
        <f t="shared" ref="EP52:EP64" si="642">CC52-CB52</f>
        <v>-1</v>
      </c>
      <c r="EQ52" s="410">
        <f t="shared" ref="EQ52:EQ64" si="643">EP52/CB52</f>
        <v>-0.05</v>
      </c>
      <c r="ER52" s="332">
        <f t="shared" ref="ER52:ER64" si="644">CD52-CC52</f>
        <v>-1</v>
      </c>
      <c r="ES52" s="410">
        <f t="shared" ref="ES52:ES64" si="645">ER52/CC52</f>
        <v>-5.2631578947368418E-2</v>
      </c>
      <c r="ET52" s="332">
        <f t="shared" ref="ET52:ET64" si="646">CE52-CD52</f>
        <v>0</v>
      </c>
      <c r="EU52" s="410">
        <f t="shared" ref="EU52:EU64" si="647">ET52/CD52</f>
        <v>0</v>
      </c>
      <c r="EV52" s="332">
        <f t="shared" ref="EV52:EV64" si="648">CF52-CE52</f>
        <v>0</v>
      </c>
      <c r="EW52" s="410">
        <f t="shared" ref="EW52:EW64" si="649">EV52/CE52</f>
        <v>0</v>
      </c>
      <c r="EX52" s="332">
        <f t="shared" ref="EX52:EX64" si="650">CG52-CF52</f>
        <v>6</v>
      </c>
      <c r="EY52" s="410">
        <f t="shared" ref="EY52:EY64" si="651">EX52/CF52</f>
        <v>0.33333333333333331</v>
      </c>
      <c r="EZ52" s="332">
        <f t="shared" ref="EZ52:EZ64" si="652">CH52-CG52</f>
        <v>-24</v>
      </c>
      <c r="FA52" s="410">
        <f t="shared" ref="FA52:FA64" si="653">EZ52/CG52</f>
        <v>-1</v>
      </c>
      <c r="FB52" s="332">
        <f t="shared" ref="FB52:FB64" si="654">CI52-CH52</f>
        <v>0</v>
      </c>
      <c r="FC52" s="410" t="e">
        <f t="shared" ref="FC52:FC64" si="655">FB52/CH52</f>
        <v>#DIV/0!</v>
      </c>
      <c r="FD52" s="332">
        <f t="shared" ref="FD52:FD64" si="656">CJ52-CI52</f>
        <v>0</v>
      </c>
      <c r="FE52" s="410" t="e">
        <f t="shared" ref="FE52:FE64" si="657">FD52/CI52</f>
        <v>#DIV/0!</v>
      </c>
      <c r="FF52" s="332">
        <f t="shared" ref="FF52:FF64" si="658">CK52-CJ52</f>
        <v>0</v>
      </c>
      <c r="FG52" s="410" t="e">
        <f t="shared" ref="FG52:FG64" si="659">FF52/CJ52</f>
        <v>#DIV/0!</v>
      </c>
      <c r="FH52" s="919">
        <f t="shared" ref="FH52:FH64" si="660">BS52</f>
        <v>28</v>
      </c>
      <c r="FI52" s="920">
        <f t="shared" ref="FI52:FI64" si="661">CG52</f>
        <v>24</v>
      </c>
      <c r="FJ52" s="122">
        <f t="shared" ref="FJ52:FJ64" si="662">FI52-FH52</f>
        <v>-4</v>
      </c>
      <c r="FK52" s="109">
        <f t="shared" ref="FK52:FK61" si="663">IF(ISERROR(FJ52/FH52),0,FJ52/FH52)</f>
        <v>-0.14285714285714285</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64">AJ52</f>
        <v>90</v>
      </c>
      <c r="GB52" s="271">
        <f t="shared" si="664"/>
        <v>111</v>
      </c>
      <c r="GC52" s="271">
        <f t="shared" si="664"/>
        <v>94</v>
      </c>
      <c r="GD52" s="271">
        <f t="shared" si="664"/>
        <v>118</v>
      </c>
      <c r="GE52" s="271">
        <f t="shared" si="664"/>
        <v>101</v>
      </c>
      <c r="GF52" s="271">
        <f t="shared" si="664"/>
        <v>99</v>
      </c>
      <c r="GG52" s="271">
        <f t="shared" si="664"/>
        <v>122</v>
      </c>
      <c r="GH52" s="271">
        <f t="shared" si="664"/>
        <v>119</v>
      </c>
      <c r="GI52" s="271">
        <f t="shared" si="664"/>
        <v>116</v>
      </c>
      <c r="GJ52" s="271">
        <f t="shared" si="664"/>
        <v>151</v>
      </c>
      <c r="GK52" s="271">
        <f t="shared" si="664"/>
        <v>117</v>
      </c>
      <c r="GL52" s="271">
        <f t="shared" si="664"/>
        <v>99</v>
      </c>
      <c r="GM52" s="271">
        <f t="shared" ref="GM52:GX55" si="665">AX52</f>
        <v>88</v>
      </c>
      <c r="GN52" s="271">
        <f t="shared" si="665"/>
        <v>121</v>
      </c>
      <c r="GO52" s="271">
        <f t="shared" si="665"/>
        <v>93</v>
      </c>
      <c r="GP52" s="271">
        <f t="shared" si="665"/>
        <v>17</v>
      </c>
      <c r="GQ52" s="271">
        <f t="shared" si="665"/>
        <v>9</v>
      </c>
      <c r="GR52" s="271">
        <f t="shared" si="665"/>
        <v>17</v>
      </c>
      <c r="GS52" s="271">
        <f t="shared" si="665"/>
        <v>10</v>
      </c>
      <c r="GT52" s="271">
        <f t="shared" si="665"/>
        <v>20</v>
      </c>
      <c r="GU52" s="271">
        <f t="shared" si="665"/>
        <v>23</v>
      </c>
      <c r="GV52" s="271">
        <f t="shared" si="665"/>
        <v>23</v>
      </c>
      <c r="GW52" s="271">
        <f t="shared" si="665"/>
        <v>15</v>
      </c>
      <c r="GX52" s="271">
        <f t="shared" si="665"/>
        <v>14</v>
      </c>
      <c r="GY52" s="826">
        <f t="shared" ref="GY52:HJ56" si="666">BL52</f>
        <v>20</v>
      </c>
      <c r="GZ52" s="826">
        <f t="shared" si="666"/>
        <v>22</v>
      </c>
      <c r="HA52" s="826">
        <f t="shared" si="666"/>
        <v>20</v>
      </c>
      <c r="HB52" s="826">
        <f t="shared" si="666"/>
        <v>16</v>
      </c>
      <c r="HC52" s="826">
        <f t="shared" si="666"/>
        <v>19</v>
      </c>
      <c r="HD52" s="826">
        <f t="shared" si="666"/>
        <v>14</v>
      </c>
      <c r="HE52" s="826">
        <f t="shared" si="666"/>
        <v>17</v>
      </c>
      <c r="HF52" s="826">
        <f t="shared" si="666"/>
        <v>28</v>
      </c>
      <c r="HG52" s="826">
        <f t="shared" si="666"/>
        <v>33</v>
      </c>
      <c r="HH52" s="826">
        <f t="shared" si="666"/>
        <v>31</v>
      </c>
      <c r="HI52" s="826">
        <f t="shared" si="666"/>
        <v>43</v>
      </c>
      <c r="HJ52" s="826">
        <f t="shared" si="666"/>
        <v>33</v>
      </c>
      <c r="HK52" s="954">
        <f>BZ52</f>
        <v>29</v>
      </c>
      <c r="HL52" s="954">
        <f t="shared" ref="HL52:HV56" si="667">CA52</f>
        <v>25</v>
      </c>
      <c r="HM52" s="954">
        <f t="shared" si="667"/>
        <v>20</v>
      </c>
      <c r="HN52" s="954">
        <f t="shared" si="667"/>
        <v>19</v>
      </c>
      <c r="HO52" s="954">
        <f t="shared" si="667"/>
        <v>18</v>
      </c>
      <c r="HP52" s="954">
        <f t="shared" si="667"/>
        <v>18</v>
      </c>
      <c r="HQ52" s="954">
        <f t="shared" si="667"/>
        <v>18</v>
      </c>
      <c r="HR52" s="954">
        <f t="shared" si="667"/>
        <v>24</v>
      </c>
      <c r="HS52" s="954">
        <f t="shared" si="667"/>
        <v>0</v>
      </c>
      <c r="HT52" s="954">
        <f t="shared" si="667"/>
        <v>0</v>
      </c>
      <c r="HU52" s="954">
        <f t="shared" si="667"/>
        <v>0</v>
      </c>
      <c r="HV52" s="954">
        <f t="shared" si="667"/>
        <v>0</v>
      </c>
    </row>
    <row r="53" spans="1:230" x14ac:dyDescent="0.25">
      <c r="A53" s="802"/>
      <c r="B53" s="56">
        <v>8.1999999999999993</v>
      </c>
      <c r="C53" s="7"/>
      <c r="D53" s="119"/>
      <c r="E53" s="1056" t="s">
        <v>6</v>
      </c>
      <c r="F53" s="1056"/>
      <c r="G53" s="1057"/>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606"/>
        <v>13</v>
      </c>
      <c r="AW53" s="163">
        <f t="shared" si="607"/>
        <v>1.0833333333333333</v>
      </c>
      <c r="AX53" s="376">
        <v>0</v>
      </c>
      <c r="AY53" s="70">
        <v>2</v>
      </c>
      <c r="AZ53" s="23">
        <v>0</v>
      </c>
      <c r="BA53" s="70">
        <v>2</v>
      </c>
      <c r="BB53" s="23">
        <v>0</v>
      </c>
      <c r="BC53" s="70">
        <v>0</v>
      </c>
      <c r="BD53" s="634">
        <v>0</v>
      </c>
      <c r="BE53" s="70">
        <v>1</v>
      </c>
      <c r="BF53" s="634">
        <v>1</v>
      </c>
      <c r="BG53" s="70">
        <v>3</v>
      </c>
      <c r="BH53" s="634">
        <v>0</v>
      </c>
      <c r="BI53" s="70">
        <v>0</v>
      </c>
      <c r="BJ53" s="130">
        <f t="shared" si="610"/>
        <v>9</v>
      </c>
      <c r="BK53" s="163">
        <f t="shared" si="611"/>
        <v>0.75</v>
      </c>
      <c r="BL53" s="376">
        <v>1</v>
      </c>
      <c r="BM53" s="70">
        <v>1</v>
      </c>
      <c r="BN53" s="23">
        <v>1</v>
      </c>
      <c r="BO53" s="70">
        <v>1</v>
      </c>
      <c r="BP53" s="23">
        <v>1</v>
      </c>
      <c r="BQ53" s="70">
        <v>1</v>
      </c>
      <c r="BR53" s="634">
        <v>1</v>
      </c>
      <c r="BS53" s="70">
        <v>0</v>
      </c>
      <c r="BT53" s="634">
        <v>1</v>
      </c>
      <c r="BU53" s="634">
        <v>1</v>
      </c>
      <c r="BV53" s="634">
        <v>1</v>
      </c>
      <c r="BW53" s="634">
        <v>1</v>
      </c>
      <c r="BX53" s="130">
        <f t="shared" si="618"/>
        <v>11</v>
      </c>
      <c r="BY53" s="163">
        <f t="shared" si="619"/>
        <v>0.91666666666666663</v>
      </c>
      <c r="BZ53" s="634">
        <v>0</v>
      </c>
      <c r="CA53" s="70">
        <v>0</v>
      </c>
      <c r="CB53" s="23">
        <v>2</v>
      </c>
      <c r="CC53" s="70">
        <v>1</v>
      </c>
      <c r="CD53" s="23">
        <v>0</v>
      </c>
      <c r="CE53" s="70">
        <v>1</v>
      </c>
      <c r="CF53" s="634">
        <v>1</v>
      </c>
      <c r="CG53" s="70">
        <v>1</v>
      </c>
      <c r="CH53" s="634"/>
      <c r="CI53" s="634"/>
      <c r="CJ53" s="634"/>
      <c r="CK53" s="634"/>
      <c r="CL53" s="130">
        <f t="shared" si="624"/>
        <v>6</v>
      </c>
      <c r="CM53" s="163">
        <f t="shared" si="625"/>
        <v>0.75</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26"/>
        <v>0</v>
      </c>
      <c r="DW53" s="410">
        <f>DV53/BP53</f>
        <v>0</v>
      </c>
      <c r="DX53" s="332">
        <f t="shared" si="627"/>
        <v>0</v>
      </c>
      <c r="DY53" s="410">
        <f>DX53/BQ53</f>
        <v>0</v>
      </c>
      <c r="DZ53" s="332">
        <f t="shared" si="628"/>
        <v>-1</v>
      </c>
      <c r="EA53" s="410">
        <f>DZ53/BR53</f>
        <v>-1</v>
      </c>
      <c r="EB53" s="332">
        <f t="shared" si="629"/>
        <v>1</v>
      </c>
      <c r="EC53" s="410">
        <v>1</v>
      </c>
      <c r="ED53" s="332">
        <f t="shared" si="630"/>
        <v>0</v>
      </c>
      <c r="EE53" s="410">
        <f t="shared" si="631"/>
        <v>0</v>
      </c>
      <c r="EF53" s="332">
        <f t="shared" si="632"/>
        <v>0</v>
      </c>
      <c r="EG53" s="410">
        <f t="shared" si="633"/>
        <v>0</v>
      </c>
      <c r="EH53" s="332">
        <f t="shared" si="634"/>
        <v>0</v>
      </c>
      <c r="EI53" s="410">
        <f t="shared" si="635"/>
        <v>0</v>
      </c>
      <c r="EJ53" s="332">
        <f t="shared" si="636"/>
        <v>-1</v>
      </c>
      <c r="EK53" s="410">
        <f t="shared" si="637"/>
        <v>-1</v>
      </c>
      <c r="EL53" s="332">
        <f t="shared" si="638"/>
        <v>0</v>
      </c>
      <c r="EM53" s="410">
        <v>0</v>
      </c>
      <c r="EN53" s="332">
        <f t="shared" si="640"/>
        <v>2</v>
      </c>
      <c r="EO53" s="410">
        <v>1</v>
      </c>
      <c r="EP53" s="332">
        <f t="shared" si="642"/>
        <v>-1</v>
      </c>
      <c r="EQ53" s="410">
        <f t="shared" si="643"/>
        <v>-0.5</v>
      </c>
      <c r="ER53" s="332">
        <f t="shared" si="644"/>
        <v>-1</v>
      </c>
      <c r="ES53" s="410">
        <f t="shared" si="645"/>
        <v>-1</v>
      </c>
      <c r="ET53" s="332">
        <f t="shared" si="646"/>
        <v>1</v>
      </c>
      <c r="EU53" s="410">
        <v>0</v>
      </c>
      <c r="EV53" s="332">
        <f t="shared" si="648"/>
        <v>0</v>
      </c>
      <c r="EW53" s="410">
        <f t="shared" si="649"/>
        <v>0</v>
      </c>
      <c r="EX53" s="332">
        <f t="shared" si="650"/>
        <v>0</v>
      </c>
      <c r="EY53" s="410">
        <f t="shared" si="651"/>
        <v>0</v>
      </c>
      <c r="EZ53" s="332">
        <f t="shared" si="652"/>
        <v>-1</v>
      </c>
      <c r="FA53" s="410">
        <f t="shared" si="653"/>
        <v>-1</v>
      </c>
      <c r="FB53" s="332">
        <f t="shared" si="654"/>
        <v>0</v>
      </c>
      <c r="FC53" s="410" t="e">
        <f t="shared" si="655"/>
        <v>#DIV/0!</v>
      </c>
      <c r="FD53" s="332">
        <f t="shared" si="656"/>
        <v>0</v>
      </c>
      <c r="FE53" s="410" t="e">
        <f t="shared" si="657"/>
        <v>#DIV/0!</v>
      </c>
      <c r="FF53" s="332">
        <f t="shared" si="658"/>
        <v>0</v>
      </c>
      <c r="FG53" s="410" t="e">
        <f t="shared" si="659"/>
        <v>#DIV/0!</v>
      </c>
      <c r="FH53" s="921">
        <f t="shared" si="660"/>
        <v>0</v>
      </c>
      <c r="FI53" s="922">
        <f t="shared" si="661"/>
        <v>1</v>
      </c>
      <c r="FJ53" s="122">
        <f t="shared" si="662"/>
        <v>1</v>
      </c>
      <c r="FK53" s="109">
        <f t="shared" si="663"/>
        <v>0</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64"/>
        <v>1</v>
      </c>
      <c r="GB53" s="271">
        <f t="shared" si="664"/>
        <v>1</v>
      </c>
      <c r="GC53" s="271">
        <f t="shared" si="664"/>
        <v>1</v>
      </c>
      <c r="GD53" s="271">
        <f t="shared" si="664"/>
        <v>1</v>
      </c>
      <c r="GE53" s="271">
        <f t="shared" si="664"/>
        <v>1</v>
      </c>
      <c r="GF53" s="271">
        <f t="shared" si="664"/>
        <v>1</v>
      </c>
      <c r="GG53" s="271">
        <f t="shared" si="664"/>
        <v>1</v>
      </c>
      <c r="GH53" s="271">
        <f t="shared" si="664"/>
        <v>1</v>
      </c>
      <c r="GI53" s="271">
        <f t="shared" si="664"/>
        <v>1</v>
      </c>
      <c r="GJ53" s="271">
        <f t="shared" si="664"/>
        <v>0</v>
      </c>
      <c r="GK53" s="271">
        <f t="shared" si="664"/>
        <v>2</v>
      </c>
      <c r="GL53" s="271">
        <f t="shared" si="664"/>
        <v>2</v>
      </c>
      <c r="GM53" s="271">
        <f t="shared" si="665"/>
        <v>0</v>
      </c>
      <c r="GN53" s="271">
        <f t="shared" si="665"/>
        <v>2</v>
      </c>
      <c r="GO53" s="271">
        <f t="shared" si="665"/>
        <v>0</v>
      </c>
      <c r="GP53" s="271">
        <f t="shared" si="665"/>
        <v>2</v>
      </c>
      <c r="GQ53" s="271">
        <f t="shared" si="665"/>
        <v>0</v>
      </c>
      <c r="GR53" s="271">
        <f t="shared" si="665"/>
        <v>0</v>
      </c>
      <c r="GS53" s="271">
        <f t="shared" si="665"/>
        <v>0</v>
      </c>
      <c r="GT53" s="271">
        <f t="shared" si="665"/>
        <v>1</v>
      </c>
      <c r="GU53" s="271">
        <f t="shared" si="665"/>
        <v>1</v>
      </c>
      <c r="GV53" s="271">
        <f t="shared" si="665"/>
        <v>3</v>
      </c>
      <c r="GW53" s="271">
        <f t="shared" si="665"/>
        <v>0</v>
      </c>
      <c r="GX53" s="271">
        <f t="shared" si="665"/>
        <v>0</v>
      </c>
      <c r="GY53" s="826">
        <f t="shared" si="666"/>
        <v>1</v>
      </c>
      <c r="GZ53" s="826">
        <f t="shared" si="666"/>
        <v>1</v>
      </c>
      <c r="HA53" s="826">
        <f t="shared" si="666"/>
        <v>1</v>
      </c>
      <c r="HB53" s="826">
        <f t="shared" si="666"/>
        <v>1</v>
      </c>
      <c r="HC53" s="826">
        <f t="shared" si="666"/>
        <v>1</v>
      </c>
      <c r="HD53" s="826">
        <f t="shared" si="666"/>
        <v>1</v>
      </c>
      <c r="HE53" s="826">
        <f t="shared" si="666"/>
        <v>1</v>
      </c>
      <c r="HF53" s="826">
        <f t="shared" si="666"/>
        <v>0</v>
      </c>
      <c r="HG53" s="826">
        <f t="shared" si="666"/>
        <v>1</v>
      </c>
      <c r="HH53" s="826">
        <f t="shared" si="666"/>
        <v>1</v>
      </c>
      <c r="HI53" s="826">
        <f t="shared" si="666"/>
        <v>1</v>
      </c>
      <c r="HJ53" s="826">
        <f t="shared" si="666"/>
        <v>1</v>
      </c>
      <c r="HK53" s="954">
        <f>BZ53</f>
        <v>0</v>
      </c>
      <c r="HL53" s="954">
        <f t="shared" si="667"/>
        <v>0</v>
      </c>
      <c r="HM53" s="954">
        <f t="shared" si="667"/>
        <v>2</v>
      </c>
      <c r="HN53" s="954">
        <f t="shared" si="667"/>
        <v>1</v>
      </c>
      <c r="HO53" s="954">
        <f t="shared" si="667"/>
        <v>0</v>
      </c>
      <c r="HP53" s="954">
        <f t="shared" si="667"/>
        <v>1</v>
      </c>
      <c r="HQ53" s="954">
        <f t="shared" si="667"/>
        <v>1</v>
      </c>
      <c r="HR53" s="954">
        <f t="shared" si="667"/>
        <v>1</v>
      </c>
      <c r="HS53" s="954">
        <f t="shared" si="667"/>
        <v>0</v>
      </c>
      <c r="HT53" s="954">
        <f t="shared" si="667"/>
        <v>0</v>
      </c>
      <c r="HU53" s="954">
        <f t="shared" si="667"/>
        <v>0</v>
      </c>
      <c r="HV53" s="954">
        <f t="shared" si="667"/>
        <v>0</v>
      </c>
    </row>
    <row r="54" spans="1:230" x14ac:dyDescent="0.25">
      <c r="A54" s="802"/>
      <c r="B54" s="56">
        <v>8.3000000000000007</v>
      </c>
      <c r="C54" s="7"/>
      <c r="D54" s="119"/>
      <c r="E54" s="1056" t="s">
        <v>7</v>
      </c>
      <c r="F54" s="1056"/>
      <c r="G54" s="1057"/>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606"/>
        <v>16</v>
      </c>
      <c r="AW54" s="163">
        <f t="shared" si="607"/>
        <v>1.3333333333333333</v>
      </c>
      <c r="AX54" s="376">
        <v>1</v>
      </c>
      <c r="AY54" s="70">
        <v>4</v>
      </c>
      <c r="AZ54" s="23">
        <v>2</v>
      </c>
      <c r="BA54" s="70">
        <v>1</v>
      </c>
      <c r="BB54" s="23">
        <v>0</v>
      </c>
      <c r="BC54" s="70">
        <v>1</v>
      </c>
      <c r="BD54" s="634">
        <v>2</v>
      </c>
      <c r="BE54" s="70">
        <v>2</v>
      </c>
      <c r="BF54" s="634">
        <v>2</v>
      </c>
      <c r="BG54" s="70">
        <v>1</v>
      </c>
      <c r="BH54" s="634">
        <v>0</v>
      </c>
      <c r="BI54" s="70">
        <v>1</v>
      </c>
      <c r="BJ54" s="130">
        <f t="shared" si="610"/>
        <v>17</v>
      </c>
      <c r="BK54" s="163">
        <f t="shared" si="611"/>
        <v>1.4166666666666667</v>
      </c>
      <c r="BL54" s="376">
        <v>2</v>
      </c>
      <c r="BM54" s="70">
        <v>2</v>
      </c>
      <c r="BN54" s="23">
        <v>1</v>
      </c>
      <c r="BO54" s="70">
        <v>1</v>
      </c>
      <c r="BP54" s="23">
        <v>1</v>
      </c>
      <c r="BQ54" s="70">
        <v>1</v>
      </c>
      <c r="BR54" s="634">
        <v>1</v>
      </c>
      <c r="BS54" s="70">
        <v>1</v>
      </c>
      <c r="BT54" s="634">
        <v>1</v>
      </c>
      <c r="BU54" s="634">
        <v>2</v>
      </c>
      <c r="BV54" s="634">
        <v>1</v>
      </c>
      <c r="BW54" s="634">
        <v>0</v>
      </c>
      <c r="BX54" s="130">
        <f t="shared" si="618"/>
        <v>14</v>
      </c>
      <c r="BY54" s="163">
        <f t="shared" si="619"/>
        <v>1.1666666666666667</v>
      </c>
      <c r="BZ54" s="634">
        <v>1</v>
      </c>
      <c r="CA54" s="70">
        <v>1</v>
      </c>
      <c r="CB54" s="23">
        <v>1</v>
      </c>
      <c r="CC54" s="70">
        <v>1</v>
      </c>
      <c r="CD54" s="23">
        <v>0</v>
      </c>
      <c r="CE54" s="1025">
        <v>1</v>
      </c>
      <c r="CF54" s="1027">
        <v>0</v>
      </c>
      <c r="CG54" s="1025">
        <v>0</v>
      </c>
      <c r="CH54" s="1027"/>
      <c r="CI54" s="1027"/>
      <c r="CJ54" s="1027"/>
      <c r="CK54" s="1027"/>
      <c r="CL54" s="1028">
        <f t="shared" si="624"/>
        <v>5</v>
      </c>
      <c r="CM54" s="163">
        <f t="shared" si="625"/>
        <v>0.625</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26"/>
        <v>0</v>
      </c>
      <c r="DW54" s="410">
        <f>DV54/BP54</f>
        <v>0</v>
      </c>
      <c r="DX54" s="332">
        <f t="shared" si="627"/>
        <v>0</v>
      </c>
      <c r="DY54" s="410">
        <f>DX54/BQ54</f>
        <v>0</v>
      </c>
      <c r="DZ54" s="332">
        <f t="shared" si="628"/>
        <v>0</v>
      </c>
      <c r="EA54" s="410">
        <f>DZ54/BR54</f>
        <v>0</v>
      </c>
      <c r="EB54" s="332">
        <f t="shared" si="629"/>
        <v>0</v>
      </c>
      <c r="EC54" s="410">
        <f>EB54/BS54</f>
        <v>0</v>
      </c>
      <c r="ED54" s="332">
        <f t="shared" si="630"/>
        <v>1</v>
      </c>
      <c r="EE54" s="410">
        <f t="shared" si="631"/>
        <v>1</v>
      </c>
      <c r="EF54" s="332">
        <f t="shared" si="632"/>
        <v>-1</v>
      </c>
      <c r="EG54" s="410">
        <f t="shared" si="633"/>
        <v>-0.5</v>
      </c>
      <c r="EH54" s="332">
        <f t="shared" si="634"/>
        <v>-1</v>
      </c>
      <c r="EI54" s="410">
        <f t="shared" si="635"/>
        <v>-1</v>
      </c>
      <c r="EJ54" s="332">
        <f t="shared" si="636"/>
        <v>1</v>
      </c>
      <c r="EK54" s="410">
        <v>0</v>
      </c>
      <c r="EL54" s="332">
        <f t="shared" si="638"/>
        <v>0</v>
      </c>
      <c r="EM54" s="410">
        <f t="shared" si="639"/>
        <v>0</v>
      </c>
      <c r="EN54" s="332">
        <f t="shared" si="640"/>
        <v>0</v>
      </c>
      <c r="EO54" s="410">
        <f t="shared" si="641"/>
        <v>0</v>
      </c>
      <c r="EP54" s="332">
        <f t="shared" si="642"/>
        <v>0</v>
      </c>
      <c r="EQ54" s="410">
        <f t="shared" si="643"/>
        <v>0</v>
      </c>
      <c r="ER54" s="332">
        <f t="shared" si="644"/>
        <v>-1</v>
      </c>
      <c r="ES54" s="410">
        <f t="shared" si="645"/>
        <v>-1</v>
      </c>
      <c r="ET54" s="332">
        <f t="shared" si="646"/>
        <v>1</v>
      </c>
      <c r="EU54" s="410">
        <v>0</v>
      </c>
      <c r="EV54" s="332">
        <f t="shared" si="648"/>
        <v>-1</v>
      </c>
      <c r="EW54" s="410">
        <f t="shared" si="649"/>
        <v>-1</v>
      </c>
      <c r="EX54" s="332">
        <f t="shared" si="650"/>
        <v>0</v>
      </c>
      <c r="EY54" s="410">
        <v>0</v>
      </c>
      <c r="EZ54" s="332">
        <f t="shared" si="652"/>
        <v>0</v>
      </c>
      <c r="FA54" s="410" t="e">
        <f t="shared" si="653"/>
        <v>#DIV/0!</v>
      </c>
      <c r="FB54" s="332">
        <f t="shared" si="654"/>
        <v>0</v>
      </c>
      <c r="FC54" s="410" t="e">
        <f t="shared" si="655"/>
        <v>#DIV/0!</v>
      </c>
      <c r="FD54" s="332">
        <f t="shared" si="656"/>
        <v>0</v>
      </c>
      <c r="FE54" s="410" t="e">
        <f t="shared" si="657"/>
        <v>#DIV/0!</v>
      </c>
      <c r="FF54" s="332">
        <f t="shared" si="658"/>
        <v>0</v>
      </c>
      <c r="FG54" s="410" t="e">
        <f t="shared" si="659"/>
        <v>#DIV/0!</v>
      </c>
      <c r="FH54" s="921">
        <f t="shared" si="660"/>
        <v>1</v>
      </c>
      <c r="FI54" s="923">
        <f t="shared" si="661"/>
        <v>0</v>
      </c>
      <c r="FJ54" s="122">
        <f t="shared" si="662"/>
        <v>-1</v>
      </c>
      <c r="FK54" s="109">
        <f t="shared" si="663"/>
        <v>-1</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64"/>
        <v>1</v>
      </c>
      <c r="GB54" s="271">
        <f t="shared" si="664"/>
        <v>1</v>
      </c>
      <c r="GC54" s="271">
        <f t="shared" si="664"/>
        <v>0</v>
      </c>
      <c r="GD54" s="271">
        <f t="shared" si="664"/>
        <v>1</v>
      </c>
      <c r="GE54" s="271">
        <f t="shared" si="664"/>
        <v>2</v>
      </c>
      <c r="GF54" s="271">
        <f t="shared" si="664"/>
        <v>0</v>
      </c>
      <c r="GG54" s="271">
        <f t="shared" si="664"/>
        <v>4</v>
      </c>
      <c r="GH54" s="271">
        <f t="shared" si="664"/>
        <v>3</v>
      </c>
      <c r="GI54" s="271">
        <f t="shared" si="664"/>
        <v>1</v>
      </c>
      <c r="GJ54" s="271">
        <f t="shared" si="664"/>
        <v>2</v>
      </c>
      <c r="GK54" s="271">
        <f t="shared" si="664"/>
        <v>1</v>
      </c>
      <c r="GL54" s="271">
        <f t="shared" si="664"/>
        <v>0</v>
      </c>
      <c r="GM54" s="271">
        <f t="shared" si="665"/>
        <v>1</v>
      </c>
      <c r="GN54" s="271">
        <f t="shared" si="665"/>
        <v>4</v>
      </c>
      <c r="GO54" s="271">
        <f t="shared" si="665"/>
        <v>2</v>
      </c>
      <c r="GP54" s="271">
        <f t="shared" si="665"/>
        <v>1</v>
      </c>
      <c r="GQ54" s="271">
        <f t="shared" si="665"/>
        <v>0</v>
      </c>
      <c r="GR54" s="271">
        <f t="shared" si="665"/>
        <v>1</v>
      </c>
      <c r="GS54" s="271">
        <f t="shared" si="665"/>
        <v>2</v>
      </c>
      <c r="GT54" s="271">
        <f t="shared" si="665"/>
        <v>2</v>
      </c>
      <c r="GU54" s="271">
        <f t="shared" si="665"/>
        <v>2</v>
      </c>
      <c r="GV54" s="271">
        <f t="shared" si="665"/>
        <v>1</v>
      </c>
      <c r="GW54" s="271">
        <f t="shared" si="665"/>
        <v>0</v>
      </c>
      <c r="GX54" s="271">
        <f t="shared" si="665"/>
        <v>1</v>
      </c>
      <c r="GY54" s="826">
        <f t="shared" si="666"/>
        <v>2</v>
      </c>
      <c r="GZ54" s="826">
        <f t="shared" si="666"/>
        <v>2</v>
      </c>
      <c r="HA54" s="826">
        <f t="shared" si="666"/>
        <v>1</v>
      </c>
      <c r="HB54" s="826">
        <f t="shared" si="666"/>
        <v>1</v>
      </c>
      <c r="HC54" s="826">
        <f t="shared" si="666"/>
        <v>1</v>
      </c>
      <c r="HD54" s="826">
        <f t="shared" si="666"/>
        <v>1</v>
      </c>
      <c r="HE54" s="826">
        <f t="shared" si="666"/>
        <v>1</v>
      </c>
      <c r="HF54" s="826">
        <f t="shared" si="666"/>
        <v>1</v>
      </c>
      <c r="HG54" s="826">
        <f t="shared" si="666"/>
        <v>1</v>
      </c>
      <c r="HH54" s="826">
        <f t="shared" si="666"/>
        <v>2</v>
      </c>
      <c r="HI54" s="826">
        <f t="shared" si="666"/>
        <v>1</v>
      </c>
      <c r="HJ54" s="826">
        <f t="shared" si="666"/>
        <v>0</v>
      </c>
      <c r="HK54" s="954">
        <f>BZ54</f>
        <v>1</v>
      </c>
      <c r="HL54" s="954">
        <f t="shared" si="667"/>
        <v>1</v>
      </c>
      <c r="HM54" s="954">
        <f t="shared" si="667"/>
        <v>1</v>
      </c>
      <c r="HN54" s="954">
        <f t="shared" si="667"/>
        <v>1</v>
      </c>
      <c r="HO54" s="954">
        <f t="shared" si="667"/>
        <v>0</v>
      </c>
      <c r="HP54" s="954">
        <f t="shared" si="667"/>
        <v>1</v>
      </c>
      <c r="HQ54" s="954">
        <f t="shared" si="667"/>
        <v>0</v>
      </c>
      <c r="HR54" s="954">
        <f t="shared" si="667"/>
        <v>0</v>
      </c>
      <c r="HS54" s="954">
        <f t="shared" si="667"/>
        <v>0</v>
      </c>
      <c r="HT54" s="954">
        <f t="shared" si="667"/>
        <v>0</v>
      </c>
      <c r="HU54" s="954">
        <f t="shared" si="667"/>
        <v>0</v>
      </c>
      <c r="HV54" s="954">
        <f t="shared" si="667"/>
        <v>0</v>
      </c>
    </row>
    <row r="55" spans="1:230" x14ac:dyDescent="0.25">
      <c r="A55" s="802"/>
      <c r="B55" s="56">
        <v>8.4</v>
      </c>
      <c r="C55" s="7"/>
      <c r="D55" s="119"/>
      <c r="E55" s="1056" t="s">
        <v>249</v>
      </c>
      <c r="F55" s="1056"/>
      <c r="G55" s="1057"/>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68">SUM(BL55:BW55)</f>
        <v>47</v>
      </c>
      <c r="BY55" s="163">
        <f t="shared" ref="BY55:BY56" si="669">SUM(BL55:BW55)/$BX$4</f>
        <v>3.9166666666666665</v>
      </c>
      <c r="BZ55" s="634">
        <v>4</v>
      </c>
      <c r="CA55" s="70">
        <v>6</v>
      </c>
      <c r="CB55" s="23">
        <v>2</v>
      </c>
      <c r="CC55" s="70">
        <v>3</v>
      </c>
      <c r="CD55" s="23">
        <v>1</v>
      </c>
      <c r="CE55" s="1025">
        <v>2</v>
      </c>
      <c r="CF55" s="1027">
        <v>2</v>
      </c>
      <c r="CG55" s="1025">
        <v>2</v>
      </c>
      <c r="CH55" s="1027"/>
      <c r="CI55" s="1027"/>
      <c r="CJ55" s="1027"/>
      <c r="CK55" s="1027"/>
      <c r="CL55" s="1028">
        <f t="shared" si="624"/>
        <v>22</v>
      </c>
      <c r="CM55" s="163">
        <f t="shared" si="625"/>
        <v>2.75</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26"/>
        <v>3</v>
      </c>
      <c r="DW55" s="410">
        <v>1</v>
      </c>
      <c r="DX55" s="332">
        <f t="shared" si="627"/>
        <v>-3</v>
      </c>
      <c r="DY55" s="410">
        <f>DX55/BQ55</f>
        <v>-1</v>
      </c>
      <c r="DZ55" s="332">
        <f t="shared" si="628"/>
        <v>0</v>
      </c>
      <c r="EA55" s="410">
        <v>0</v>
      </c>
      <c r="EB55" s="332">
        <f t="shared" si="629"/>
        <v>1</v>
      </c>
      <c r="EC55" s="410">
        <v>1</v>
      </c>
      <c r="ED55" s="332">
        <f t="shared" si="630"/>
        <v>10</v>
      </c>
      <c r="EE55" s="410">
        <f t="shared" si="631"/>
        <v>10</v>
      </c>
      <c r="EF55" s="332">
        <f t="shared" si="632"/>
        <v>5</v>
      </c>
      <c r="EG55" s="410">
        <f t="shared" si="633"/>
        <v>0.45454545454545453</v>
      </c>
      <c r="EH55" s="332">
        <f t="shared" si="634"/>
        <v>0</v>
      </c>
      <c r="EI55" s="410">
        <f t="shared" si="635"/>
        <v>0</v>
      </c>
      <c r="EJ55" s="332">
        <f t="shared" si="636"/>
        <v>-12</v>
      </c>
      <c r="EK55" s="410">
        <f t="shared" si="637"/>
        <v>-0.75</v>
      </c>
      <c r="EL55" s="332">
        <f t="shared" si="638"/>
        <v>2</v>
      </c>
      <c r="EM55" s="410">
        <f t="shared" si="639"/>
        <v>0.5</v>
      </c>
      <c r="EN55" s="332">
        <f t="shared" si="640"/>
        <v>-4</v>
      </c>
      <c r="EO55" s="410">
        <f t="shared" si="641"/>
        <v>-0.66666666666666663</v>
      </c>
      <c r="EP55" s="332">
        <f t="shared" si="642"/>
        <v>1</v>
      </c>
      <c r="EQ55" s="410">
        <f t="shared" si="643"/>
        <v>0.5</v>
      </c>
      <c r="ER55" s="332">
        <f t="shared" si="644"/>
        <v>-2</v>
      </c>
      <c r="ES55" s="410">
        <f t="shared" si="645"/>
        <v>-0.66666666666666663</v>
      </c>
      <c r="ET55" s="332">
        <f t="shared" si="646"/>
        <v>1</v>
      </c>
      <c r="EU55" s="410">
        <f t="shared" si="647"/>
        <v>1</v>
      </c>
      <c r="EV55" s="332">
        <f t="shared" si="648"/>
        <v>0</v>
      </c>
      <c r="EW55" s="410">
        <f t="shared" si="649"/>
        <v>0</v>
      </c>
      <c r="EX55" s="332">
        <f t="shared" si="650"/>
        <v>0</v>
      </c>
      <c r="EY55" s="410">
        <f t="shared" si="651"/>
        <v>0</v>
      </c>
      <c r="EZ55" s="332">
        <f t="shared" si="652"/>
        <v>-2</v>
      </c>
      <c r="FA55" s="410">
        <f t="shared" si="653"/>
        <v>-1</v>
      </c>
      <c r="FB55" s="332">
        <f t="shared" si="654"/>
        <v>0</v>
      </c>
      <c r="FC55" s="410" t="e">
        <f t="shared" si="655"/>
        <v>#DIV/0!</v>
      </c>
      <c r="FD55" s="332">
        <f t="shared" si="656"/>
        <v>0</v>
      </c>
      <c r="FE55" s="410" t="e">
        <f t="shared" si="657"/>
        <v>#DIV/0!</v>
      </c>
      <c r="FF55" s="332">
        <f t="shared" si="658"/>
        <v>0</v>
      </c>
      <c r="FG55" s="410" t="e">
        <f t="shared" si="659"/>
        <v>#DIV/0!</v>
      </c>
      <c r="FH55" s="921">
        <f t="shared" si="660"/>
        <v>0</v>
      </c>
      <c r="FI55" s="923">
        <f t="shared" si="661"/>
        <v>2</v>
      </c>
      <c r="FJ55" s="122">
        <f t="shared" ref="FJ55" si="670">FI55-FH55</f>
        <v>2</v>
      </c>
      <c r="FK55" s="1024">
        <f t="shared" si="663"/>
        <v>0</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64"/>
        <v>0</v>
      </c>
      <c r="GB55" s="271">
        <f t="shared" si="664"/>
        <v>0</v>
      </c>
      <c r="GC55" s="271">
        <f t="shared" si="664"/>
        <v>0</v>
      </c>
      <c r="GD55" s="271">
        <f t="shared" si="664"/>
        <v>0</v>
      </c>
      <c r="GE55" s="271">
        <f t="shared" si="664"/>
        <v>0</v>
      </c>
      <c r="GF55" s="271">
        <f t="shared" si="664"/>
        <v>0</v>
      </c>
      <c r="GG55" s="271">
        <f t="shared" si="664"/>
        <v>0</v>
      </c>
      <c r="GH55" s="271">
        <f t="shared" si="664"/>
        <v>0</v>
      </c>
      <c r="GI55" s="271">
        <f t="shared" si="664"/>
        <v>0</v>
      </c>
      <c r="GJ55" s="271">
        <f t="shared" si="664"/>
        <v>0</v>
      </c>
      <c r="GK55" s="271">
        <f t="shared" si="664"/>
        <v>0</v>
      </c>
      <c r="GL55" s="271">
        <f t="shared" si="664"/>
        <v>0</v>
      </c>
      <c r="GM55" s="271">
        <f t="shared" si="665"/>
        <v>0</v>
      </c>
      <c r="GN55" s="271">
        <f t="shared" si="665"/>
        <v>0</v>
      </c>
      <c r="GO55" s="271">
        <f t="shared" si="665"/>
        <v>0</v>
      </c>
      <c r="GP55" s="271">
        <f t="shared" si="665"/>
        <v>0</v>
      </c>
      <c r="GQ55" s="271">
        <f t="shared" si="665"/>
        <v>0</v>
      </c>
      <c r="GR55" s="271">
        <f t="shared" si="665"/>
        <v>0</v>
      </c>
      <c r="GS55" s="271">
        <f t="shared" si="665"/>
        <v>0</v>
      </c>
      <c r="GT55" s="271">
        <f t="shared" si="665"/>
        <v>0</v>
      </c>
      <c r="GU55" s="271">
        <f t="shared" si="665"/>
        <v>0</v>
      </c>
      <c r="GV55" s="271">
        <f t="shared" si="665"/>
        <v>0</v>
      </c>
      <c r="GW55" s="271">
        <f t="shared" si="665"/>
        <v>0</v>
      </c>
      <c r="GX55" s="271">
        <f t="shared" si="665"/>
        <v>0</v>
      </c>
      <c r="GY55" s="826">
        <f t="shared" si="666"/>
        <v>0</v>
      </c>
      <c r="GZ55" s="826">
        <f t="shared" si="666"/>
        <v>0</v>
      </c>
      <c r="HA55" s="826">
        <f t="shared" si="666"/>
        <v>0</v>
      </c>
      <c r="HB55" s="826">
        <f t="shared" si="666"/>
        <v>0</v>
      </c>
      <c r="HC55" s="826">
        <f t="shared" si="666"/>
        <v>0</v>
      </c>
      <c r="HD55" s="826">
        <f t="shared" si="666"/>
        <v>3</v>
      </c>
      <c r="HE55" s="826">
        <f t="shared" si="666"/>
        <v>0</v>
      </c>
      <c r="HF55" s="826">
        <f t="shared" si="666"/>
        <v>0</v>
      </c>
      <c r="HG55" s="826">
        <f t="shared" si="666"/>
        <v>1</v>
      </c>
      <c r="HH55" s="826">
        <f t="shared" si="666"/>
        <v>11</v>
      </c>
      <c r="HI55" s="826">
        <f t="shared" si="666"/>
        <v>16</v>
      </c>
      <c r="HJ55" s="826">
        <f t="shared" si="666"/>
        <v>16</v>
      </c>
      <c r="HK55" s="954">
        <f>BZ55</f>
        <v>4</v>
      </c>
      <c r="HL55" s="954">
        <f t="shared" si="667"/>
        <v>6</v>
      </c>
      <c r="HM55" s="954">
        <f t="shared" si="667"/>
        <v>2</v>
      </c>
      <c r="HN55" s="954">
        <f t="shared" si="667"/>
        <v>3</v>
      </c>
      <c r="HO55" s="954">
        <f t="shared" si="667"/>
        <v>1</v>
      </c>
      <c r="HP55" s="954">
        <f t="shared" si="667"/>
        <v>2</v>
      </c>
      <c r="HQ55" s="954">
        <f t="shared" si="667"/>
        <v>2</v>
      </c>
      <c r="HR55" s="954">
        <f t="shared" si="667"/>
        <v>2</v>
      </c>
      <c r="HS55" s="954">
        <f t="shared" si="667"/>
        <v>0</v>
      </c>
      <c r="HT55" s="954">
        <f t="shared" si="667"/>
        <v>0</v>
      </c>
      <c r="HU55" s="954">
        <f t="shared" si="667"/>
        <v>0</v>
      </c>
      <c r="HV55" s="954">
        <f t="shared" si="667"/>
        <v>0</v>
      </c>
    </row>
    <row r="56" spans="1:230" x14ac:dyDescent="0.25">
      <c r="A56" s="802"/>
      <c r="B56" s="56">
        <v>8.5</v>
      </c>
      <c r="C56" s="7"/>
      <c r="D56" s="119"/>
      <c r="E56" s="1056" t="s">
        <v>248</v>
      </c>
      <c r="F56" s="1056"/>
      <c r="G56" s="1057"/>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68"/>
        <v>5</v>
      </c>
      <c r="BY56" s="163">
        <f t="shared" si="669"/>
        <v>0.41666666666666669</v>
      </c>
      <c r="BZ56" s="634">
        <v>0</v>
      </c>
      <c r="CA56" s="70">
        <v>0</v>
      </c>
      <c r="CB56" s="23">
        <v>0</v>
      </c>
      <c r="CC56" s="1025">
        <v>0</v>
      </c>
      <c r="CD56" s="23">
        <v>1</v>
      </c>
      <c r="CE56" s="1025">
        <v>0</v>
      </c>
      <c r="CF56" s="1027">
        <v>0</v>
      </c>
      <c r="CG56" s="1025">
        <v>1</v>
      </c>
      <c r="CH56" s="1027"/>
      <c r="CI56" s="1027"/>
      <c r="CJ56" s="1027"/>
      <c r="CK56" s="1027"/>
      <c r="CL56" s="1028">
        <f t="shared" si="624"/>
        <v>2</v>
      </c>
      <c r="CM56" s="163">
        <f t="shared" si="625"/>
        <v>0.25</v>
      </c>
      <c r="CN56" s="683">
        <f t="shared" ref="CN56:CN64" si="671">AX56-AU56</f>
        <v>0</v>
      </c>
      <c r="CO56" s="788">
        <v>2</v>
      </c>
      <c r="CP56" s="683">
        <f t="shared" ref="CP56:CP64" si="672">AY56-AX56</f>
        <v>0</v>
      </c>
      <c r="CQ56" s="672" t="e">
        <f t="shared" ref="CQ56:CQ61" si="673">CP56/AX56</f>
        <v>#DIV/0!</v>
      </c>
      <c r="CR56" s="683">
        <f t="shared" ref="CR56:CR64" si="674">AZ56-AY56</f>
        <v>0</v>
      </c>
      <c r="CS56" s="672" t="e">
        <f t="shared" ref="CS56:CS64" si="675">CR56/AY56</f>
        <v>#DIV/0!</v>
      </c>
      <c r="CT56" s="683">
        <f t="shared" ref="CT56:CT64" si="676">BA56-AZ56</f>
        <v>0</v>
      </c>
      <c r="CU56" s="672" t="e">
        <f t="shared" ref="CU56:CU64" si="677">CT56/AZ56</f>
        <v>#DIV/0!</v>
      </c>
      <c r="CV56" s="683">
        <f t="shared" ref="CV56:CV64" si="678">BB56-BA56</f>
        <v>0</v>
      </c>
      <c r="CW56" s="672" t="e">
        <f>CV56/BA56</f>
        <v>#DIV/0!</v>
      </c>
      <c r="CX56" s="683">
        <f t="shared" ref="CX56:CX64" si="679">BC56-BB56</f>
        <v>0</v>
      </c>
      <c r="CY56" s="626">
        <v>1</v>
      </c>
      <c r="CZ56" s="683">
        <f t="shared" ref="CZ56:CZ64" si="680">BD56-BC56</f>
        <v>0</v>
      </c>
      <c r="DA56" s="672" t="e">
        <f>CZ56/BC56</f>
        <v>#DIV/0!</v>
      </c>
      <c r="DB56" s="683">
        <f t="shared" ref="DB56:DB64" si="681">BE56-BD56</f>
        <v>0</v>
      </c>
      <c r="DC56" s="672" t="e">
        <f>DB56/BD56</f>
        <v>#DIV/0!</v>
      </c>
      <c r="DD56" s="683">
        <f t="shared" ref="DD56:DD64" si="682">BF56-BE56</f>
        <v>0</v>
      </c>
      <c r="DE56" s="672" t="e">
        <f t="shared" ref="DE56:DE64" si="683">DD56/BE56</f>
        <v>#DIV/0!</v>
      </c>
      <c r="DF56" s="683">
        <f t="shared" ref="DF56:DF64" si="684">BG56-BF56</f>
        <v>0</v>
      </c>
      <c r="DG56" s="109" t="e">
        <f t="shared" ref="DG56:DG64" si="685">DF56/BF56</f>
        <v>#DIV/0!</v>
      </c>
      <c r="DH56" s="683">
        <f t="shared" ref="DH56:DH64" si="686">BH56-BG56</f>
        <v>0</v>
      </c>
      <c r="DI56" s="672" t="e">
        <f t="shared" ref="DI56:DI64" si="687">DH56/BG56</f>
        <v>#DIV/0!</v>
      </c>
      <c r="DJ56" s="683">
        <f t="shared" ref="DJ56:DJ64" si="688">BI56-BH56</f>
        <v>0</v>
      </c>
      <c r="DK56" s="672">
        <v>2</v>
      </c>
      <c r="DL56" s="683">
        <f t="shared" ref="DL56:DL64" si="689">BL56-BI56</f>
        <v>0</v>
      </c>
      <c r="DM56" s="672" t="e">
        <f t="shared" ref="DM56:DM64" si="690">DL56/BI56</f>
        <v>#DIV/0!</v>
      </c>
      <c r="DN56" s="332">
        <f t="shared" ref="DN56:DN64" si="691">BM56-BL56</f>
        <v>0</v>
      </c>
      <c r="DO56" s="410" t="e">
        <f t="shared" ref="DO56:DO64" si="692">DN56/BL56</f>
        <v>#DIV/0!</v>
      </c>
      <c r="DP56" s="332">
        <f t="shared" ref="DP56:DP64" si="693">BN56-BM56</f>
        <v>0</v>
      </c>
      <c r="DQ56" s="410" t="e">
        <f t="shared" ref="DQ56:DQ64" si="694">DP56/BM56</f>
        <v>#DIV/0!</v>
      </c>
      <c r="DR56" s="332">
        <f t="shared" ref="DR56:DR64" si="695">BO56-BN56</f>
        <v>0</v>
      </c>
      <c r="DS56" s="410" t="e">
        <f t="shared" ref="DS56:DS64" si="696">DR56/BN56</f>
        <v>#DIV/0!</v>
      </c>
      <c r="DT56" s="332">
        <f t="shared" ref="DT56:DT64" si="697">BP56-BO56</f>
        <v>3</v>
      </c>
      <c r="DU56" s="410">
        <v>1</v>
      </c>
      <c r="DV56" s="332">
        <f t="shared" si="626"/>
        <v>-3</v>
      </c>
      <c r="DW56" s="410">
        <f t="shared" ref="DW56:DW64" si="698">DV56/BP56</f>
        <v>-1</v>
      </c>
      <c r="DX56" s="332">
        <f t="shared" si="627"/>
        <v>0</v>
      </c>
      <c r="DY56" s="410">
        <v>0</v>
      </c>
      <c r="DZ56" s="332">
        <f t="shared" si="628"/>
        <v>1</v>
      </c>
      <c r="EA56" s="410">
        <v>1</v>
      </c>
      <c r="EB56" s="332">
        <f t="shared" si="629"/>
        <v>-1</v>
      </c>
      <c r="EC56" s="410">
        <f t="shared" ref="EC56:EC64" si="699">EB56/BS56</f>
        <v>-1</v>
      </c>
      <c r="ED56" s="332">
        <f t="shared" si="630"/>
        <v>1</v>
      </c>
      <c r="EE56" s="932">
        <v>1</v>
      </c>
      <c r="EF56" s="332">
        <f t="shared" si="632"/>
        <v>-1</v>
      </c>
      <c r="EG56" s="410">
        <f t="shared" si="633"/>
        <v>-1</v>
      </c>
      <c r="EH56" s="332">
        <f t="shared" si="634"/>
        <v>0</v>
      </c>
      <c r="EI56" s="410">
        <v>0</v>
      </c>
      <c r="EJ56" s="332">
        <f t="shared" si="636"/>
        <v>0</v>
      </c>
      <c r="EK56" s="410">
        <v>0</v>
      </c>
      <c r="EL56" s="332">
        <f t="shared" si="638"/>
        <v>0</v>
      </c>
      <c r="EM56" s="410">
        <v>0</v>
      </c>
      <c r="EN56" s="332">
        <f t="shared" si="640"/>
        <v>0</v>
      </c>
      <c r="EO56" s="410">
        <v>1</v>
      </c>
      <c r="EP56" s="332">
        <f t="shared" si="642"/>
        <v>0</v>
      </c>
      <c r="EQ56" s="410">
        <v>0</v>
      </c>
      <c r="ER56" s="332">
        <f t="shared" si="644"/>
        <v>1</v>
      </c>
      <c r="ES56" s="410">
        <v>1</v>
      </c>
      <c r="ET56" s="332">
        <f t="shared" si="646"/>
        <v>-1</v>
      </c>
      <c r="EU56" s="410">
        <f t="shared" si="647"/>
        <v>-1</v>
      </c>
      <c r="EV56" s="332">
        <f t="shared" si="648"/>
        <v>0</v>
      </c>
      <c r="EW56" s="410">
        <v>0</v>
      </c>
      <c r="EX56" s="332">
        <f t="shared" si="650"/>
        <v>1</v>
      </c>
      <c r="EY56" s="410">
        <v>0</v>
      </c>
      <c r="EZ56" s="332">
        <f t="shared" si="652"/>
        <v>-1</v>
      </c>
      <c r="FA56" s="410">
        <f t="shared" si="653"/>
        <v>-1</v>
      </c>
      <c r="FB56" s="332">
        <f t="shared" si="654"/>
        <v>0</v>
      </c>
      <c r="FC56" s="410" t="e">
        <f t="shared" si="655"/>
        <v>#DIV/0!</v>
      </c>
      <c r="FD56" s="332">
        <f t="shared" si="656"/>
        <v>0</v>
      </c>
      <c r="FE56" s="410" t="e">
        <f t="shared" si="657"/>
        <v>#DIV/0!</v>
      </c>
      <c r="FF56" s="332">
        <f t="shared" si="658"/>
        <v>0</v>
      </c>
      <c r="FG56" s="410" t="e">
        <f t="shared" si="659"/>
        <v>#DIV/0!</v>
      </c>
      <c r="FH56" s="921">
        <f t="shared" si="660"/>
        <v>1</v>
      </c>
      <c r="FI56" s="923">
        <f t="shared" si="661"/>
        <v>1</v>
      </c>
      <c r="FJ56" s="122">
        <f t="shared" ref="FJ56" si="700">FI56-FH56</f>
        <v>0</v>
      </c>
      <c r="FK56" s="1024">
        <f t="shared" si="663"/>
        <v>0</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701">BQ56</f>
        <v>0</v>
      </c>
      <c r="HE56" s="826">
        <f t="shared" ref="HE56:HE64" si="702">BR56</f>
        <v>0</v>
      </c>
      <c r="HF56" s="826">
        <f t="shared" ref="HF56:HF64" si="703">BS56</f>
        <v>1</v>
      </c>
      <c r="HG56" s="826">
        <f t="shared" ref="HG56:HG64" si="704">BT56</f>
        <v>0</v>
      </c>
      <c r="HH56" s="826"/>
      <c r="HI56" s="826">
        <f t="shared" si="666"/>
        <v>0</v>
      </c>
      <c r="HJ56" s="826"/>
      <c r="HK56" s="954">
        <f>BZ56</f>
        <v>0</v>
      </c>
      <c r="HL56" s="954">
        <f t="shared" si="667"/>
        <v>0</v>
      </c>
      <c r="HM56" s="954">
        <f t="shared" si="667"/>
        <v>0</v>
      </c>
      <c r="HN56" s="954">
        <f t="shared" si="667"/>
        <v>0</v>
      </c>
      <c r="HO56" s="954">
        <f t="shared" si="667"/>
        <v>1</v>
      </c>
      <c r="HP56" s="954">
        <f t="shared" si="667"/>
        <v>0</v>
      </c>
      <c r="HQ56" s="954">
        <f t="shared" si="667"/>
        <v>0</v>
      </c>
      <c r="HR56" s="954"/>
      <c r="HS56" s="954"/>
      <c r="HT56" s="954"/>
      <c r="HU56" s="954"/>
      <c r="HV56" s="954"/>
    </row>
    <row r="57" spans="1:230" x14ac:dyDescent="0.25">
      <c r="A57" s="802"/>
      <c r="B57" s="56">
        <v>8.6</v>
      </c>
      <c r="C57" s="7"/>
      <c r="D57" s="119"/>
      <c r="E57" s="1056" t="s">
        <v>8</v>
      </c>
      <c r="F57" s="1056"/>
      <c r="G57" s="1057"/>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606"/>
        <v>76</v>
      </c>
      <c r="AW57" s="163">
        <f t="shared" si="607"/>
        <v>6.333333333333333</v>
      </c>
      <c r="AX57" s="376">
        <v>5</v>
      </c>
      <c r="AY57" s="70">
        <v>7</v>
      </c>
      <c r="AZ57" s="23">
        <v>3</v>
      </c>
      <c r="BA57" s="70">
        <v>3</v>
      </c>
      <c r="BB57" s="23">
        <v>0</v>
      </c>
      <c r="BC57" s="70">
        <v>2</v>
      </c>
      <c r="BD57" s="634">
        <v>2</v>
      </c>
      <c r="BE57" s="70">
        <v>3</v>
      </c>
      <c r="BF57" s="634">
        <v>3</v>
      </c>
      <c r="BG57" s="70">
        <v>4</v>
      </c>
      <c r="BH57" s="634">
        <v>3</v>
      </c>
      <c r="BI57" s="70">
        <v>1</v>
      </c>
      <c r="BJ57" s="130">
        <f t="shared" si="610"/>
        <v>36</v>
      </c>
      <c r="BK57" s="163">
        <f t="shared" si="611"/>
        <v>3</v>
      </c>
      <c r="BL57" s="376">
        <v>2</v>
      </c>
      <c r="BM57" s="70">
        <v>4</v>
      </c>
      <c r="BN57" s="23">
        <v>2</v>
      </c>
      <c r="BO57" s="70">
        <v>2</v>
      </c>
      <c r="BP57" s="23">
        <v>2</v>
      </c>
      <c r="BQ57" s="70">
        <v>2</v>
      </c>
      <c r="BR57" s="634">
        <v>2</v>
      </c>
      <c r="BS57" s="70">
        <v>2</v>
      </c>
      <c r="BT57" s="634">
        <v>4</v>
      </c>
      <c r="BU57" s="634">
        <v>2</v>
      </c>
      <c r="BV57" s="634">
        <v>4</v>
      </c>
      <c r="BW57" s="634">
        <v>0</v>
      </c>
      <c r="BX57" s="130">
        <f t="shared" si="618"/>
        <v>28</v>
      </c>
      <c r="BY57" s="163">
        <f t="shared" si="619"/>
        <v>2.3333333333333335</v>
      </c>
      <c r="BZ57" s="634">
        <v>2</v>
      </c>
      <c r="CA57" s="70">
        <v>3</v>
      </c>
      <c r="CB57" s="23">
        <v>3</v>
      </c>
      <c r="CC57" s="1025">
        <v>0</v>
      </c>
      <c r="CD57" s="23">
        <v>3</v>
      </c>
      <c r="CE57" s="1025">
        <v>1</v>
      </c>
      <c r="CF57" s="1027">
        <v>2</v>
      </c>
      <c r="CG57" s="1025">
        <v>3</v>
      </c>
      <c r="CH57" s="1027"/>
      <c r="CI57" s="1027"/>
      <c r="CJ57" s="1027"/>
      <c r="CK57" s="1027"/>
      <c r="CL57" s="1028">
        <f t="shared" si="624"/>
        <v>17</v>
      </c>
      <c r="CM57" s="163">
        <f t="shared" si="625"/>
        <v>2.125</v>
      </c>
      <c r="CN57" s="683">
        <f t="shared" si="671"/>
        <v>3</v>
      </c>
      <c r="CO57" s="672">
        <f t="shared" ref="CO57:CO64" si="705">CN57/AU57</f>
        <v>1.5</v>
      </c>
      <c r="CP57" s="683">
        <f t="shared" si="672"/>
        <v>2</v>
      </c>
      <c r="CQ57" s="672">
        <f t="shared" si="673"/>
        <v>0.4</v>
      </c>
      <c r="CR57" s="683">
        <f t="shared" si="674"/>
        <v>-4</v>
      </c>
      <c r="CS57" s="672">
        <f t="shared" si="675"/>
        <v>-0.5714285714285714</v>
      </c>
      <c r="CT57" s="683">
        <f t="shared" si="676"/>
        <v>0</v>
      </c>
      <c r="CU57" s="672">
        <f t="shared" si="677"/>
        <v>0</v>
      </c>
      <c r="CV57" s="683">
        <f t="shared" si="678"/>
        <v>-3</v>
      </c>
      <c r="CW57" s="672">
        <f>CV57/BA57</f>
        <v>-1</v>
      </c>
      <c r="CX57" s="683">
        <f t="shared" si="679"/>
        <v>2</v>
      </c>
      <c r="CY57" s="626">
        <v>0</v>
      </c>
      <c r="CZ57" s="683">
        <f t="shared" si="680"/>
        <v>0</v>
      </c>
      <c r="DA57" s="672">
        <f>CZ57/BC57</f>
        <v>0</v>
      </c>
      <c r="DB57" s="683">
        <f t="shared" si="681"/>
        <v>1</v>
      </c>
      <c r="DC57" s="672">
        <f>DB57/BD57</f>
        <v>0.5</v>
      </c>
      <c r="DD57" s="683">
        <f t="shared" si="682"/>
        <v>0</v>
      </c>
      <c r="DE57" s="672">
        <f t="shared" si="683"/>
        <v>0</v>
      </c>
      <c r="DF57" s="683">
        <f t="shared" si="684"/>
        <v>1</v>
      </c>
      <c r="DG57" s="109">
        <f t="shared" si="685"/>
        <v>0.33333333333333331</v>
      </c>
      <c r="DH57" s="683">
        <f t="shared" si="686"/>
        <v>-1</v>
      </c>
      <c r="DI57" s="672">
        <f t="shared" si="687"/>
        <v>-0.25</v>
      </c>
      <c r="DJ57" s="683">
        <f t="shared" si="688"/>
        <v>-2</v>
      </c>
      <c r="DK57" s="672">
        <f>DJ57/BH57</f>
        <v>-0.66666666666666663</v>
      </c>
      <c r="DL57" s="683">
        <f t="shared" si="689"/>
        <v>1</v>
      </c>
      <c r="DM57" s="672">
        <f t="shared" si="690"/>
        <v>1</v>
      </c>
      <c r="DN57" s="332">
        <f t="shared" si="691"/>
        <v>2</v>
      </c>
      <c r="DO57" s="410">
        <f t="shared" si="692"/>
        <v>1</v>
      </c>
      <c r="DP57" s="332">
        <f t="shared" si="693"/>
        <v>-2</v>
      </c>
      <c r="DQ57" s="410">
        <f t="shared" si="694"/>
        <v>-0.5</v>
      </c>
      <c r="DR57" s="332">
        <f t="shared" si="695"/>
        <v>0</v>
      </c>
      <c r="DS57" s="410">
        <f t="shared" si="696"/>
        <v>0</v>
      </c>
      <c r="DT57" s="332">
        <f t="shared" si="697"/>
        <v>0</v>
      </c>
      <c r="DU57" s="410">
        <f t="shared" ref="DU57:DU64" si="706">DT57/BO57</f>
        <v>0</v>
      </c>
      <c r="DV57" s="332">
        <f t="shared" si="626"/>
        <v>0</v>
      </c>
      <c r="DW57" s="410">
        <f t="shared" si="698"/>
        <v>0</v>
      </c>
      <c r="DX57" s="332">
        <f t="shared" si="627"/>
        <v>0</v>
      </c>
      <c r="DY57" s="410">
        <f>DX57/BQ57</f>
        <v>0</v>
      </c>
      <c r="DZ57" s="332">
        <f t="shared" si="628"/>
        <v>0</v>
      </c>
      <c r="EA57" s="410">
        <f>DZ57/BR57</f>
        <v>0</v>
      </c>
      <c r="EB57" s="332">
        <f t="shared" si="629"/>
        <v>2</v>
      </c>
      <c r="EC57" s="410">
        <f t="shared" si="699"/>
        <v>1</v>
      </c>
      <c r="ED57" s="332">
        <f t="shared" si="630"/>
        <v>-2</v>
      </c>
      <c r="EE57" s="410">
        <f t="shared" si="631"/>
        <v>-0.5</v>
      </c>
      <c r="EF57" s="332">
        <f t="shared" si="632"/>
        <v>2</v>
      </c>
      <c r="EG57" s="410">
        <f t="shared" si="633"/>
        <v>1</v>
      </c>
      <c r="EH57" s="332">
        <f t="shared" si="634"/>
        <v>-4</v>
      </c>
      <c r="EI57" s="410">
        <f t="shared" si="635"/>
        <v>-1</v>
      </c>
      <c r="EJ57" s="332">
        <f t="shared" si="636"/>
        <v>2</v>
      </c>
      <c r="EK57" s="410">
        <v>0</v>
      </c>
      <c r="EL57" s="332">
        <f t="shared" si="638"/>
        <v>1</v>
      </c>
      <c r="EM57" s="410">
        <f t="shared" si="639"/>
        <v>0.5</v>
      </c>
      <c r="EN57" s="332">
        <f t="shared" si="640"/>
        <v>0</v>
      </c>
      <c r="EO57" s="410">
        <f t="shared" si="641"/>
        <v>0</v>
      </c>
      <c r="EP57" s="332">
        <f t="shared" si="642"/>
        <v>-3</v>
      </c>
      <c r="EQ57" s="410">
        <f t="shared" si="643"/>
        <v>-1</v>
      </c>
      <c r="ER57" s="332">
        <f t="shared" si="644"/>
        <v>3</v>
      </c>
      <c r="ES57" s="410">
        <v>1</v>
      </c>
      <c r="ET57" s="332">
        <f t="shared" si="646"/>
        <v>-2</v>
      </c>
      <c r="EU57" s="410">
        <f t="shared" si="647"/>
        <v>-0.66666666666666663</v>
      </c>
      <c r="EV57" s="332">
        <f t="shared" si="648"/>
        <v>1</v>
      </c>
      <c r="EW57" s="410">
        <f t="shared" si="649"/>
        <v>1</v>
      </c>
      <c r="EX57" s="332">
        <f t="shared" si="650"/>
        <v>1</v>
      </c>
      <c r="EY57" s="410">
        <f t="shared" si="651"/>
        <v>0.5</v>
      </c>
      <c r="EZ57" s="332">
        <f t="shared" si="652"/>
        <v>-3</v>
      </c>
      <c r="FA57" s="410">
        <f t="shared" si="653"/>
        <v>-1</v>
      </c>
      <c r="FB57" s="332">
        <f t="shared" si="654"/>
        <v>0</v>
      </c>
      <c r="FC57" s="410" t="e">
        <f t="shared" si="655"/>
        <v>#DIV/0!</v>
      </c>
      <c r="FD57" s="332">
        <f t="shared" si="656"/>
        <v>0</v>
      </c>
      <c r="FE57" s="410" t="e">
        <f t="shared" si="657"/>
        <v>#DIV/0!</v>
      </c>
      <c r="FF57" s="332">
        <f t="shared" si="658"/>
        <v>0</v>
      </c>
      <c r="FG57" s="410" t="e">
        <f t="shared" si="659"/>
        <v>#DIV/0!</v>
      </c>
      <c r="FH57" s="921">
        <f t="shared" si="660"/>
        <v>2</v>
      </c>
      <c r="FI57" s="922">
        <f t="shared" si="661"/>
        <v>3</v>
      </c>
      <c r="FJ57" s="122">
        <f t="shared" si="662"/>
        <v>1</v>
      </c>
      <c r="FK57" s="1024">
        <f t="shared" si="663"/>
        <v>0.5</v>
      </c>
      <c r="FL57" s="707"/>
      <c r="FM57" s="707"/>
      <c r="FN57" s="707"/>
      <c r="FO57" t="str">
        <f t="shared" ref="FO57:FO64" si="707">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708">AJ57</f>
        <v>8</v>
      </c>
      <c r="GB57" s="271">
        <f t="shared" si="708"/>
        <v>3</v>
      </c>
      <c r="GC57" s="271">
        <f t="shared" si="708"/>
        <v>5</v>
      </c>
      <c r="GD57" s="271">
        <f t="shared" si="708"/>
        <v>9</v>
      </c>
      <c r="GE57" s="271">
        <f t="shared" si="708"/>
        <v>10</v>
      </c>
      <c r="GF57" s="271">
        <f t="shared" si="708"/>
        <v>5</v>
      </c>
      <c r="GG57" s="271">
        <f t="shared" si="708"/>
        <v>6</v>
      </c>
      <c r="GH57" s="271">
        <f t="shared" si="708"/>
        <v>7</v>
      </c>
      <c r="GI57" s="271">
        <f t="shared" si="708"/>
        <v>6</v>
      </c>
      <c r="GJ57" s="271">
        <f t="shared" si="708"/>
        <v>9</v>
      </c>
      <c r="GK57" s="271">
        <f t="shared" si="708"/>
        <v>6</v>
      </c>
      <c r="GL57" s="271">
        <f t="shared" si="708"/>
        <v>2</v>
      </c>
      <c r="GM57" s="271">
        <f t="shared" ref="GM57:GX64" si="709">AX57</f>
        <v>5</v>
      </c>
      <c r="GN57" s="271">
        <f t="shared" si="709"/>
        <v>7</v>
      </c>
      <c r="GO57" s="271">
        <f t="shared" si="709"/>
        <v>3</v>
      </c>
      <c r="GP57" s="271">
        <f t="shared" si="709"/>
        <v>3</v>
      </c>
      <c r="GQ57" s="271">
        <f t="shared" si="709"/>
        <v>0</v>
      </c>
      <c r="GR57" s="271">
        <f t="shared" si="709"/>
        <v>2</v>
      </c>
      <c r="GS57" s="271">
        <f t="shared" si="709"/>
        <v>2</v>
      </c>
      <c r="GT57" s="271">
        <f t="shared" si="709"/>
        <v>3</v>
      </c>
      <c r="GU57" s="271">
        <f t="shared" si="709"/>
        <v>3</v>
      </c>
      <c r="GV57" s="271">
        <f t="shared" si="709"/>
        <v>4</v>
      </c>
      <c r="GW57" s="271">
        <f t="shared" si="709"/>
        <v>3</v>
      </c>
      <c r="GX57" s="271">
        <f t="shared" si="709"/>
        <v>1</v>
      </c>
      <c r="GY57" s="826">
        <f t="shared" ref="GY57:HC64" si="710">BL57</f>
        <v>2</v>
      </c>
      <c r="GZ57" s="826">
        <f t="shared" si="710"/>
        <v>4</v>
      </c>
      <c r="HA57" s="826">
        <f t="shared" si="710"/>
        <v>2</v>
      </c>
      <c r="HB57" s="826">
        <f t="shared" si="710"/>
        <v>2</v>
      </c>
      <c r="HC57" s="826">
        <f t="shared" si="710"/>
        <v>2</v>
      </c>
      <c r="HD57" s="826">
        <f t="shared" si="701"/>
        <v>2</v>
      </c>
      <c r="HE57" s="826">
        <f t="shared" si="702"/>
        <v>2</v>
      </c>
      <c r="HF57" s="826">
        <f t="shared" si="703"/>
        <v>2</v>
      </c>
      <c r="HG57" s="826">
        <f t="shared" si="704"/>
        <v>4</v>
      </c>
      <c r="HH57" s="826">
        <f t="shared" ref="HH57:HJ64" si="711">BU57</f>
        <v>2</v>
      </c>
      <c r="HI57" s="826">
        <f t="shared" si="711"/>
        <v>4</v>
      </c>
      <c r="HJ57" s="826">
        <f t="shared" si="711"/>
        <v>0</v>
      </c>
      <c r="HK57" s="954">
        <f t="shared" ref="HK57:HK64" si="712">BZ57</f>
        <v>2</v>
      </c>
      <c r="HL57" s="954">
        <f t="shared" ref="HL57:HV64" si="713">CA57</f>
        <v>3</v>
      </c>
      <c r="HM57" s="954">
        <f t="shared" si="713"/>
        <v>3</v>
      </c>
      <c r="HN57" s="954">
        <f t="shared" si="713"/>
        <v>0</v>
      </c>
      <c r="HO57" s="954">
        <f t="shared" si="713"/>
        <v>3</v>
      </c>
      <c r="HP57" s="954">
        <f t="shared" si="713"/>
        <v>1</v>
      </c>
      <c r="HQ57" s="954">
        <f t="shared" si="713"/>
        <v>2</v>
      </c>
      <c r="HR57" s="954">
        <f t="shared" si="713"/>
        <v>3</v>
      </c>
      <c r="HS57" s="954">
        <f t="shared" si="713"/>
        <v>0</v>
      </c>
      <c r="HT57" s="954">
        <f t="shared" si="713"/>
        <v>0</v>
      </c>
      <c r="HU57" s="954">
        <f t="shared" si="713"/>
        <v>0</v>
      </c>
      <c r="HV57" s="954">
        <f t="shared" si="713"/>
        <v>0</v>
      </c>
    </row>
    <row r="58" spans="1:230" x14ac:dyDescent="0.25">
      <c r="A58" s="802"/>
      <c r="B58" s="56">
        <v>8.6999999999999993</v>
      </c>
      <c r="C58" s="7"/>
      <c r="D58" s="119"/>
      <c r="E58" s="1056" t="s">
        <v>28</v>
      </c>
      <c r="F58" s="1056"/>
      <c r="G58" s="1057"/>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606"/>
        <v>327</v>
      </c>
      <c r="AW58" s="163">
        <f t="shared" si="607"/>
        <v>27.25</v>
      </c>
      <c r="AX58" s="376">
        <v>29</v>
      </c>
      <c r="AY58" s="70">
        <v>36</v>
      </c>
      <c r="AZ58" s="23">
        <v>24</v>
      </c>
      <c r="BA58" s="70">
        <v>5</v>
      </c>
      <c r="BB58" s="23">
        <v>4</v>
      </c>
      <c r="BC58" s="70">
        <v>7</v>
      </c>
      <c r="BD58" s="634">
        <v>0</v>
      </c>
      <c r="BE58" s="70">
        <v>6</v>
      </c>
      <c r="BF58" s="634">
        <v>11</v>
      </c>
      <c r="BG58" s="70">
        <v>7</v>
      </c>
      <c r="BH58" s="634">
        <v>7</v>
      </c>
      <c r="BI58" s="70">
        <v>5</v>
      </c>
      <c r="BJ58" s="130">
        <f t="shared" si="610"/>
        <v>141</v>
      </c>
      <c r="BK58" s="163">
        <f t="shared" si="611"/>
        <v>11.75</v>
      </c>
      <c r="BL58" s="376">
        <v>8</v>
      </c>
      <c r="BM58" s="70">
        <v>9</v>
      </c>
      <c r="BN58" s="23">
        <v>8</v>
      </c>
      <c r="BO58" s="70">
        <v>5</v>
      </c>
      <c r="BP58" s="23">
        <v>6</v>
      </c>
      <c r="BQ58" s="70">
        <v>2</v>
      </c>
      <c r="BR58" s="634">
        <v>9</v>
      </c>
      <c r="BS58" s="70">
        <v>13</v>
      </c>
      <c r="BT58" s="634">
        <v>15</v>
      </c>
      <c r="BU58" s="634">
        <v>10</v>
      </c>
      <c r="BV58" s="634">
        <v>12</v>
      </c>
      <c r="BW58" s="634">
        <v>11</v>
      </c>
      <c r="BX58" s="130">
        <f t="shared" si="618"/>
        <v>108</v>
      </c>
      <c r="BY58" s="163">
        <f t="shared" si="619"/>
        <v>9</v>
      </c>
      <c r="BZ58" s="634">
        <v>7</v>
      </c>
      <c r="CA58" s="70">
        <v>6</v>
      </c>
      <c r="CB58" s="23">
        <v>6</v>
      </c>
      <c r="CC58" s="70">
        <v>9</v>
      </c>
      <c r="CD58" s="23">
        <v>7</v>
      </c>
      <c r="CE58" s="1025">
        <v>6</v>
      </c>
      <c r="CF58" s="1027">
        <v>8</v>
      </c>
      <c r="CG58" s="1025">
        <v>10</v>
      </c>
      <c r="CH58" s="1027"/>
      <c r="CI58" s="1027"/>
      <c r="CJ58" s="1027"/>
      <c r="CK58" s="1027"/>
      <c r="CL58" s="1028">
        <f t="shared" si="624"/>
        <v>59</v>
      </c>
      <c r="CM58" s="163">
        <f t="shared" si="625"/>
        <v>7.375</v>
      </c>
      <c r="CN58" s="683">
        <f t="shared" si="671"/>
        <v>-3</v>
      </c>
      <c r="CO58" s="672">
        <f t="shared" si="705"/>
        <v>-9.375E-2</v>
      </c>
      <c r="CP58" s="683">
        <f t="shared" si="672"/>
        <v>7</v>
      </c>
      <c r="CQ58" s="672">
        <f t="shared" si="673"/>
        <v>0.2413793103448276</v>
      </c>
      <c r="CR58" s="683">
        <f t="shared" si="674"/>
        <v>-12</v>
      </c>
      <c r="CS58" s="672">
        <f t="shared" si="675"/>
        <v>-0.33333333333333331</v>
      </c>
      <c r="CT58" s="683">
        <f t="shared" si="676"/>
        <v>-19</v>
      </c>
      <c r="CU58" s="672">
        <f t="shared" si="677"/>
        <v>-0.79166666666666663</v>
      </c>
      <c r="CV58" s="683">
        <f t="shared" si="678"/>
        <v>-1</v>
      </c>
      <c r="CW58" s="672">
        <f>CV58/BA58</f>
        <v>-0.2</v>
      </c>
      <c r="CX58" s="683">
        <f t="shared" si="679"/>
        <v>3</v>
      </c>
      <c r="CY58" s="672">
        <f t="shared" ref="CY58:CY64" si="714">CX58/BB58</f>
        <v>0.75</v>
      </c>
      <c r="CZ58" s="683">
        <f t="shared" si="680"/>
        <v>-7</v>
      </c>
      <c r="DA58" s="672">
        <f>CZ58/BC58</f>
        <v>-1</v>
      </c>
      <c r="DB58" s="683">
        <f t="shared" si="681"/>
        <v>6</v>
      </c>
      <c r="DC58" s="672">
        <v>1</v>
      </c>
      <c r="DD58" s="683">
        <f t="shared" si="682"/>
        <v>5</v>
      </c>
      <c r="DE58" s="672">
        <f t="shared" si="683"/>
        <v>0.83333333333333337</v>
      </c>
      <c r="DF58" s="683">
        <f t="shared" si="684"/>
        <v>-4</v>
      </c>
      <c r="DG58" s="109">
        <f t="shared" si="685"/>
        <v>-0.36363636363636365</v>
      </c>
      <c r="DH58" s="683">
        <f t="shared" si="686"/>
        <v>0</v>
      </c>
      <c r="DI58" s="672">
        <f t="shared" si="687"/>
        <v>0</v>
      </c>
      <c r="DJ58" s="683">
        <f t="shared" si="688"/>
        <v>-2</v>
      </c>
      <c r="DK58" s="672">
        <f>DJ58/BH58</f>
        <v>-0.2857142857142857</v>
      </c>
      <c r="DL58" s="683">
        <f t="shared" si="689"/>
        <v>3</v>
      </c>
      <c r="DM58" s="672">
        <f t="shared" si="690"/>
        <v>0.6</v>
      </c>
      <c r="DN58" s="332">
        <f t="shared" si="691"/>
        <v>1</v>
      </c>
      <c r="DO58" s="410">
        <f t="shared" si="692"/>
        <v>0.125</v>
      </c>
      <c r="DP58" s="332">
        <f t="shared" si="693"/>
        <v>-1</v>
      </c>
      <c r="DQ58" s="410">
        <f t="shared" si="694"/>
        <v>-0.1111111111111111</v>
      </c>
      <c r="DR58" s="332">
        <f t="shared" si="695"/>
        <v>-3</v>
      </c>
      <c r="DS58" s="410">
        <f t="shared" si="696"/>
        <v>-0.375</v>
      </c>
      <c r="DT58" s="332">
        <f t="shared" si="697"/>
        <v>1</v>
      </c>
      <c r="DU58" s="410">
        <f t="shared" si="706"/>
        <v>0.2</v>
      </c>
      <c r="DV58" s="332">
        <f t="shared" si="626"/>
        <v>-4</v>
      </c>
      <c r="DW58" s="410">
        <f t="shared" si="698"/>
        <v>-0.66666666666666663</v>
      </c>
      <c r="DX58" s="332">
        <f t="shared" si="627"/>
        <v>7</v>
      </c>
      <c r="DY58" s="410">
        <f>DX58/BQ58</f>
        <v>3.5</v>
      </c>
      <c r="DZ58" s="332">
        <f t="shared" si="628"/>
        <v>4</v>
      </c>
      <c r="EA58" s="410">
        <f>DZ58/BR58</f>
        <v>0.44444444444444442</v>
      </c>
      <c r="EB58" s="332">
        <f t="shared" si="629"/>
        <v>2</v>
      </c>
      <c r="EC58" s="410">
        <f t="shared" si="699"/>
        <v>0.15384615384615385</v>
      </c>
      <c r="ED58" s="332">
        <f t="shared" si="630"/>
        <v>-5</v>
      </c>
      <c r="EE58" s="410">
        <f t="shared" si="631"/>
        <v>-0.33333333333333331</v>
      </c>
      <c r="EF58" s="332">
        <f t="shared" si="632"/>
        <v>2</v>
      </c>
      <c r="EG58" s="410">
        <f t="shared" si="633"/>
        <v>0.2</v>
      </c>
      <c r="EH58" s="332">
        <f t="shared" si="634"/>
        <v>-1</v>
      </c>
      <c r="EI58" s="410">
        <f t="shared" si="635"/>
        <v>-8.3333333333333329E-2</v>
      </c>
      <c r="EJ58" s="332">
        <f t="shared" si="636"/>
        <v>-4</v>
      </c>
      <c r="EK58" s="410">
        <f t="shared" si="637"/>
        <v>-0.36363636363636365</v>
      </c>
      <c r="EL58" s="332">
        <f t="shared" si="638"/>
        <v>-1</v>
      </c>
      <c r="EM58" s="410">
        <f t="shared" si="639"/>
        <v>-0.14285714285714285</v>
      </c>
      <c r="EN58" s="332">
        <f t="shared" si="640"/>
        <v>0</v>
      </c>
      <c r="EO58" s="410">
        <f t="shared" si="641"/>
        <v>0</v>
      </c>
      <c r="EP58" s="332">
        <f t="shared" si="642"/>
        <v>3</v>
      </c>
      <c r="EQ58" s="410">
        <f t="shared" si="643"/>
        <v>0.5</v>
      </c>
      <c r="ER58" s="332">
        <f t="shared" si="644"/>
        <v>-2</v>
      </c>
      <c r="ES58" s="410">
        <f t="shared" si="645"/>
        <v>-0.22222222222222221</v>
      </c>
      <c r="ET58" s="332">
        <f t="shared" si="646"/>
        <v>-1</v>
      </c>
      <c r="EU58" s="410">
        <f t="shared" si="647"/>
        <v>-0.14285714285714285</v>
      </c>
      <c r="EV58" s="332">
        <f t="shared" si="648"/>
        <v>2</v>
      </c>
      <c r="EW58" s="410">
        <f t="shared" si="649"/>
        <v>0.33333333333333331</v>
      </c>
      <c r="EX58" s="332">
        <f t="shared" si="650"/>
        <v>2</v>
      </c>
      <c r="EY58" s="410">
        <f t="shared" si="651"/>
        <v>0.25</v>
      </c>
      <c r="EZ58" s="332">
        <f t="shared" si="652"/>
        <v>-10</v>
      </c>
      <c r="FA58" s="410">
        <f t="shared" si="653"/>
        <v>-1</v>
      </c>
      <c r="FB58" s="332">
        <f t="shared" si="654"/>
        <v>0</v>
      </c>
      <c r="FC58" s="410" t="e">
        <f t="shared" si="655"/>
        <v>#DIV/0!</v>
      </c>
      <c r="FD58" s="332">
        <f t="shared" si="656"/>
        <v>0</v>
      </c>
      <c r="FE58" s="410" t="e">
        <f t="shared" si="657"/>
        <v>#DIV/0!</v>
      </c>
      <c r="FF58" s="332">
        <f t="shared" si="658"/>
        <v>0</v>
      </c>
      <c r="FG58" s="410" t="e">
        <f t="shared" si="659"/>
        <v>#DIV/0!</v>
      </c>
      <c r="FH58" s="921">
        <f t="shared" si="660"/>
        <v>13</v>
      </c>
      <c r="FI58" s="922">
        <f t="shared" si="661"/>
        <v>10</v>
      </c>
      <c r="FJ58" s="122">
        <f t="shared" si="662"/>
        <v>-3</v>
      </c>
      <c r="FK58" s="1024">
        <f t="shared" si="663"/>
        <v>-0.23076923076923078</v>
      </c>
      <c r="FL58" s="707"/>
      <c r="FM58" s="707"/>
      <c r="FN58" s="707"/>
      <c r="FO58" t="str">
        <f t="shared" si="707"/>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708"/>
        <v>18</v>
      </c>
      <c r="GB58" s="271">
        <f t="shared" si="708"/>
        <v>30</v>
      </c>
      <c r="GC58" s="271">
        <f t="shared" si="708"/>
        <v>24</v>
      </c>
      <c r="GD58" s="271">
        <f t="shared" si="708"/>
        <v>25</v>
      </c>
      <c r="GE58" s="271">
        <f t="shared" si="708"/>
        <v>17</v>
      </c>
      <c r="GF58" s="271">
        <f t="shared" si="708"/>
        <v>26</v>
      </c>
      <c r="GG58" s="271">
        <f t="shared" si="708"/>
        <v>30</v>
      </c>
      <c r="GH58" s="271">
        <f t="shared" si="708"/>
        <v>29</v>
      </c>
      <c r="GI58" s="271">
        <f t="shared" si="708"/>
        <v>26</v>
      </c>
      <c r="GJ58" s="271">
        <f t="shared" si="708"/>
        <v>39</v>
      </c>
      <c r="GK58" s="271">
        <f t="shared" si="708"/>
        <v>31</v>
      </c>
      <c r="GL58" s="271">
        <f t="shared" si="708"/>
        <v>32</v>
      </c>
      <c r="GM58" s="271">
        <f t="shared" si="709"/>
        <v>29</v>
      </c>
      <c r="GN58" s="271">
        <f t="shared" si="709"/>
        <v>36</v>
      </c>
      <c r="GO58" s="271">
        <f t="shared" si="709"/>
        <v>24</v>
      </c>
      <c r="GP58" s="271">
        <f t="shared" si="709"/>
        <v>5</v>
      </c>
      <c r="GQ58" s="271">
        <f t="shared" si="709"/>
        <v>4</v>
      </c>
      <c r="GR58" s="271">
        <f t="shared" si="709"/>
        <v>7</v>
      </c>
      <c r="GS58" s="271">
        <f t="shared" si="709"/>
        <v>0</v>
      </c>
      <c r="GT58" s="271">
        <f t="shared" si="709"/>
        <v>6</v>
      </c>
      <c r="GU58" s="271">
        <f t="shared" si="709"/>
        <v>11</v>
      </c>
      <c r="GV58" s="271">
        <f t="shared" si="709"/>
        <v>7</v>
      </c>
      <c r="GW58" s="271">
        <f t="shared" si="709"/>
        <v>7</v>
      </c>
      <c r="GX58" s="271">
        <f t="shared" si="709"/>
        <v>5</v>
      </c>
      <c r="GY58" s="826">
        <f t="shared" si="710"/>
        <v>8</v>
      </c>
      <c r="GZ58" s="826">
        <f t="shared" si="710"/>
        <v>9</v>
      </c>
      <c r="HA58" s="826">
        <f t="shared" si="710"/>
        <v>8</v>
      </c>
      <c r="HB58" s="826">
        <f t="shared" si="710"/>
        <v>5</v>
      </c>
      <c r="HC58" s="826">
        <f t="shared" si="710"/>
        <v>6</v>
      </c>
      <c r="HD58" s="826">
        <f t="shared" si="701"/>
        <v>2</v>
      </c>
      <c r="HE58" s="826">
        <f t="shared" si="702"/>
        <v>9</v>
      </c>
      <c r="HF58" s="826">
        <f t="shared" si="703"/>
        <v>13</v>
      </c>
      <c r="HG58" s="826">
        <f t="shared" si="704"/>
        <v>15</v>
      </c>
      <c r="HH58" s="826">
        <f t="shared" si="711"/>
        <v>10</v>
      </c>
      <c r="HI58" s="826">
        <f t="shared" si="711"/>
        <v>12</v>
      </c>
      <c r="HJ58" s="826">
        <f t="shared" si="711"/>
        <v>11</v>
      </c>
      <c r="HK58" s="954">
        <f t="shared" si="712"/>
        <v>7</v>
      </c>
      <c r="HL58" s="954">
        <f t="shared" si="713"/>
        <v>6</v>
      </c>
      <c r="HM58" s="954">
        <f t="shared" si="713"/>
        <v>6</v>
      </c>
      <c r="HN58" s="954">
        <f t="shared" si="713"/>
        <v>9</v>
      </c>
      <c r="HO58" s="954">
        <f t="shared" si="713"/>
        <v>7</v>
      </c>
      <c r="HP58" s="954">
        <f t="shared" si="713"/>
        <v>6</v>
      </c>
      <c r="HQ58" s="954">
        <f t="shared" si="713"/>
        <v>8</v>
      </c>
      <c r="HR58" s="954">
        <f t="shared" si="713"/>
        <v>10</v>
      </c>
      <c r="HS58" s="954">
        <f t="shared" si="713"/>
        <v>0</v>
      </c>
      <c r="HT58" s="954">
        <f t="shared" si="713"/>
        <v>0</v>
      </c>
      <c r="HU58" s="954">
        <f t="shared" si="713"/>
        <v>0</v>
      </c>
      <c r="HV58" s="954">
        <f t="shared" si="713"/>
        <v>0</v>
      </c>
    </row>
    <row r="59" spans="1:230" x14ac:dyDescent="0.25">
      <c r="A59" s="802"/>
      <c r="B59" s="56">
        <v>8.8000000000000007</v>
      </c>
      <c r="C59" s="7"/>
      <c r="D59" s="119"/>
      <c r="E59" s="1056" t="s">
        <v>9</v>
      </c>
      <c r="F59" s="1056"/>
      <c r="G59" s="1057"/>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606"/>
        <v>147</v>
      </c>
      <c r="AW59" s="163">
        <f t="shared" si="607"/>
        <v>12.25</v>
      </c>
      <c r="AX59" s="376">
        <v>8</v>
      </c>
      <c r="AY59" s="70">
        <v>9</v>
      </c>
      <c r="AZ59" s="23">
        <v>13</v>
      </c>
      <c r="BA59" s="70">
        <v>0</v>
      </c>
      <c r="BB59" s="23">
        <v>1</v>
      </c>
      <c r="BC59" s="70">
        <v>0</v>
      </c>
      <c r="BD59" s="634">
        <v>5</v>
      </c>
      <c r="BE59" s="70">
        <v>1</v>
      </c>
      <c r="BF59" s="634">
        <v>1</v>
      </c>
      <c r="BG59" s="70">
        <v>1</v>
      </c>
      <c r="BH59" s="634">
        <v>0</v>
      </c>
      <c r="BI59" s="70">
        <v>2</v>
      </c>
      <c r="BJ59" s="130">
        <f t="shared" si="610"/>
        <v>41</v>
      </c>
      <c r="BK59" s="163">
        <f t="shared" si="611"/>
        <v>3.4166666666666665</v>
      </c>
      <c r="BL59" s="376">
        <v>1</v>
      </c>
      <c r="BM59" s="70">
        <v>1</v>
      </c>
      <c r="BN59" s="23">
        <v>1</v>
      </c>
      <c r="BO59" s="70">
        <v>1</v>
      </c>
      <c r="BP59" s="23">
        <v>1</v>
      </c>
      <c r="BQ59" s="70">
        <v>1</v>
      </c>
      <c r="BR59" s="634">
        <v>0</v>
      </c>
      <c r="BS59" s="70">
        <v>1</v>
      </c>
      <c r="BT59" s="634">
        <v>1</v>
      </c>
      <c r="BU59" s="634">
        <v>0</v>
      </c>
      <c r="BV59" s="634">
        <v>0</v>
      </c>
      <c r="BW59" s="634">
        <v>0</v>
      </c>
      <c r="BX59" s="130">
        <f t="shared" si="618"/>
        <v>8</v>
      </c>
      <c r="BY59" s="163">
        <f t="shared" si="619"/>
        <v>0.66666666666666663</v>
      </c>
      <c r="BZ59" s="634">
        <v>1</v>
      </c>
      <c r="CA59" s="70">
        <v>1</v>
      </c>
      <c r="CB59" s="23">
        <v>1</v>
      </c>
      <c r="CC59" s="1025">
        <v>0</v>
      </c>
      <c r="CD59" s="23">
        <v>1</v>
      </c>
      <c r="CE59" s="1025">
        <v>1</v>
      </c>
      <c r="CF59" s="1027">
        <v>1</v>
      </c>
      <c r="CG59" s="1025">
        <v>1</v>
      </c>
      <c r="CH59" s="1027"/>
      <c r="CI59" s="1027"/>
      <c r="CJ59" s="1027"/>
      <c r="CK59" s="1027"/>
      <c r="CL59" s="1028">
        <f t="shared" si="624"/>
        <v>7</v>
      </c>
      <c r="CM59" s="163">
        <f t="shared" si="625"/>
        <v>0.875</v>
      </c>
      <c r="CN59" s="683">
        <f t="shared" si="671"/>
        <v>0</v>
      </c>
      <c r="CO59" s="672">
        <f t="shared" si="705"/>
        <v>0</v>
      </c>
      <c r="CP59" s="683">
        <f t="shared" si="672"/>
        <v>1</v>
      </c>
      <c r="CQ59" s="672">
        <f t="shared" si="673"/>
        <v>0.125</v>
      </c>
      <c r="CR59" s="683">
        <f t="shared" si="674"/>
        <v>4</v>
      </c>
      <c r="CS59" s="672">
        <f t="shared" si="675"/>
        <v>0.44444444444444442</v>
      </c>
      <c r="CT59" s="683">
        <f t="shared" si="676"/>
        <v>-13</v>
      </c>
      <c r="CU59" s="672">
        <f t="shared" si="677"/>
        <v>-1</v>
      </c>
      <c r="CV59" s="683">
        <f t="shared" si="678"/>
        <v>1</v>
      </c>
      <c r="CW59" s="788">
        <v>0</v>
      </c>
      <c r="CX59" s="683">
        <f t="shared" si="679"/>
        <v>-1</v>
      </c>
      <c r="CY59" s="672">
        <f t="shared" si="714"/>
        <v>-1</v>
      </c>
      <c r="CZ59" s="683">
        <f t="shared" si="680"/>
        <v>5</v>
      </c>
      <c r="DA59" s="788">
        <v>0</v>
      </c>
      <c r="DB59" s="683">
        <f t="shared" si="681"/>
        <v>-4</v>
      </c>
      <c r="DC59" s="672">
        <f>DB59/BD59</f>
        <v>-0.8</v>
      </c>
      <c r="DD59" s="683">
        <f t="shared" si="682"/>
        <v>0</v>
      </c>
      <c r="DE59" s="672">
        <f t="shared" si="683"/>
        <v>0</v>
      </c>
      <c r="DF59" s="683">
        <f t="shared" si="684"/>
        <v>0</v>
      </c>
      <c r="DG59" s="109">
        <f t="shared" si="685"/>
        <v>0</v>
      </c>
      <c r="DH59" s="683">
        <f t="shared" si="686"/>
        <v>-1</v>
      </c>
      <c r="DI59" s="672">
        <f t="shared" si="687"/>
        <v>-1</v>
      </c>
      <c r="DJ59" s="683">
        <f t="shared" si="688"/>
        <v>2</v>
      </c>
      <c r="DK59" s="672">
        <v>1</v>
      </c>
      <c r="DL59" s="683">
        <f t="shared" si="689"/>
        <v>-1</v>
      </c>
      <c r="DM59" s="672">
        <f t="shared" si="690"/>
        <v>-0.5</v>
      </c>
      <c r="DN59" s="332">
        <f t="shared" si="691"/>
        <v>0</v>
      </c>
      <c r="DO59" s="410">
        <f t="shared" si="692"/>
        <v>0</v>
      </c>
      <c r="DP59" s="332">
        <f t="shared" si="693"/>
        <v>0</v>
      </c>
      <c r="DQ59" s="410">
        <f t="shared" si="694"/>
        <v>0</v>
      </c>
      <c r="DR59" s="332">
        <f t="shared" si="695"/>
        <v>0</v>
      </c>
      <c r="DS59" s="410">
        <f t="shared" si="696"/>
        <v>0</v>
      </c>
      <c r="DT59" s="332">
        <f t="shared" si="697"/>
        <v>0</v>
      </c>
      <c r="DU59" s="410">
        <f t="shared" si="706"/>
        <v>0</v>
      </c>
      <c r="DV59" s="332">
        <f t="shared" si="626"/>
        <v>0</v>
      </c>
      <c r="DW59" s="410">
        <f t="shared" si="698"/>
        <v>0</v>
      </c>
      <c r="DX59" s="332">
        <f t="shared" si="627"/>
        <v>-1</v>
      </c>
      <c r="DY59" s="410">
        <f>DX59/BQ59</f>
        <v>-1</v>
      </c>
      <c r="DZ59" s="332">
        <f t="shared" si="628"/>
        <v>1</v>
      </c>
      <c r="EA59" s="410">
        <v>1</v>
      </c>
      <c r="EB59" s="332">
        <f t="shared" si="629"/>
        <v>0</v>
      </c>
      <c r="EC59" s="410">
        <f t="shared" si="699"/>
        <v>0</v>
      </c>
      <c r="ED59" s="332">
        <f t="shared" si="630"/>
        <v>-1</v>
      </c>
      <c r="EE59" s="410">
        <f t="shared" si="631"/>
        <v>-1</v>
      </c>
      <c r="EF59" s="332">
        <f t="shared" si="632"/>
        <v>0</v>
      </c>
      <c r="EG59" s="410">
        <v>0</v>
      </c>
      <c r="EH59" s="332">
        <f t="shared" si="634"/>
        <v>0</v>
      </c>
      <c r="EI59" s="410">
        <v>0</v>
      </c>
      <c r="EJ59" s="332">
        <f t="shared" si="636"/>
        <v>1</v>
      </c>
      <c r="EK59" s="410">
        <v>0</v>
      </c>
      <c r="EL59" s="332">
        <f t="shared" si="638"/>
        <v>0</v>
      </c>
      <c r="EM59" s="410">
        <f t="shared" si="639"/>
        <v>0</v>
      </c>
      <c r="EN59" s="332">
        <f t="shared" si="640"/>
        <v>0</v>
      </c>
      <c r="EO59" s="410">
        <f t="shared" si="641"/>
        <v>0</v>
      </c>
      <c r="EP59" s="332">
        <f t="shared" si="642"/>
        <v>-1</v>
      </c>
      <c r="EQ59" s="410">
        <f t="shared" si="643"/>
        <v>-1</v>
      </c>
      <c r="ER59" s="332">
        <f t="shared" si="644"/>
        <v>1</v>
      </c>
      <c r="ES59" s="410">
        <v>1</v>
      </c>
      <c r="ET59" s="332">
        <f t="shared" si="646"/>
        <v>0</v>
      </c>
      <c r="EU59" s="410">
        <f t="shared" si="647"/>
        <v>0</v>
      </c>
      <c r="EV59" s="332">
        <f t="shared" si="648"/>
        <v>0</v>
      </c>
      <c r="EW59" s="410">
        <f t="shared" si="649"/>
        <v>0</v>
      </c>
      <c r="EX59" s="332">
        <f t="shared" si="650"/>
        <v>0</v>
      </c>
      <c r="EY59" s="410">
        <f t="shared" si="651"/>
        <v>0</v>
      </c>
      <c r="EZ59" s="332">
        <f t="shared" si="652"/>
        <v>-1</v>
      </c>
      <c r="FA59" s="410">
        <f t="shared" si="653"/>
        <v>-1</v>
      </c>
      <c r="FB59" s="332">
        <f t="shared" si="654"/>
        <v>0</v>
      </c>
      <c r="FC59" s="410" t="e">
        <f t="shared" si="655"/>
        <v>#DIV/0!</v>
      </c>
      <c r="FD59" s="332">
        <f t="shared" si="656"/>
        <v>0</v>
      </c>
      <c r="FE59" s="410" t="e">
        <f t="shared" si="657"/>
        <v>#DIV/0!</v>
      </c>
      <c r="FF59" s="332">
        <f t="shared" si="658"/>
        <v>0</v>
      </c>
      <c r="FG59" s="410" t="e">
        <f t="shared" si="659"/>
        <v>#DIV/0!</v>
      </c>
      <c r="FH59" s="921">
        <f t="shared" si="660"/>
        <v>1</v>
      </c>
      <c r="FI59" s="922">
        <f t="shared" si="661"/>
        <v>1</v>
      </c>
      <c r="FJ59" s="122">
        <f t="shared" si="662"/>
        <v>0</v>
      </c>
      <c r="FK59" s="1024">
        <f t="shared" si="663"/>
        <v>0</v>
      </c>
      <c r="FL59" s="707"/>
      <c r="FM59" s="707"/>
      <c r="FN59" s="707"/>
      <c r="FO59" t="str">
        <f t="shared" si="707"/>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708"/>
        <v>12</v>
      </c>
      <c r="GB59" s="271">
        <f t="shared" si="708"/>
        <v>13</v>
      </c>
      <c r="GC59" s="271">
        <f t="shared" si="708"/>
        <v>12</v>
      </c>
      <c r="GD59" s="271">
        <f t="shared" si="708"/>
        <v>12</v>
      </c>
      <c r="GE59" s="271">
        <f t="shared" si="708"/>
        <v>15</v>
      </c>
      <c r="GF59" s="271">
        <f t="shared" si="708"/>
        <v>11</v>
      </c>
      <c r="GG59" s="271">
        <f t="shared" si="708"/>
        <v>17</v>
      </c>
      <c r="GH59" s="271">
        <f t="shared" si="708"/>
        <v>9</v>
      </c>
      <c r="GI59" s="271">
        <f t="shared" si="708"/>
        <v>14</v>
      </c>
      <c r="GJ59" s="271">
        <f t="shared" si="708"/>
        <v>13</v>
      </c>
      <c r="GK59" s="271">
        <f t="shared" si="708"/>
        <v>11</v>
      </c>
      <c r="GL59" s="271">
        <f t="shared" si="708"/>
        <v>8</v>
      </c>
      <c r="GM59" s="271">
        <f t="shared" si="709"/>
        <v>8</v>
      </c>
      <c r="GN59" s="271">
        <f t="shared" si="709"/>
        <v>9</v>
      </c>
      <c r="GO59" s="271">
        <f t="shared" si="709"/>
        <v>13</v>
      </c>
      <c r="GP59" s="271">
        <f t="shared" si="709"/>
        <v>0</v>
      </c>
      <c r="GQ59" s="271">
        <f t="shared" si="709"/>
        <v>1</v>
      </c>
      <c r="GR59" s="271">
        <f t="shared" si="709"/>
        <v>0</v>
      </c>
      <c r="GS59" s="271">
        <f t="shared" si="709"/>
        <v>5</v>
      </c>
      <c r="GT59" s="271">
        <f t="shared" si="709"/>
        <v>1</v>
      </c>
      <c r="GU59" s="271">
        <f t="shared" si="709"/>
        <v>1</v>
      </c>
      <c r="GV59" s="271">
        <f t="shared" si="709"/>
        <v>1</v>
      </c>
      <c r="GW59" s="271">
        <f t="shared" si="709"/>
        <v>0</v>
      </c>
      <c r="GX59" s="271">
        <f t="shared" si="709"/>
        <v>2</v>
      </c>
      <c r="GY59" s="826">
        <f t="shared" si="710"/>
        <v>1</v>
      </c>
      <c r="GZ59" s="826">
        <f t="shared" si="710"/>
        <v>1</v>
      </c>
      <c r="HA59" s="826">
        <f t="shared" si="710"/>
        <v>1</v>
      </c>
      <c r="HB59" s="826">
        <f t="shared" si="710"/>
        <v>1</v>
      </c>
      <c r="HC59" s="826">
        <f t="shared" si="710"/>
        <v>1</v>
      </c>
      <c r="HD59" s="826">
        <f t="shared" si="701"/>
        <v>1</v>
      </c>
      <c r="HE59" s="826">
        <f t="shared" si="702"/>
        <v>0</v>
      </c>
      <c r="HF59" s="826">
        <f t="shared" si="703"/>
        <v>1</v>
      </c>
      <c r="HG59" s="826">
        <f t="shared" si="704"/>
        <v>1</v>
      </c>
      <c r="HH59" s="826">
        <f t="shared" si="711"/>
        <v>0</v>
      </c>
      <c r="HI59" s="826">
        <f t="shared" si="711"/>
        <v>0</v>
      </c>
      <c r="HJ59" s="826">
        <f t="shared" si="711"/>
        <v>0</v>
      </c>
      <c r="HK59" s="954">
        <f t="shared" si="712"/>
        <v>1</v>
      </c>
      <c r="HL59" s="954">
        <f t="shared" si="713"/>
        <v>1</v>
      </c>
      <c r="HM59" s="954">
        <f t="shared" si="713"/>
        <v>1</v>
      </c>
      <c r="HN59" s="954">
        <f t="shared" si="713"/>
        <v>0</v>
      </c>
      <c r="HO59" s="954">
        <f t="shared" si="713"/>
        <v>1</v>
      </c>
      <c r="HP59" s="954">
        <f t="shared" si="713"/>
        <v>1</v>
      </c>
      <c r="HQ59" s="954">
        <f t="shared" si="713"/>
        <v>1</v>
      </c>
      <c r="HR59" s="954">
        <f t="shared" si="713"/>
        <v>1</v>
      </c>
      <c r="HS59" s="954">
        <f t="shared" si="713"/>
        <v>0</v>
      </c>
      <c r="HT59" s="954">
        <f t="shared" si="713"/>
        <v>0</v>
      </c>
      <c r="HU59" s="954">
        <f t="shared" si="713"/>
        <v>0</v>
      </c>
      <c r="HV59" s="954">
        <f t="shared" si="713"/>
        <v>0</v>
      </c>
    </row>
    <row r="60" spans="1:230" x14ac:dyDescent="0.25">
      <c r="A60" s="802"/>
      <c r="B60" s="56">
        <v>8.9</v>
      </c>
      <c r="C60" s="7"/>
      <c r="D60" s="119"/>
      <c r="E60" s="1056" t="s">
        <v>10</v>
      </c>
      <c r="F60" s="1056"/>
      <c r="G60" s="1057"/>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606"/>
        <v>630</v>
      </c>
      <c r="AW60" s="163">
        <f t="shared" si="607"/>
        <v>52.5</v>
      </c>
      <c r="AX60" s="376">
        <v>44</v>
      </c>
      <c r="AY60" s="70">
        <v>57</v>
      </c>
      <c r="AZ60" s="23">
        <v>47</v>
      </c>
      <c r="BA60" s="70">
        <v>3</v>
      </c>
      <c r="BB60" s="23">
        <v>2</v>
      </c>
      <c r="BC60" s="70">
        <v>4</v>
      </c>
      <c r="BD60" s="634">
        <v>0</v>
      </c>
      <c r="BE60" s="70">
        <v>2</v>
      </c>
      <c r="BF60" s="634">
        <v>2</v>
      </c>
      <c r="BG60" s="70">
        <v>3</v>
      </c>
      <c r="BH60" s="634">
        <v>2</v>
      </c>
      <c r="BI60" s="70">
        <v>2</v>
      </c>
      <c r="BJ60" s="130">
        <f t="shared" si="610"/>
        <v>168</v>
      </c>
      <c r="BK60" s="163">
        <f t="shared" si="611"/>
        <v>14</v>
      </c>
      <c r="BL60" s="376">
        <v>3</v>
      </c>
      <c r="BM60" s="70">
        <v>2</v>
      </c>
      <c r="BN60" s="23">
        <v>3</v>
      </c>
      <c r="BO60" s="70">
        <v>2</v>
      </c>
      <c r="BP60" s="23">
        <v>2</v>
      </c>
      <c r="BQ60" s="70">
        <v>2</v>
      </c>
      <c r="BR60" s="634">
        <v>2</v>
      </c>
      <c r="BS60" s="70">
        <v>1</v>
      </c>
      <c r="BT60" s="634">
        <v>5</v>
      </c>
      <c r="BU60" s="634">
        <v>2</v>
      </c>
      <c r="BV60" s="634">
        <v>5</v>
      </c>
      <c r="BW60" s="634">
        <v>3</v>
      </c>
      <c r="BX60" s="130">
        <f t="shared" si="618"/>
        <v>32</v>
      </c>
      <c r="BY60" s="163">
        <f t="shared" si="619"/>
        <v>2.6666666666666665</v>
      </c>
      <c r="BZ60" s="634">
        <v>2</v>
      </c>
      <c r="CA60" s="70">
        <v>2</v>
      </c>
      <c r="CB60" s="23">
        <v>2</v>
      </c>
      <c r="CC60" s="70">
        <v>3</v>
      </c>
      <c r="CD60" s="23">
        <v>2</v>
      </c>
      <c r="CE60" s="1025">
        <v>2</v>
      </c>
      <c r="CF60" s="1027">
        <v>2</v>
      </c>
      <c r="CG60" s="1025">
        <v>2</v>
      </c>
      <c r="CH60" s="1027"/>
      <c r="CI60" s="1027"/>
      <c r="CJ60" s="1027"/>
      <c r="CK60" s="1027"/>
      <c r="CL60" s="1028">
        <f t="shared" si="624"/>
        <v>17</v>
      </c>
      <c r="CM60" s="163">
        <f t="shared" si="625"/>
        <v>2.125</v>
      </c>
      <c r="CN60" s="683">
        <f t="shared" si="671"/>
        <v>-1</v>
      </c>
      <c r="CO60" s="672">
        <f t="shared" si="705"/>
        <v>-2.2222222222222223E-2</v>
      </c>
      <c r="CP60" s="683">
        <f t="shared" si="672"/>
        <v>13</v>
      </c>
      <c r="CQ60" s="672">
        <f t="shared" si="673"/>
        <v>0.29545454545454547</v>
      </c>
      <c r="CR60" s="683">
        <f t="shared" si="674"/>
        <v>-10</v>
      </c>
      <c r="CS60" s="672">
        <f t="shared" si="675"/>
        <v>-0.17543859649122806</v>
      </c>
      <c r="CT60" s="683">
        <f t="shared" si="676"/>
        <v>-44</v>
      </c>
      <c r="CU60" s="672">
        <f t="shared" si="677"/>
        <v>-0.93617021276595747</v>
      </c>
      <c r="CV60" s="683">
        <f t="shared" si="678"/>
        <v>-1</v>
      </c>
      <c r="CW60" s="672">
        <f>CV60/BA60</f>
        <v>-0.33333333333333331</v>
      </c>
      <c r="CX60" s="683">
        <f t="shared" si="679"/>
        <v>2</v>
      </c>
      <c r="CY60" s="672">
        <f t="shared" si="714"/>
        <v>1</v>
      </c>
      <c r="CZ60" s="683">
        <f t="shared" si="680"/>
        <v>-4</v>
      </c>
      <c r="DA60" s="672">
        <f>CZ60/BC60</f>
        <v>-1</v>
      </c>
      <c r="DB60" s="683">
        <f t="shared" si="681"/>
        <v>2</v>
      </c>
      <c r="DC60" s="672">
        <v>1</v>
      </c>
      <c r="DD60" s="683">
        <f t="shared" si="682"/>
        <v>0</v>
      </c>
      <c r="DE60" s="672">
        <f t="shared" si="683"/>
        <v>0</v>
      </c>
      <c r="DF60" s="683">
        <f t="shared" si="684"/>
        <v>1</v>
      </c>
      <c r="DG60" s="109">
        <f t="shared" si="685"/>
        <v>0.5</v>
      </c>
      <c r="DH60" s="683">
        <f t="shared" si="686"/>
        <v>-1</v>
      </c>
      <c r="DI60" s="672">
        <f t="shared" si="687"/>
        <v>-0.33333333333333331</v>
      </c>
      <c r="DJ60" s="683">
        <f t="shared" si="688"/>
        <v>0</v>
      </c>
      <c r="DK60" s="672">
        <f>DJ60/BH60</f>
        <v>0</v>
      </c>
      <c r="DL60" s="683">
        <f t="shared" si="689"/>
        <v>1</v>
      </c>
      <c r="DM60" s="672">
        <f t="shared" si="690"/>
        <v>0.5</v>
      </c>
      <c r="DN60" s="332">
        <f t="shared" si="691"/>
        <v>-1</v>
      </c>
      <c r="DO60" s="410">
        <f t="shared" si="692"/>
        <v>-0.33333333333333331</v>
      </c>
      <c r="DP60" s="332">
        <f t="shared" si="693"/>
        <v>1</v>
      </c>
      <c r="DQ60" s="410">
        <f t="shared" si="694"/>
        <v>0.5</v>
      </c>
      <c r="DR60" s="332">
        <f t="shared" si="695"/>
        <v>-1</v>
      </c>
      <c r="DS60" s="410">
        <f t="shared" si="696"/>
        <v>-0.33333333333333331</v>
      </c>
      <c r="DT60" s="332">
        <f t="shared" si="697"/>
        <v>0</v>
      </c>
      <c r="DU60" s="410">
        <f t="shared" si="706"/>
        <v>0</v>
      </c>
      <c r="DV60" s="332">
        <f t="shared" si="626"/>
        <v>0</v>
      </c>
      <c r="DW60" s="410">
        <f t="shared" si="698"/>
        <v>0</v>
      </c>
      <c r="DX60" s="332">
        <f t="shared" si="627"/>
        <v>0</v>
      </c>
      <c r="DY60" s="410">
        <f>DX60/BQ60</f>
        <v>0</v>
      </c>
      <c r="DZ60" s="332">
        <f t="shared" si="628"/>
        <v>-1</v>
      </c>
      <c r="EA60" s="410">
        <f>DZ60/BR60</f>
        <v>-0.5</v>
      </c>
      <c r="EB60" s="332">
        <f t="shared" si="629"/>
        <v>4</v>
      </c>
      <c r="EC60" s="410">
        <f t="shared" si="699"/>
        <v>4</v>
      </c>
      <c r="ED60" s="332">
        <f t="shared" si="630"/>
        <v>-3</v>
      </c>
      <c r="EE60" s="410">
        <f t="shared" si="631"/>
        <v>-0.6</v>
      </c>
      <c r="EF60" s="332">
        <f t="shared" si="632"/>
        <v>3</v>
      </c>
      <c r="EG60" s="410">
        <f t="shared" si="633"/>
        <v>1.5</v>
      </c>
      <c r="EH60" s="332">
        <f t="shared" si="634"/>
        <v>-2</v>
      </c>
      <c r="EI60" s="410">
        <f t="shared" si="635"/>
        <v>-0.4</v>
      </c>
      <c r="EJ60" s="332">
        <f t="shared" si="636"/>
        <v>-1</v>
      </c>
      <c r="EK60" s="410">
        <f t="shared" si="637"/>
        <v>-0.33333333333333331</v>
      </c>
      <c r="EL60" s="332">
        <f t="shared" si="638"/>
        <v>0</v>
      </c>
      <c r="EM60" s="410">
        <f t="shared" si="639"/>
        <v>0</v>
      </c>
      <c r="EN60" s="332">
        <f t="shared" si="640"/>
        <v>0</v>
      </c>
      <c r="EO60" s="410">
        <f t="shared" si="641"/>
        <v>0</v>
      </c>
      <c r="EP60" s="332">
        <f t="shared" si="642"/>
        <v>1</v>
      </c>
      <c r="EQ60" s="410">
        <f t="shared" si="643"/>
        <v>0.5</v>
      </c>
      <c r="ER60" s="332">
        <f t="shared" si="644"/>
        <v>-1</v>
      </c>
      <c r="ES60" s="410">
        <f t="shared" si="645"/>
        <v>-0.33333333333333331</v>
      </c>
      <c r="ET60" s="332">
        <f t="shared" si="646"/>
        <v>0</v>
      </c>
      <c r="EU60" s="410">
        <f t="shared" si="647"/>
        <v>0</v>
      </c>
      <c r="EV60" s="332">
        <f t="shared" si="648"/>
        <v>0</v>
      </c>
      <c r="EW60" s="410">
        <f t="shared" si="649"/>
        <v>0</v>
      </c>
      <c r="EX60" s="332">
        <f t="shared" si="650"/>
        <v>0</v>
      </c>
      <c r="EY60" s="410">
        <f t="shared" si="651"/>
        <v>0</v>
      </c>
      <c r="EZ60" s="332">
        <f t="shared" si="652"/>
        <v>-2</v>
      </c>
      <c r="FA60" s="410">
        <f t="shared" si="653"/>
        <v>-1</v>
      </c>
      <c r="FB60" s="332">
        <f t="shared" si="654"/>
        <v>0</v>
      </c>
      <c r="FC60" s="410" t="e">
        <f t="shared" si="655"/>
        <v>#DIV/0!</v>
      </c>
      <c r="FD60" s="332">
        <f t="shared" si="656"/>
        <v>0</v>
      </c>
      <c r="FE60" s="410" t="e">
        <f t="shared" si="657"/>
        <v>#DIV/0!</v>
      </c>
      <c r="FF60" s="332">
        <f t="shared" si="658"/>
        <v>0</v>
      </c>
      <c r="FG60" s="410" t="e">
        <f t="shared" si="659"/>
        <v>#DIV/0!</v>
      </c>
      <c r="FH60" s="921">
        <f t="shared" si="660"/>
        <v>1</v>
      </c>
      <c r="FI60" s="922">
        <f t="shared" si="661"/>
        <v>2</v>
      </c>
      <c r="FJ60" s="122">
        <f t="shared" si="662"/>
        <v>1</v>
      </c>
      <c r="FK60" s="1024">
        <f t="shared" si="663"/>
        <v>1</v>
      </c>
      <c r="FL60" s="707"/>
      <c r="FM60" s="707"/>
      <c r="FN60" s="707"/>
      <c r="FO60" t="str">
        <f t="shared" si="707"/>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708"/>
        <v>40</v>
      </c>
      <c r="GB60" s="271">
        <f t="shared" si="708"/>
        <v>54</v>
      </c>
      <c r="GC60" s="271">
        <f t="shared" si="708"/>
        <v>48</v>
      </c>
      <c r="GD60" s="271">
        <f t="shared" si="708"/>
        <v>58</v>
      </c>
      <c r="GE60" s="271">
        <f t="shared" si="708"/>
        <v>49</v>
      </c>
      <c r="GF60" s="271">
        <f t="shared" si="708"/>
        <v>50</v>
      </c>
      <c r="GG60" s="271">
        <f t="shared" si="708"/>
        <v>53</v>
      </c>
      <c r="GH60" s="271">
        <f t="shared" si="708"/>
        <v>63</v>
      </c>
      <c r="GI60" s="271">
        <f t="shared" si="708"/>
        <v>50</v>
      </c>
      <c r="GJ60" s="271">
        <f t="shared" si="708"/>
        <v>63</v>
      </c>
      <c r="GK60" s="271">
        <f t="shared" si="708"/>
        <v>57</v>
      </c>
      <c r="GL60" s="271">
        <f t="shared" si="708"/>
        <v>45</v>
      </c>
      <c r="GM60" s="271">
        <f t="shared" si="709"/>
        <v>44</v>
      </c>
      <c r="GN60" s="271">
        <f t="shared" si="709"/>
        <v>57</v>
      </c>
      <c r="GO60" s="271">
        <f t="shared" si="709"/>
        <v>47</v>
      </c>
      <c r="GP60" s="271">
        <f t="shared" si="709"/>
        <v>3</v>
      </c>
      <c r="GQ60" s="271">
        <f t="shared" si="709"/>
        <v>2</v>
      </c>
      <c r="GR60" s="271">
        <f t="shared" si="709"/>
        <v>4</v>
      </c>
      <c r="GS60" s="271">
        <f t="shared" si="709"/>
        <v>0</v>
      </c>
      <c r="GT60" s="271">
        <f t="shared" si="709"/>
        <v>2</v>
      </c>
      <c r="GU60" s="271">
        <f t="shared" si="709"/>
        <v>2</v>
      </c>
      <c r="GV60" s="271">
        <f t="shared" si="709"/>
        <v>3</v>
      </c>
      <c r="GW60" s="271">
        <f t="shared" si="709"/>
        <v>2</v>
      </c>
      <c r="GX60" s="271">
        <f t="shared" si="709"/>
        <v>2</v>
      </c>
      <c r="GY60" s="826">
        <f t="shared" si="710"/>
        <v>3</v>
      </c>
      <c r="GZ60" s="826">
        <f t="shared" si="710"/>
        <v>2</v>
      </c>
      <c r="HA60" s="826">
        <f t="shared" si="710"/>
        <v>3</v>
      </c>
      <c r="HB60" s="826">
        <f t="shared" si="710"/>
        <v>2</v>
      </c>
      <c r="HC60" s="826">
        <f t="shared" si="710"/>
        <v>2</v>
      </c>
      <c r="HD60" s="826">
        <f t="shared" si="701"/>
        <v>2</v>
      </c>
      <c r="HE60" s="826">
        <f t="shared" si="702"/>
        <v>2</v>
      </c>
      <c r="HF60" s="826">
        <f t="shared" si="703"/>
        <v>1</v>
      </c>
      <c r="HG60" s="826">
        <f t="shared" si="704"/>
        <v>5</v>
      </c>
      <c r="HH60" s="826">
        <f t="shared" si="711"/>
        <v>2</v>
      </c>
      <c r="HI60" s="826">
        <f t="shared" si="711"/>
        <v>5</v>
      </c>
      <c r="HJ60" s="826">
        <f t="shared" si="711"/>
        <v>3</v>
      </c>
      <c r="HK60" s="954">
        <f t="shared" si="712"/>
        <v>2</v>
      </c>
      <c r="HL60" s="954">
        <f t="shared" si="713"/>
        <v>2</v>
      </c>
      <c r="HM60" s="954">
        <f t="shared" si="713"/>
        <v>2</v>
      </c>
      <c r="HN60" s="954">
        <f t="shared" si="713"/>
        <v>3</v>
      </c>
      <c r="HO60" s="954">
        <f t="shared" si="713"/>
        <v>2</v>
      </c>
      <c r="HP60" s="954">
        <f t="shared" si="713"/>
        <v>2</v>
      </c>
      <c r="HQ60" s="954">
        <f t="shared" si="713"/>
        <v>2</v>
      </c>
      <c r="HR60" s="954">
        <f t="shared" si="713"/>
        <v>2</v>
      </c>
      <c r="HS60" s="954">
        <f t="shared" si="713"/>
        <v>0</v>
      </c>
      <c r="HT60" s="954">
        <f t="shared" si="713"/>
        <v>0</v>
      </c>
      <c r="HU60" s="954">
        <f t="shared" si="713"/>
        <v>0</v>
      </c>
      <c r="HV60" s="954">
        <f t="shared" si="713"/>
        <v>0</v>
      </c>
    </row>
    <row r="61" spans="1:230" s="2" customFormat="1" x14ac:dyDescent="0.25">
      <c r="A61" s="802"/>
      <c r="B61" s="918">
        <v>8.1</v>
      </c>
      <c r="C61" s="7"/>
      <c r="D61" s="119"/>
      <c r="E61" s="1056" t="s">
        <v>177</v>
      </c>
      <c r="F61" s="1056"/>
      <c r="G61" s="1057"/>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606"/>
        <v>13</v>
      </c>
      <c r="AW61" s="163">
        <f t="shared" si="607"/>
        <v>1.0833333333333333</v>
      </c>
      <c r="AX61" s="376">
        <v>1</v>
      </c>
      <c r="AY61" s="70">
        <v>1</v>
      </c>
      <c r="AZ61" s="23">
        <v>1</v>
      </c>
      <c r="BA61" s="70">
        <v>2</v>
      </c>
      <c r="BB61" s="23">
        <v>1</v>
      </c>
      <c r="BC61" s="70">
        <v>0</v>
      </c>
      <c r="BD61" s="634">
        <v>0</v>
      </c>
      <c r="BE61" s="70">
        <v>1</v>
      </c>
      <c r="BF61" s="634">
        <v>1</v>
      </c>
      <c r="BG61" s="70">
        <v>1</v>
      </c>
      <c r="BH61" s="634">
        <v>1</v>
      </c>
      <c r="BI61" s="70">
        <v>2</v>
      </c>
      <c r="BJ61" s="130">
        <f t="shared" si="610"/>
        <v>12</v>
      </c>
      <c r="BK61" s="163">
        <f t="shared" si="611"/>
        <v>1</v>
      </c>
      <c r="BL61" s="376">
        <v>1</v>
      </c>
      <c r="BM61" s="70">
        <v>1</v>
      </c>
      <c r="BN61" s="23">
        <v>1</v>
      </c>
      <c r="BO61" s="70">
        <v>1</v>
      </c>
      <c r="BP61" s="23">
        <v>1</v>
      </c>
      <c r="BQ61" s="70">
        <v>0</v>
      </c>
      <c r="BR61" s="634">
        <v>0</v>
      </c>
      <c r="BS61" s="70">
        <v>1</v>
      </c>
      <c r="BT61" s="634">
        <v>2</v>
      </c>
      <c r="BU61" s="634">
        <v>0</v>
      </c>
      <c r="BV61" s="634">
        <v>0</v>
      </c>
      <c r="BW61" s="634">
        <v>0</v>
      </c>
      <c r="BX61" s="130">
        <f t="shared" si="618"/>
        <v>8</v>
      </c>
      <c r="BY61" s="163">
        <f t="shared" si="619"/>
        <v>0.66666666666666663</v>
      </c>
      <c r="BZ61" s="634">
        <v>0</v>
      </c>
      <c r="CA61" s="70">
        <v>1</v>
      </c>
      <c r="CB61" s="23">
        <v>0</v>
      </c>
      <c r="CC61" s="1025">
        <v>0</v>
      </c>
      <c r="CD61" s="23">
        <v>1</v>
      </c>
      <c r="CE61" s="1025">
        <v>0</v>
      </c>
      <c r="CF61" s="1027">
        <v>0</v>
      </c>
      <c r="CG61" s="1025">
        <v>0</v>
      </c>
      <c r="CH61" s="1027"/>
      <c r="CI61" s="1027"/>
      <c r="CJ61" s="1027"/>
      <c r="CK61" s="1027"/>
      <c r="CL61" s="1028">
        <f t="shared" si="624"/>
        <v>2</v>
      </c>
      <c r="CM61" s="163">
        <f t="shared" si="625"/>
        <v>0.25</v>
      </c>
      <c r="CN61" s="683">
        <f t="shared" si="671"/>
        <v>-1</v>
      </c>
      <c r="CO61" s="672">
        <f t="shared" si="705"/>
        <v>-0.5</v>
      </c>
      <c r="CP61" s="683">
        <f t="shared" si="672"/>
        <v>0</v>
      </c>
      <c r="CQ61" s="672">
        <f t="shared" si="673"/>
        <v>0</v>
      </c>
      <c r="CR61" s="683">
        <f t="shared" si="674"/>
        <v>0</v>
      </c>
      <c r="CS61" s="672">
        <f t="shared" si="675"/>
        <v>0</v>
      </c>
      <c r="CT61" s="683">
        <f t="shared" si="676"/>
        <v>1</v>
      </c>
      <c r="CU61" s="672">
        <f t="shared" si="677"/>
        <v>1</v>
      </c>
      <c r="CV61" s="683">
        <f t="shared" si="678"/>
        <v>-1</v>
      </c>
      <c r="CW61" s="672">
        <f>CV61/BA61</f>
        <v>-0.5</v>
      </c>
      <c r="CX61" s="683">
        <f t="shared" si="679"/>
        <v>-1</v>
      </c>
      <c r="CY61" s="672">
        <f t="shared" si="714"/>
        <v>-1</v>
      </c>
      <c r="CZ61" s="683">
        <f t="shared" si="680"/>
        <v>0</v>
      </c>
      <c r="DA61" s="788">
        <v>0</v>
      </c>
      <c r="DB61" s="683">
        <f t="shared" si="681"/>
        <v>1</v>
      </c>
      <c r="DC61" s="672">
        <v>1</v>
      </c>
      <c r="DD61" s="683">
        <f t="shared" si="682"/>
        <v>0</v>
      </c>
      <c r="DE61" s="672">
        <f t="shared" si="683"/>
        <v>0</v>
      </c>
      <c r="DF61" s="683">
        <f t="shared" si="684"/>
        <v>0</v>
      </c>
      <c r="DG61" s="109">
        <f t="shared" si="685"/>
        <v>0</v>
      </c>
      <c r="DH61" s="683">
        <f t="shared" si="686"/>
        <v>0</v>
      </c>
      <c r="DI61" s="672">
        <f t="shared" si="687"/>
        <v>0</v>
      </c>
      <c r="DJ61" s="683">
        <f t="shared" si="688"/>
        <v>1</v>
      </c>
      <c r="DK61" s="672">
        <f>DJ61/BH61</f>
        <v>1</v>
      </c>
      <c r="DL61" s="683">
        <f t="shared" si="689"/>
        <v>-1</v>
      </c>
      <c r="DM61" s="672">
        <f t="shared" si="690"/>
        <v>-0.5</v>
      </c>
      <c r="DN61" s="332">
        <f t="shared" si="691"/>
        <v>0</v>
      </c>
      <c r="DO61" s="410">
        <f t="shared" si="692"/>
        <v>0</v>
      </c>
      <c r="DP61" s="332">
        <f t="shared" si="693"/>
        <v>0</v>
      </c>
      <c r="DQ61" s="410">
        <f t="shared" si="694"/>
        <v>0</v>
      </c>
      <c r="DR61" s="332">
        <f t="shared" si="695"/>
        <v>0</v>
      </c>
      <c r="DS61" s="410">
        <f t="shared" si="696"/>
        <v>0</v>
      </c>
      <c r="DT61" s="332">
        <f t="shared" si="697"/>
        <v>0</v>
      </c>
      <c r="DU61" s="410">
        <f t="shared" si="706"/>
        <v>0</v>
      </c>
      <c r="DV61" s="332">
        <f t="shared" si="626"/>
        <v>-1</v>
      </c>
      <c r="DW61" s="410">
        <f t="shared" si="698"/>
        <v>-1</v>
      </c>
      <c r="DX61" s="332">
        <f t="shared" si="627"/>
        <v>0</v>
      </c>
      <c r="DY61" s="410">
        <v>0</v>
      </c>
      <c r="DZ61" s="332">
        <f t="shared" si="628"/>
        <v>1</v>
      </c>
      <c r="EA61" s="410">
        <v>1</v>
      </c>
      <c r="EB61" s="332">
        <f t="shared" si="629"/>
        <v>1</v>
      </c>
      <c r="EC61" s="410">
        <f t="shared" si="699"/>
        <v>1</v>
      </c>
      <c r="ED61" s="332">
        <f t="shared" si="630"/>
        <v>-2</v>
      </c>
      <c r="EE61" s="410">
        <f t="shared" si="631"/>
        <v>-1</v>
      </c>
      <c r="EF61" s="332">
        <f t="shared" si="632"/>
        <v>0</v>
      </c>
      <c r="EG61" s="410">
        <v>0</v>
      </c>
      <c r="EH61" s="332">
        <f t="shared" si="634"/>
        <v>0</v>
      </c>
      <c r="EI61" s="410">
        <v>0</v>
      </c>
      <c r="EJ61" s="332">
        <f t="shared" si="636"/>
        <v>0</v>
      </c>
      <c r="EK61" s="410">
        <v>0</v>
      </c>
      <c r="EL61" s="332">
        <f t="shared" si="638"/>
        <v>1</v>
      </c>
      <c r="EM61" s="410">
        <v>0</v>
      </c>
      <c r="EN61" s="332">
        <f t="shared" si="640"/>
        <v>-1</v>
      </c>
      <c r="EO61" s="410">
        <f t="shared" si="641"/>
        <v>-1</v>
      </c>
      <c r="EP61" s="332">
        <f t="shared" si="642"/>
        <v>0</v>
      </c>
      <c r="EQ61" s="410">
        <v>0</v>
      </c>
      <c r="ER61" s="332">
        <f t="shared" si="644"/>
        <v>1</v>
      </c>
      <c r="ES61" s="410">
        <v>1</v>
      </c>
      <c r="ET61" s="332">
        <f t="shared" si="646"/>
        <v>-1</v>
      </c>
      <c r="EU61" s="410">
        <f t="shared" si="647"/>
        <v>-1</v>
      </c>
      <c r="EV61" s="332">
        <f t="shared" si="648"/>
        <v>0</v>
      </c>
      <c r="EW61" s="410">
        <v>0</v>
      </c>
      <c r="EX61" s="332">
        <f t="shared" si="650"/>
        <v>0</v>
      </c>
      <c r="EY61" s="410">
        <v>0</v>
      </c>
      <c r="EZ61" s="332">
        <f t="shared" si="652"/>
        <v>0</v>
      </c>
      <c r="FA61" s="410" t="e">
        <f t="shared" si="653"/>
        <v>#DIV/0!</v>
      </c>
      <c r="FB61" s="332">
        <f t="shared" si="654"/>
        <v>0</v>
      </c>
      <c r="FC61" s="410" t="e">
        <f t="shared" si="655"/>
        <v>#DIV/0!</v>
      </c>
      <c r="FD61" s="332">
        <f t="shared" si="656"/>
        <v>0</v>
      </c>
      <c r="FE61" s="410" t="e">
        <f t="shared" si="657"/>
        <v>#DIV/0!</v>
      </c>
      <c r="FF61" s="332">
        <f t="shared" si="658"/>
        <v>0</v>
      </c>
      <c r="FG61" s="410" t="e">
        <f t="shared" si="659"/>
        <v>#DIV/0!</v>
      </c>
      <c r="FH61" s="921">
        <f t="shared" si="660"/>
        <v>1</v>
      </c>
      <c r="FI61" s="922">
        <f t="shared" si="661"/>
        <v>0</v>
      </c>
      <c r="FJ61" s="122">
        <f t="shared" si="662"/>
        <v>-1</v>
      </c>
      <c r="FK61" s="1024">
        <f t="shared" si="663"/>
        <v>-1</v>
      </c>
      <c r="FL61" s="707"/>
      <c r="FM61" s="707"/>
      <c r="FN61" s="707"/>
      <c r="FO61" s="2" t="str">
        <f t="shared" si="707"/>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708"/>
        <v>1</v>
      </c>
      <c r="GB61" s="271">
        <f t="shared" si="708"/>
        <v>1</v>
      </c>
      <c r="GC61" s="271">
        <f t="shared" si="708"/>
        <v>1</v>
      </c>
      <c r="GD61" s="271">
        <f t="shared" si="708"/>
        <v>2</v>
      </c>
      <c r="GE61" s="271">
        <f t="shared" si="708"/>
        <v>0</v>
      </c>
      <c r="GF61" s="271">
        <f t="shared" si="708"/>
        <v>1</v>
      </c>
      <c r="GG61" s="271">
        <f t="shared" si="708"/>
        <v>1</v>
      </c>
      <c r="GH61" s="271">
        <f t="shared" si="708"/>
        <v>1</v>
      </c>
      <c r="GI61" s="271">
        <f t="shared" si="708"/>
        <v>1</v>
      </c>
      <c r="GJ61" s="271">
        <f t="shared" si="708"/>
        <v>1</v>
      </c>
      <c r="GK61" s="271">
        <f t="shared" si="708"/>
        <v>1</v>
      </c>
      <c r="GL61" s="271">
        <f t="shared" si="708"/>
        <v>2</v>
      </c>
      <c r="GM61" s="271">
        <f t="shared" si="709"/>
        <v>1</v>
      </c>
      <c r="GN61" s="271">
        <f t="shared" si="709"/>
        <v>1</v>
      </c>
      <c r="GO61" s="271">
        <f t="shared" si="709"/>
        <v>1</v>
      </c>
      <c r="GP61" s="271">
        <f t="shared" si="709"/>
        <v>2</v>
      </c>
      <c r="GQ61" s="271">
        <f t="shared" si="709"/>
        <v>1</v>
      </c>
      <c r="GR61" s="271">
        <f t="shared" si="709"/>
        <v>0</v>
      </c>
      <c r="GS61" s="271">
        <f t="shared" si="709"/>
        <v>0</v>
      </c>
      <c r="GT61" s="271">
        <f t="shared" si="709"/>
        <v>1</v>
      </c>
      <c r="GU61" s="271">
        <f t="shared" si="709"/>
        <v>1</v>
      </c>
      <c r="GV61" s="271">
        <f t="shared" si="709"/>
        <v>1</v>
      </c>
      <c r="GW61" s="271">
        <f t="shared" si="709"/>
        <v>1</v>
      </c>
      <c r="GX61" s="271">
        <f t="shared" si="709"/>
        <v>2</v>
      </c>
      <c r="GY61" s="826">
        <f t="shared" si="710"/>
        <v>1</v>
      </c>
      <c r="GZ61" s="826">
        <f t="shared" si="710"/>
        <v>1</v>
      </c>
      <c r="HA61" s="826">
        <f t="shared" si="710"/>
        <v>1</v>
      </c>
      <c r="HB61" s="826">
        <f t="shared" si="710"/>
        <v>1</v>
      </c>
      <c r="HC61" s="826">
        <f t="shared" si="710"/>
        <v>1</v>
      </c>
      <c r="HD61" s="826">
        <f t="shared" si="701"/>
        <v>0</v>
      </c>
      <c r="HE61" s="826">
        <f t="shared" si="702"/>
        <v>0</v>
      </c>
      <c r="HF61" s="826">
        <f t="shared" si="703"/>
        <v>1</v>
      </c>
      <c r="HG61" s="826">
        <f t="shared" si="704"/>
        <v>2</v>
      </c>
      <c r="HH61" s="826">
        <f t="shared" si="711"/>
        <v>0</v>
      </c>
      <c r="HI61" s="826">
        <f t="shared" si="711"/>
        <v>0</v>
      </c>
      <c r="HJ61" s="826">
        <f t="shared" si="711"/>
        <v>0</v>
      </c>
      <c r="HK61" s="954">
        <f t="shared" si="712"/>
        <v>0</v>
      </c>
      <c r="HL61" s="954">
        <f t="shared" si="713"/>
        <v>1</v>
      </c>
      <c r="HM61" s="954">
        <f t="shared" si="713"/>
        <v>0</v>
      </c>
      <c r="HN61" s="954">
        <f t="shared" si="713"/>
        <v>0</v>
      </c>
      <c r="HO61" s="954">
        <f t="shared" si="713"/>
        <v>1</v>
      </c>
      <c r="HP61" s="954">
        <f t="shared" si="713"/>
        <v>0</v>
      </c>
      <c r="HQ61" s="954">
        <f t="shared" si="713"/>
        <v>0</v>
      </c>
      <c r="HR61" s="954">
        <f t="shared" si="713"/>
        <v>0</v>
      </c>
      <c r="HS61" s="954">
        <f t="shared" si="713"/>
        <v>0</v>
      </c>
      <c r="HT61" s="954">
        <f t="shared" si="713"/>
        <v>0</v>
      </c>
      <c r="HU61" s="954">
        <f t="shared" si="713"/>
        <v>0</v>
      </c>
      <c r="HV61" s="954">
        <f t="shared" si="713"/>
        <v>0</v>
      </c>
    </row>
    <row r="62" spans="1:230" x14ac:dyDescent="0.25">
      <c r="A62" s="802"/>
      <c r="B62" s="918">
        <v>8.11</v>
      </c>
      <c r="C62" s="7"/>
      <c r="D62" s="119"/>
      <c r="E62" s="1056" t="s">
        <v>117</v>
      </c>
      <c r="F62" s="1056"/>
      <c r="G62" s="1057"/>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606"/>
        <v>115</v>
      </c>
      <c r="AW62" s="163">
        <f t="shared" si="607"/>
        <v>9.5833333333333339</v>
      </c>
      <c r="AX62" s="376">
        <v>0</v>
      </c>
      <c r="AY62" s="70">
        <v>5</v>
      </c>
      <c r="AZ62" s="23">
        <v>3</v>
      </c>
      <c r="BA62" s="70">
        <v>1</v>
      </c>
      <c r="BB62" s="23">
        <v>1</v>
      </c>
      <c r="BC62" s="70">
        <v>3</v>
      </c>
      <c r="BD62" s="634">
        <v>1</v>
      </c>
      <c r="BE62" s="70">
        <v>4</v>
      </c>
      <c r="BF62" s="634">
        <v>2</v>
      </c>
      <c r="BG62" s="70">
        <v>3</v>
      </c>
      <c r="BH62" s="634">
        <v>2</v>
      </c>
      <c r="BI62" s="70">
        <v>1</v>
      </c>
      <c r="BJ62" s="130">
        <f t="shared" si="610"/>
        <v>26</v>
      </c>
      <c r="BK62" s="163">
        <f t="shared" si="611"/>
        <v>2.1666666666666665</v>
      </c>
      <c r="BL62" s="376">
        <v>2</v>
      </c>
      <c r="BM62" s="70">
        <v>2</v>
      </c>
      <c r="BN62" s="23">
        <v>3</v>
      </c>
      <c r="BO62" s="70">
        <v>3</v>
      </c>
      <c r="BP62" s="23">
        <v>2</v>
      </c>
      <c r="BQ62" s="70">
        <v>2</v>
      </c>
      <c r="BR62" s="634">
        <v>2</v>
      </c>
      <c r="BS62" s="70">
        <v>8</v>
      </c>
      <c r="BT62" s="634">
        <v>3</v>
      </c>
      <c r="BU62" s="634">
        <v>2</v>
      </c>
      <c r="BV62" s="634">
        <v>4</v>
      </c>
      <c r="BW62" s="634">
        <v>2</v>
      </c>
      <c r="BX62" s="130">
        <f t="shared" si="618"/>
        <v>35</v>
      </c>
      <c r="BY62" s="163">
        <f t="shared" si="619"/>
        <v>2.9166666666666665</v>
      </c>
      <c r="BZ62" s="634">
        <v>12</v>
      </c>
      <c r="CA62" s="70">
        <f>3+2</f>
        <v>5</v>
      </c>
      <c r="CB62" s="23">
        <v>3</v>
      </c>
      <c r="CC62" s="70">
        <v>2</v>
      </c>
      <c r="CD62" s="23">
        <v>2</v>
      </c>
      <c r="CE62" s="1025">
        <v>4</v>
      </c>
      <c r="CF62" s="1027">
        <v>2</v>
      </c>
      <c r="CG62" s="1025">
        <v>4</v>
      </c>
      <c r="CH62" s="1027"/>
      <c r="CI62" s="1027"/>
      <c r="CJ62" s="1027"/>
      <c r="CK62" s="1027"/>
      <c r="CL62" s="1028">
        <f t="shared" si="624"/>
        <v>34</v>
      </c>
      <c r="CM62" s="163">
        <f t="shared" si="625"/>
        <v>4.25</v>
      </c>
      <c r="CN62" s="683">
        <f t="shared" si="671"/>
        <v>-8</v>
      </c>
      <c r="CO62" s="672">
        <f t="shared" si="705"/>
        <v>-1</v>
      </c>
      <c r="CP62" s="683">
        <f t="shared" si="672"/>
        <v>5</v>
      </c>
      <c r="CQ62" s="481">
        <v>-1</v>
      </c>
      <c r="CR62" s="683">
        <f t="shared" si="674"/>
        <v>-2</v>
      </c>
      <c r="CS62" s="672">
        <f t="shared" si="675"/>
        <v>-0.4</v>
      </c>
      <c r="CT62" s="683">
        <f t="shared" si="676"/>
        <v>-2</v>
      </c>
      <c r="CU62" s="672">
        <f t="shared" si="677"/>
        <v>-0.66666666666666663</v>
      </c>
      <c r="CV62" s="683">
        <f t="shared" si="678"/>
        <v>0</v>
      </c>
      <c r="CW62" s="672">
        <f>CV62/BA62</f>
        <v>0</v>
      </c>
      <c r="CX62" s="683">
        <f t="shared" si="679"/>
        <v>2</v>
      </c>
      <c r="CY62" s="672">
        <f t="shared" si="714"/>
        <v>2</v>
      </c>
      <c r="CZ62" s="683">
        <f t="shared" si="680"/>
        <v>-2</v>
      </c>
      <c r="DA62" s="672">
        <f>CZ62/BC62</f>
        <v>-0.66666666666666663</v>
      </c>
      <c r="DB62" s="683">
        <f t="shared" si="681"/>
        <v>3</v>
      </c>
      <c r="DC62" s="672">
        <f>DB62/BD62</f>
        <v>3</v>
      </c>
      <c r="DD62" s="683">
        <f t="shared" si="682"/>
        <v>-2</v>
      </c>
      <c r="DE62" s="672">
        <f t="shared" si="683"/>
        <v>-0.5</v>
      </c>
      <c r="DF62" s="683">
        <f t="shared" si="684"/>
        <v>1</v>
      </c>
      <c r="DG62" s="109">
        <f t="shared" si="685"/>
        <v>0.5</v>
      </c>
      <c r="DH62" s="683">
        <f t="shared" si="686"/>
        <v>-1</v>
      </c>
      <c r="DI62" s="672">
        <f t="shared" si="687"/>
        <v>-0.33333333333333331</v>
      </c>
      <c r="DJ62" s="683">
        <f t="shared" si="688"/>
        <v>-1</v>
      </c>
      <c r="DK62" s="672">
        <f>DJ62/BH62</f>
        <v>-0.5</v>
      </c>
      <c r="DL62" s="683">
        <f t="shared" si="689"/>
        <v>1</v>
      </c>
      <c r="DM62" s="672">
        <f t="shared" si="690"/>
        <v>1</v>
      </c>
      <c r="DN62" s="332">
        <f t="shared" si="691"/>
        <v>0</v>
      </c>
      <c r="DO62" s="410">
        <f t="shared" si="692"/>
        <v>0</v>
      </c>
      <c r="DP62" s="332">
        <f t="shared" si="693"/>
        <v>1</v>
      </c>
      <c r="DQ62" s="410">
        <f t="shared" si="694"/>
        <v>0.5</v>
      </c>
      <c r="DR62" s="332">
        <f t="shared" si="695"/>
        <v>0</v>
      </c>
      <c r="DS62" s="410">
        <f t="shared" si="696"/>
        <v>0</v>
      </c>
      <c r="DT62" s="332">
        <f t="shared" si="697"/>
        <v>-1</v>
      </c>
      <c r="DU62" s="410">
        <f t="shared" si="706"/>
        <v>-0.33333333333333331</v>
      </c>
      <c r="DV62" s="332">
        <f t="shared" si="626"/>
        <v>0</v>
      </c>
      <c r="DW62" s="410">
        <f t="shared" si="698"/>
        <v>0</v>
      </c>
      <c r="DX62" s="332">
        <f t="shared" si="627"/>
        <v>0</v>
      </c>
      <c r="DY62" s="410">
        <f>DX62/BQ62</f>
        <v>0</v>
      </c>
      <c r="DZ62" s="332">
        <f t="shared" si="628"/>
        <v>6</v>
      </c>
      <c r="EA62" s="410">
        <f>DZ62/BR62</f>
        <v>3</v>
      </c>
      <c r="EB62" s="332">
        <f t="shared" si="629"/>
        <v>-5</v>
      </c>
      <c r="EC62" s="410">
        <f t="shared" si="699"/>
        <v>-0.625</v>
      </c>
      <c r="ED62" s="332">
        <f t="shared" si="630"/>
        <v>-1</v>
      </c>
      <c r="EE62" s="410">
        <f t="shared" si="631"/>
        <v>-0.33333333333333331</v>
      </c>
      <c r="EF62" s="332">
        <f t="shared" si="632"/>
        <v>2</v>
      </c>
      <c r="EG62" s="410">
        <f t="shared" si="633"/>
        <v>1</v>
      </c>
      <c r="EH62" s="332">
        <f t="shared" si="634"/>
        <v>-2</v>
      </c>
      <c r="EI62" s="410">
        <f t="shared" si="635"/>
        <v>-0.5</v>
      </c>
      <c r="EJ62" s="332">
        <f t="shared" si="636"/>
        <v>10</v>
      </c>
      <c r="EK62" s="410">
        <f t="shared" si="637"/>
        <v>5</v>
      </c>
      <c r="EL62" s="332">
        <f t="shared" si="638"/>
        <v>-7</v>
      </c>
      <c r="EM62" s="410">
        <f t="shared" si="639"/>
        <v>-0.58333333333333337</v>
      </c>
      <c r="EN62" s="332">
        <f t="shared" si="640"/>
        <v>-2</v>
      </c>
      <c r="EO62" s="410">
        <f t="shared" si="641"/>
        <v>-0.4</v>
      </c>
      <c r="EP62" s="332">
        <f t="shared" si="642"/>
        <v>-1</v>
      </c>
      <c r="EQ62" s="410">
        <f t="shared" si="643"/>
        <v>-0.33333333333333331</v>
      </c>
      <c r="ER62" s="332">
        <f t="shared" si="644"/>
        <v>0</v>
      </c>
      <c r="ES62" s="410">
        <f t="shared" si="645"/>
        <v>0</v>
      </c>
      <c r="ET62" s="332">
        <f t="shared" si="646"/>
        <v>2</v>
      </c>
      <c r="EU62" s="410">
        <f t="shared" si="647"/>
        <v>1</v>
      </c>
      <c r="EV62" s="332">
        <f t="shared" si="648"/>
        <v>-2</v>
      </c>
      <c r="EW62" s="410">
        <f t="shared" si="649"/>
        <v>-0.5</v>
      </c>
      <c r="EX62" s="332">
        <f t="shared" si="650"/>
        <v>2</v>
      </c>
      <c r="EY62" s="410">
        <f t="shared" si="651"/>
        <v>1</v>
      </c>
      <c r="EZ62" s="332">
        <f t="shared" si="652"/>
        <v>-4</v>
      </c>
      <c r="FA62" s="410">
        <f t="shared" si="653"/>
        <v>-1</v>
      </c>
      <c r="FB62" s="332">
        <f t="shared" si="654"/>
        <v>0</v>
      </c>
      <c r="FC62" s="410" t="e">
        <f t="shared" si="655"/>
        <v>#DIV/0!</v>
      </c>
      <c r="FD62" s="332">
        <f t="shared" si="656"/>
        <v>0</v>
      </c>
      <c r="FE62" s="410" t="e">
        <f t="shared" si="657"/>
        <v>#DIV/0!</v>
      </c>
      <c r="FF62" s="332">
        <f t="shared" si="658"/>
        <v>0</v>
      </c>
      <c r="FG62" s="410" t="e">
        <f t="shared" si="659"/>
        <v>#DIV/0!</v>
      </c>
      <c r="FH62" s="921">
        <f t="shared" si="660"/>
        <v>8</v>
      </c>
      <c r="FI62" s="922">
        <f t="shared" si="661"/>
        <v>4</v>
      </c>
      <c r="FJ62" s="122">
        <f t="shared" si="662"/>
        <v>-4</v>
      </c>
      <c r="FK62" s="1024">
        <f t="shared" ref="FK62:FK70" si="715">IF(ISERROR(FJ62/FH62),0,FJ62/FH62)</f>
        <v>-0.5</v>
      </c>
      <c r="FL62" s="707"/>
      <c r="FM62" s="707"/>
      <c r="FN62" s="707"/>
      <c r="FO62" t="str">
        <f t="shared" si="707"/>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708"/>
        <v>9</v>
      </c>
      <c r="GB62" s="271">
        <f t="shared" si="708"/>
        <v>8</v>
      </c>
      <c r="GC62" s="271">
        <f t="shared" si="708"/>
        <v>3</v>
      </c>
      <c r="GD62" s="271">
        <f t="shared" si="708"/>
        <v>10</v>
      </c>
      <c r="GE62" s="271">
        <f t="shared" si="708"/>
        <v>7</v>
      </c>
      <c r="GF62" s="271">
        <f t="shared" si="708"/>
        <v>5</v>
      </c>
      <c r="GG62" s="271">
        <f t="shared" si="708"/>
        <v>10</v>
      </c>
      <c r="GH62" s="271">
        <f t="shared" si="708"/>
        <v>6</v>
      </c>
      <c r="GI62" s="271">
        <f t="shared" si="708"/>
        <v>17</v>
      </c>
      <c r="GJ62" s="271">
        <f t="shared" si="708"/>
        <v>24</v>
      </c>
      <c r="GK62" s="271">
        <f t="shared" si="708"/>
        <v>8</v>
      </c>
      <c r="GL62" s="271">
        <f t="shared" si="708"/>
        <v>8</v>
      </c>
      <c r="GM62" s="271">
        <f t="shared" si="709"/>
        <v>0</v>
      </c>
      <c r="GN62" s="271">
        <f t="shared" si="709"/>
        <v>5</v>
      </c>
      <c r="GO62" s="271">
        <f t="shared" si="709"/>
        <v>3</v>
      </c>
      <c r="GP62" s="271">
        <f t="shared" si="709"/>
        <v>1</v>
      </c>
      <c r="GQ62" s="271">
        <f t="shared" si="709"/>
        <v>1</v>
      </c>
      <c r="GR62" s="271">
        <f t="shared" si="709"/>
        <v>3</v>
      </c>
      <c r="GS62" s="271">
        <f t="shared" si="709"/>
        <v>1</v>
      </c>
      <c r="GT62" s="271">
        <f t="shared" si="709"/>
        <v>4</v>
      </c>
      <c r="GU62" s="271">
        <f t="shared" si="709"/>
        <v>2</v>
      </c>
      <c r="GV62" s="271">
        <f t="shared" si="709"/>
        <v>3</v>
      </c>
      <c r="GW62" s="271">
        <f t="shared" si="709"/>
        <v>2</v>
      </c>
      <c r="GX62" s="271">
        <f t="shared" si="709"/>
        <v>1</v>
      </c>
      <c r="GY62" s="826">
        <f t="shared" si="710"/>
        <v>2</v>
      </c>
      <c r="GZ62" s="826">
        <f t="shared" si="710"/>
        <v>2</v>
      </c>
      <c r="HA62" s="826">
        <f t="shared" si="710"/>
        <v>3</v>
      </c>
      <c r="HB62" s="826">
        <f t="shared" si="710"/>
        <v>3</v>
      </c>
      <c r="HC62" s="826">
        <f t="shared" si="710"/>
        <v>2</v>
      </c>
      <c r="HD62" s="826">
        <f t="shared" si="701"/>
        <v>2</v>
      </c>
      <c r="HE62" s="826">
        <f t="shared" si="702"/>
        <v>2</v>
      </c>
      <c r="HF62" s="826">
        <f t="shared" si="703"/>
        <v>8</v>
      </c>
      <c r="HG62" s="826">
        <f t="shared" si="704"/>
        <v>3</v>
      </c>
      <c r="HH62" s="826">
        <f t="shared" si="711"/>
        <v>2</v>
      </c>
      <c r="HI62" s="826">
        <f t="shared" si="711"/>
        <v>4</v>
      </c>
      <c r="HJ62" s="826">
        <f t="shared" si="711"/>
        <v>2</v>
      </c>
      <c r="HK62" s="954">
        <f t="shared" si="712"/>
        <v>12</v>
      </c>
      <c r="HL62" s="954">
        <f t="shared" si="713"/>
        <v>5</v>
      </c>
      <c r="HM62" s="954">
        <f t="shared" si="713"/>
        <v>3</v>
      </c>
      <c r="HN62" s="954">
        <f t="shared" si="713"/>
        <v>2</v>
      </c>
      <c r="HO62" s="954">
        <f t="shared" si="713"/>
        <v>2</v>
      </c>
      <c r="HP62" s="954">
        <f t="shared" si="713"/>
        <v>4</v>
      </c>
      <c r="HQ62" s="954">
        <f t="shared" si="713"/>
        <v>2</v>
      </c>
      <c r="HR62" s="954">
        <f t="shared" si="713"/>
        <v>4</v>
      </c>
      <c r="HS62" s="954">
        <f t="shared" si="713"/>
        <v>0</v>
      </c>
      <c r="HT62" s="954">
        <f t="shared" si="713"/>
        <v>0</v>
      </c>
      <c r="HU62" s="954">
        <f t="shared" si="713"/>
        <v>0</v>
      </c>
      <c r="HV62" s="954">
        <f t="shared" si="713"/>
        <v>0</v>
      </c>
    </row>
    <row r="63" spans="1:230" s="32" customFormat="1" x14ac:dyDescent="0.25">
      <c r="A63" s="802"/>
      <c r="B63" s="235">
        <v>8.1199999999999992</v>
      </c>
      <c r="C63" s="30"/>
      <c r="D63" s="455"/>
      <c r="E63" s="1052" t="s">
        <v>61</v>
      </c>
      <c r="F63" s="1052"/>
      <c r="G63" s="1053"/>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606"/>
        <v>1780</v>
      </c>
      <c r="AW63" s="164">
        <f t="shared" si="607"/>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610"/>
        <v>1199</v>
      </c>
      <c r="BK63" s="164">
        <f t="shared" si="611"/>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18"/>
        <v>2342</v>
      </c>
      <c r="BY63" s="164">
        <f t="shared" si="619"/>
        <v>195.16666666666666</v>
      </c>
      <c r="BZ63" s="635">
        <f>126+72</f>
        <v>198</v>
      </c>
      <c r="CA63" s="78">
        <v>193</v>
      </c>
      <c r="CB63" s="31">
        <v>197</v>
      </c>
      <c r="CC63" s="78">
        <v>181</v>
      </c>
      <c r="CD63" s="31">
        <v>219</v>
      </c>
      <c r="CE63" s="78">
        <v>106</v>
      </c>
      <c r="CF63" s="635">
        <v>159</v>
      </c>
      <c r="CG63" s="78">
        <v>175</v>
      </c>
      <c r="CH63" s="635"/>
      <c r="CI63" s="635"/>
      <c r="CJ63" s="635"/>
      <c r="CK63" s="635"/>
      <c r="CL63" s="145">
        <f t="shared" si="624"/>
        <v>1428</v>
      </c>
      <c r="CM63" s="164">
        <f t="shared" si="625"/>
        <v>178.5</v>
      </c>
      <c r="CN63" s="695">
        <f t="shared" si="671"/>
        <v>-1</v>
      </c>
      <c r="CO63" s="678">
        <f t="shared" si="705"/>
        <v>-1.1235955056179775E-2</v>
      </c>
      <c r="CP63" s="695">
        <f t="shared" si="672"/>
        <v>71</v>
      </c>
      <c r="CQ63" s="678">
        <f>CP63/AX63</f>
        <v>0.80681818181818177</v>
      </c>
      <c r="CR63" s="695">
        <f t="shared" si="674"/>
        <v>-88</v>
      </c>
      <c r="CS63" s="678">
        <f t="shared" si="675"/>
        <v>-0.55345911949685533</v>
      </c>
      <c r="CT63" s="695">
        <f t="shared" si="676"/>
        <v>12</v>
      </c>
      <c r="CU63" s="678">
        <f t="shared" si="677"/>
        <v>0.16901408450704225</v>
      </c>
      <c r="CV63" s="695">
        <f t="shared" si="678"/>
        <v>-46</v>
      </c>
      <c r="CW63" s="678">
        <f>CV63/BA63</f>
        <v>-0.55421686746987953</v>
      </c>
      <c r="CX63" s="695">
        <f t="shared" si="679"/>
        <v>119</v>
      </c>
      <c r="CY63" s="678">
        <f t="shared" si="714"/>
        <v>3.2162162162162162</v>
      </c>
      <c r="CZ63" s="695">
        <f t="shared" si="680"/>
        <v>-105</v>
      </c>
      <c r="DA63" s="678">
        <f>CZ63/BC63</f>
        <v>-0.67307692307692313</v>
      </c>
      <c r="DB63" s="695">
        <f t="shared" si="681"/>
        <v>65</v>
      </c>
      <c r="DC63" s="678">
        <f>DB63/BD63</f>
        <v>1.2745098039215685</v>
      </c>
      <c r="DD63" s="695">
        <f t="shared" si="682"/>
        <v>-21</v>
      </c>
      <c r="DE63" s="678">
        <f t="shared" si="683"/>
        <v>-0.18103448275862069</v>
      </c>
      <c r="DF63" s="695">
        <f t="shared" si="684"/>
        <v>26</v>
      </c>
      <c r="DG63" s="117">
        <f t="shared" si="685"/>
        <v>0.27368421052631581</v>
      </c>
      <c r="DH63" s="695">
        <f t="shared" si="686"/>
        <v>-30</v>
      </c>
      <c r="DI63" s="678">
        <f t="shared" si="687"/>
        <v>-0.24793388429752067</v>
      </c>
      <c r="DJ63" s="695">
        <f t="shared" si="688"/>
        <v>40</v>
      </c>
      <c r="DK63" s="678">
        <f>DJ63/BH63</f>
        <v>0.43956043956043955</v>
      </c>
      <c r="DL63" s="695">
        <f t="shared" si="689"/>
        <v>9</v>
      </c>
      <c r="DM63" s="678">
        <f t="shared" si="690"/>
        <v>6.8702290076335881E-2</v>
      </c>
      <c r="DN63" s="338">
        <f t="shared" si="691"/>
        <v>35</v>
      </c>
      <c r="DO63" s="412">
        <f t="shared" si="692"/>
        <v>0.25</v>
      </c>
      <c r="DP63" s="338">
        <f t="shared" si="693"/>
        <v>-26</v>
      </c>
      <c r="DQ63" s="412">
        <f t="shared" si="694"/>
        <v>-0.14857142857142858</v>
      </c>
      <c r="DR63" s="338">
        <f t="shared" si="695"/>
        <v>-17</v>
      </c>
      <c r="DS63" s="412">
        <f t="shared" si="696"/>
        <v>-0.11409395973154363</v>
      </c>
      <c r="DT63" s="338">
        <f t="shared" si="697"/>
        <v>31</v>
      </c>
      <c r="DU63" s="412">
        <f t="shared" si="706"/>
        <v>0.23484848484848486</v>
      </c>
      <c r="DV63" s="338">
        <f t="shared" si="626"/>
        <v>-24</v>
      </c>
      <c r="DW63" s="412">
        <f t="shared" si="698"/>
        <v>-0.14723926380368099</v>
      </c>
      <c r="DX63" s="338">
        <f t="shared" si="627"/>
        <v>-21</v>
      </c>
      <c r="DY63" s="412">
        <f>DX63/BQ63</f>
        <v>-0.15107913669064749</v>
      </c>
      <c r="DZ63" s="338">
        <f t="shared" si="628"/>
        <v>-4</v>
      </c>
      <c r="EA63" s="412">
        <f>DZ63/BR63</f>
        <v>-3.3898305084745763E-2</v>
      </c>
      <c r="EB63" s="338">
        <f t="shared" si="629"/>
        <v>157</v>
      </c>
      <c r="EC63" s="412">
        <f t="shared" si="699"/>
        <v>1.3771929824561404</v>
      </c>
      <c r="ED63" s="338">
        <f t="shared" si="630"/>
        <v>87</v>
      </c>
      <c r="EE63" s="412">
        <f t="shared" si="631"/>
        <v>0.3210332103321033</v>
      </c>
      <c r="EF63" s="338">
        <f t="shared" si="632"/>
        <v>-27</v>
      </c>
      <c r="EG63" s="412">
        <f t="shared" si="633"/>
        <v>-7.5418994413407825E-2</v>
      </c>
      <c r="EH63" s="338">
        <f t="shared" si="634"/>
        <v>-79</v>
      </c>
      <c r="EI63" s="412">
        <f t="shared" si="635"/>
        <v>-0.23867069486404835</v>
      </c>
      <c r="EJ63" s="338">
        <f t="shared" si="636"/>
        <v>-54</v>
      </c>
      <c r="EK63" s="412">
        <f t="shared" si="637"/>
        <v>-0.21428571428571427</v>
      </c>
      <c r="EL63" s="338">
        <f t="shared" si="638"/>
        <v>-5</v>
      </c>
      <c r="EM63" s="412">
        <f t="shared" si="639"/>
        <v>-2.5252525252525252E-2</v>
      </c>
      <c r="EN63" s="338">
        <f t="shared" si="640"/>
        <v>4</v>
      </c>
      <c r="EO63" s="412">
        <f t="shared" si="641"/>
        <v>2.072538860103627E-2</v>
      </c>
      <c r="EP63" s="338">
        <f t="shared" si="642"/>
        <v>-16</v>
      </c>
      <c r="EQ63" s="412">
        <f t="shared" si="643"/>
        <v>-8.1218274111675121E-2</v>
      </c>
      <c r="ER63" s="338">
        <f t="shared" si="644"/>
        <v>38</v>
      </c>
      <c r="ES63" s="412">
        <f t="shared" si="645"/>
        <v>0.20994475138121546</v>
      </c>
      <c r="ET63" s="338">
        <f t="shared" si="646"/>
        <v>-113</v>
      </c>
      <c r="EU63" s="412">
        <f t="shared" si="647"/>
        <v>-0.51598173515981738</v>
      </c>
      <c r="EV63" s="338">
        <f t="shared" si="648"/>
        <v>53</v>
      </c>
      <c r="EW63" s="412">
        <f t="shared" si="649"/>
        <v>0.5</v>
      </c>
      <c r="EX63" s="338">
        <f t="shared" si="650"/>
        <v>16</v>
      </c>
      <c r="EY63" s="412">
        <f t="shared" si="651"/>
        <v>0.10062893081761007</v>
      </c>
      <c r="EZ63" s="338">
        <f t="shared" si="652"/>
        <v>-175</v>
      </c>
      <c r="FA63" s="412">
        <f t="shared" si="653"/>
        <v>-1</v>
      </c>
      <c r="FB63" s="338">
        <f t="shared" si="654"/>
        <v>0</v>
      </c>
      <c r="FC63" s="412" t="e">
        <f t="shared" si="655"/>
        <v>#DIV/0!</v>
      </c>
      <c r="FD63" s="338">
        <f t="shared" si="656"/>
        <v>0</v>
      </c>
      <c r="FE63" s="412" t="e">
        <f t="shared" si="657"/>
        <v>#DIV/0!</v>
      </c>
      <c r="FF63" s="338">
        <f t="shared" si="658"/>
        <v>0</v>
      </c>
      <c r="FG63" s="412" t="e">
        <f t="shared" si="659"/>
        <v>#DIV/0!</v>
      </c>
      <c r="FH63" s="924">
        <f t="shared" si="660"/>
        <v>114</v>
      </c>
      <c r="FI63" s="925">
        <f t="shared" si="661"/>
        <v>175</v>
      </c>
      <c r="FJ63" s="123">
        <f t="shared" si="662"/>
        <v>61</v>
      </c>
      <c r="FK63" s="117">
        <f t="shared" si="715"/>
        <v>0.53508771929824561</v>
      </c>
      <c r="FL63" s="711"/>
      <c r="FM63" s="711"/>
      <c r="FN63" s="711"/>
      <c r="FO63" s="32" t="str">
        <f t="shared" si="707"/>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708"/>
        <v>92</v>
      </c>
      <c r="GB63" s="279">
        <f t="shared" si="708"/>
        <v>96</v>
      </c>
      <c r="GC63" s="279">
        <f t="shared" si="708"/>
        <v>115</v>
      </c>
      <c r="GD63" s="279">
        <f t="shared" si="708"/>
        <v>210</v>
      </c>
      <c r="GE63" s="279">
        <f t="shared" si="708"/>
        <v>102</v>
      </c>
      <c r="GF63" s="279">
        <f t="shared" si="708"/>
        <v>122</v>
      </c>
      <c r="GG63" s="279">
        <f t="shared" si="708"/>
        <v>186</v>
      </c>
      <c r="GH63" s="279">
        <f t="shared" si="708"/>
        <v>216</v>
      </c>
      <c r="GI63" s="279">
        <f t="shared" si="708"/>
        <v>180</v>
      </c>
      <c r="GJ63" s="279">
        <f t="shared" si="708"/>
        <v>183</v>
      </c>
      <c r="GK63" s="279">
        <f t="shared" si="708"/>
        <v>189</v>
      </c>
      <c r="GL63" s="279">
        <f t="shared" si="708"/>
        <v>89</v>
      </c>
      <c r="GM63" s="279">
        <f t="shared" si="709"/>
        <v>88</v>
      </c>
      <c r="GN63" s="279">
        <f t="shared" si="709"/>
        <v>159</v>
      </c>
      <c r="GO63" s="279">
        <f t="shared" si="709"/>
        <v>71</v>
      </c>
      <c r="GP63" s="279">
        <f t="shared" si="709"/>
        <v>83</v>
      </c>
      <c r="GQ63" s="279">
        <f t="shared" si="709"/>
        <v>37</v>
      </c>
      <c r="GR63" s="279">
        <f t="shared" si="709"/>
        <v>156</v>
      </c>
      <c r="GS63" s="279">
        <f t="shared" si="709"/>
        <v>51</v>
      </c>
      <c r="GT63" s="279">
        <f t="shared" si="709"/>
        <v>116</v>
      </c>
      <c r="GU63" s="279">
        <f t="shared" si="709"/>
        <v>95</v>
      </c>
      <c r="GV63" s="279">
        <f t="shared" si="709"/>
        <v>121</v>
      </c>
      <c r="GW63" s="279">
        <f t="shared" si="709"/>
        <v>91</v>
      </c>
      <c r="GX63" s="279">
        <f t="shared" si="709"/>
        <v>131</v>
      </c>
      <c r="GY63" s="830">
        <f t="shared" si="710"/>
        <v>140</v>
      </c>
      <c r="GZ63" s="830">
        <f t="shared" si="710"/>
        <v>175</v>
      </c>
      <c r="HA63" s="830">
        <f t="shared" si="710"/>
        <v>149</v>
      </c>
      <c r="HB63" s="830">
        <f t="shared" si="710"/>
        <v>132</v>
      </c>
      <c r="HC63" s="830">
        <f t="shared" si="710"/>
        <v>163</v>
      </c>
      <c r="HD63" s="830">
        <f t="shared" si="701"/>
        <v>139</v>
      </c>
      <c r="HE63" s="830">
        <f t="shared" si="702"/>
        <v>118</v>
      </c>
      <c r="HF63" s="830">
        <f t="shared" si="703"/>
        <v>114</v>
      </c>
      <c r="HG63" s="830">
        <f t="shared" si="704"/>
        <v>271</v>
      </c>
      <c r="HH63" s="830">
        <f t="shared" si="711"/>
        <v>358</v>
      </c>
      <c r="HI63" s="830">
        <f t="shared" si="711"/>
        <v>331</v>
      </c>
      <c r="HJ63" s="830">
        <f t="shared" si="711"/>
        <v>252</v>
      </c>
      <c r="HK63" s="958">
        <f t="shared" si="712"/>
        <v>198</v>
      </c>
      <c r="HL63" s="958">
        <f t="shared" si="713"/>
        <v>193</v>
      </c>
      <c r="HM63" s="958">
        <f t="shared" si="713"/>
        <v>197</v>
      </c>
      <c r="HN63" s="958">
        <f t="shared" si="713"/>
        <v>181</v>
      </c>
      <c r="HO63" s="958">
        <f t="shared" si="713"/>
        <v>219</v>
      </c>
      <c r="HP63" s="958">
        <f t="shared" si="713"/>
        <v>106</v>
      </c>
      <c r="HQ63" s="958">
        <f t="shared" si="713"/>
        <v>159</v>
      </c>
      <c r="HR63" s="958">
        <f t="shared" si="713"/>
        <v>175</v>
      </c>
      <c r="HS63" s="958">
        <f t="shared" si="713"/>
        <v>0</v>
      </c>
      <c r="HT63" s="958">
        <f t="shared" si="713"/>
        <v>0</v>
      </c>
      <c r="HU63" s="958">
        <f t="shared" si="713"/>
        <v>0</v>
      </c>
      <c r="HV63" s="958">
        <f t="shared" si="713"/>
        <v>0</v>
      </c>
    </row>
    <row r="64" spans="1:230" s="1" customFormat="1" ht="15.75" thickBot="1" x14ac:dyDescent="0.3">
      <c r="A64" s="803"/>
      <c r="B64" s="104">
        <v>8.1300000000000008</v>
      </c>
      <c r="C64" s="4"/>
      <c r="D64" s="456"/>
      <c r="E64" s="1050" t="s">
        <v>62</v>
      </c>
      <c r="F64" s="1050"/>
      <c r="G64" s="1051"/>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606"/>
        <v>2237</v>
      </c>
      <c r="AW64" s="165">
        <f t="shared" si="607"/>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610"/>
        <v>611</v>
      </c>
      <c r="BK64" s="165">
        <f t="shared" si="611"/>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18"/>
        <v>574</v>
      </c>
      <c r="BY64" s="165">
        <f t="shared" si="619"/>
        <v>47.833333333333336</v>
      </c>
      <c r="BZ64" s="637">
        <v>20</v>
      </c>
      <c r="CA64" s="65">
        <v>17</v>
      </c>
      <c r="CB64" s="17">
        <v>33</v>
      </c>
      <c r="CC64" s="65">
        <v>45</v>
      </c>
      <c r="CD64" s="17">
        <v>14</v>
      </c>
      <c r="CE64" s="65">
        <v>39</v>
      </c>
      <c r="CF64" s="637">
        <v>67</v>
      </c>
      <c r="CG64" s="65">
        <v>50</v>
      </c>
      <c r="CH64" s="637"/>
      <c r="CI64" s="637"/>
      <c r="CJ64" s="637"/>
      <c r="CK64" s="637"/>
      <c r="CL64" s="146">
        <f t="shared" si="624"/>
        <v>285</v>
      </c>
      <c r="CM64" s="165">
        <f t="shared" si="625"/>
        <v>35.625</v>
      </c>
      <c r="CN64" s="667">
        <f t="shared" si="671"/>
        <v>-26</v>
      </c>
      <c r="CO64" s="681">
        <f t="shared" si="705"/>
        <v>-0.20155038759689922</v>
      </c>
      <c r="CP64" s="667">
        <f t="shared" si="672"/>
        <v>78</v>
      </c>
      <c r="CQ64" s="681">
        <f>CP64/AX64</f>
        <v>0.75728155339805825</v>
      </c>
      <c r="CR64" s="667">
        <f t="shared" si="674"/>
        <v>-24</v>
      </c>
      <c r="CS64" s="681">
        <f t="shared" si="675"/>
        <v>-0.13259668508287292</v>
      </c>
      <c r="CT64" s="667">
        <f t="shared" si="676"/>
        <v>-152</v>
      </c>
      <c r="CU64" s="681">
        <f t="shared" si="677"/>
        <v>-0.96815286624203822</v>
      </c>
      <c r="CV64" s="667">
        <f t="shared" si="678"/>
        <v>2</v>
      </c>
      <c r="CW64" s="681">
        <f>CV64/BA64</f>
        <v>0.4</v>
      </c>
      <c r="CX64" s="667">
        <f t="shared" si="679"/>
        <v>43</v>
      </c>
      <c r="CY64" s="681">
        <f t="shared" si="714"/>
        <v>6.1428571428571432</v>
      </c>
      <c r="CZ64" s="667">
        <f t="shared" si="680"/>
        <v>-41</v>
      </c>
      <c r="DA64" s="681">
        <f>CZ64/BC64</f>
        <v>-0.82</v>
      </c>
      <c r="DB64" s="667">
        <f t="shared" si="681"/>
        <v>17</v>
      </c>
      <c r="DC64" s="681">
        <f>DB64/BD64</f>
        <v>1.8888888888888888</v>
      </c>
      <c r="DD64" s="667">
        <f t="shared" si="682"/>
        <v>-3</v>
      </c>
      <c r="DE64" s="681">
        <f t="shared" si="683"/>
        <v>-0.11538461538461539</v>
      </c>
      <c r="DF64" s="667">
        <f t="shared" si="684"/>
        <v>-6</v>
      </c>
      <c r="DG64" s="193">
        <f t="shared" si="685"/>
        <v>-0.2608695652173913</v>
      </c>
      <c r="DH64" s="667">
        <f t="shared" si="686"/>
        <v>1</v>
      </c>
      <c r="DI64" s="681">
        <f t="shared" si="687"/>
        <v>5.8823529411764705E-2</v>
      </c>
      <c r="DJ64" s="667">
        <f t="shared" si="688"/>
        <v>-3</v>
      </c>
      <c r="DK64" s="681">
        <f>DJ64/BH64</f>
        <v>-0.16666666666666666</v>
      </c>
      <c r="DL64" s="667">
        <f t="shared" si="689"/>
        <v>7</v>
      </c>
      <c r="DM64" s="681">
        <f t="shared" si="690"/>
        <v>0.46666666666666667</v>
      </c>
      <c r="DN64" s="169">
        <f t="shared" si="691"/>
        <v>19</v>
      </c>
      <c r="DO64" s="413">
        <f t="shared" si="692"/>
        <v>0.86363636363636365</v>
      </c>
      <c r="DP64" s="169">
        <f t="shared" si="693"/>
        <v>-1</v>
      </c>
      <c r="DQ64" s="413">
        <f t="shared" si="694"/>
        <v>-2.4390243902439025E-2</v>
      </c>
      <c r="DR64" s="169">
        <f t="shared" si="695"/>
        <v>6</v>
      </c>
      <c r="DS64" s="413">
        <f t="shared" si="696"/>
        <v>0.15</v>
      </c>
      <c r="DT64" s="169">
        <f t="shared" si="697"/>
        <v>-19</v>
      </c>
      <c r="DU64" s="413">
        <f t="shared" si="706"/>
        <v>-0.41304347826086957</v>
      </c>
      <c r="DV64" s="169">
        <f t="shared" si="626"/>
        <v>-7</v>
      </c>
      <c r="DW64" s="413">
        <f t="shared" si="698"/>
        <v>-0.25925925925925924</v>
      </c>
      <c r="DX64" s="169">
        <f t="shared" si="627"/>
        <v>8</v>
      </c>
      <c r="DY64" s="413">
        <f>DX64/BQ64</f>
        <v>0.4</v>
      </c>
      <c r="DZ64" s="169">
        <f t="shared" si="628"/>
        <v>82</v>
      </c>
      <c r="EA64" s="413">
        <f>DZ64/BR64</f>
        <v>2.9285714285714284</v>
      </c>
      <c r="EB64" s="169">
        <f t="shared" si="629"/>
        <v>-16</v>
      </c>
      <c r="EC64" s="413">
        <f t="shared" si="699"/>
        <v>-0.14545454545454545</v>
      </c>
      <c r="ED64" s="169">
        <f t="shared" si="630"/>
        <v>-34</v>
      </c>
      <c r="EE64" s="413">
        <f t="shared" si="631"/>
        <v>-0.36170212765957449</v>
      </c>
      <c r="EF64" s="169">
        <f t="shared" si="632"/>
        <v>-8</v>
      </c>
      <c r="EG64" s="413">
        <f t="shared" si="633"/>
        <v>-0.13333333333333333</v>
      </c>
      <c r="EH64" s="169">
        <f t="shared" si="634"/>
        <v>-18</v>
      </c>
      <c r="EI64" s="413">
        <f t="shared" si="635"/>
        <v>-0.34615384615384615</v>
      </c>
      <c r="EJ64" s="169">
        <f t="shared" si="636"/>
        <v>-14</v>
      </c>
      <c r="EK64" s="413">
        <f t="shared" si="637"/>
        <v>-0.41176470588235292</v>
      </c>
      <c r="EL64" s="169">
        <f t="shared" si="638"/>
        <v>-3</v>
      </c>
      <c r="EM64" s="413">
        <f t="shared" si="639"/>
        <v>-0.15</v>
      </c>
      <c r="EN64" s="169">
        <f t="shared" si="640"/>
        <v>16</v>
      </c>
      <c r="EO64" s="413">
        <f t="shared" si="641"/>
        <v>0.94117647058823528</v>
      </c>
      <c r="EP64" s="169">
        <f t="shared" si="642"/>
        <v>12</v>
      </c>
      <c r="EQ64" s="413">
        <f t="shared" si="643"/>
        <v>0.36363636363636365</v>
      </c>
      <c r="ER64" s="169">
        <f t="shared" si="644"/>
        <v>-31</v>
      </c>
      <c r="ES64" s="413">
        <f t="shared" si="645"/>
        <v>-0.68888888888888888</v>
      </c>
      <c r="ET64" s="169">
        <f t="shared" si="646"/>
        <v>25</v>
      </c>
      <c r="EU64" s="413">
        <f t="shared" si="647"/>
        <v>1.7857142857142858</v>
      </c>
      <c r="EV64" s="169">
        <f t="shared" si="648"/>
        <v>28</v>
      </c>
      <c r="EW64" s="413">
        <f t="shared" si="649"/>
        <v>0.71794871794871795</v>
      </c>
      <c r="EX64" s="169">
        <f t="shared" si="650"/>
        <v>-17</v>
      </c>
      <c r="EY64" s="413">
        <f t="shared" si="651"/>
        <v>-0.2537313432835821</v>
      </c>
      <c r="EZ64" s="169">
        <f t="shared" si="652"/>
        <v>-50</v>
      </c>
      <c r="FA64" s="413">
        <f t="shared" si="653"/>
        <v>-1</v>
      </c>
      <c r="FB64" s="169">
        <f t="shared" si="654"/>
        <v>0</v>
      </c>
      <c r="FC64" s="413" t="e">
        <f t="shared" si="655"/>
        <v>#DIV/0!</v>
      </c>
      <c r="FD64" s="169">
        <f t="shared" si="656"/>
        <v>0</v>
      </c>
      <c r="FE64" s="413" t="e">
        <f t="shared" si="657"/>
        <v>#DIV/0!</v>
      </c>
      <c r="FF64" s="169">
        <f t="shared" si="658"/>
        <v>0</v>
      </c>
      <c r="FG64" s="413" t="e">
        <f t="shared" si="659"/>
        <v>#DIV/0!</v>
      </c>
      <c r="FH64" s="926">
        <f t="shared" si="660"/>
        <v>110</v>
      </c>
      <c r="FI64" s="927">
        <f t="shared" si="661"/>
        <v>50</v>
      </c>
      <c r="FJ64" s="124">
        <f t="shared" si="662"/>
        <v>-60</v>
      </c>
      <c r="FK64" s="193">
        <f t="shared" si="715"/>
        <v>-0.54545454545454541</v>
      </c>
      <c r="FL64" s="705"/>
      <c r="FM64" s="705"/>
      <c r="FN64" s="705"/>
      <c r="FO64" s="1" t="str">
        <f t="shared" si="707"/>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708"/>
        <v>131</v>
      </c>
      <c r="GB64" s="283">
        <f t="shared" si="708"/>
        <v>154</v>
      </c>
      <c r="GC64" s="283">
        <f t="shared" si="708"/>
        <v>147</v>
      </c>
      <c r="GD64" s="283">
        <f t="shared" si="708"/>
        <v>176</v>
      </c>
      <c r="GE64" s="283">
        <f t="shared" si="708"/>
        <v>183</v>
      </c>
      <c r="GF64" s="283">
        <f t="shared" si="708"/>
        <v>162</v>
      </c>
      <c r="GG64" s="283">
        <f t="shared" si="708"/>
        <v>222</v>
      </c>
      <c r="GH64" s="283">
        <f t="shared" si="708"/>
        <v>216</v>
      </c>
      <c r="GI64" s="283">
        <f t="shared" si="708"/>
        <v>229</v>
      </c>
      <c r="GJ64" s="283">
        <f t="shared" si="708"/>
        <v>301</v>
      </c>
      <c r="GK64" s="283">
        <f t="shared" si="708"/>
        <v>187</v>
      </c>
      <c r="GL64" s="283">
        <f t="shared" si="708"/>
        <v>129</v>
      </c>
      <c r="GM64" s="283">
        <f t="shared" si="709"/>
        <v>103</v>
      </c>
      <c r="GN64" s="283">
        <f t="shared" si="709"/>
        <v>181</v>
      </c>
      <c r="GO64" s="283">
        <f t="shared" si="709"/>
        <v>157</v>
      </c>
      <c r="GP64" s="283">
        <f t="shared" si="709"/>
        <v>5</v>
      </c>
      <c r="GQ64" s="283">
        <f t="shared" si="709"/>
        <v>7</v>
      </c>
      <c r="GR64" s="283">
        <f t="shared" si="709"/>
        <v>50</v>
      </c>
      <c r="GS64" s="283">
        <f t="shared" si="709"/>
        <v>9</v>
      </c>
      <c r="GT64" s="283">
        <f t="shared" si="709"/>
        <v>26</v>
      </c>
      <c r="GU64" s="283">
        <f t="shared" si="709"/>
        <v>23</v>
      </c>
      <c r="GV64" s="283">
        <f t="shared" si="709"/>
        <v>17</v>
      </c>
      <c r="GW64" s="283">
        <f t="shared" si="709"/>
        <v>18</v>
      </c>
      <c r="GX64" s="283">
        <f t="shared" si="709"/>
        <v>15</v>
      </c>
      <c r="GY64" s="832">
        <f t="shared" si="710"/>
        <v>22</v>
      </c>
      <c r="GZ64" s="832">
        <f t="shared" si="710"/>
        <v>41</v>
      </c>
      <c r="HA64" s="832">
        <f t="shared" si="710"/>
        <v>40</v>
      </c>
      <c r="HB64" s="832">
        <f t="shared" si="710"/>
        <v>46</v>
      </c>
      <c r="HC64" s="832">
        <f t="shared" si="710"/>
        <v>27</v>
      </c>
      <c r="HD64" s="832">
        <f t="shared" si="701"/>
        <v>20</v>
      </c>
      <c r="HE64" s="832">
        <f t="shared" si="702"/>
        <v>28</v>
      </c>
      <c r="HF64" s="832">
        <f t="shared" si="703"/>
        <v>110</v>
      </c>
      <c r="HG64" s="832">
        <f t="shared" si="704"/>
        <v>94</v>
      </c>
      <c r="HH64" s="832">
        <f t="shared" si="711"/>
        <v>60</v>
      </c>
      <c r="HI64" s="832">
        <f t="shared" si="711"/>
        <v>52</v>
      </c>
      <c r="HJ64" s="832">
        <f t="shared" si="711"/>
        <v>34</v>
      </c>
      <c r="HK64" s="960">
        <f t="shared" si="712"/>
        <v>20</v>
      </c>
      <c r="HL64" s="960">
        <f t="shared" si="713"/>
        <v>17</v>
      </c>
      <c r="HM64" s="960">
        <f t="shared" si="713"/>
        <v>33</v>
      </c>
      <c r="HN64" s="960">
        <f t="shared" si="713"/>
        <v>45</v>
      </c>
      <c r="HO64" s="960">
        <f t="shared" si="713"/>
        <v>14</v>
      </c>
      <c r="HP64" s="960">
        <f t="shared" si="713"/>
        <v>39</v>
      </c>
      <c r="HQ64" s="960">
        <f t="shared" si="713"/>
        <v>67</v>
      </c>
      <c r="HR64" s="960">
        <f t="shared" si="713"/>
        <v>50</v>
      </c>
      <c r="HS64" s="960">
        <f t="shared" si="713"/>
        <v>0</v>
      </c>
      <c r="HT64" s="960">
        <f t="shared" si="713"/>
        <v>0</v>
      </c>
      <c r="HU64" s="960">
        <f t="shared" si="713"/>
        <v>0</v>
      </c>
      <c r="HV64" s="960">
        <f t="shared" si="713"/>
        <v>0</v>
      </c>
    </row>
    <row r="65" spans="1:23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x14ac:dyDescent="0.25">
      <c r="A66" s="808"/>
      <c r="B66" s="56">
        <v>9.1</v>
      </c>
      <c r="C66" s="35"/>
      <c r="D66" s="465"/>
      <c r="E66" s="1067" t="s">
        <v>68</v>
      </c>
      <c r="F66" s="1067"/>
      <c r="G66" s="1068"/>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c r="CI66" s="653"/>
      <c r="CJ66" s="653"/>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16">BL66-BI66</f>
        <v>0</v>
      </c>
      <c r="DM66" s="697">
        <f>DL66/BI66</f>
        <v>0</v>
      </c>
      <c r="DN66" s="325">
        <f t="shared" ref="DN66:DN70" si="717">BM66-BL66</f>
        <v>0</v>
      </c>
      <c r="DO66" s="410">
        <f>DN66/BL66</f>
        <v>0</v>
      </c>
      <c r="DP66" s="325">
        <f t="shared" ref="DP66:DP70" si="718">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0</v>
      </c>
      <c r="EW66" s="410">
        <f>EV66/CE66</f>
        <v>0</v>
      </c>
      <c r="EX66" s="325">
        <f>CG66-CF66</f>
        <v>0</v>
      </c>
      <c r="EY66" s="410">
        <f>EX66/CF66</f>
        <v>0</v>
      </c>
      <c r="EZ66" s="325">
        <f>CH66-CG66</f>
        <v>-1</v>
      </c>
      <c r="FA66" s="410">
        <f>EZ66/CG66</f>
        <v>-1</v>
      </c>
      <c r="FB66" s="325">
        <f>CI66-CH66</f>
        <v>0</v>
      </c>
      <c r="FC66" s="410" t="e">
        <f>FB66/CH66</f>
        <v>#DIV/0!</v>
      </c>
      <c r="FD66" s="325">
        <f>CJ66-CI66</f>
        <v>0</v>
      </c>
      <c r="FE66" s="410" t="e">
        <f>FD66/CI66</f>
        <v>#DIV/0!</v>
      </c>
      <c r="FF66" s="325">
        <f>CK66-CJ66</f>
        <v>0</v>
      </c>
      <c r="FG66" s="410" t="e">
        <f>FF66/CJ66</f>
        <v>#DIV/0!</v>
      </c>
      <c r="FH66" s="228">
        <f>BS66</f>
        <v>1</v>
      </c>
      <c r="FI66" s="902">
        <f>CG66</f>
        <v>1</v>
      </c>
      <c r="FJ66" s="674">
        <f>(FI66-FH66)*100</f>
        <v>0</v>
      </c>
      <c r="FK66" s="109">
        <f t="shared" ref="FK66:FK69" si="719">IF(ISERROR((FJ66/FH66)/100),0,(FJ66/FH66)/100)</f>
        <v>0</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20">AJ66</f>
        <v>1</v>
      </c>
      <c r="GB66" s="275">
        <f t="shared" si="720"/>
        <v>0.998</v>
      </c>
      <c r="GC66" s="275">
        <f t="shared" si="720"/>
        <v>1</v>
      </c>
      <c r="GD66" s="275">
        <f t="shared" si="720"/>
        <v>1</v>
      </c>
      <c r="GE66" s="275">
        <f t="shared" si="720"/>
        <v>1</v>
      </c>
      <c r="GF66" s="275">
        <f t="shared" si="720"/>
        <v>1</v>
      </c>
      <c r="GG66" s="275">
        <f t="shared" si="720"/>
        <v>1</v>
      </c>
      <c r="GH66" s="275">
        <f t="shared" si="720"/>
        <v>1</v>
      </c>
      <c r="GI66" s="275">
        <f t="shared" si="720"/>
        <v>1</v>
      </c>
      <c r="GJ66" s="275">
        <f t="shared" si="720"/>
        <v>1</v>
      </c>
      <c r="GK66" s="275">
        <f t="shared" si="720"/>
        <v>1</v>
      </c>
      <c r="GL66" s="275">
        <f t="shared" si="720"/>
        <v>1</v>
      </c>
      <c r="GM66" s="275">
        <f t="shared" ref="GM66:GX70" si="721">AX66</f>
        <v>1</v>
      </c>
      <c r="GN66" s="275">
        <f t="shared" si="721"/>
        <v>0.99739999999999995</v>
      </c>
      <c r="GO66" s="275">
        <f t="shared" si="721"/>
        <v>1</v>
      </c>
      <c r="GP66" s="275">
        <f t="shared" si="721"/>
        <v>1</v>
      </c>
      <c r="GQ66" s="275">
        <f t="shared" si="721"/>
        <v>1</v>
      </c>
      <c r="GR66" s="275">
        <f t="shared" si="721"/>
        <v>1</v>
      </c>
      <c r="GS66" s="275">
        <f t="shared" si="721"/>
        <v>1</v>
      </c>
      <c r="GT66" s="275">
        <f t="shared" si="721"/>
        <v>1</v>
      </c>
      <c r="GU66" s="275">
        <f t="shared" si="721"/>
        <v>1</v>
      </c>
      <c r="GV66" s="275">
        <f t="shared" si="721"/>
        <v>1</v>
      </c>
      <c r="GW66" s="275">
        <f t="shared" si="721"/>
        <v>1</v>
      </c>
      <c r="GX66" s="275">
        <f t="shared" si="721"/>
        <v>1</v>
      </c>
      <c r="GY66" s="828">
        <f>BL66</f>
        <v>1</v>
      </c>
      <c r="GZ66" s="828">
        <f t="shared" ref="GZ66:HI70" si="722">BM66</f>
        <v>1</v>
      </c>
      <c r="HA66" s="828">
        <f t="shared" si="722"/>
        <v>0.99329999999999996</v>
      </c>
      <c r="HB66" s="828">
        <f t="shared" si="722"/>
        <v>1</v>
      </c>
      <c r="HC66" s="828">
        <f t="shared" si="722"/>
        <v>1</v>
      </c>
      <c r="HD66" s="828">
        <f t="shared" si="722"/>
        <v>1</v>
      </c>
      <c r="HE66" s="828">
        <f t="shared" si="722"/>
        <v>1</v>
      </c>
      <c r="HF66" s="828">
        <f t="shared" si="722"/>
        <v>1</v>
      </c>
      <c r="HG66" s="828">
        <f t="shared" si="722"/>
        <v>1</v>
      </c>
      <c r="HH66" s="828">
        <f t="shared" si="722"/>
        <v>0.99839999999999995</v>
      </c>
      <c r="HI66" s="828">
        <f t="shared" si="722"/>
        <v>1</v>
      </c>
      <c r="HJ66" s="828">
        <f t="shared" ref="HJ66:HJ70" si="723">BW66</f>
        <v>1</v>
      </c>
      <c r="HK66" s="956">
        <f>BZ66</f>
        <v>1</v>
      </c>
      <c r="HL66" s="956">
        <f t="shared" ref="HL66:HV70" si="724">CA66</f>
        <v>1</v>
      </c>
      <c r="HM66" s="956">
        <f t="shared" si="724"/>
        <v>1</v>
      </c>
      <c r="HN66" s="956">
        <f t="shared" si="724"/>
        <v>1</v>
      </c>
      <c r="HO66" s="956">
        <f t="shared" si="724"/>
        <v>1</v>
      </c>
      <c r="HP66" s="956">
        <f t="shared" si="724"/>
        <v>1</v>
      </c>
      <c r="HQ66" s="956">
        <f t="shared" si="724"/>
        <v>1</v>
      </c>
      <c r="HR66" s="956">
        <f t="shared" si="724"/>
        <v>1</v>
      </c>
      <c r="HS66" s="956">
        <f t="shared" si="724"/>
        <v>0</v>
      </c>
      <c r="HT66" s="956">
        <f t="shared" si="724"/>
        <v>0</v>
      </c>
      <c r="HU66" s="956">
        <f t="shared" si="724"/>
        <v>0</v>
      </c>
      <c r="HV66" s="956">
        <f t="shared" si="724"/>
        <v>0</v>
      </c>
    </row>
    <row r="67" spans="1:230" s="177" customFormat="1" x14ac:dyDescent="0.25">
      <c r="A67" s="808"/>
      <c r="B67" s="76">
        <v>9.1999999999999993</v>
      </c>
      <c r="C67" s="173"/>
      <c r="D67" s="466"/>
      <c r="E67" s="1069" t="s">
        <v>69</v>
      </c>
      <c r="F67" s="1069"/>
      <c r="G67" s="1070"/>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c r="CI67" s="654"/>
      <c r="CJ67" s="654"/>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16"/>
        <v>0</v>
      </c>
      <c r="DM67" s="678">
        <v>0</v>
      </c>
      <c r="DN67" s="336">
        <f t="shared" si="717"/>
        <v>0</v>
      </c>
      <c r="DO67" s="789">
        <v>0</v>
      </c>
      <c r="DP67" s="336">
        <f t="shared" si="718"/>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v>0</v>
      </c>
      <c r="EX67" s="336">
        <f>CG67-CF67</f>
        <v>0</v>
      </c>
      <c r="EY67" s="417">
        <v>0</v>
      </c>
      <c r="EZ67" s="336">
        <f>CH67-CG67</f>
        <v>0</v>
      </c>
      <c r="FA67" s="417" t="e">
        <f>EZ67/CG67</f>
        <v>#DIV/0!</v>
      </c>
      <c r="FB67" s="336">
        <f>CI67-CH67</f>
        <v>0</v>
      </c>
      <c r="FC67" s="417" t="e">
        <f>FB67/CH67</f>
        <v>#DIV/0!</v>
      </c>
      <c r="FD67" s="336">
        <f>CJ67-CI67</f>
        <v>0</v>
      </c>
      <c r="FE67" s="417" t="e">
        <f>FD67/CI67</f>
        <v>#DIV/0!</v>
      </c>
      <c r="FF67" s="336">
        <f>CK67-CJ67</f>
        <v>0</v>
      </c>
      <c r="FG67" s="417" t="e">
        <f>FF67/CJ67</f>
        <v>#DIV/0!</v>
      </c>
      <c r="FH67" s="229">
        <f>BS67</f>
        <v>0</v>
      </c>
      <c r="FI67" s="903">
        <f>CG67</f>
        <v>0</v>
      </c>
      <c r="FJ67" s="691">
        <f>(FI67-FH67)*100</f>
        <v>0</v>
      </c>
      <c r="FK67" s="117">
        <f t="shared" si="719"/>
        <v>0</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20"/>
        <v>0</v>
      </c>
      <c r="GB67" s="301">
        <f t="shared" si="720"/>
        <v>2E-3</v>
      </c>
      <c r="GC67" s="301">
        <f t="shared" si="720"/>
        <v>0</v>
      </c>
      <c r="GD67" s="301">
        <f t="shared" si="720"/>
        <v>0</v>
      </c>
      <c r="GE67" s="301">
        <f t="shared" si="720"/>
        <v>0</v>
      </c>
      <c r="GF67" s="301">
        <f t="shared" si="720"/>
        <v>0</v>
      </c>
      <c r="GG67" s="301">
        <f t="shared" si="720"/>
        <v>0</v>
      </c>
      <c r="GH67" s="301">
        <f t="shared" si="720"/>
        <v>0</v>
      </c>
      <c r="GI67" s="301">
        <f t="shared" si="720"/>
        <v>0</v>
      </c>
      <c r="GJ67" s="301">
        <f t="shared" si="720"/>
        <v>0</v>
      </c>
      <c r="GK67" s="301">
        <f t="shared" si="720"/>
        <v>0</v>
      </c>
      <c r="GL67" s="301">
        <f t="shared" si="720"/>
        <v>0</v>
      </c>
      <c r="GM67" s="301">
        <f t="shared" si="721"/>
        <v>0</v>
      </c>
      <c r="GN67" s="301">
        <f t="shared" si="721"/>
        <v>2.5999999999999999E-3</v>
      </c>
      <c r="GO67" s="301">
        <f t="shared" si="721"/>
        <v>0</v>
      </c>
      <c r="GP67" s="301">
        <f t="shared" si="721"/>
        <v>0</v>
      </c>
      <c r="GQ67" s="301">
        <f t="shared" si="721"/>
        <v>0</v>
      </c>
      <c r="GR67" s="301">
        <f t="shared" si="721"/>
        <v>0</v>
      </c>
      <c r="GS67" s="301">
        <f t="shared" si="721"/>
        <v>0</v>
      </c>
      <c r="GT67" s="301">
        <f t="shared" si="721"/>
        <v>0</v>
      </c>
      <c r="GU67" s="301">
        <f t="shared" si="721"/>
        <v>0</v>
      </c>
      <c r="GV67" s="301">
        <f t="shared" si="721"/>
        <v>0</v>
      </c>
      <c r="GW67" s="301">
        <f t="shared" si="721"/>
        <v>0</v>
      </c>
      <c r="GX67" s="301">
        <f t="shared" si="721"/>
        <v>0</v>
      </c>
      <c r="GY67" s="841">
        <f>BL67</f>
        <v>0</v>
      </c>
      <c r="GZ67" s="841">
        <f t="shared" si="722"/>
        <v>0</v>
      </c>
      <c r="HA67" s="841">
        <f t="shared" si="722"/>
        <v>6.7000000000000002E-3</v>
      </c>
      <c r="HB67" s="841">
        <f t="shared" si="722"/>
        <v>0</v>
      </c>
      <c r="HC67" s="841">
        <f t="shared" si="722"/>
        <v>0</v>
      </c>
      <c r="HD67" s="841">
        <f t="shared" si="722"/>
        <v>0</v>
      </c>
      <c r="HE67" s="841">
        <f t="shared" si="722"/>
        <v>0</v>
      </c>
      <c r="HF67" s="841">
        <f t="shared" si="722"/>
        <v>0</v>
      </c>
      <c r="HG67" s="841">
        <f t="shared" si="722"/>
        <v>0</v>
      </c>
      <c r="HH67" s="841">
        <f t="shared" si="722"/>
        <v>1.6000000000000001E-3</v>
      </c>
      <c r="HI67" s="841">
        <f t="shared" si="722"/>
        <v>0</v>
      </c>
      <c r="HJ67" s="841">
        <f t="shared" si="723"/>
        <v>0</v>
      </c>
      <c r="HK67" s="969">
        <f>BZ67</f>
        <v>0</v>
      </c>
      <c r="HL67" s="969">
        <f t="shared" si="724"/>
        <v>0</v>
      </c>
      <c r="HM67" s="969">
        <f t="shared" si="724"/>
        <v>0</v>
      </c>
      <c r="HN67" s="969">
        <f t="shared" si="724"/>
        <v>0</v>
      </c>
      <c r="HO67" s="969">
        <f t="shared" si="724"/>
        <v>0</v>
      </c>
      <c r="HP67" s="969">
        <f t="shared" si="724"/>
        <v>0</v>
      </c>
      <c r="HQ67" s="969">
        <f t="shared" si="724"/>
        <v>0</v>
      </c>
      <c r="HR67" s="969">
        <f t="shared" si="724"/>
        <v>0</v>
      </c>
      <c r="HS67" s="969">
        <f t="shared" si="724"/>
        <v>0</v>
      </c>
      <c r="HT67" s="969">
        <f t="shared" si="724"/>
        <v>0</v>
      </c>
      <c r="HU67" s="969">
        <f t="shared" si="724"/>
        <v>0</v>
      </c>
      <c r="HV67" s="969">
        <f t="shared" si="724"/>
        <v>0</v>
      </c>
    </row>
    <row r="68" spans="1:230" s="36" customFormat="1" x14ac:dyDescent="0.25">
      <c r="A68" s="808"/>
      <c r="B68" s="56">
        <v>9.3000000000000007</v>
      </c>
      <c r="C68" s="35"/>
      <c r="D68" s="465"/>
      <c r="E68" s="1067" t="s">
        <v>70</v>
      </c>
      <c r="F68" s="1067"/>
      <c r="G68" s="1068"/>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c r="CI68" s="653"/>
      <c r="CJ68" s="653"/>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16"/>
        <v>0</v>
      </c>
      <c r="DM68" s="672">
        <f>DL68/BI68</f>
        <v>0</v>
      </c>
      <c r="DN68" s="325">
        <f t="shared" si="717"/>
        <v>0</v>
      </c>
      <c r="DO68" s="410">
        <f>DN68/BL68</f>
        <v>0</v>
      </c>
      <c r="DP68" s="325">
        <f t="shared" si="718"/>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0</v>
      </c>
      <c r="EW68" s="410">
        <f>EV68/CE68</f>
        <v>0</v>
      </c>
      <c r="EX68" s="325">
        <f>CG68-CF68</f>
        <v>0</v>
      </c>
      <c r="EY68" s="410">
        <f>EX68/CF68</f>
        <v>0</v>
      </c>
      <c r="EZ68" s="325">
        <f>CH68-CG68</f>
        <v>-1</v>
      </c>
      <c r="FA68" s="410">
        <f>EZ68/CG68</f>
        <v>-1</v>
      </c>
      <c r="FB68" s="325">
        <f>CI68-CH68</f>
        <v>0</v>
      </c>
      <c r="FC68" s="410" t="e">
        <f>FB68/CH68</f>
        <v>#DIV/0!</v>
      </c>
      <c r="FD68" s="325">
        <f>CJ68-CI68</f>
        <v>0</v>
      </c>
      <c r="FE68" s="410" t="e">
        <f>FD68/CI68</f>
        <v>#DIV/0!</v>
      </c>
      <c r="FF68" s="325">
        <f>CK68-CJ68</f>
        <v>0</v>
      </c>
      <c r="FG68" s="410" t="e">
        <f>FF68/CJ68</f>
        <v>#DIV/0!</v>
      </c>
      <c r="FH68" s="228">
        <f>BS68</f>
        <v>1</v>
      </c>
      <c r="FI68" s="902">
        <f>CG68</f>
        <v>1</v>
      </c>
      <c r="FJ68" s="674">
        <f>(FI68-FH68)*100</f>
        <v>0</v>
      </c>
      <c r="FK68" s="109">
        <f t="shared" si="719"/>
        <v>0</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20"/>
        <v>1</v>
      </c>
      <c r="GB68" s="275">
        <f t="shared" si="720"/>
        <v>0.99490000000000001</v>
      </c>
      <c r="GC68" s="275">
        <f t="shared" si="720"/>
        <v>1</v>
      </c>
      <c r="GD68" s="275">
        <f t="shared" si="720"/>
        <v>0.99819999999999998</v>
      </c>
      <c r="GE68" s="275">
        <f t="shared" si="720"/>
        <v>1</v>
      </c>
      <c r="GF68" s="275">
        <f t="shared" si="720"/>
        <v>1</v>
      </c>
      <c r="GG68" s="275">
        <f t="shared" si="720"/>
        <v>1</v>
      </c>
      <c r="GH68" s="275">
        <f t="shared" si="720"/>
        <v>1</v>
      </c>
      <c r="GI68" s="275">
        <f t="shared" si="720"/>
        <v>1</v>
      </c>
      <c r="GJ68" s="275">
        <f t="shared" si="720"/>
        <v>1</v>
      </c>
      <c r="GK68" s="275">
        <f t="shared" si="720"/>
        <v>1</v>
      </c>
      <c r="GL68" s="275">
        <f t="shared" si="720"/>
        <v>1</v>
      </c>
      <c r="GM68" s="275">
        <f t="shared" si="721"/>
        <v>1</v>
      </c>
      <c r="GN68" s="275">
        <f t="shared" si="721"/>
        <v>0.99739999999999995</v>
      </c>
      <c r="GO68" s="275">
        <f t="shared" si="721"/>
        <v>1</v>
      </c>
      <c r="GP68" s="275">
        <f t="shared" si="721"/>
        <v>1</v>
      </c>
      <c r="GQ68" s="275">
        <f t="shared" si="721"/>
        <v>1</v>
      </c>
      <c r="GR68" s="275">
        <f t="shared" si="721"/>
        <v>1</v>
      </c>
      <c r="GS68" s="275">
        <f t="shared" si="721"/>
        <v>1</v>
      </c>
      <c r="GT68" s="275">
        <f t="shared" si="721"/>
        <v>1</v>
      </c>
      <c r="GU68" s="275">
        <f t="shared" si="721"/>
        <v>1</v>
      </c>
      <c r="GV68" s="275">
        <f t="shared" si="721"/>
        <v>1</v>
      </c>
      <c r="GW68" s="275">
        <f t="shared" si="721"/>
        <v>1</v>
      </c>
      <c r="GX68" s="275">
        <f t="shared" si="721"/>
        <v>1</v>
      </c>
      <c r="GY68" s="828">
        <f>BL68</f>
        <v>1</v>
      </c>
      <c r="GZ68" s="828">
        <f t="shared" si="722"/>
        <v>1</v>
      </c>
      <c r="HA68" s="828">
        <f t="shared" si="722"/>
        <v>0.99329999999999996</v>
      </c>
      <c r="HB68" s="828">
        <f t="shared" si="722"/>
        <v>1</v>
      </c>
      <c r="HC68" s="828">
        <f t="shared" si="722"/>
        <v>1</v>
      </c>
      <c r="HD68" s="828">
        <f t="shared" si="722"/>
        <v>1</v>
      </c>
      <c r="HE68" s="828">
        <f t="shared" si="722"/>
        <v>1</v>
      </c>
      <c r="HF68" s="828">
        <f t="shared" si="722"/>
        <v>1</v>
      </c>
      <c r="HG68" s="828">
        <f t="shared" si="722"/>
        <v>1</v>
      </c>
      <c r="HH68" s="828">
        <f t="shared" si="722"/>
        <v>0.99839999999999995</v>
      </c>
      <c r="HI68" s="828">
        <f t="shared" si="722"/>
        <v>1</v>
      </c>
      <c r="HJ68" s="828">
        <f t="shared" si="723"/>
        <v>1</v>
      </c>
      <c r="HK68" s="956">
        <f>BZ68</f>
        <v>1</v>
      </c>
      <c r="HL68" s="956">
        <f t="shared" si="724"/>
        <v>1</v>
      </c>
      <c r="HM68" s="956">
        <f t="shared" si="724"/>
        <v>1</v>
      </c>
      <c r="HN68" s="956">
        <f t="shared" si="724"/>
        <v>1</v>
      </c>
      <c r="HO68" s="956">
        <f t="shared" si="724"/>
        <v>1</v>
      </c>
      <c r="HP68" s="956">
        <f t="shared" si="724"/>
        <v>1</v>
      </c>
      <c r="HQ68" s="956">
        <f t="shared" si="724"/>
        <v>1</v>
      </c>
      <c r="HR68" s="956">
        <f t="shared" si="724"/>
        <v>1</v>
      </c>
      <c r="HS68" s="956">
        <f t="shared" si="724"/>
        <v>0</v>
      </c>
      <c r="HT68" s="956">
        <f t="shared" si="724"/>
        <v>0</v>
      </c>
      <c r="HU68" s="956">
        <f t="shared" si="724"/>
        <v>0</v>
      </c>
      <c r="HV68" s="956">
        <f t="shared" si="724"/>
        <v>0</v>
      </c>
    </row>
    <row r="69" spans="1:230" s="177" customFormat="1" x14ac:dyDescent="0.25">
      <c r="A69" s="808"/>
      <c r="B69" s="76">
        <v>9.4</v>
      </c>
      <c r="C69" s="173"/>
      <c r="D69" s="466"/>
      <c r="E69" s="1069" t="s">
        <v>71</v>
      </c>
      <c r="F69" s="1069"/>
      <c r="G69" s="1070"/>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c r="CI69" s="654"/>
      <c r="CJ69" s="654"/>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16"/>
        <v>0</v>
      </c>
      <c r="DM69" s="678">
        <v>0</v>
      </c>
      <c r="DN69" s="336">
        <f t="shared" si="717"/>
        <v>0</v>
      </c>
      <c r="DO69" s="789">
        <v>0</v>
      </c>
      <c r="DP69" s="336">
        <f t="shared" si="718"/>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v>0</v>
      </c>
      <c r="EX69" s="336">
        <f>CG69-CF69</f>
        <v>0</v>
      </c>
      <c r="EY69" s="417">
        <v>0</v>
      </c>
      <c r="EZ69" s="336">
        <f>CH69-CG69</f>
        <v>0</v>
      </c>
      <c r="FA69" s="417" t="e">
        <f>EZ69/CG69</f>
        <v>#DIV/0!</v>
      </c>
      <c r="FB69" s="336">
        <f>CI69-CH69</f>
        <v>0</v>
      </c>
      <c r="FC69" s="417" t="e">
        <f>FB69/CH69</f>
        <v>#DIV/0!</v>
      </c>
      <c r="FD69" s="336">
        <f>CJ69-CI69</f>
        <v>0</v>
      </c>
      <c r="FE69" s="417" t="e">
        <f>FD69/CI69</f>
        <v>#DIV/0!</v>
      </c>
      <c r="FF69" s="336">
        <f>CK69-CJ69</f>
        <v>0</v>
      </c>
      <c r="FG69" s="417" t="e">
        <f>FF69/CJ69</f>
        <v>#DIV/0!</v>
      </c>
      <c r="FH69" s="229">
        <f>BS69</f>
        <v>0</v>
      </c>
      <c r="FI69" s="903">
        <f>CG69</f>
        <v>0</v>
      </c>
      <c r="FJ69" s="691">
        <f>(FI69-FH69)*100</f>
        <v>0</v>
      </c>
      <c r="FK69" s="117">
        <f t="shared" si="719"/>
        <v>0</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20"/>
        <v>0</v>
      </c>
      <c r="GB69" s="301">
        <f t="shared" si="720"/>
        <v>5.1000000000000004E-3</v>
      </c>
      <c r="GC69" s="301">
        <f t="shared" si="720"/>
        <v>0</v>
      </c>
      <c r="GD69" s="301">
        <f t="shared" si="720"/>
        <v>1.8E-3</v>
      </c>
      <c r="GE69" s="301">
        <f t="shared" si="720"/>
        <v>0</v>
      </c>
      <c r="GF69" s="301">
        <f t="shared" si="720"/>
        <v>0</v>
      </c>
      <c r="GG69" s="301">
        <f t="shared" si="720"/>
        <v>0</v>
      </c>
      <c r="GH69" s="301">
        <f t="shared" si="720"/>
        <v>0</v>
      </c>
      <c r="GI69" s="301">
        <f t="shared" si="720"/>
        <v>0</v>
      </c>
      <c r="GJ69" s="301">
        <f t="shared" si="720"/>
        <v>0</v>
      </c>
      <c r="GK69" s="301">
        <f t="shared" si="720"/>
        <v>0</v>
      </c>
      <c r="GL69" s="301">
        <f t="shared" si="720"/>
        <v>0</v>
      </c>
      <c r="GM69" s="301">
        <f t="shared" si="721"/>
        <v>0</v>
      </c>
      <c r="GN69" s="301">
        <f t="shared" si="721"/>
        <v>2.5999999999999999E-3</v>
      </c>
      <c r="GO69" s="301">
        <f t="shared" si="721"/>
        <v>0</v>
      </c>
      <c r="GP69" s="301">
        <f t="shared" si="721"/>
        <v>0</v>
      </c>
      <c r="GQ69" s="301">
        <f t="shared" si="721"/>
        <v>0</v>
      </c>
      <c r="GR69" s="301">
        <f t="shared" si="721"/>
        <v>0</v>
      </c>
      <c r="GS69" s="301">
        <f t="shared" si="721"/>
        <v>0</v>
      </c>
      <c r="GT69" s="301">
        <f t="shared" si="721"/>
        <v>0</v>
      </c>
      <c r="GU69" s="301">
        <f t="shared" si="721"/>
        <v>0</v>
      </c>
      <c r="GV69" s="301">
        <f t="shared" si="721"/>
        <v>0</v>
      </c>
      <c r="GW69" s="301">
        <f t="shared" si="721"/>
        <v>0</v>
      </c>
      <c r="GX69" s="301">
        <f t="shared" si="721"/>
        <v>0</v>
      </c>
      <c r="GY69" s="841">
        <f>BL69</f>
        <v>0</v>
      </c>
      <c r="GZ69" s="841">
        <f t="shared" si="722"/>
        <v>0</v>
      </c>
      <c r="HA69" s="841">
        <f t="shared" si="722"/>
        <v>6.7000000000000002E-3</v>
      </c>
      <c r="HB69" s="841">
        <f t="shared" si="722"/>
        <v>0</v>
      </c>
      <c r="HC69" s="841">
        <f t="shared" si="722"/>
        <v>0</v>
      </c>
      <c r="HD69" s="841">
        <f t="shared" si="722"/>
        <v>0</v>
      </c>
      <c r="HE69" s="841">
        <f t="shared" si="722"/>
        <v>0</v>
      </c>
      <c r="HF69" s="841">
        <f t="shared" si="722"/>
        <v>0</v>
      </c>
      <c r="HG69" s="841">
        <f t="shared" si="722"/>
        <v>0</v>
      </c>
      <c r="HH69" s="841">
        <f t="shared" si="722"/>
        <v>1.6000000000000001E-3</v>
      </c>
      <c r="HI69" s="841">
        <f t="shared" si="722"/>
        <v>0</v>
      </c>
      <c r="HJ69" s="841">
        <f t="shared" si="723"/>
        <v>0</v>
      </c>
      <c r="HK69" s="969">
        <f>BZ69</f>
        <v>0</v>
      </c>
      <c r="HL69" s="969">
        <f t="shared" si="724"/>
        <v>0</v>
      </c>
      <c r="HM69" s="969">
        <f t="shared" si="724"/>
        <v>0</v>
      </c>
      <c r="HN69" s="969">
        <f t="shared" si="724"/>
        <v>0</v>
      </c>
      <c r="HO69" s="969">
        <f t="shared" si="724"/>
        <v>0</v>
      </c>
      <c r="HP69" s="969">
        <f t="shared" si="724"/>
        <v>0</v>
      </c>
      <c r="HQ69" s="969">
        <f t="shared" si="724"/>
        <v>0</v>
      </c>
      <c r="HR69" s="969">
        <f t="shared" si="724"/>
        <v>0</v>
      </c>
      <c r="HS69" s="969">
        <f t="shared" si="724"/>
        <v>0</v>
      </c>
      <c r="HT69" s="969">
        <f t="shared" si="724"/>
        <v>0</v>
      </c>
      <c r="HU69" s="969">
        <f t="shared" si="724"/>
        <v>0</v>
      </c>
      <c r="HV69" s="969">
        <f t="shared" si="724"/>
        <v>0</v>
      </c>
    </row>
    <row r="70" spans="1:230" s="312" customFormat="1" ht="15.75" thickBot="1" x14ac:dyDescent="0.3">
      <c r="A70" s="809"/>
      <c r="B70" s="310">
        <v>9.5</v>
      </c>
      <c r="C70" s="311"/>
      <c r="D70" s="467"/>
      <c r="E70" s="1064" t="s">
        <v>182</v>
      </c>
      <c r="F70" s="1065"/>
      <c r="G70" s="1066"/>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c r="CI70" s="655"/>
      <c r="CJ70" s="655"/>
      <c r="CK70" s="655"/>
      <c r="CL70" s="307" t="s">
        <v>29</v>
      </c>
      <c r="CM70" s="308">
        <f>SUM(BZ70:CK70)/$CL$4</f>
        <v>0.69358750000000002</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16"/>
        <v>7.1200000000000041E-2</v>
      </c>
      <c r="DM70" s="681">
        <f>DL70/BI70</f>
        <v>0.10281588447653435</v>
      </c>
      <c r="DN70" s="339">
        <f t="shared" si="717"/>
        <v>1.0199999999999987E-2</v>
      </c>
      <c r="DO70" s="413">
        <f>DN70/BL70</f>
        <v>1.3356029854654951E-2</v>
      </c>
      <c r="DP70" s="339">
        <f t="shared" si="718"/>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2.9000000000000137E-3</v>
      </c>
      <c r="EW70" s="413">
        <f>EV70/CE70</f>
        <v>4.2785482443198786E-3</v>
      </c>
      <c r="EX70" s="339">
        <f>CG70-CF70</f>
        <v>-2.2199999999999998E-2</v>
      </c>
      <c r="EY70" s="413">
        <f>EX70/CF70</f>
        <v>-3.2613486117232256E-2</v>
      </c>
      <c r="EZ70" s="339">
        <f>CH70-CG70</f>
        <v>-0.65849999999999997</v>
      </c>
      <c r="FA70" s="413">
        <f>EZ70/CG70</f>
        <v>-1</v>
      </c>
      <c r="FB70" s="339">
        <f>CI70-CH70</f>
        <v>0</v>
      </c>
      <c r="FC70" s="413" t="e">
        <f>FB70/CH70</f>
        <v>#DIV/0!</v>
      </c>
      <c r="FD70" s="339">
        <f>CJ70-CI70</f>
        <v>0</v>
      </c>
      <c r="FE70" s="413" t="e">
        <f>FD70/CI70</f>
        <v>#DIV/0!</v>
      </c>
      <c r="FF70" s="339">
        <f>CK70-CJ70</f>
        <v>0</v>
      </c>
      <c r="FG70" s="413" t="e">
        <f>FF70/CJ70</f>
        <v>#DIV/0!</v>
      </c>
      <c r="FH70" s="869">
        <f>BS70</f>
        <v>0.9103</v>
      </c>
      <c r="FI70" s="904">
        <f>CG70</f>
        <v>0.65849999999999997</v>
      </c>
      <c r="FJ70" s="700">
        <f>FI70-FH70</f>
        <v>-0.25180000000000002</v>
      </c>
      <c r="FK70" s="193">
        <f t="shared" si="715"/>
        <v>-0.27661210589915414</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20"/>
        <v>0.51559999999999995</v>
      </c>
      <c r="GB70" s="314">
        <f t="shared" si="720"/>
        <v>0.53559999999999997</v>
      </c>
      <c r="GC70" s="314">
        <f t="shared" si="720"/>
        <v>0.53210000000000002</v>
      </c>
      <c r="GD70" s="314">
        <f t="shared" si="720"/>
        <v>0.52669999999999995</v>
      </c>
      <c r="GE70" s="314">
        <f t="shared" si="720"/>
        <v>0.52480000000000004</v>
      </c>
      <c r="GF70" s="314">
        <f t="shared" si="720"/>
        <v>0.53029999999999999</v>
      </c>
      <c r="GG70" s="314">
        <f t="shared" si="720"/>
        <v>0.56989999999999996</v>
      </c>
      <c r="GH70" s="314">
        <f t="shared" si="720"/>
        <v>0.56769999999999998</v>
      </c>
      <c r="GI70" s="314">
        <f t="shared" si="720"/>
        <v>0.5706</v>
      </c>
      <c r="GJ70" s="314">
        <f t="shared" si="720"/>
        <v>0.58550000000000002</v>
      </c>
      <c r="GK70" s="314">
        <f t="shared" si="720"/>
        <v>0.59940000000000004</v>
      </c>
      <c r="GL70" s="314">
        <f t="shared" si="720"/>
        <v>0.67269999999999996</v>
      </c>
      <c r="GM70" s="314">
        <f t="shared" si="721"/>
        <v>0.69579999999999997</v>
      </c>
      <c r="GN70" s="314">
        <f t="shared" si="721"/>
        <v>0.69310000000000005</v>
      </c>
      <c r="GO70" s="314">
        <f t="shared" si="721"/>
        <v>0.73350000000000004</v>
      </c>
      <c r="GP70" s="314">
        <f t="shared" si="721"/>
        <v>0.76249999999999996</v>
      </c>
      <c r="GQ70" s="314">
        <f t="shared" si="721"/>
        <v>0.76980000000000004</v>
      </c>
      <c r="GR70" s="314">
        <f t="shared" si="721"/>
        <v>0.69889999999999997</v>
      </c>
      <c r="GS70" s="314">
        <f t="shared" si="721"/>
        <v>0.70609999999999995</v>
      </c>
      <c r="GT70" s="314">
        <f t="shared" si="721"/>
        <v>0.70520000000000005</v>
      </c>
      <c r="GU70" s="314">
        <f t="shared" si="721"/>
        <v>0.71860000000000002</v>
      </c>
      <c r="GV70" s="314">
        <f t="shared" si="721"/>
        <v>0.75239999999999996</v>
      </c>
      <c r="GW70" s="314">
        <f t="shared" si="721"/>
        <v>0.7228</v>
      </c>
      <c r="GX70" s="314">
        <f t="shared" si="721"/>
        <v>0.6925</v>
      </c>
      <c r="GY70" s="843">
        <f>BL70</f>
        <v>0.76370000000000005</v>
      </c>
      <c r="GZ70" s="843">
        <f t="shared" si="722"/>
        <v>0.77390000000000003</v>
      </c>
      <c r="HA70" s="843">
        <f t="shared" si="722"/>
        <v>0.7944</v>
      </c>
      <c r="HB70" s="843">
        <f t="shared" si="722"/>
        <v>0.76839999999999997</v>
      </c>
      <c r="HC70" s="843">
        <f t="shared" si="722"/>
        <v>0.78749999999999998</v>
      </c>
      <c r="HD70" s="843">
        <f t="shared" si="722"/>
        <v>0.87990000000000002</v>
      </c>
      <c r="HE70" s="843">
        <f t="shared" si="722"/>
        <v>0.89339999999999997</v>
      </c>
      <c r="HF70" s="843">
        <f t="shared" si="722"/>
        <v>0.9103</v>
      </c>
      <c r="HG70" s="843">
        <f t="shared" si="722"/>
        <v>0.87490000000000001</v>
      </c>
      <c r="HH70" s="843">
        <f t="shared" si="722"/>
        <v>0.90239999999999998</v>
      </c>
      <c r="HI70" s="843">
        <f t="shared" si="722"/>
        <v>0.89529999999999998</v>
      </c>
      <c r="HJ70" s="843">
        <f t="shared" si="723"/>
        <v>0.95760000000000001</v>
      </c>
      <c r="HK70" s="971">
        <f>BZ70</f>
        <v>0.84530000000000005</v>
      </c>
      <c r="HL70" s="971">
        <f t="shared" si="724"/>
        <v>0.67</v>
      </c>
      <c r="HM70" s="971">
        <f t="shared" si="724"/>
        <v>0.69359999999999999</v>
      </c>
      <c r="HN70" s="971">
        <f t="shared" si="724"/>
        <v>0.67130000000000001</v>
      </c>
      <c r="HO70" s="971">
        <f t="shared" si="724"/>
        <v>0.65149999999999997</v>
      </c>
      <c r="HP70" s="971">
        <f t="shared" si="724"/>
        <v>0.67779999999999996</v>
      </c>
      <c r="HQ70" s="971">
        <f t="shared" si="724"/>
        <v>0.68069999999999997</v>
      </c>
      <c r="HR70" s="971">
        <f t="shared" si="724"/>
        <v>0.65849999999999997</v>
      </c>
      <c r="HS70" s="971">
        <f t="shared" si="724"/>
        <v>0</v>
      </c>
      <c r="HT70" s="971">
        <f t="shared" si="724"/>
        <v>0</v>
      </c>
      <c r="HU70" s="971">
        <f t="shared" si="724"/>
        <v>0</v>
      </c>
      <c r="HV70" s="971">
        <f t="shared" si="724"/>
        <v>0</v>
      </c>
    </row>
    <row r="71" spans="1:230" s="315" customFormat="1" ht="15.75" hidden="1" customHeight="1" outlineLevel="1" x14ac:dyDescent="0.25">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hidden="1" customHeight="1" outlineLevel="1" x14ac:dyDescent="0.25">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hidden="1" customHeight="1" outlineLevel="1" x14ac:dyDescent="0.25">
      <c r="A73" s="1034">
        <v>39814</v>
      </c>
      <c r="B73" s="1034"/>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hidden="1" customHeight="1" outlineLevel="1" x14ac:dyDescent="0.25">
      <c r="A74" s="1034">
        <v>39832</v>
      </c>
      <c r="B74" s="1034"/>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hidden="1" customHeight="1" outlineLevel="1" x14ac:dyDescent="0.25">
      <c r="A75" s="1034">
        <v>39913</v>
      </c>
      <c r="B75" s="1034"/>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hidden="1" customHeight="1" outlineLevel="1" x14ac:dyDescent="0.25">
      <c r="A76" s="1034">
        <v>39958</v>
      </c>
      <c r="B76" s="1034"/>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hidden="1" customHeight="1" outlineLevel="1" x14ac:dyDescent="0.25">
      <c r="A77" s="1034">
        <v>39997</v>
      </c>
      <c r="B77" s="1034"/>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hidden="1" customHeight="1" outlineLevel="1" x14ac:dyDescent="0.25">
      <c r="A78" s="1034">
        <v>40063</v>
      </c>
      <c r="B78" s="1034"/>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hidden="1" customHeight="1" outlineLevel="1" x14ac:dyDescent="0.25">
      <c r="A79" s="1034">
        <v>40128</v>
      </c>
      <c r="B79" s="1034"/>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hidden="1" customHeight="1" outlineLevel="1" x14ac:dyDescent="0.25">
      <c r="A80" s="1034">
        <v>40143</v>
      </c>
      <c r="B80" s="1034"/>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hidden="1" customHeight="1" outlineLevel="1" x14ac:dyDescent="0.25">
      <c r="A81" s="1034">
        <v>40144</v>
      </c>
      <c r="B81" s="1034"/>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hidden="1" customHeight="1" outlineLevel="1" x14ac:dyDescent="0.25">
      <c r="A82" s="1034">
        <v>40171</v>
      </c>
      <c r="B82" s="1034"/>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hidden="1" customHeight="1" outlineLevel="1" x14ac:dyDescent="0.25">
      <c r="A83" s="1034">
        <v>40179</v>
      </c>
      <c r="B83" s="1034"/>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hidden="1" customHeight="1" outlineLevel="1" x14ac:dyDescent="0.25">
      <c r="A84" s="1034">
        <v>40196</v>
      </c>
      <c r="B84" s="1034"/>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hidden="1" customHeight="1" outlineLevel="1" x14ac:dyDescent="0.25">
      <c r="A85" s="1034">
        <v>40219</v>
      </c>
      <c r="B85" s="1034"/>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hidden="1" customHeight="1" outlineLevel="1" x14ac:dyDescent="0.25">
      <c r="A86" s="1034">
        <v>40329</v>
      </c>
      <c r="B86" s="1034"/>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hidden="1" customHeight="1" outlineLevel="1" x14ac:dyDescent="0.25">
      <c r="A87" s="1034">
        <v>40364</v>
      </c>
      <c r="B87" s="1034"/>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hidden="1" customHeight="1" outlineLevel="1" x14ac:dyDescent="0.25">
      <c r="A88" s="1034">
        <v>40427</v>
      </c>
      <c r="B88" s="1034"/>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hidden="1" customHeight="1" outlineLevel="1" x14ac:dyDescent="0.25">
      <c r="A89" s="1034">
        <v>40493</v>
      </c>
      <c r="B89" s="1034"/>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hidden="1" customHeight="1" outlineLevel="1" x14ac:dyDescent="0.25">
      <c r="A90" s="1034">
        <v>40507</v>
      </c>
      <c r="B90" s="1034"/>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hidden="1" customHeight="1" outlineLevel="1" x14ac:dyDescent="0.25">
      <c r="A91" s="1034">
        <v>40508</v>
      </c>
      <c r="B91" s="1034"/>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hidden="1" customHeight="1" outlineLevel="1" x14ac:dyDescent="0.25">
      <c r="A92" s="1034">
        <v>40536</v>
      </c>
      <c r="B92" s="1034"/>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hidden="1" customHeight="1" outlineLevel="1" x14ac:dyDescent="0.25">
      <c r="A93" s="1034">
        <v>40539</v>
      </c>
      <c r="B93" s="1034"/>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hidden="1" customHeight="1" outlineLevel="1" x14ac:dyDescent="0.25">
      <c r="A94" s="1035">
        <v>40543</v>
      </c>
      <c r="B94" s="1034"/>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hidden="1" customHeight="1" outlineLevel="1" x14ac:dyDescent="0.25">
      <c r="A95" s="1034">
        <v>40560</v>
      </c>
      <c r="B95" s="1034"/>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hidden="1" customHeight="1" outlineLevel="1" x14ac:dyDescent="0.25">
      <c r="A96" s="1034">
        <v>40655</v>
      </c>
      <c r="B96" s="1034"/>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hidden="1" customHeight="1" outlineLevel="1" x14ac:dyDescent="0.25">
      <c r="A97" s="1034">
        <v>40693</v>
      </c>
      <c r="B97" s="1034"/>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hidden="1" customHeight="1" outlineLevel="1" x14ac:dyDescent="0.25">
      <c r="A98" s="1034">
        <v>40728</v>
      </c>
      <c r="B98" s="1034"/>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hidden="1" customHeight="1" outlineLevel="1" x14ac:dyDescent="0.25">
      <c r="A99" s="1034">
        <v>40791</v>
      </c>
      <c r="B99" s="1034"/>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hidden="1" customHeight="1" outlineLevel="1" x14ac:dyDescent="0.25">
      <c r="A100" s="1034">
        <v>40858</v>
      </c>
      <c r="B100" s="1034"/>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hidden="1" customHeight="1" outlineLevel="1" x14ac:dyDescent="0.25">
      <c r="A101" s="1034">
        <v>40871</v>
      </c>
      <c r="B101" s="1034"/>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hidden="1" customHeight="1" outlineLevel="1" x14ac:dyDescent="0.25">
      <c r="A102" s="1034">
        <v>40872</v>
      </c>
      <c r="B102" s="1034"/>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hidden="1" customHeight="1" outlineLevel="1" x14ac:dyDescent="0.25">
      <c r="A103" s="1035">
        <v>40903</v>
      </c>
      <c r="B103" s="1034"/>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hidden="1" customHeight="1" outlineLevel="1" x14ac:dyDescent="0.25">
      <c r="A104" s="1034">
        <v>40904</v>
      </c>
      <c r="B104" s="1034"/>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hidden="1" customHeight="1" outlineLevel="1" x14ac:dyDescent="0.25">
      <c r="A105" s="1034">
        <v>40910</v>
      </c>
      <c r="B105" s="1034"/>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hidden="1" customHeight="1" outlineLevel="1" x14ac:dyDescent="0.25">
      <c r="A106" s="1034">
        <v>40924</v>
      </c>
      <c r="B106" s="1034"/>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hidden="1" customHeight="1" outlineLevel="1" x14ac:dyDescent="0.25">
      <c r="A107" s="1034">
        <v>41005</v>
      </c>
      <c r="B107" s="1034"/>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hidden="1" customHeight="1" outlineLevel="1" x14ac:dyDescent="0.25">
      <c r="A108" s="1034">
        <v>41057</v>
      </c>
      <c r="B108" s="1034"/>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hidden="1" customHeight="1" outlineLevel="1" x14ac:dyDescent="0.25">
      <c r="A109" s="1034">
        <v>41094</v>
      </c>
      <c r="B109" s="1034"/>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hidden="1" customHeight="1" outlineLevel="1" x14ac:dyDescent="0.25">
      <c r="A110" s="1034">
        <v>41155</v>
      </c>
      <c r="B110" s="1034"/>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hidden="1" customHeight="1" outlineLevel="1" x14ac:dyDescent="0.25">
      <c r="A111" s="1034">
        <v>41225</v>
      </c>
      <c r="B111" s="1034"/>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hidden="1" customHeight="1" outlineLevel="1" x14ac:dyDescent="0.25">
      <c r="A112" s="1034">
        <v>41235</v>
      </c>
      <c r="B112" s="1034"/>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hidden="1" customHeight="1" outlineLevel="1" x14ac:dyDescent="0.25">
      <c r="A113" s="1034">
        <v>41236</v>
      </c>
      <c r="B113" s="1034"/>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hidden="1" customHeight="1" outlineLevel="1" x14ac:dyDescent="0.25">
      <c r="A114" s="1034">
        <v>41267</v>
      </c>
      <c r="B114" s="1034"/>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hidden="1" customHeight="1" outlineLevel="1" x14ac:dyDescent="0.25">
      <c r="A115" s="1034">
        <v>41268</v>
      </c>
      <c r="B115" s="1034"/>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hidden="1" customHeight="1" outlineLevel="1" x14ac:dyDescent="0.25">
      <c r="A116" s="1034">
        <v>41269</v>
      </c>
      <c r="B116" s="1034"/>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hidden="1" customHeight="1" outlineLevel="1" x14ac:dyDescent="0.25">
      <c r="A117" s="1034">
        <v>41275</v>
      </c>
      <c r="B117" s="1034"/>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hidden="1" customHeight="1" outlineLevel="1" x14ac:dyDescent="0.25">
      <c r="A118" s="1034">
        <v>41295</v>
      </c>
      <c r="B118" s="1034"/>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hidden="1" customHeight="1" outlineLevel="1" x14ac:dyDescent="0.25">
      <c r="A119" s="1034">
        <v>41362</v>
      </c>
      <c r="B119" s="1034"/>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hidden="1" customHeight="1" outlineLevel="1" x14ac:dyDescent="0.25">
      <c r="A120" s="1035">
        <v>41421</v>
      </c>
      <c r="B120" s="1034"/>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hidden="1" customHeight="1" outlineLevel="1" x14ac:dyDescent="0.25">
      <c r="A121" s="1034">
        <v>41459</v>
      </c>
      <c r="B121" s="1034"/>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hidden="1" customHeight="1" outlineLevel="1" x14ac:dyDescent="0.25">
      <c r="A122" s="1034">
        <v>41519</v>
      </c>
      <c r="B122" s="1034"/>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hidden="1" customHeight="1" outlineLevel="1" x14ac:dyDescent="0.25">
      <c r="A123" s="1035">
        <v>41589</v>
      </c>
      <c r="B123" s="1034"/>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hidden="1" customHeight="1" outlineLevel="1" x14ac:dyDescent="0.25">
      <c r="A124" s="1034">
        <v>41606</v>
      </c>
      <c r="B124" s="1034"/>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hidden="1" customHeight="1" outlineLevel="1" x14ac:dyDescent="0.25">
      <c r="A125" s="1034">
        <v>41607</v>
      </c>
      <c r="B125" s="1034"/>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hidden="1" customHeight="1" outlineLevel="1" x14ac:dyDescent="0.25">
      <c r="A126" s="1034">
        <v>41632</v>
      </c>
      <c r="B126" s="1034"/>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hidden="1" customHeight="1" outlineLevel="1" x14ac:dyDescent="0.25">
      <c r="A127" s="1034">
        <v>41633</v>
      </c>
      <c r="B127" s="1034"/>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hidden="1" customHeight="1" outlineLevel="1" x14ac:dyDescent="0.25">
      <c r="A128" s="1034">
        <v>41634</v>
      </c>
      <c r="B128" s="1034"/>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hidden="1" outlineLevel="1" x14ac:dyDescent="0.25">
      <c r="A129" s="1034">
        <v>41635</v>
      </c>
      <c r="B129" s="1034"/>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hidden="1" outlineLevel="1" x14ac:dyDescent="0.25">
      <c r="A130" s="1034">
        <v>41640</v>
      </c>
      <c r="B130" s="1034"/>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hidden="1" outlineLevel="1" x14ac:dyDescent="0.25">
      <c r="A131" s="1034">
        <v>41659</v>
      </c>
      <c r="B131" s="1034"/>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hidden="1" outlineLevel="1" x14ac:dyDescent="0.25">
      <c r="A132" s="1034">
        <v>41747</v>
      </c>
      <c r="B132" s="1034"/>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hidden="1" outlineLevel="1" x14ac:dyDescent="0.25">
      <c r="A133" s="1034">
        <v>41785</v>
      </c>
      <c r="B133" s="1034"/>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hidden="1" outlineLevel="1" x14ac:dyDescent="0.25">
      <c r="A134" s="1034">
        <v>41824</v>
      </c>
      <c r="B134" s="1034"/>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hidden="1" outlineLevel="1" x14ac:dyDescent="0.25">
      <c r="A135" s="1034">
        <v>41883</v>
      </c>
      <c r="B135" s="1034"/>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hidden="1" outlineLevel="1" x14ac:dyDescent="0.25">
      <c r="A136" s="1034">
        <v>41954</v>
      </c>
      <c r="B136" s="1034"/>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hidden="1" outlineLevel="1" x14ac:dyDescent="0.25">
      <c r="A137" s="1034">
        <v>41970</v>
      </c>
      <c r="B137" s="1034"/>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hidden="1" outlineLevel="1" x14ac:dyDescent="0.25">
      <c r="A138" s="1034">
        <v>41971</v>
      </c>
      <c r="B138" s="1034"/>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hidden="1" outlineLevel="1" x14ac:dyDescent="0.25">
      <c r="A139" s="1034">
        <v>41997</v>
      </c>
      <c r="B139" s="1034"/>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hidden="1" outlineLevel="1" x14ac:dyDescent="0.25">
      <c r="A140" s="1034">
        <v>41998</v>
      </c>
      <c r="B140" s="1034"/>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hidden="1" outlineLevel="1" x14ac:dyDescent="0.25">
      <c r="A141" s="1034">
        <v>41999</v>
      </c>
      <c r="B141" s="1034"/>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hidden="1" outlineLevel="1" x14ac:dyDescent="0.25">
      <c r="A142" s="1034">
        <v>42005</v>
      </c>
      <c r="B142" s="1034"/>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hidden="1" outlineLevel="1" x14ac:dyDescent="0.25">
      <c r="A143" s="1034">
        <v>42023</v>
      </c>
      <c r="B143" s="1034"/>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hidden="1" outlineLevel="1" x14ac:dyDescent="0.25">
      <c r="A144" s="1034">
        <v>42097</v>
      </c>
      <c r="B144" s="1034"/>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hidden="1" outlineLevel="1" x14ac:dyDescent="0.25">
      <c r="A145" s="1034">
        <v>42149</v>
      </c>
      <c r="B145" s="1034"/>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hidden="1" outlineLevel="1" x14ac:dyDescent="0.25">
      <c r="A146" s="1034">
        <v>42188</v>
      </c>
      <c r="B146" s="1034"/>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hidden="1" outlineLevel="1" x14ac:dyDescent="0.25">
      <c r="A147" s="1034">
        <v>42254</v>
      </c>
      <c r="B147" s="1034"/>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hidden="1" outlineLevel="1" x14ac:dyDescent="0.25">
      <c r="A148" s="1034">
        <v>42319</v>
      </c>
      <c r="B148" s="1034"/>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hidden="1" outlineLevel="1" x14ac:dyDescent="0.25">
      <c r="A149" s="1034">
        <v>42334</v>
      </c>
      <c r="B149" s="1034"/>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hidden="1" outlineLevel="1" x14ac:dyDescent="0.25">
      <c r="A150" s="1034">
        <v>42335</v>
      </c>
      <c r="B150" s="1034"/>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hidden="1" outlineLevel="1" x14ac:dyDescent="0.25">
      <c r="A151" s="1034">
        <v>42361</v>
      </c>
      <c r="B151" s="1034"/>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hidden="1" outlineLevel="1" x14ac:dyDescent="0.25">
      <c r="A152" s="1034">
        <v>42362</v>
      </c>
      <c r="B152" s="1034"/>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hidden="1" outlineLevel="1" x14ac:dyDescent="0.25">
      <c r="A153" s="1034">
        <v>42363</v>
      </c>
      <c r="B153" s="1034"/>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hidden="1" outlineLevel="1" x14ac:dyDescent="0.25">
      <c r="A154" s="1034">
        <v>42370</v>
      </c>
      <c r="B154" s="1034"/>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hidden="1" outlineLevel="1" x14ac:dyDescent="0.25">
      <c r="A155" s="1034">
        <v>42387</v>
      </c>
      <c r="B155" s="1034"/>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hidden="1" outlineLevel="1" x14ac:dyDescent="0.25">
      <c r="A156" s="1034">
        <v>42454</v>
      </c>
      <c r="B156" s="1034"/>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hidden="1" outlineLevel="1" x14ac:dyDescent="0.25">
      <c r="A157" s="1034">
        <v>42520</v>
      </c>
      <c r="B157" s="1034"/>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hidden="1" outlineLevel="1" x14ac:dyDescent="0.25">
      <c r="A158" s="1034">
        <v>42555</v>
      </c>
      <c r="B158" s="1034"/>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hidden="1" outlineLevel="1" x14ac:dyDescent="0.25">
      <c r="A159" s="1034">
        <v>42618</v>
      </c>
      <c r="B159" s="1034"/>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hidden="1" outlineLevel="1" x14ac:dyDescent="0.25">
      <c r="A160" s="1034">
        <v>42685</v>
      </c>
      <c r="B160" s="1034"/>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hidden="1" outlineLevel="1" x14ac:dyDescent="0.25">
      <c r="A161" s="1034">
        <v>42688</v>
      </c>
      <c r="B161" s="1034"/>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hidden="1" outlineLevel="1" x14ac:dyDescent="0.25">
      <c r="A162" s="1034">
        <v>42699</v>
      </c>
      <c r="B162" s="1034"/>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hidden="1" outlineLevel="1" x14ac:dyDescent="0.25">
      <c r="A163" s="1034">
        <v>42727</v>
      </c>
      <c r="B163" s="1034"/>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hidden="1" outlineLevel="1" x14ac:dyDescent="0.25">
      <c r="A164" s="1034">
        <v>42730</v>
      </c>
      <c r="B164" s="1034"/>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hidden="1" outlineLevel="1" x14ac:dyDescent="0.25">
      <c r="A165" s="1034">
        <v>42731</v>
      </c>
      <c r="B165" s="1034"/>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hidden="1" outlineLevel="1" x14ac:dyDescent="0.25">
      <c r="A166" s="1034"/>
      <c r="B166" s="1034"/>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hidden="1" outlineLevel="1" x14ac:dyDescent="0.25">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25">V48/V28</f>
        <v>47.678426818580185</v>
      </c>
      <c r="W167" s="530">
        <f t="shared" si="725"/>
        <v>51.208712842290232</v>
      </c>
      <c r="X167" s="530">
        <f t="shared" si="725"/>
        <v>50.734484282073069</v>
      </c>
      <c r="Y167" s="530">
        <f t="shared" si="725"/>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26">AJ48/AJ28</f>
        <v>43.934589647411848</v>
      </c>
      <c r="AK167" s="530">
        <f t="shared" ref="AK167:AP167" si="727">AK48/AK28</f>
        <v>39.460915542938253</v>
      </c>
      <c r="AL167" s="530">
        <f t="shared" si="727"/>
        <v>53.048919523099855</v>
      </c>
      <c r="AM167" s="530">
        <f t="shared" si="727"/>
        <v>34.754163060806192</v>
      </c>
      <c r="AN167" s="530">
        <f t="shared" si="727"/>
        <v>46.466020615336561</v>
      </c>
      <c r="AO167" s="530">
        <f t="shared" si="727"/>
        <v>51.455762975778548</v>
      </c>
      <c r="AP167" s="530">
        <f t="shared" si="727"/>
        <v>45.154702863317127</v>
      </c>
      <c r="AQ167" s="530">
        <f t="shared" ref="AQ167:AW167" si="728">AQ48/AQ28</f>
        <v>51.007578768095378</v>
      </c>
      <c r="AR167" s="530">
        <f t="shared" si="728"/>
        <v>48.816616867469882</v>
      </c>
      <c r="AS167" s="530">
        <f t="shared" si="728"/>
        <v>44.554325130499628</v>
      </c>
      <c r="AT167" s="530">
        <f t="shared" si="728"/>
        <v>37.016265969095997</v>
      </c>
      <c r="AU167" s="530">
        <f t="shared" si="728"/>
        <v>52.154613981762914</v>
      </c>
      <c r="AV167" s="530">
        <f t="shared" si="728"/>
        <v>44.994030186568068</v>
      </c>
      <c r="AW167" s="530">
        <f t="shared" si="728"/>
        <v>44.994030186568075</v>
      </c>
      <c r="AX167" s="530">
        <f t="shared" ref="AX167:BD167" si="729">AX48/AX28</f>
        <v>41.724177667766774</v>
      </c>
      <c r="AY167" s="530">
        <f t="shared" si="729"/>
        <v>42.979971651311125</v>
      </c>
      <c r="AZ167" s="530">
        <f t="shared" si="729"/>
        <v>39.408668442077229</v>
      </c>
      <c r="BA167" s="530">
        <f t="shared" si="729"/>
        <v>23.008445614805062</v>
      </c>
      <c r="BB167" s="530">
        <f t="shared" si="729"/>
        <v>33.73032412032412</v>
      </c>
      <c r="BC167" s="530">
        <f t="shared" si="729"/>
        <v>45.460926988265975</v>
      </c>
      <c r="BD167" s="530">
        <f t="shared" si="729"/>
        <v>35.570375519904935</v>
      </c>
      <c r="BE167" s="530">
        <f t="shared" ref="BE167:BK167" si="730">BE48/BE28</f>
        <v>51.571908695652169</v>
      </c>
      <c r="BF167" s="530">
        <f t="shared" si="730"/>
        <v>48.014424988870758</v>
      </c>
      <c r="BG167" s="530">
        <f t="shared" si="730"/>
        <v>50.09903268164576</v>
      </c>
      <c r="BH167" s="530">
        <f t="shared" si="730"/>
        <v>42.96415193287384</v>
      </c>
      <c r="BI167" s="530">
        <f t="shared" si="730"/>
        <v>49.239896096602074</v>
      </c>
      <c r="BJ167" s="530">
        <f t="shared" si="730"/>
        <v>40.354295244016818</v>
      </c>
      <c r="BK167" s="530">
        <f t="shared" si="730"/>
        <v>40.354295244016825</v>
      </c>
      <c r="BL167" s="530">
        <f t="shared" ref="BL167:BR167" si="731">BL48/BL28</f>
        <v>39.377360160965793</v>
      </c>
      <c r="BM167" s="530">
        <f t="shared" si="731"/>
        <v>43.424386542591272</v>
      </c>
      <c r="BN167" s="530">
        <f t="shared" si="731"/>
        <v>39.795787653006919</v>
      </c>
      <c r="BO167" s="530">
        <f t="shared" si="731"/>
        <v>23.120209741856179</v>
      </c>
      <c r="BP167" s="530">
        <f t="shared" si="731"/>
        <v>42.030766814969901</v>
      </c>
      <c r="BQ167" s="530">
        <f t="shared" si="731"/>
        <v>40.098041574061966</v>
      </c>
      <c r="BR167" s="530">
        <f t="shared" si="731"/>
        <v>35.183855585831068</v>
      </c>
      <c r="BS167" s="530">
        <f>BS48/BS28</f>
        <v>46.886963034217395</v>
      </c>
      <c r="BT167" s="530">
        <f>BT48/BT28</f>
        <v>41.117954462437602</v>
      </c>
      <c r="BU167" s="530">
        <f t="shared" ref="BU167:BW167" si="732">BU48/BU28</f>
        <v>35.515317188422912</v>
      </c>
      <c r="BV167" s="530">
        <f t="shared" si="732"/>
        <v>43.952296678966789</v>
      </c>
      <c r="BW167" s="530">
        <f t="shared" si="732"/>
        <v>40.305526495960564</v>
      </c>
      <c r="BX167" s="530">
        <f>BX48/BX28</f>
        <v>38.169253686768833</v>
      </c>
      <c r="BY167" s="530">
        <f>BY48/BY28</f>
        <v>38.169253686768833</v>
      </c>
      <c r="BZ167" s="530">
        <f t="shared" ref="BZ167:CF167" si="733">BZ48/BZ28</f>
        <v>39.617228197486071</v>
      </c>
      <c r="CA167" s="530">
        <f t="shared" si="733"/>
        <v>44.64712922810061</v>
      </c>
      <c r="CB167" s="530">
        <f t="shared" si="733"/>
        <v>43.884188651436986</v>
      </c>
      <c r="CC167" s="530">
        <f t="shared" si="733"/>
        <v>45.077566786009363</v>
      </c>
      <c r="CD167" s="530">
        <f t="shared" si="733"/>
        <v>46.209625875689376</v>
      </c>
      <c r="CE167" s="530">
        <f t="shared" si="733"/>
        <v>49.598425476034144</v>
      </c>
      <c r="CF167" s="530">
        <f t="shared" si="733"/>
        <v>47.497612070216157</v>
      </c>
      <c r="CG167" s="530">
        <f>CG48/CG28</f>
        <v>50.116685157624133</v>
      </c>
      <c r="CH167" s="530" t="e">
        <f>CH48/CH28</f>
        <v>#DIV/0!</v>
      </c>
      <c r="CI167" s="530" t="e">
        <f t="shared" ref="CI167:CK167" si="734">CI48/CI28</f>
        <v>#DIV/0!</v>
      </c>
      <c r="CJ167" s="530" t="e">
        <f t="shared" si="734"/>
        <v>#DIV/0!</v>
      </c>
      <c r="CK167" s="530" t="e">
        <f t="shared" si="734"/>
        <v>#DIV/0!</v>
      </c>
      <c r="CL167" s="530">
        <f>CL48/CL28</f>
        <v>45.823500610926857</v>
      </c>
      <c r="CM167" s="530">
        <f>CM48/CM28</f>
        <v>45.823500610926857</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collapsed="1" x14ac:dyDescent="0.25">
      <c r="BU168" s="20"/>
      <c r="BW168" s="20"/>
      <c r="CI168" s="20"/>
      <c r="CK168" s="20"/>
    </row>
  </sheetData>
  <sheetProtection sheet="1" objects="1" scenarios="1"/>
  <mergeCells count="221">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F1:EG1"/>
    <mergeCell ref="EF10:EG10"/>
    <mergeCell ref="EH1:EI1"/>
    <mergeCell ref="EH10:EI10"/>
    <mergeCell ref="DX1:DY1"/>
    <mergeCell ref="DX10:DY10"/>
    <mergeCell ref="DZ1:EA1"/>
    <mergeCell ref="DZ10:EA10"/>
    <mergeCell ref="EB1:EC1"/>
    <mergeCell ref="EB10:EC10"/>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072" t="s">
        <v>56</v>
      </c>
      <c r="B1" s="1073"/>
      <c r="C1" s="1073"/>
      <c r="D1" s="1074"/>
      <c r="E1" s="372" t="s">
        <v>128</v>
      </c>
      <c r="F1" s="205"/>
      <c r="G1" s="205"/>
      <c r="H1" s="205"/>
      <c r="I1" s="205"/>
      <c r="J1" s="205"/>
      <c r="K1" s="205"/>
    </row>
    <row r="2" spans="1:11" s="206" customFormat="1" ht="15" customHeight="1" x14ac:dyDescent="0.25">
      <c r="A2" s="340">
        <v>1</v>
      </c>
      <c r="B2" s="341"/>
      <c r="C2" s="1079" t="s">
        <v>190</v>
      </c>
      <c r="D2" s="1080"/>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075" t="s">
        <v>243</v>
      </c>
      <c r="D20" s="1076"/>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077" t="s">
        <v>83</v>
      </c>
      <c r="D23" s="1078"/>
      <c r="E23" s="372"/>
      <c r="F23" s="205"/>
      <c r="G23" s="205"/>
      <c r="H23" s="205"/>
      <c r="I23" s="205"/>
      <c r="J23" s="205"/>
      <c r="K23" s="205"/>
    </row>
    <row r="24" spans="1:11" s="206" customFormat="1" ht="15" customHeight="1" x14ac:dyDescent="0.25">
      <c r="A24" s="203">
        <v>5.0999999999999996</v>
      </c>
      <c r="B24" s="204"/>
      <c r="C24" s="1077" t="s">
        <v>189</v>
      </c>
      <c r="D24" s="1078"/>
      <c r="E24" s="372"/>
      <c r="F24" s="205"/>
      <c r="G24" s="205"/>
      <c r="H24" s="205"/>
      <c r="I24" s="205"/>
      <c r="J24" s="205"/>
      <c r="K24" s="205"/>
    </row>
    <row r="25" spans="1:11" s="206" customFormat="1" ht="15" customHeight="1" x14ac:dyDescent="0.25">
      <c r="A25" s="203">
        <v>5.2</v>
      </c>
      <c r="B25" s="204"/>
      <c r="C25" s="1077" t="s">
        <v>188</v>
      </c>
      <c r="D25" s="1078"/>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071"/>
      <c r="I48" s="1071"/>
      <c r="J48" s="1071"/>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2" sqref="A22"/>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272</v>
      </c>
      <c r="B20" s="744" t="s">
        <v>273</v>
      </c>
      <c r="C20" s="811" t="s">
        <v>274</v>
      </c>
    </row>
    <row r="21" spans="1:3" collapsed="1" x14ac:dyDescent="0.25">
      <c r="A21" s="743" t="s">
        <v>275</v>
      </c>
      <c r="B21" s="744" t="s">
        <v>276</v>
      </c>
      <c r="C21" s="811" t="s">
        <v>278</v>
      </c>
    </row>
    <row r="22" spans="1:3" x14ac:dyDescent="0.25">
      <c r="A22" s="746"/>
      <c r="B22" s="747"/>
      <c r="C22" s="745"/>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J2" sqref="J2"/>
    </sheetView>
  </sheetViews>
  <sheetFormatPr defaultRowHeight="12" outlineLevelRow="1" outlineLevelCol="1" x14ac:dyDescent="0.2"/>
  <cols>
    <col min="1" max="1" width="3.28515625" style="444" customWidth="1"/>
    <col min="2" max="2" width="11" style="534" customWidth="1"/>
    <col min="3" max="14" width="9.140625" style="444" customWidth="1"/>
    <col min="15" max="15" width="8.4257812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outlineLevel="1" x14ac:dyDescent="0.25">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x14ac:dyDescent="0.25">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122677</v>
      </c>
      <c r="J2" s="536">
        <f>'Summary Data'!CG11</f>
        <v>118613</v>
      </c>
      <c r="K2" s="536">
        <f>'Summary Data'!CH11</f>
        <v>0</v>
      </c>
      <c r="L2" s="536">
        <f>'Summary Data'!CI11</f>
        <v>0</v>
      </c>
      <c r="M2" s="536">
        <f>'Summary Data'!CJ11</f>
        <v>0</v>
      </c>
      <c r="N2" s="537">
        <f>'Summary Data'!CK11</f>
        <v>0</v>
      </c>
      <c r="O2" s="896">
        <f>'Summary Data'!CL11</f>
        <v>1019882</v>
      </c>
      <c r="P2" s="563">
        <f>SUM(C2:N2)/$O$12</f>
        <v>84990.166666666672</v>
      </c>
      <c r="Q2" s="620">
        <f>P2-P7</f>
        <v>-34470.583333333328</v>
      </c>
      <c r="R2" s="660">
        <f>Q2/P7</f>
        <v>-0.28855153959215329</v>
      </c>
    </row>
    <row r="3" spans="1:18" s="533" customFormat="1" ht="20.25" customHeight="1" outlineLevel="1" x14ac:dyDescent="0.25">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11</v>
      </c>
      <c r="J3" s="536">
        <f>'Summary Data'!CG5</f>
        <v>36</v>
      </c>
      <c r="K3" s="536">
        <f>'Summary Data'!CH5</f>
        <v>0</v>
      </c>
      <c r="L3" s="536">
        <f>'Summary Data'!CI5</f>
        <v>0</v>
      </c>
      <c r="M3" s="536">
        <f>'Summary Data'!CJ5</f>
        <v>0</v>
      </c>
      <c r="N3" s="537">
        <f>'Summary Data'!CK5</f>
        <v>0</v>
      </c>
      <c r="O3" s="896">
        <f>'Summary Data'!CL5</f>
        <v>374</v>
      </c>
      <c r="P3" s="563">
        <f>SUM(C3:N3)/$O$12</f>
        <v>31.166666666666668</v>
      </c>
      <c r="Q3" s="620">
        <f>P3-P8</f>
        <v>-19.583333333333332</v>
      </c>
      <c r="R3" s="660">
        <f>Q3/P8</f>
        <v>-0.38587848932676516</v>
      </c>
    </row>
    <row r="4" spans="1:18" s="533" customFormat="1" ht="20.25" customHeight="1" outlineLevel="1" x14ac:dyDescent="0.25">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f t="shared" si="0"/>
        <v>8.9666359627314004E-5</v>
      </c>
      <c r="J4" s="544">
        <f t="shared" si="0"/>
        <v>3.0350804717863976E-4</v>
      </c>
      <c r="K4" s="544" t="str">
        <f t="shared" si="0"/>
        <v>-</v>
      </c>
      <c r="L4" s="544" t="str">
        <f t="shared" si="0"/>
        <v>-</v>
      </c>
      <c r="M4" s="544" t="str">
        <f t="shared" si="0"/>
        <v>-</v>
      </c>
      <c r="N4" s="567" t="str">
        <f t="shared" si="0"/>
        <v>-</v>
      </c>
      <c r="O4" s="571"/>
      <c r="P4" s="564">
        <f>SUM(C4:N4)/$O$12</f>
        <v>2.4888552146208539E-4</v>
      </c>
      <c r="Q4" s="621">
        <f>P4-P9</f>
        <v>-1.8423477001820981E-4</v>
      </c>
      <c r="R4" s="660">
        <f>Q4/P9</f>
        <v>-0.42536628655411673</v>
      </c>
    </row>
    <row r="5" spans="1:18" s="533" customFormat="1" ht="20.25" customHeight="1" outlineLevel="1" thickBot="1" x14ac:dyDescent="0.3">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f t="shared" si="1"/>
        <v>0.99991033364037274</v>
      </c>
      <c r="J5" s="545">
        <f t="shared" si="1"/>
        <v>0.9996964919528214</v>
      </c>
      <c r="K5" s="545" t="str">
        <f t="shared" si="1"/>
        <v>-</v>
      </c>
      <c r="L5" s="545" t="str">
        <f t="shared" si="1"/>
        <v>-</v>
      </c>
      <c r="M5" s="545" t="str">
        <f t="shared" si="1"/>
        <v>-</v>
      </c>
      <c r="N5" s="568" t="str">
        <f t="shared" si="1"/>
        <v>-</v>
      </c>
      <c r="O5" s="624"/>
      <c r="P5" s="566">
        <f>SUM(C5:N5)/$O$12</f>
        <v>0.66641778114520467</v>
      </c>
      <c r="Q5" s="623">
        <f>P5-P10</f>
        <v>-0.33314909856331487</v>
      </c>
      <c r="R5" s="663">
        <f>Q5/P10</f>
        <v>-0.3332934547215724</v>
      </c>
    </row>
    <row r="6" spans="1:18" s="594" customFormat="1" ht="20.25" customHeight="1" x14ac:dyDescent="0.25">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x14ac:dyDescent="0.25">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x14ac:dyDescent="0.25">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x14ac:dyDescent="0.25">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x14ac:dyDescent="0.3">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x14ac:dyDescent="0.25">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x14ac:dyDescent="0.25">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x14ac:dyDescent="0.25">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x14ac:dyDescent="0.25">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x14ac:dyDescent="0.3">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x14ac:dyDescent="0.25">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x14ac:dyDescent="0.25">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x14ac:dyDescent="0.25">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x14ac:dyDescent="0.25">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x14ac:dyDescent="0.3">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x14ac:dyDescent="0.25">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x14ac:dyDescent="0.25">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x14ac:dyDescent="0.25">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x14ac:dyDescent="0.25">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x14ac:dyDescent="0.3">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x14ac:dyDescent="0.25">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x14ac:dyDescent="0.25">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x14ac:dyDescent="0.25">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x14ac:dyDescent="0.25">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x14ac:dyDescent="0.3">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x14ac:dyDescent="0.25">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x14ac:dyDescent="0.25">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x14ac:dyDescent="0.25">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x14ac:dyDescent="0.25">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x14ac:dyDescent="0.3">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x14ac:dyDescent="0.2"/>
    <row r="38" spans="1:18" x14ac:dyDescent="0.2">
      <c r="B38" s="534" t="s">
        <v>76</v>
      </c>
      <c r="C38" s="444" t="s">
        <v>141</v>
      </c>
    </row>
    <row r="39" spans="1:18" hidden="1" outlineLevel="1" x14ac:dyDescent="0.2">
      <c r="B39" s="812">
        <f>I16</f>
        <v>41305</v>
      </c>
      <c r="C39" s="813">
        <f>I19</f>
        <v>2.5220680958385876E-4</v>
      </c>
    </row>
    <row r="40" spans="1:18" collapsed="1" x14ac:dyDescent="0.2">
      <c r="B40" s="812">
        <f>J16</f>
        <v>41333</v>
      </c>
      <c r="C40" s="813">
        <f>J19</f>
        <v>1.0565399824916231E-4</v>
      </c>
    </row>
    <row r="41" spans="1:18" x14ac:dyDescent="0.2">
      <c r="B41" s="812">
        <f>K16</f>
        <v>41364</v>
      </c>
      <c r="C41" s="813">
        <f>K19</f>
        <v>9.0135563888087689E-5</v>
      </c>
    </row>
    <row r="42" spans="1:18" x14ac:dyDescent="0.2">
      <c r="B42" s="812">
        <f>L16</f>
        <v>41394</v>
      </c>
      <c r="C42" s="813">
        <f>L19</f>
        <v>1.7068525638722196E-4</v>
      </c>
    </row>
    <row r="43" spans="1:18" x14ac:dyDescent="0.2">
      <c r="B43" s="812">
        <f>M16</f>
        <v>41425</v>
      </c>
      <c r="C43" s="813">
        <f>M19</f>
        <v>1.7920665215092783E-4</v>
      </c>
    </row>
    <row r="44" spans="1:18" x14ac:dyDescent="0.2">
      <c r="B44" s="812">
        <f>N16</f>
        <v>41455</v>
      </c>
      <c r="C44" s="813">
        <f>N19</f>
        <v>2.8460635383684943E-4</v>
      </c>
    </row>
    <row r="45" spans="1:18" x14ac:dyDescent="0.2">
      <c r="B45" s="812">
        <f>C11</f>
        <v>41486</v>
      </c>
      <c r="C45" s="813">
        <f>C14</f>
        <v>2.402156602816751E-4</v>
      </c>
    </row>
    <row r="46" spans="1:18" x14ac:dyDescent="0.2">
      <c r="B46" s="812">
        <f>D11</f>
        <v>41517</v>
      </c>
      <c r="C46" s="813">
        <f>D14</f>
        <v>1.6437168921796432E-4</v>
      </c>
    </row>
    <row r="47" spans="1:18" x14ac:dyDescent="0.2">
      <c r="B47" s="812">
        <f>E11</f>
        <v>41547</v>
      </c>
      <c r="C47" s="813">
        <f>E14</f>
        <v>6.1418403844069511E-4</v>
      </c>
    </row>
    <row r="48" spans="1:18" x14ac:dyDescent="0.2">
      <c r="B48" s="812">
        <f>F11</f>
        <v>41578</v>
      </c>
      <c r="C48" s="813">
        <f>F14</f>
        <v>7.7721846164969133E-4</v>
      </c>
    </row>
    <row r="49" spans="2:3" x14ac:dyDescent="0.2">
      <c r="B49" s="812">
        <f>G11</f>
        <v>41608</v>
      </c>
      <c r="C49" s="813">
        <f>G14</f>
        <v>1.1805410510447789E-4</v>
      </c>
    </row>
    <row r="50" spans="2:3" x14ac:dyDescent="0.2">
      <c r="B50" s="812">
        <f>H11</f>
        <v>41609</v>
      </c>
      <c r="C50" s="813">
        <f>H14</f>
        <v>3.8253456473031315E-4</v>
      </c>
    </row>
    <row r="51" spans="2:3" x14ac:dyDescent="0.2">
      <c r="B51" s="812">
        <f>I11</f>
        <v>41670</v>
      </c>
      <c r="C51" s="813">
        <f>I14</f>
        <v>2.1903494824285298E-4</v>
      </c>
    </row>
    <row r="52" spans="2:3" hidden="1" outlineLevel="1" x14ac:dyDescent="0.2">
      <c r="B52" s="812">
        <f>J11</f>
        <v>41698</v>
      </c>
      <c r="C52" s="813">
        <f>J14</f>
        <v>1.9171079057878402E-4</v>
      </c>
    </row>
    <row r="53" spans="2:3" hidden="1" outlineLevel="1" x14ac:dyDescent="0.2">
      <c r="B53" s="812">
        <f>K11</f>
        <v>41729</v>
      </c>
      <c r="C53" s="813">
        <f>K14</f>
        <v>2.9150535185606925E-4</v>
      </c>
    </row>
    <row r="54" spans="2:3" hidden="1" outlineLevel="1" x14ac:dyDescent="0.2">
      <c r="B54" s="812">
        <f>L11</f>
        <v>41759</v>
      </c>
      <c r="C54" s="813">
        <f>L14</f>
        <v>2.8971074193110319E-4</v>
      </c>
    </row>
    <row r="55" spans="2:3" hidden="1" outlineLevel="1" x14ac:dyDescent="0.2">
      <c r="B55" s="812">
        <f>M11</f>
        <v>41790</v>
      </c>
      <c r="C55" s="813">
        <f>M14</f>
        <v>2.2461209491208683E-4</v>
      </c>
    </row>
    <row r="56" spans="2:3" hidden="1" outlineLevel="1" x14ac:dyDescent="0.2">
      <c r="B56" s="812">
        <f>N11</f>
        <v>41820</v>
      </c>
      <c r="C56" s="813">
        <f>N14</f>
        <v>2.6431135878064358E-4</v>
      </c>
    </row>
    <row r="57" spans="2:3" collapsed="1" x14ac:dyDescent="0.2">
      <c r="B57" s="812">
        <v>41851</v>
      </c>
    </row>
    <row r="58" spans="2:3" x14ac:dyDescent="0.2">
      <c r="B58" s="812">
        <v>41882</v>
      </c>
    </row>
    <row r="59" spans="2:3" x14ac:dyDescent="0.2">
      <c r="B59" s="812">
        <v>41912</v>
      </c>
    </row>
    <row r="60" spans="2:3" x14ac:dyDescent="0.2">
      <c r="B60" s="812">
        <v>41943</v>
      </c>
    </row>
    <row r="61" spans="2:3" x14ac:dyDescent="0.2">
      <c r="B61" s="812">
        <v>41973</v>
      </c>
    </row>
    <row r="62" spans="2:3" x14ac:dyDescent="0.2">
      <c r="B62" s="812">
        <v>41974</v>
      </c>
    </row>
    <row r="63" spans="2:3" x14ac:dyDescent="0.2">
      <c r="B63" s="812">
        <v>42035</v>
      </c>
    </row>
    <row r="64" spans="2:3" x14ac:dyDescent="0.2">
      <c r="B64" s="812">
        <v>42063</v>
      </c>
    </row>
    <row r="65" spans="2:2" x14ac:dyDescent="0.2">
      <c r="B65" s="812">
        <v>42094</v>
      </c>
    </row>
    <row r="66" spans="2:2" x14ac:dyDescent="0.2">
      <c r="B66" s="812">
        <v>42124</v>
      </c>
    </row>
    <row r="67" spans="2:2" x14ac:dyDescent="0.2">
      <c r="B67" s="812">
        <v>42155</v>
      </c>
    </row>
    <row r="68" spans="2:2" x14ac:dyDescent="0.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W1" sqref="W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customWidth="1"/>
    <col min="17" max="17" width="9.85546875" style="2" customWidth="1"/>
    <col min="18" max="18" width="3.85546875" style="664" customWidth="1"/>
    <col min="19" max="19" width="12.5703125" style="424" hidden="1" customWidth="1" outlineLevel="1"/>
    <col min="20" max="20" width="12.42578125" style="2" hidden="1" customWidth="1" outlineLevel="1"/>
    <col min="21" max="21" width="9.85546875" style="2" hidden="1" customWidth="1" outlineLevel="1"/>
    <col min="22" max="22" width="3.85546875" style="664" hidden="1" customWidth="1" outlineLevel="1"/>
    <col min="23" max="23" width="9.140625" style="2" collapsed="1"/>
    <col min="24" max="16384" width="9.140625" style="2"/>
  </cols>
  <sheetData>
    <row r="1" spans="1:23" ht="20.25" customHeight="1" thickBot="1" x14ac:dyDescent="0.35">
      <c r="B1" s="422"/>
      <c r="C1" s="422"/>
      <c r="F1" s="422"/>
      <c r="I1" s="422"/>
      <c r="L1" s="422"/>
      <c r="O1" s="422"/>
      <c r="S1" s="422"/>
    </row>
    <row r="2" spans="1:23" ht="20.25" customHeight="1" x14ac:dyDescent="0.3">
      <c r="A2" s="775"/>
      <c r="B2" s="776"/>
      <c r="C2" s="776"/>
      <c r="D2" s="777"/>
      <c r="E2" s="778"/>
      <c r="F2" s="779"/>
      <c r="G2" s="1081" t="s">
        <v>160</v>
      </c>
      <c r="H2" s="1082"/>
      <c r="I2" s="776"/>
      <c r="J2" s="1081" t="s">
        <v>174</v>
      </c>
      <c r="K2" s="1083"/>
      <c r="L2" s="779"/>
      <c r="M2" s="1084" t="s">
        <v>203</v>
      </c>
      <c r="N2" s="1083"/>
      <c r="O2" s="779"/>
      <c r="P2" s="1084" t="s">
        <v>246</v>
      </c>
      <c r="Q2" s="1083"/>
      <c r="S2" s="986"/>
      <c r="T2" s="1084" t="s">
        <v>270</v>
      </c>
      <c r="U2" s="1083"/>
    </row>
    <row r="3" spans="1:23"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374</v>
      </c>
      <c r="T4" s="876">
        <f t="shared" ref="T4:T35" si="6">S4-O4</f>
        <v>-235</v>
      </c>
      <c r="U4" s="873">
        <f t="shared" ref="U4:U35" si="7">T4/O4</f>
        <v>-0.38587848932676516</v>
      </c>
      <c r="V4" s="664" t="str">
        <f>IF(T4&gt;0,"-","+")</f>
        <v>+</v>
      </c>
      <c r="W4" s="1005"/>
    </row>
    <row r="5" spans="1:23" ht="20.25" customHeight="1" x14ac:dyDescent="0.3">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20806</v>
      </c>
      <c r="T5" s="877">
        <f t="shared" si="6"/>
        <v>-20635</v>
      </c>
      <c r="U5" s="873">
        <f t="shared" si="7"/>
        <v>-0.49793682584879706</v>
      </c>
      <c r="V5" s="664" t="str">
        <f>IF(T5&gt;0,"+","-")</f>
        <v>-</v>
      </c>
    </row>
    <row r="6" spans="1:23" ht="20.25" customHeight="1" x14ac:dyDescent="0.3">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1615</v>
      </c>
      <c r="T6" s="877">
        <f t="shared" si="6"/>
        <v>-4219</v>
      </c>
      <c r="U6" s="873">
        <f t="shared" si="7"/>
        <v>-0.72317449434350356</v>
      </c>
      <c r="V6" s="664" t="str">
        <f>IF(T6&gt;0,"-","+")</f>
        <v>+</v>
      </c>
    </row>
    <row r="7" spans="1:23" ht="20.25" hidden="1" customHeight="1" outlineLevel="1" x14ac:dyDescent="0.3">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x14ac:dyDescent="0.3">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x14ac:dyDescent="0.3">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x14ac:dyDescent="0.3">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1019882</v>
      </c>
      <c r="T10" s="877">
        <f t="shared" si="6"/>
        <v>-413647</v>
      </c>
      <c r="U10" s="873">
        <f t="shared" si="7"/>
        <v>-0.28855153959215335</v>
      </c>
      <c r="V10" s="665"/>
    </row>
    <row r="11" spans="1:23" ht="20.25" hidden="1" customHeight="1" outlineLevel="1" x14ac:dyDescent="0.3">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x14ac:dyDescent="0.3">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28696</v>
      </c>
      <c r="T12" s="877">
        <f t="shared" si="6"/>
        <v>-27668</v>
      </c>
      <c r="U12" s="873">
        <f t="shared" si="7"/>
        <v>-0.49088070399545808</v>
      </c>
      <c r="V12" s="665"/>
    </row>
    <row r="13" spans="1:23" ht="20.25" hidden="1" customHeight="1" outlineLevel="1" x14ac:dyDescent="0.3">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x14ac:dyDescent="0.3">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x14ac:dyDescent="0.3">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x14ac:dyDescent="0.3">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0.79576225808919143</v>
      </c>
      <c r="T17" s="879">
        <f t="shared" si="6"/>
        <v>-1.2953078639727611E-2</v>
      </c>
      <c r="U17" s="873">
        <f t="shared" si="7"/>
        <v>-1.6016857912105453E-2</v>
      </c>
      <c r="V17" s="664" t="str">
        <f>IF(T17&gt;0,"+","-")</f>
        <v>-</v>
      </c>
    </row>
    <row r="18" spans="1:22" ht="20.25" hidden="1" customHeight="1" outlineLevel="1" x14ac:dyDescent="0.3">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x14ac:dyDescent="0.3">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x14ac:dyDescent="0.3">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x14ac:dyDescent="0.3">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57387</v>
      </c>
      <c r="T21" s="877">
        <f t="shared" si="6"/>
        <v>-39009</v>
      </c>
      <c r="U21" s="873">
        <f t="shared" si="7"/>
        <v>-0.40467446782024152</v>
      </c>
      <c r="V21" s="665"/>
    </row>
    <row r="22" spans="1:22" ht="20.25" customHeight="1" x14ac:dyDescent="0.3">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26146</v>
      </c>
      <c r="T22" s="877">
        <f t="shared" si="6"/>
        <v>-25097</v>
      </c>
      <c r="U22" s="873">
        <f t="shared" si="7"/>
        <v>-0.4897644556329645</v>
      </c>
      <c r="V22" s="665"/>
    </row>
    <row r="23" spans="1:22" ht="20.25" customHeight="1" x14ac:dyDescent="0.3">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24034</v>
      </c>
      <c r="T23" s="877">
        <f t="shared" si="6"/>
        <v>-11131</v>
      </c>
      <c r="U23" s="873">
        <f t="shared" si="7"/>
        <v>-0.31653632873595905</v>
      </c>
      <c r="V23" s="665"/>
    </row>
    <row r="24" spans="1:22" ht="20.25" customHeight="1" x14ac:dyDescent="0.3">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3851</v>
      </c>
      <c r="T24" s="877">
        <f t="shared" si="6"/>
        <v>-80</v>
      </c>
      <c r="U24" s="873">
        <f t="shared" si="7"/>
        <v>-2.0351055711015011E-2</v>
      </c>
      <c r="V24" s="665"/>
    </row>
    <row r="25" spans="1:22" ht="20.25" customHeight="1" x14ac:dyDescent="0.3">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3142</v>
      </c>
      <c r="T25" s="877">
        <f t="shared" si="6"/>
        <v>-2726</v>
      </c>
      <c r="U25" s="873">
        <f t="shared" si="7"/>
        <v>-0.46455351056578048</v>
      </c>
      <c r="V25" s="665"/>
    </row>
    <row r="26" spans="1:22" ht="20.25" customHeight="1" x14ac:dyDescent="0.3">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214</v>
      </c>
      <c r="T26" s="877">
        <f t="shared" si="6"/>
        <v>25</v>
      </c>
      <c r="U26" s="873">
        <f t="shared" si="7"/>
        <v>0.13227513227513227</v>
      </c>
      <c r="V26" s="665"/>
    </row>
    <row r="27" spans="1:22" ht="20.25" customHeight="1" x14ac:dyDescent="0.3">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57290</v>
      </c>
      <c r="T27" s="877">
        <f t="shared" si="6"/>
        <v>-39814</v>
      </c>
      <c r="U27" s="873">
        <f t="shared" si="7"/>
        <v>-0.41001400560224088</v>
      </c>
      <c r="V27" s="665"/>
    </row>
    <row r="28" spans="1:22" ht="20.25" hidden="1" customHeight="1" outlineLevel="1" x14ac:dyDescent="0.3">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x14ac:dyDescent="0.3">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x14ac:dyDescent="0.3">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x14ac:dyDescent="0.3">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x14ac:dyDescent="0.3">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x14ac:dyDescent="0.3">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x14ac:dyDescent="0.3">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x14ac:dyDescent="0.3">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482539</v>
      </c>
      <c r="T35" s="877">
        <f t="shared" si="6"/>
        <v>-152295</v>
      </c>
      <c r="U35" s="873">
        <f t="shared" si="7"/>
        <v>-0.23989735899463482</v>
      </c>
      <c r="V35" s="665"/>
    </row>
    <row r="36" spans="1:22" ht="20.25" customHeight="1" x14ac:dyDescent="0.3">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537343</v>
      </c>
      <c r="T36" s="877">
        <f t="shared" ref="T36:T52" si="13">S36-O36</f>
        <v>-261352</v>
      </c>
      <c r="U36" s="873">
        <f t="shared" ref="U36:U52" si="14">T36/O36</f>
        <v>-0.32722378379731937</v>
      </c>
      <c r="V36" s="665"/>
    </row>
    <row r="37" spans="1:22" ht="20.25" customHeight="1" x14ac:dyDescent="0.3">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1019882</v>
      </c>
      <c r="T37" s="877">
        <f t="shared" si="13"/>
        <v>-413647</v>
      </c>
      <c r="U37" s="873">
        <f t="shared" si="14"/>
        <v>-0.28855153959215335</v>
      </c>
      <c r="V37" s="665"/>
    </row>
    <row r="38" spans="1:22" ht="20.25" customHeight="1" x14ac:dyDescent="0.3">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3.6670908987510318E-4</v>
      </c>
      <c r="T38" s="879">
        <f t="shared" si="13"/>
        <v>-5.811663740352182E-5</v>
      </c>
      <c r="U38" s="873">
        <f t="shared" si="14"/>
        <v>-0.13680112495966049</v>
      </c>
      <c r="V38" s="664" t="str">
        <f t="shared" ref="V38:V47" si="16">IF(T38&gt;0,"-","+")</f>
        <v>+</v>
      </c>
    </row>
    <row r="39" spans="1:22" ht="20.25" hidden="1" customHeight="1" outlineLevel="1" x14ac:dyDescent="0.3">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x14ac:dyDescent="0.3">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x14ac:dyDescent="0.3">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x14ac:dyDescent="0.3">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x14ac:dyDescent="0.3">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9489235.9100000001</v>
      </c>
      <c r="T43" s="880">
        <f t="shared" si="13"/>
        <v>-4305255.3599999975</v>
      </c>
      <c r="U43" s="873">
        <f t="shared" si="14"/>
        <v>-0.31209961105002737</v>
      </c>
      <c r="V43" s="664" t="str">
        <f t="shared" si="16"/>
        <v>+</v>
      </c>
    </row>
    <row r="44" spans="1:22" ht="20.25" customHeight="1" x14ac:dyDescent="0.3">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9.3042488346691083</v>
      </c>
      <c r="T44" s="881">
        <f t="shared" si="13"/>
        <v>-0.31850122479951537</v>
      </c>
      <c r="U44" s="873">
        <f t="shared" si="14"/>
        <v>-3.3098773513930722E-2</v>
      </c>
      <c r="V44" s="664" t="str">
        <f t="shared" si="16"/>
        <v>+</v>
      </c>
    </row>
    <row r="45" spans="1:22" ht="20.25" customHeight="1" x14ac:dyDescent="0.3">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0.10016788719119443</v>
      </c>
      <c r="T45" s="879">
        <f t="shared" si="13"/>
        <v>-4.544605459490203E-2</v>
      </c>
      <c r="U45" s="873">
        <f t="shared" si="14"/>
        <v>-0.31209961105002737</v>
      </c>
      <c r="V45" s="664" t="str">
        <f t="shared" si="16"/>
        <v>+</v>
      </c>
    </row>
    <row r="46" spans="1:22" ht="20.25" customHeight="1" x14ac:dyDescent="0.3">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2625228.3499999996</v>
      </c>
      <c r="T46" s="880">
        <f t="shared" si="13"/>
        <v>-1081158.8600000013</v>
      </c>
      <c r="U46" s="873">
        <f t="shared" si="14"/>
        <v>-0.29170154081122057</v>
      </c>
      <c r="V46" s="664" t="str">
        <f t="shared" si="16"/>
        <v>+</v>
      </c>
    </row>
    <row r="47" spans="1:22"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45.746046142854645</v>
      </c>
      <c r="T47" s="882">
        <f t="shared" si="13"/>
        <v>-20.012012369671091</v>
      </c>
      <c r="U47" s="873">
        <f t="shared" si="14"/>
        <v>-0.30432790782378649</v>
      </c>
      <c r="V47" s="664" t="str">
        <f t="shared" si="16"/>
        <v>+</v>
      </c>
    </row>
    <row r="48" spans="1:22" ht="20.25" customHeight="1" x14ac:dyDescent="0.3">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0.27665329167688485</v>
      </c>
      <c r="T48" s="879">
        <f t="shared" si="13"/>
        <v>7.9672533551540248E-3</v>
      </c>
      <c r="U48" s="873">
        <f t="shared" si="14"/>
        <v>2.9652651119943391E-2</v>
      </c>
      <c r="V48" s="665"/>
    </row>
    <row r="49" spans="1:22" ht="20.25" hidden="1" customHeight="1" outlineLevel="1" x14ac:dyDescent="0.3">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x14ac:dyDescent="0.3">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171</v>
      </c>
      <c r="T50" s="877">
        <f t="shared" si="13"/>
        <v>-125</v>
      </c>
      <c r="U50" s="873">
        <f t="shared" si="14"/>
        <v>-0.42229729729729731</v>
      </c>
      <c r="V50" s="665"/>
    </row>
    <row r="51" spans="1:22" ht="20.25" customHeight="1" x14ac:dyDescent="0.3">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6</v>
      </c>
      <c r="T51" s="877">
        <f t="shared" si="13"/>
        <v>-5</v>
      </c>
      <c r="U51" s="873">
        <f t="shared" si="14"/>
        <v>-0.45454545454545453</v>
      </c>
      <c r="V51" s="665"/>
    </row>
    <row r="52" spans="1:22" ht="20.25" customHeight="1" x14ac:dyDescent="0.3">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5</v>
      </c>
      <c r="T52" s="877">
        <f t="shared" si="13"/>
        <v>-9</v>
      </c>
      <c r="U52" s="873">
        <f t="shared" si="14"/>
        <v>-0.6428571428571429</v>
      </c>
      <c r="V52" s="665"/>
    </row>
    <row r="53" spans="1:22" ht="20.25" customHeight="1" x14ac:dyDescent="0.3">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22</v>
      </c>
      <c r="T53" s="877">
        <f t="shared" ref="T53:T54" si="25">S53-O53</f>
        <v>-25</v>
      </c>
      <c r="U53" s="873">
        <f t="shared" ref="U53:U54" si="26">T53/O53</f>
        <v>-0.53191489361702127</v>
      </c>
      <c r="V53" s="665"/>
    </row>
    <row r="54" spans="1:22" ht="20.25" customHeight="1" x14ac:dyDescent="0.3">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2</v>
      </c>
      <c r="T54" s="877">
        <f t="shared" si="25"/>
        <v>-3</v>
      </c>
      <c r="U54" s="873">
        <f t="shared" si="26"/>
        <v>-0.6</v>
      </c>
      <c r="V54" s="665"/>
    </row>
    <row r="55" spans="1:22" ht="20.25" customHeight="1" x14ac:dyDescent="0.3">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17</v>
      </c>
      <c r="T55" s="877">
        <f t="shared" ref="T55:T68" si="27">S55-O55</f>
        <v>-11</v>
      </c>
      <c r="U55" s="873">
        <f t="shared" ref="U55:U68" si="28">T55/O55</f>
        <v>-0.39285714285714285</v>
      </c>
      <c r="V55" s="665"/>
    </row>
    <row r="56" spans="1:22" ht="20.25" customHeight="1" x14ac:dyDescent="0.3">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59</v>
      </c>
      <c r="T56" s="877">
        <f t="shared" si="27"/>
        <v>-49</v>
      </c>
      <c r="U56" s="873">
        <f t="shared" si="28"/>
        <v>-0.45370370370370372</v>
      </c>
      <c r="V56" s="665"/>
    </row>
    <row r="57" spans="1:22" ht="20.25" customHeight="1" x14ac:dyDescent="0.3">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7</v>
      </c>
      <c r="T57" s="877">
        <f t="shared" si="27"/>
        <v>-1</v>
      </c>
      <c r="U57" s="873">
        <f t="shared" si="28"/>
        <v>-0.125</v>
      </c>
      <c r="V57" s="665"/>
    </row>
    <row r="58" spans="1:22" ht="20.25" customHeight="1" x14ac:dyDescent="0.3">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17</v>
      </c>
      <c r="T58" s="877">
        <f t="shared" si="27"/>
        <v>-15</v>
      </c>
      <c r="U58" s="873">
        <f t="shared" si="28"/>
        <v>-0.46875</v>
      </c>
      <c r="V58" s="665"/>
    </row>
    <row r="59" spans="1:22" ht="20.25" customHeight="1" x14ac:dyDescent="0.3">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2</v>
      </c>
      <c r="T59" s="877">
        <f t="shared" si="27"/>
        <v>-6</v>
      </c>
      <c r="U59" s="873">
        <f t="shared" si="28"/>
        <v>-0.75</v>
      </c>
      <c r="V59" s="665"/>
    </row>
    <row r="60" spans="1:22" ht="20.25" customHeight="1" x14ac:dyDescent="0.3">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34</v>
      </c>
      <c r="T60" s="877">
        <f t="shared" si="27"/>
        <v>-1</v>
      </c>
      <c r="U60" s="873">
        <f t="shared" si="28"/>
        <v>-2.8571428571428571E-2</v>
      </c>
      <c r="V60" s="665"/>
    </row>
    <row r="61" spans="1:22" ht="20.25" customHeight="1" x14ac:dyDescent="0.3">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1428</v>
      </c>
      <c r="T61" s="877">
        <f t="shared" si="27"/>
        <v>-914</v>
      </c>
      <c r="U61" s="873">
        <f t="shared" si="28"/>
        <v>-0.39026473099914605</v>
      </c>
      <c r="V61" s="665"/>
    </row>
    <row r="62" spans="1:22" ht="20.25" customHeight="1" thickBot="1" x14ac:dyDescent="0.35">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285</v>
      </c>
      <c r="T62" s="883">
        <f t="shared" si="27"/>
        <v>-289</v>
      </c>
      <c r="U62" s="874">
        <f t="shared" si="28"/>
        <v>-0.50348432055749126</v>
      </c>
      <c r="V62" s="665"/>
    </row>
    <row r="63" spans="1:22" ht="20.25" hidden="1" customHeight="1" outlineLevel="1" x14ac:dyDescent="0.3">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x14ac:dyDescent="0.3">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x14ac:dyDescent="0.3">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x14ac:dyDescent="0.3">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x14ac:dyDescent="0.3">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x14ac:dyDescent="0.3">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x14ac:dyDescent="0.3"/>
    <row r="70" spans="1:21" ht="20.25" customHeight="1" x14ac:dyDescent="0.3">
      <c r="B70" s="438"/>
      <c r="C70" s="438"/>
      <c r="D70" s="450"/>
      <c r="F70" s="438"/>
      <c r="I70" s="438"/>
      <c r="L70" s="438"/>
      <c r="O70" s="438"/>
      <c r="S70" s="438"/>
    </row>
    <row r="71" spans="1:21" ht="20.25" customHeight="1" x14ac:dyDescent="0.3">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2016-03-15T14:56:31Z</cp:lastPrinted>
  <dcterms:created xsi:type="dcterms:W3CDTF">2009-03-26T16:04:32Z</dcterms:created>
  <dcterms:modified xsi:type="dcterms:W3CDTF">2016-03-16T12:37:47Z</dcterms:modified>
</cp:coreProperties>
</file>