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T:\PMO\Metrics\Moved to SharePoint PMO\Monthly Reports\FY 1718\"/>
    </mc:Choice>
  </mc:AlternateContent>
  <bookViews>
    <workbookView xWindow="120" yWindow="45" windowWidth="18975" windowHeight="11445" firstSheet="1" activeTab="1"/>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FY Comp" sheetId="22" r:id="rId13"/>
    <sheet name="PR Processing Table" sheetId="23"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2">'FY Comp'!$A$2:$X$63</definedName>
    <definedName name="_xlnm.Print_Area" localSheetId="2">Notes!$A$1:$C$27</definedName>
    <definedName name="_xlnm.Print_Area" localSheetId="13">'PR Processing Table'!$A$16:$R$50</definedName>
    <definedName name="_xlnm.Print_Area" localSheetId="1">'Summary Data'!$A$10:$JU$71</definedName>
    <definedName name="_xlnm.Print_Titles" localSheetId="1">'Summary Data'!$A:$G,'Summary Data'!$10:$10</definedName>
    <definedName name="x">'Summary Data'!#REF!</definedName>
  </definedNames>
  <calcPr calcId="171027"/>
</workbook>
</file>

<file path=xl/calcChain.xml><?xml version="1.0" encoding="utf-8"?>
<calcChain xmlns="http://schemas.openxmlformats.org/spreadsheetml/2006/main">
  <c r="Z55" i="22" l="1"/>
  <c r="AA55" i="22" s="1"/>
  <c r="AB55" i="22" s="1"/>
  <c r="AD55" i="22"/>
  <c r="AE55" i="22"/>
  <c r="AF55" i="22" s="1"/>
  <c r="NC57" i="1"/>
  <c r="NC56" i="1"/>
  <c r="P55" i="22"/>
  <c r="T55" i="22"/>
  <c r="D55" i="22"/>
  <c r="G55" i="22"/>
  <c r="J55" i="22"/>
  <c r="A55" i="22"/>
  <c r="DN57" i="1"/>
  <c r="DO57" i="1"/>
  <c r="EB57" i="1"/>
  <c r="EC57" i="1"/>
  <c r="ED57" i="1"/>
  <c r="EF57" i="1"/>
  <c r="EG57" i="1" s="1"/>
  <c r="EH57" i="1"/>
  <c r="EI57" i="1"/>
  <c r="EJ57" i="1"/>
  <c r="EK57" i="1" s="1"/>
  <c r="IR57" i="1" s="1"/>
  <c r="IS57" i="1" s="1"/>
  <c r="EL57" i="1"/>
  <c r="EM57" i="1"/>
  <c r="EN57" i="1"/>
  <c r="EP57" i="1"/>
  <c r="EQ57" i="1"/>
  <c r="ER57" i="1"/>
  <c r="ES57" i="1"/>
  <c r="ET57" i="1"/>
  <c r="EU57" i="1"/>
  <c r="EV57" i="1"/>
  <c r="EW57" i="1"/>
  <c r="EX57" i="1"/>
  <c r="EY57" i="1"/>
  <c r="EZ57" i="1"/>
  <c r="FB57" i="1"/>
  <c r="FC57" i="1" s="1"/>
  <c r="FD57" i="1"/>
  <c r="FE57" i="1"/>
  <c r="FF57" i="1"/>
  <c r="FG57" i="1" s="1"/>
  <c r="FH57" i="1"/>
  <c r="FI57" i="1"/>
  <c r="FJ57" i="1"/>
  <c r="FL57" i="1"/>
  <c r="FM57" i="1"/>
  <c r="FN57" i="1"/>
  <c r="FP57" i="1"/>
  <c r="FR57" i="1"/>
  <c r="FS57" i="1"/>
  <c r="FT57" i="1"/>
  <c r="FV57" i="1"/>
  <c r="FW57" i="1" s="1"/>
  <c r="FX57" i="1"/>
  <c r="FZ57" i="1"/>
  <c r="GB57" i="1"/>
  <c r="GD57" i="1"/>
  <c r="GF57" i="1"/>
  <c r="GH57" i="1"/>
  <c r="GJ57" i="1"/>
  <c r="GK57" i="1" s="1"/>
  <c r="GL57" i="1"/>
  <c r="GN57" i="1"/>
  <c r="GP57" i="1"/>
  <c r="GQ57" i="1" s="1"/>
  <c r="GR57" i="1"/>
  <c r="GS57" i="1"/>
  <c r="GT57" i="1"/>
  <c r="GV57" i="1"/>
  <c r="GW57" i="1"/>
  <c r="GX57" i="1"/>
  <c r="GZ57" i="1"/>
  <c r="HB57" i="1"/>
  <c r="HD57" i="1"/>
  <c r="HF57" i="1"/>
  <c r="HH57" i="1"/>
  <c r="HJ57" i="1"/>
  <c r="HL57" i="1"/>
  <c r="HN57" i="1"/>
  <c r="HO57" i="1"/>
  <c r="HP57" i="1"/>
  <c r="HR57" i="1"/>
  <c r="HT57" i="1"/>
  <c r="HV57" i="1"/>
  <c r="HX57" i="1"/>
  <c r="HZ57" i="1"/>
  <c r="IB57" i="1"/>
  <c r="ID57" i="1"/>
  <c r="IF57" i="1"/>
  <c r="IG57" i="1"/>
  <c r="IH57" i="1"/>
  <c r="IJ57" i="1"/>
  <c r="IL57" i="1"/>
  <c r="IN57" i="1"/>
  <c r="IP57" i="1"/>
  <c r="IT57" i="1"/>
  <c r="IU57" i="1"/>
  <c r="IV57" i="1"/>
  <c r="IW57" i="1"/>
  <c r="IX57" i="1"/>
  <c r="IY57" i="1"/>
  <c r="IZ57" i="1"/>
  <c r="JA57" i="1"/>
  <c r="JB57" i="1"/>
  <c r="JC57" i="1"/>
  <c r="JD57" i="1"/>
  <c r="JE57" i="1"/>
  <c r="JF57" i="1"/>
  <c r="JG57" i="1"/>
  <c r="JH57" i="1"/>
  <c r="JI57" i="1"/>
  <c r="JJ57" i="1"/>
  <c r="JK57" i="1"/>
  <c r="JL57" i="1"/>
  <c r="JM57" i="1"/>
  <c r="JN57" i="1"/>
  <c r="JO57" i="1"/>
  <c r="JP57" i="1"/>
  <c r="JQ57" i="1"/>
  <c r="JR57" i="1"/>
  <c r="JS57" i="1"/>
  <c r="JT57" i="1" s="1"/>
  <c r="JU57" i="1" s="1"/>
  <c r="JY57" i="1"/>
  <c r="LN57" i="1"/>
  <c r="LO57" i="1"/>
  <c r="LP57" i="1"/>
  <c r="LQ57" i="1"/>
  <c r="LS57" i="1"/>
  <c r="LU57" i="1"/>
  <c r="LV57" i="1"/>
  <c r="LW57" i="1"/>
  <c r="LX57" i="1"/>
  <c r="LY57" i="1"/>
  <c r="LZ57" i="1"/>
  <c r="MA57" i="1"/>
  <c r="ME57" i="1"/>
  <c r="MG57" i="1"/>
  <c r="MH57" i="1"/>
  <c r="MI57" i="1"/>
  <c r="MJ57" i="1"/>
  <c r="MK57" i="1"/>
  <c r="MM57" i="1"/>
  <c r="MN57" i="1"/>
  <c r="MO57" i="1"/>
  <c r="MP57" i="1"/>
  <c r="MQ57" i="1"/>
  <c r="MR57" i="1"/>
  <c r="MS57" i="1"/>
  <c r="MT57" i="1"/>
  <c r="MU57" i="1"/>
  <c r="MV57" i="1"/>
  <c r="MW57" i="1"/>
  <c r="MX57" i="1"/>
  <c r="MY57" i="1"/>
  <c r="MZ57" i="1"/>
  <c r="NA57" i="1"/>
  <c r="NB57" i="1"/>
  <c r="NE57" i="1"/>
  <c r="NF57" i="1"/>
  <c r="NG57" i="1"/>
  <c r="NH57" i="1"/>
  <c r="DA57" i="1"/>
  <c r="DL5" i="1" l="1"/>
  <c r="DL38" i="1"/>
  <c r="DL37" i="1"/>
  <c r="JP7" i="1" l="1"/>
  <c r="JQ7" i="1" s="1"/>
  <c r="JN7" i="1"/>
  <c r="JO7" i="1" s="1"/>
  <c r="JL7" i="1"/>
  <c r="JM7" i="1" s="1"/>
  <c r="JJ7" i="1"/>
  <c r="JK7" i="1" s="1"/>
  <c r="JH7" i="1"/>
  <c r="JI7" i="1" s="1"/>
  <c r="JF7" i="1"/>
  <c r="JG7" i="1" s="1"/>
  <c r="JD7" i="1"/>
  <c r="JE7" i="1" s="1"/>
  <c r="JB7" i="1"/>
  <c r="JC7" i="1" s="1"/>
  <c r="IZ7" i="1"/>
  <c r="JA7" i="1" s="1"/>
  <c r="IX7" i="1"/>
  <c r="IY7" i="1" s="1"/>
  <c r="IV7" i="1"/>
  <c r="IW7" i="1" s="1"/>
  <c r="IT7" i="1"/>
  <c r="IU7" i="1" s="1"/>
  <c r="JP6" i="1"/>
  <c r="JQ6" i="1" s="1"/>
  <c r="JN6" i="1"/>
  <c r="JO6" i="1" s="1"/>
  <c r="JL6" i="1"/>
  <c r="JM6" i="1" s="1"/>
  <c r="JJ6" i="1"/>
  <c r="JK6" i="1" s="1"/>
  <c r="JH6" i="1"/>
  <c r="JI6" i="1" s="1"/>
  <c r="JF6" i="1"/>
  <c r="JG6" i="1" s="1"/>
  <c r="JD6" i="1"/>
  <c r="JE6" i="1" s="1"/>
  <c r="JB6" i="1"/>
  <c r="JC6" i="1" s="1"/>
  <c r="IZ6" i="1"/>
  <c r="JA6" i="1" s="1"/>
  <c r="IX6" i="1"/>
  <c r="IY6" i="1" s="1"/>
  <c r="IV6" i="1"/>
  <c r="IW6" i="1" s="1"/>
  <c r="IT6" i="1"/>
  <c r="IU6" i="1" s="1"/>
  <c r="JP5" i="1"/>
  <c r="JQ5" i="1" s="1"/>
  <c r="JN5" i="1"/>
  <c r="JO5" i="1" s="1"/>
  <c r="JL5" i="1"/>
  <c r="JM5" i="1" s="1"/>
  <c r="JJ5" i="1"/>
  <c r="JK5" i="1" s="1"/>
  <c r="JH5" i="1"/>
  <c r="JI5" i="1" s="1"/>
  <c r="JF5" i="1"/>
  <c r="JG5" i="1" s="1"/>
  <c r="JD5" i="1"/>
  <c r="JE5" i="1" s="1"/>
  <c r="JB5" i="1"/>
  <c r="JC5" i="1" s="1"/>
  <c r="IZ5" i="1"/>
  <c r="JA5" i="1" s="1"/>
  <c r="IX5" i="1"/>
  <c r="IY5" i="1" s="1"/>
  <c r="IV5" i="1"/>
  <c r="IW5" i="1" s="1"/>
  <c r="IT5" i="1"/>
  <c r="IU5" i="1" s="1"/>
  <c r="JP71" i="1"/>
  <c r="JQ71" i="1" s="1"/>
  <c r="JN71" i="1"/>
  <c r="JO71" i="1" s="1"/>
  <c r="JL71" i="1"/>
  <c r="JM71" i="1" s="1"/>
  <c r="JJ71" i="1"/>
  <c r="JK71" i="1" s="1"/>
  <c r="JH71" i="1"/>
  <c r="JI71" i="1" s="1"/>
  <c r="JF71" i="1"/>
  <c r="JG71" i="1" s="1"/>
  <c r="JD71" i="1"/>
  <c r="JE71" i="1" s="1"/>
  <c r="JB71" i="1"/>
  <c r="JC71" i="1" s="1"/>
  <c r="IZ71" i="1"/>
  <c r="JA71" i="1" s="1"/>
  <c r="IX71" i="1"/>
  <c r="IY71" i="1" s="1"/>
  <c r="JP70" i="1"/>
  <c r="JQ70" i="1" s="1"/>
  <c r="JN70" i="1"/>
  <c r="JO70" i="1" s="1"/>
  <c r="JL70" i="1"/>
  <c r="JM70" i="1" s="1"/>
  <c r="JJ70" i="1"/>
  <c r="JK70" i="1" s="1"/>
  <c r="JH70" i="1"/>
  <c r="JI70" i="1" s="1"/>
  <c r="JF70" i="1"/>
  <c r="JG70" i="1" s="1"/>
  <c r="JD70" i="1"/>
  <c r="JE70" i="1" s="1"/>
  <c r="JB70" i="1"/>
  <c r="JC70" i="1" s="1"/>
  <c r="IZ70" i="1"/>
  <c r="JA70" i="1" s="1"/>
  <c r="IX70" i="1"/>
  <c r="IY70" i="1" s="1"/>
  <c r="JP69" i="1"/>
  <c r="JQ69" i="1" s="1"/>
  <c r="JN69" i="1"/>
  <c r="JO69" i="1" s="1"/>
  <c r="JL69" i="1"/>
  <c r="JM69" i="1" s="1"/>
  <c r="JJ69" i="1"/>
  <c r="JK69" i="1" s="1"/>
  <c r="JH69" i="1"/>
  <c r="JI69" i="1" s="1"/>
  <c r="JF69" i="1"/>
  <c r="JG69" i="1" s="1"/>
  <c r="JD69" i="1"/>
  <c r="JE69" i="1" s="1"/>
  <c r="JB69" i="1"/>
  <c r="JC69" i="1" s="1"/>
  <c r="IZ69" i="1"/>
  <c r="JA69" i="1" s="1"/>
  <c r="IX69" i="1"/>
  <c r="IY69" i="1" s="1"/>
  <c r="JP68" i="1"/>
  <c r="JQ68" i="1" s="1"/>
  <c r="JN68" i="1"/>
  <c r="JO68" i="1" s="1"/>
  <c r="JL68" i="1"/>
  <c r="JM68" i="1" s="1"/>
  <c r="JJ68" i="1"/>
  <c r="JK68" i="1" s="1"/>
  <c r="JH68" i="1"/>
  <c r="JI68" i="1" s="1"/>
  <c r="JF68" i="1"/>
  <c r="JG68" i="1" s="1"/>
  <c r="JD68" i="1"/>
  <c r="JE68" i="1" s="1"/>
  <c r="JB68" i="1"/>
  <c r="JC68" i="1" s="1"/>
  <c r="IZ68" i="1"/>
  <c r="JA68" i="1" s="1"/>
  <c r="IX68" i="1"/>
  <c r="IY68" i="1" s="1"/>
  <c r="JP67" i="1"/>
  <c r="JQ67" i="1" s="1"/>
  <c r="JN67" i="1"/>
  <c r="JO67" i="1" s="1"/>
  <c r="JL67" i="1"/>
  <c r="JM67" i="1" s="1"/>
  <c r="JJ67" i="1"/>
  <c r="JK67" i="1" s="1"/>
  <c r="JH67" i="1"/>
  <c r="JI67" i="1" s="1"/>
  <c r="JF67" i="1"/>
  <c r="JG67" i="1" s="1"/>
  <c r="JD67" i="1"/>
  <c r="JE67" i="1" s="1"/>
  <c r="JB67" i="1"/>
  <c r="JC67" i="1" s="1"/>
  <c r="IZ67" i="1"/>
  <c r="JA67" i="1" s="1"/>
  <c r="IX67" i="1"/>
  <c r="IY67" i="1" s="1"/>
  <c r="JP65" i="1"/>
  <c r="JQ65" i="1" s="1"/>
  <c r="JN65" i="1"/>
  <c r="JO65" i="1" s="1"/>
  <c r="JL65" i="1"/>
  <c r="JM65" i="1" s="1"/>
  <c r="JJ65" i="1"/>
  <c r="JK65" i="1" s="1"/>
  <c r="JH65" i="1"/>
  <c r="JI65" i="1" s="1"/>
  <c r="JF65" i="1"/>
  <c r="JG65" i="1" s="1"/>
  <c r="JD65" i="1"/>
  <c r="JE65" i="1" s="1"/>
  <c r="JB65" i="1"/>
  <c r="JC65" i="1" s="1"/>
  <c r="IZ65" i="1"/>
  <c r="JA65" i="1" s="1"/>
  <c r="IX65" i="1"/>
  <c r="IY65" i="1" s="1"/>
  <c r="JP64" i="1"/>
  <c r="JQ64" i="1" s="1"/>
  <c r="JN64" i="1"/>
  <c r="JO64" i="1" s="1"/>
  <c r="JL64" i="1"/>
  <c r="JM64" i="1" s="1"/>
  <c r="JJ64" i="1"/>
  <c r="JK64" i="1" s="1"/>
  <c r="JH64" i="1"/>
  <c r="JI64" i="1" s="1"/>
  <c r="JF64" i="1"/>
  <c r="JG64" i="1" s="1"/>
  <c r="JD64" i="1"/>
  <c r="JE64" i="1" s="1"/>
  <c r="JB64" i="1"/>
  <c r="JC64" i="1" s="1"/>
  <c r="IZ64" i="1"/>
  <c r="JA64" i="1" s="1"/>
  <c r="IX64" i="1"/>
  <c r="IY64" i="1" s="1"/>
  <c r="JP63" i="1"/>
  <c r="JQ63" i="1" s="1"/>
  <c r="JN63" i="1"/>
  <c r="JO63" i="1" s="1"/>
  <c r="JL63" i="1"/>
  <c r="JM63" i="1" s="1"/>
  <c r="JJ63" i="1"/>
  <c r="JK63" i="1" s="1"/>
  <c r="JH63" i="1"/>
  <c r="JI63" i="1" s="1"/>
  <c r="JF63" i="1"/>
  <c r="JG63" i="1" s="1"/>
  <c r="JD63" i="1"/>
  <c r="JE63" i="1" s="1"/>
  <c r="JB63" i="1"/>
  <c r="JC63" i="1" s="1"/>
  <c r="IZ63" i="1"/>
  <c r="JA63" i="1" s="1"/>
  <c r="IX63" i="1"/>
  <c r="IY63" i="1" s="1"/>
  <c r="JP62" i="1"/>
  <c r="JQ62" i="1" s="1"/>
  <c r="JN62" i="1"/>
  <c r="JO62" i="1" s="1"/>
  <c r="JL62" i="1"/>
  <c r="JM62" i="1" s="1"/>
  <c r="JJ62" i="1"/>
  <c r="JK62" i="1" s="1"/>
  <c r="JH62" i="1"/>
  <c r="JI62" i="1" s="1"/>
  <c r="JF62" i="1"/>
  <c r="JG62" i="1" s="1"/>
  <c r="JD62" i="1"/>
  <c r="JE62" i="1" s="1"/>
  <c r="JB62" i="1"/>
  <c r="JC62" i="1" s="1"/>
  <c r="IZ62" i="1"/>
  <c r="JA62" i="1" s="1"/>
  <c r="IX62" i="1"/>
  <c r="IY62" i="1" s="1"/>
  <c r="JP61" i="1"/>
  <c r="JQ61" i="1" s="1"/>
  <c r="JN61" i="1"/>
  <c r="JO61" i="1" s="1"/>
  <c r="JL61" i="1"/>
  <c r="JM61" i="1" s="1"/>
  <c r="JJ61" i="1"/>
  <c r="JK61" i="1" s="1"/>
  <c r="JH61" i="1"/>
  <c r="JI61" i="1" s="1"/>
  <c r="JF61" i="1"/>
  <c r="JG61" i="1" s="1"/>
  <c r="JD61" i="1"/>
  <c r="JE61" i="1" s="1"/>
  <c r="JB61" i="1"/>
  <c r="JC61" i="1" s="1"/>
  <c r="IZ61" i="1"/>
  <c r="JA61" i="1" s="1"/>
  <c r="IX61" i="1"/>
  <c r="IY61" i="1" s="1"/>
  <c r="JP60" i="1"/>
  <c r="JQ60" i="1" s="1"/>
  <c r="JN60" i="1"/>
  <c r="JO60" i="1" s="1"/>
  <c r="JL60" i="1"/>
  <c r="JM60" i="1" s="1"/>
  <c r="JJ60" i="1"/>
  <c r="JK60" i="1" s="1"/>
  <c r="JH60" i="1"/>
  <c r="JI60" i="1" s="1"/>
  <c r="JF60" i="1"/>
  <c r="JG60" i="1" s="1"/>
  <c r="JD60" i="1"/>
  <c r="JE60" i="1" s="1"/>
  <c r="JB60" i="1"/>
  <c r="JC60" i="1" s="1"/>
  <c r="IZ60" i="1"/>
  <c r="JA60" i="1" s="1"/>
  <c r="IX60" i="1"/>
  <c r="IY60" i="1" s="1"/>
  <c r="JP59" i="1"/>
  <c r="JQ59" i="1" s="1"/>
  <c r="JN59" i="1"/>
  <c r="JO59" i="1" s="1"/>
  <c r="JL59" i="1"/>
  <c r="JM59" i="1" s="1"/>
  <c r="JJ59" i="1"/>
  <c r="JK59" i="1" s="1"/>
  <c r="JH59" i="1"/>
  <c r="JI59" i="1" s="1"/>
  <c r="JF59" i="1"/>
  <c r="JG59" i="1" s="1"/>
  <c r="JD59" i="1"/>
  <c r="JE59" i="1" s="1"/>
  <c r="JB59" i="1"/>
  <c r="JC59" i="1" s="1"/>
  <c r="IZ59" i="1"/>
  <c r="JA59" i="1" s="1"/>
  <c r="IX59" i="1"/>
  <c r="IY59" i="1" s="1"/>
  <c r="JP58" i="1"/>
  <c r="JQ58" i="1" s="1"/>
  <c r="JN58" i="1"/>
  <c r="JO58" i="1" s="1"/>
  <c r="JL58" i="1"/>
  <c r="JM58" i="1" s="1"/>
  <c r="JJ58" i="1"/>
  <c r="JK58" i="1" s="1"/>
  <c r="JH58" i="1"/>
  <c r="JI58" i="1" s="1"/>
  <c r="JF58" i="1"/>
  <c r="JG58" i="1" s="1"/>
  <c r="JD58" i="1"/>
  <c r="JE58" i="1" s="1"/>
  <c r="JB58" i="1"/>
  <c r="JC58" i="1" s="1"/>
  <c r="IZ58" i="1"/>
  <c r="JA58" i="1" s="1"/>
  <c r="IX58" i="1"/>
  <c r="IY58" i="1" s="1"/>
  <c r="JP56" i="1"/>
  <c r="JQ56" i="1" s="1"/>
  <c r="JN56" i="1"/>
  <c r="JO56" i="1" s="1"/>
  <c r="JL56" i="1"/>
  <c r="JM56" i="1" s="1"/>
  <c r="JJ56" i="1"/>
  <c r="JK56" i="1" s="1"/>
  <c r="JH56" i="1"/>
  <c r="JI56" i="1" s="1"/>
  <c r="JF56" i="1"/>
  <c r="JG56" i="1" s="1"/>
  <c r="JD56" i="1"/>
  <c r="JE56" i="1" s="1"/>
  <c r="JB56" i="1"/>
  <c r="JC56" i="1" s="1"/>
  <c r="IZ56" i="1"/>
  <c r="JA56" i="1" s="1"/>
  <c r="IX56" i="1"/>
  <c r="IY56" i="1" s="1"/>
  <c r="JP55" i="1"/>
  <c r="JQ55" i="1" s="1"/>
  <c r="JN55" i="1"/>
  <c r="JO55" i="1" s="1"/>
  <c r="JL55" i="1"/>
  <c r="JM55" i="1" s="1"/>
  <c r="JJ55" i="1"/>
  <c r="JK55" i="1" s="1"/>
  <c r="JH55" i="1"/>
  <c r="JI55" i="1" s="1"/>
  <c r="JF55" i="1"/>
  <c r="JG55" i="1" s="1"/>
  <c r="JD55" i="1"/>
  <c r="JE55" i="1" s="1"/>
  <c r="JB55" i="1"/>
  <c r="JC55" i="1" s="1"/>
  <c r="IZ55" i="1"/>
  <c r="JA55" i="1" s="1"/>
  <c r="IX55" i="1"/>
  <c r="IY55" i="1" s="1"/>
  <c r="JP54" i="1"/>
  <c r="JQ54" i="1" s="1"/>
  <c r="JN54" i="1"/>
  <c r="JO54" i="1" s="1"/>
  <c r="JL54" i="1"/>
  <c r="JM54" i="1" s="1"/>
  <c r="JJ54" i="1"/>
  <c r="JK54" i="1" s="1"/>
  <c r="JH54" i="1"/>
  <c r="JI54" i="1" s="1"/>
  <c r="JF54" i="1"/>
  <c r="JG54" i="1" s="1"/>
  <c r="JD54" i="1"/>
  <c r="JE54" i="1" s="1"/>
  <c r="JB54" i="1"/>
  <c r="JC54" i="1" s="1"/>
  <c r="IZ54" i="1"/>
  <c r="JA54" i="1" s="1"/>
  <c r="IX54" i="1"/>
  <c r="IY54" i="1" s="1"/>
  <c r="JP53" i="1"/>
  <c r="JQ53" i="1" s="1"/>
  <c r="JN53" i="1"/>
  <c r="JO53" i="1" s="1"/>
  <c r="JL53" i="1"/>
  <c r="JM53" i="1" s="1"/>
  <c r="JJ53" i="1"/>
  <c r="JK53" i="1" s="1"/>
  <c r="JH53" i="1"/>
  <c r="JI53" i="1" s="1"/>
  <c r="JF53" i="1"/>
  <c r="JG53" i="1" s="1"/>
  <c r="JD53" i="1"/>
  <c r="JE53" i="1" s="1"/>
  <c r="JB53" i="1"/>
  <c r="JC53" i="1" s="1"/>
  <c r="IZ53" i="1"/>
  <c r="JA53" i="1" s="1"/>
  <c r="IX53" i="1"/>
  <c r="IY53" i="1" s="1"/>
  <c r="JP52" i="1"/>
  <c r="JQ52" i="1" s="1"/>
  <c r="JN52" i="1"/>
  <c r="JO52" i="1" s="1"/>
  <c r="JL52" i="1"/>
  <c r="JM52" i="1" s="1"/>
  <c r="JJ52" i="1"/>
  <c r="JK52" i="1" s="1"/>
  <c r="JH52" i="1"/>
  <c r="JI52" i="1" s="1"/>
  <c r="JF52" i="1"/>
  <c r="JG52" i="1" s="1"/>
  <c r="JD52" i="1"/>
  <c r="JE52" i="1" s="1"/>
  <c r="JB52" i="1"/>
  <c r="JC52" i="1" s="1"/>
  <c r="IZ52" i="1"/>
  <c r="JA52" i="1" s="1"/>
  <c r="IX52" i="1"/>
  <c r="IY52" i="1" s="1"/>
  <c r="JP50" i="1"/>
  <c r="JQ50" i="1" s="1"/>
  <c r="JN50" i="1"/>
  <c r="JO50" i="1" s="1"/>
  <c r="JL50" i="1"/>
  <c r="JM50" i="1" s="1"/>
  <c r="JJ50" i="1"/>
  <c r="JK50" i="1" s="1"/>
  <c r="JH50" i="1"/>
  <c r="JI50" i="1" s="1"/>
  <c r="JF50" i="1"/>
  <c r="JG50" i="1" s="1"/>
  <c r="JD50" i="1"/>
  <c r="JE50" i="1" s="1"/>
  <c r="JB50" i="1"/>
  <c r="JC50" i="1" s="1"/>
  <c r="IZ50" i="1"/>
  <c r="JA50" i="1" s="1"/>
  <c r="IX50" i="1"/>
  <c r="IY50" i="1" s="1"/>
  <c r="JP49" i="1"/>
  <c r="JQ49" i="1" s="1"/>
  <c r="JN49" i="1"/>
  <c r="JO49" i="1" s="1"/>
  <c r="JL49" i="1"/>
  <c r="JM49" i="1" s="1"/>
  <c r="JJ49" i="1"/>
  <c r="JK49" i="1" s="1"/>
  <c r="JH49" i="1"/>
  <c r="JI49" i="1" s="1"/>
  <c r="JF49" i="1"/>
  <c r="JG49" i="1" s="1"/>
  <c r="JD49" i="1"/>
  <c r="JE49" i="1" s="1"/>
  <c r="JB49" i="1"/>
  <c r="JC49" i="1" s="1"/>
  <c r="IZ49" i="1"/>
  <c r="JA49" i="1" s="1"/>
  <c r="IX49" i="1"/>
  <c r="IY49" i="1" s="1"/>
  <c r="JP48" i="1"/>
  <c r="JQ48" i="1" s="1"/>
  <c r="JN48" i="1"/>
  <c r="JO48" i="1" s="1"/>
  <c r="JL48" i="1"/>
  <c r="JM48" i="1" s="1"/>
  <c r="JJ48" i="1"/>
  <c r="JK48" i="1" s="1"/>
  <c r="JH48" i="1"/>
  <c r="JI48" i="1" s="1"/>
  <c r="JF48" i="1"/>
  <c r="JG48" i="1" s="1"/>
  <c r="JD48" i="1"/>
  <c r="JE48" i="1" s="1"/>
  <c r="JB48" i="1"/>
  <c r="JC48" i="1" s="1"/>
  <c r="IZ48" i="1"/>
  <c r="JA48" i="1" s="1"/>
  <c r="IX48" i="1"/>
  <c r="IY48" i="1" s="1"/>
  <c r="JP47" i="1"/>
  <c r="JQ47" i="1" s="1"/>
  <c r="JN47" i="1"/>
  <c r="JO47" i="1" s="1"/>
  <c r="JL47" i="1"/>
  <c r="JM47" i="1" s="1"/>
  <c r="JJ47" i="1"/>
  <c r="JK47" i="1" s="1"/>
  <c r="JH47" i="1"/>
  <c r="JI47" i="1" s="1"/>
  <c r="JF47" i="1"/>
  <c r="JG47" i="1" s="1"/>
  <c r="JD47" i="1"/>
  <c r="JE47" i="1" s="1"/>
  <c r="JB47" i="1"/>
  <c r="JC47" i="1" s="1"/>
  <c r="IZ47" i="1"/>
  <c r="JA47" i="1" s="1"/>
  <c r="IX47" i="1"/>
  <c r="IY47" i="1" s="1"/>
  <c r="JP46" i="1"/>
  <c r="JQ46" i="1" s="1"/>
  <c r="JN46" i="1"/>
  <c r="JO46" i="1" s="1"/>
  <c r="JL46" i="1"/>
  <c r="JM46" i="1" s="1"/>
  <c r="JJ46" i="1"/>
  <c r="JK46" i="1" s="1"/>
  <c r="JH46" i="1"/>
  <c r="JI46" i="1" s="1"/>
  <c r="JF46" i="1"/>
  <c r="JG46" i="1" s="1"/>
  <c r="JD46" i="1"/>
  <c r="JE46" i="1" s="1"/>
  <c r="JB46" i="1"/>
  <c r="JC46" i="1" s="1"/>
  <c r="IZ46" i="1"/>
  <c r="JA46" i="1" s="1"/>
  <c r="IX46" i="1"/>
  <c r="IY46" i="1" s="1"/>
  <c r="JP45" i="1"/>
  <c r="JQ45" i="1" s="1"/>
  <c r="JN45" i="1"/>
  <c r="JO45" i="1" s="1"/>
  <c r="JL45" i="1"/>
  <c r="JM45" i="1" s="1"/>
  <c r="JJ45" i="1"/>
  <c r="JK45" i="1" s="1"/>
  <c r="JH45" i="1"/>
  <c r="JI45" i="1" s="1"/>
  <c r="JF45" i="1"/>
  <c r="JG45" i="1" s="1"/>
  <c r="JD45" i="1"/>
  <c r="JE45" i="1" s="1"/>
  <c r="JB45" i="1"/>
  <c r="JC45" i="1" s="1"/>
  <c r="IZ45" i="1"/>
  <c r="JA45" i="1" s="1"/>
  <c r="IX45" i="1"/>
  <c r="IY45" i="1" s="1"/>
  <c r="JP43" i="1"/>
  <c r="JQ43" i="1" s="1"/>
  <c r="JN43" i="1"/>
  <c r="JO43" i="1" s="1"/>
  <c r="JL43" i="1"/>
  <c r="JM43" i="1" s="1"/>
  <c r="JJ43" i="1"/>
  <c r="JK43" i="1" s="1"/>
  <c r="JH43" i="1"/>
  <c r="JI43" i="1" s="1"/>
  <c r="JF43" i="1"/>
  <c r="JG43" i="1" s="1"/>
  <c r="JD43" i="1"/>
  <c r="JE43" i="1" s="1"/>
  <c r="JB43" i="1"/>
  <c r="JC43" i="1" s="1"/>
  <c r="IZ43" i="1"/>
  <c r="JA43" i="1" s="1"/>
  <c r="IX43" i="1"/>
  <c r="IY43" i="1" s="1"/>
  <c r="JP42" i="1"/>
  <c r="JQ42" i="1" s="1"/>
  <c r="JN42" i="1"/>
  <c r="JO42" i="1" s="1"/>
  <c r="JL42" i="1"/>
  <c r="JM42" i="1" s="1"/>
  <c r="JJ42" i="1"/>
  <c r="JK42" i="1" s="1"/>
  <c r="JH42" i="1"/>
  <c r="JI42" i="1" s="1"/>
  <c r="JF42" i="1"/>
  <c r="JG42" i="1" s="1"/>
  <c r="JD42" i="1"/>
  <c r="JE42" i="1" s="1"/>
  <c r="JB42" i="1"/>
  <c r="JC42" i="1" s="1"/>
  <c r="IZ42" i="1"/>
  <c r="JA42" i="1" s="1"/>
  <c r="IX42" i="1"/>
  <c r="IY42" i="1" s="1"/>
  <c r="JP41" i="1"/>
  <c r="JQ41" i="1" s="1"/>
  <c r="JN41" i="1"/>
  <c r="JO41" i="1" s="1"/>
  <c r="JL41" i="1"/>
  <c r="JM41" i="1" s="1"/>
  <c r="JJ41" i="1"/>
  <c r="JK41" i="1" s="1"/>
  <c r="JH41" i="1"/>
  <c r="JI41" i="1" s="1"/>
  <c r="JF41" i="1"/>
  <c r="JG41" i="1" s="1"/>
  <c r="JD41" i="1"/>
  <c r="JE41" i="1" s="1"/>
  <c r="JB41" i="1"/>
  <c r="JC41" i="1" s="1"/>
  <c r="IZ41" i="1"/>
  <c r="JA41" i="1" s="1"/>
  <c r="IX41" i="1"/>
  <c r="IY41" i="1" s="1"/>
  <c r="JP40" i="1"/>
  <c r="JQ40" i="1" s="1"/>
  <c r="JN40" i="1"/>
  <c r="JO40" i="1" s="1"/>
  <c r="JL40" i="1"/>
  <c r="JM40" i="1" s="1"/>
  <c r="JJ40" i="1"/>
  <c r="JK40" i="1" s="1"/>
  <c r="JH40" i="1"/>
  <c r="JI40" i="1" s="1"/>
  <c r="JF40" i="1"/>
  <c r="JG40" i="1" s="1"/>
  <c r="JD40" i="1"/>
  <c r="JE40" i="1" s="1"/>
  <c r="JB40" i="1"/>
  <c r="JC40" i="1" s="1"/>
  <c r="IZ40" i="1"/>
  <c r="JA40" i="1" s="1"/>
  <c r="IX40" i="1"/>
  <c r="IY40" i="1" s="1"/>
  <c r="JP39" i="1"/>
  <c r="JQ39" i="1" s="1"/>
  <c r="JN39" i="1"/>
  <c r="JO39" i="1" s="1"/>
  <c r="JL39" i="1"/>
  <c r="JM39" i="1" s="1"/>
  <c r="JJ39" i="1"/>
  <c r="JK39" i="1" s="1"/>
  <c r="JH39" i="1"/>
  <c r="JI39" i="1" s="1"/>
  <c r="JF39" i="1"/>
  <c r="JG39" i="1" s="1"/>
  <c r="JD39" i="1"/>
  <c r="JE39" i="1" s="1"/>
  <c r="JB39" i="1"/>
  <c r="JC39" i="1" s="1"/>
  <c r="IZ39" i="1"/>
  <c r="JA39" i="1" s="1"/>
  <c r="IX39" i="1"/>
  <c r="IY39" i="1" s="1"/>
  <c r="JP38" i="1"/>
  <c r="JQ38" i="1" s="1"/>
  <c r="JN38" i="1"/>
  <c r="JO38" i="1" s="1"/>
  <c r="JL38" i="1"/>
  <c r="JM38" i="1" s="1"/>
  <c r="JJ38" i="1"/>
  <c r="JK38" i="1" s="1"/>
  <c r="JH38" i="1"/>
  <c r="JI38" i="1" s="1"/>
  <c r="JF38" i="1"/>
  <c r="JG38" i="1" s="1"/>
  <c r="JD38" i="1"/>
  <c r="JE38" i="1" s="1"/>
  <c r="JB38" i="1"/>
  <c r="JC38" i="1" s="1"/>
  <c r="IZ38" i="1"/>
  <c r="JA38" i="1" s="1"/>
  <c r="IX38" i="1"/>
  <c r="IY38" i="1" s="1"/>
  <c r="JP37" i="1"/>
  <c r="JQ37" i="1" s="1"/>
  <c r="JN37" i="1"/>
  <c r="JO37" i="1" s="1"/>
  <c r="JL37" i="1"/>
  <c r="JM37" i="1" s="1"/>
  <c r="JJ37" i="1"/>
  <c r="JK37" i="1" s="1"/>
  <c r="JH37" i="1"/>
  <c r="JI37" i="1" s="1"/>
  <c r="JF37" i="1"/>
  <c r="JG37" i="1" s="1"/>
  <c r="JD37" i="1"/>
  <c r="JE37" i="1" s="1"/>
  <c r="JB37" i="1"/>
  <c r="JC37" i="1" s="1"/>
  <c r="IZ37" i="1"/>
  <c r="JA37" i="1" s="1"/>
  <c r="IX37" i="1"/>
  <c r="IY37" i="1" s="1"/>
  <c r="JP35" i="1"/>
  <c r="JQ35" i="1" s="1"/>
  <c r="JN35" i="1"/>
  <c r="JO35" i="1" s="1"/>
  <c r="JL35" i="1"/>
  <c r="JM35" i="1" s="1"/>
  <c r="JJ35" i="1"/>
  <c r="JK35" i="1" s="1"/>
  <c r="JH35" i="1"/>
  <c r="JI35" i="1" s="1"/>
  <c r="JG35" i="1"/>
  <c r="JF35" i="1"/>
  <c r="JD35" i="1"/>
  <c r="JE35" i="1" s="1"/>
  <c r="JB35" i="1"/>
  <c r="JC35" i="1" s="1"/>
  <c r="IZ35" i="1"/>
  <c r="JA35" i="1" s="1"/>
  <c r="IX35" i="1"/>
  <c r="IY35" i="1" s="1"/>
  <c r="JP34" i="1"/>
  <c r="JQ34" i="1" s="1"/>
  <c r="JO34" i="1"/>
  <c r="JN34" i="1"/>
  <c r="JL34" i="1"/>
  <c r="JM34" i="1" s="1"/>
  <c r="JJ34" i="1"/>
  <c r="JK34" i="1" s="1"/>
  <c r="JH34" i="1"/>
  <c r="JI34" i="1" s="1"/>
  <c r="JF34" i="1"/>
  <c r="JG34" i="1" s="1"/>
  <c r="JD34" i="1"/>
  <c r="JE34" i="1" s="1"/>
  <c r="JB34" i="1"/>
  <c r="JC34" i="1" s="1"/>
  <c r="IZ34" i="1"/>
  <c r="JA34" i="1" s="1"/>
  <c r="IY34" i="1"/>
  <c r="IX34" i="1"/>
  <c r="JP33" i="1"/>
  <c r="JQ33" i="1" s="1"/>
  <c r="JN33" i="1"/>
  <c r="JO33" i="1" s="1"/>
  <c r="JL33" i="1"/>
  <c r="JM33" i="1" s="1"/>
  <c r="JJ33" i="1"/>
  <c r="JK33" i="1" s="1"/>
  <c r="JH33" i="1"/>
  <c r="JI33" i="1" s="1"/>
  <c r="JF33" i="1"/>
  <c r="JG33" i="1" s="1"/>
  <c r="JD33" i="1"/>
  <c r="JE33" i="1" s="1"/>
  <c r="JC33" i="1"/>
  <c r="JB33" i="1"/>
  <c r="IZ33" i="1"/>
  <c r="JA33" i="1" s="1"/>
  <c r="IX33" i="1"/>
  <c r="IY33" i="1" s="1"/>
  <c r="JP32" i="1"/>
  <c r="JQ32" i="1" s="1"/>
  <c r="JN32" i="1"/>
  <c r="JO32" i="1" s="1"/>
  <c r="JL32" i="1"/>
  <c r="JM32" i="1" s="1"/>
  <c r="JK32" i="1"/>
  <c r="JJ32" i="1"/>
  <c r="JH32" i="1"/>
  <c r="JI32" i="1" s="1"/>
  <c r="JF32" i="1"/>
  <c r="JG32" i="1" s="1"/>
  <c r="JD32" i="1"/>
  <c r="JE32" i="1" s="1"/>
  <c r="JB32" i="1"/>
  <c r="JC32" i="1" s="1"/>
  <c r="IZ32" i="1"/>
  <c r="JA32" i="1" s="1"/>
  <c r="IX32" i="1"/>
  <c r="IY32" i="1" s="1"/>
  <c r="JP30" i="1"/>
  <c r="JQ30" i="1" s="1"/>
  <c r="JO30" i="1"/>
  <c r="JN30" i="1"/>
  <c r="JL30" i="1"/>
  <c r="JM30" i="1" s="1"/>
  <c r="JJ30" i="1"/>
  <c r="JK30" i="1" s="1"/>
  <c r="JH30" i="1"/>
  <c r="JI30" i="1" s="1"/>
  <c r="JG30" i="1"/>
  <c r="JF30" i="1"/>
  <c r="JD30" i="1"/>
  <c r="JE30" i="1" s="1"/>
  <c r="JB30" i="1"/>
  <c r="JC30" i="1" s="1"/>
  <c r="IZ30" i="1"/>
  <c r="JA30" i="1" s="1"/>
  <c r="IX30" i="1"/>
  <c r="IY30" i="1" s="1"/>
  <c r="JP29" i="1"/>
  <c r="JQ29" i="1" s="1"/>
  <c r="JN29" i="1"/>
  <c r="JO29" i="1" s="1"/>
  <c r="JL29" i="1"/>
  <c r="JM29" i="1" s="1"/>
  <c r="JJ29" i="1"/>
  <c r="JK29" i="1" s="1"/>
  <c r="JH29" i="1"/>
  <c r="JI29" i="1" s="1"/>
  <c r="JG29" i="1"/>
  <c r="JF29" i="1"/>
  <c r="JD29" i="1"/>
  <c r="JE29" i="1" s="1"/>
  <c r="JB29" i="1"/>
  <c r="JC29" i="1" s="1"/>
  <c r="IZ29" i="1"/>
  <c r="JA29" i="1" s="1"/>
  <c r="IX29" i="1"/>
  <c r="IY29" i="1" s="1"/>
  <c r="JP28" i="1"/>
  <c r="JQ28" i="1" s="1"/>
  <c r="JN28" i="1"/>
  <c r="JO28" i="1" s="1"/>
  <c r="JL28" i="1"/>
  <c r="JM28" i="1" s="1"/>
  <c r="JK28" i="1"/>
  <c r="JJ28" i="1"/>
  <c r="JH28" i="1"/>
  <c r="JI28" i="1" s="1"/>
  <c r="JF28" i="1"/>
  <c r="JG28" i="1" s="1"/>
  <c r="JD28" i="1"/>
  <c r="JE28" i="1" s="1"/>
  <c r="JB28" i="1"/>
  <c r="JC28" i="1" s="1"/>
  <c r="IZ28" i="1"/>
  <c r="JA28" i="1" s="1"/>
  <c r="IX28" i="1"/>
  <c r="IY28" i="1" s="1"/>
  <c r="JP27" i="1"/>
  <c r="JQ27" i="1" s="1"/>
  <c r="JN27" i="1"/>
  <c r="JO27" i="1" s="1"/>
  <c r="JL27" i="1"/>
  <c r="JM27" i="1" s="1"/>
  <c r="JJ27" i="1"/>
  <c r="JK27" i="1" s="1"/>
  <c r="JH27" i="1"/>
  <c r="JI27" i="1" s="1"/>
  <c r="JF27" i="1"/>
  <c r="JG27" i="1" s="1"/>
  <c r="JD27" i="1"/>
  <c r="JE27" i="1" s="1"/>
  <c r="JC27" i="1"/>
  <c r="JB27" i="1"/>
  <c r="IZ27" i="1"/>
  <c r="JA27" i="1" s="1"/>
  <c r="IX27" i="1"/>
  <c r="IY27" i="1" s="1"/>
  <c r="JP26" i="1"/>
  <c r="JQ26" i="1" s="1"/>
  <c r="JN26" i="1"/>
  <c r="JO26" i="1" s="1"/>
  <c r="JL26" i="1"/>
  <c r="JM26" i="1" s="1"/>
  <c r="JJ26" i="1"/>
  <c r="JK26" i="1" s="1"/>
  <c r="JH26" i="1"/>
  <c r="JI26" i="1" s="1"/>
  <c r="JG26" i="1"/>
  <c r="JF26" i="1"/>
  <c r="JD26" i="1"/>
  <c r="JE26" i="1" s="1"/>
  <c r="JB26" i="1"/>
  <c r="JC26" i="1" s="1"/>
  <c r="IZ26" i="1"/>
  <c r="JA26" i="1" s="1"/>
  <c r="IX26" i="1"/>
  <c r="IY26" i="1" s="1"/>
  <c r="JP25" i="1"/>
  <c r="JQ25" i="1" s="1"/>
  <c r="JO25" i="1"/>
  <c r="JN25" i="1"/>
  <c r="JL25" i="1"/>
  <c r="JM25" i="1" s="1"/>
  <c r="JJ25" i="1"/>
  <c r="JK25" i="1" s="1"/>
  <c r="JH25" i="1"/>
  <c r="JI25" i="1" s="1"/>
  <c r="JF25" i="1"/>
  <c r="JG25" i="1" s="1"/>
  <c r="JD25" i="1"/>
  <c r="JE25" i="1" s="1"/>
  <c r="JB25" i="1"/>
  <c r="JC25" i="1" s="1"/>
  <c r="IZ25" i="1"/>
  <c r="JA25" i="1" s="1"/>
  <c r="IX25" i="1"/>
  <c r="IY25" i="1" s="1"/>
  <c r="JP24" i="1"/>
  <c r="JQ24" i="1" s="1"/>
  <c r="JN24" i="1"/>
  <c r="JO24" i="1" s="1"/>
  <c r="JL24" i="1"/>
  <c r="JM24" i="1" s="1"/>
  <c r="JJ24" i="1"/>
  <c r="JK24" i="1" s="1"/>
  <c r="JH24" i="1"/>
  <c r="JI24" i="1" s="1"/>
  <c r="JF24" i="1"/>
  <c r="JG24" i="1" s="1"/>
  <c r="JD24" i="1"/>
  <c r="JE24" i="1" s="1"/>
  <c r="JB24" i="1"/>
  <c r="JC24" i="1" s="1"/>
  <c r="IZ24" i="1"/>
  <c r="JA24" i="1" s="1"/>
  <c r="IX24" i="1"/>
  <c r="IY24" i="1" s="1"/>
  <c r="JP23" i="1"/>
  <c r="JQ23" i="1" s="1"/>
  <c r="JN23" i="1"/>
  <c r="JO23" i="1" s="1"/>
  <c r="JL23" i="1"/>
  <c r="JM23" i="1" s="1"/>
  <c r="JJ23" i="1"/>
  <c r="JK23" i="1" s="1"/>
  <c r="JH23" i="1"/>
  <c r="JI23" i="1" s="1"/>
  <c r="JF23" i="1"/>
  <c r="JG23" i="1" s="1"/>
  <c r="JD23" i="1"/>
  <c r="JE23" i="1" s="1"/>
  <c r="JB23" i="1"/>
  <c r="JC23" i="1" s="1"/>
  <c r="IZ23" i="1"/>
  <c r="JA23" i="1" s="1"/>
  <c r="IX23" i="1"/>
  <c r="IY23" i="1" s="1"/>
  <c r="JP22" i="1"/>
  <c r="JQ22" i="1" s="1"/>
  <c r="JN22" i="1"/>
  <c r="JO22" i="1" s="1"/>
  <c r="JL22" i="1"/>
  <c r="JM22" i="1" s="1"/>
  <c r="JJ22" i="1"/>
  <c r="JK22" i="1" s="1"/>
  <c r="JH22" i="1"/>
  <c r="JI22" i="1" s="1"/>
  <c r="JF22" i="1"/>
  <c r="JG22" i="1" s="1"/>
  <c r="JD22" i="1"/>
  <c r="JE22" i="1" s="1"/>
  <c r="JB22" i="1"/>
  <c r="JC22" i="1" s="1"/>
  <c r="IZ22" i="1"/>
  <c r="JA22" i="1" s="1"/>
  <c r="IX22" i="1"/>
  <c r="IY22" i="1" s="1"/>
  <c r="JP20" i="1"/>
  <c r="JQ20" i="1" s="1"/>
  <c r="JN20" i="1"/>
  <c r="JO20" i="1" s="1"/>
  <c r="JL20" i="1"/>
  <c r="JM20" i="1" s="1"/>
  <c r="JJ20" i="1"/>
  <c r="JK20" i="1" s="1"/>
  <c r="JH20" i="1"/>
  <c r="JI20" i="1" s="1"/>
  <c r="JF20" i="1"/>
  <c r="JG20" i="1" s="1"/>
  <c r="JD20" i="1"/>
  <c r="JE20" i="1" s="1"/>
  <c r="JB20" i="1"/>
  <c r="JC20" i="1" s="1"/>
  <c r="IZ20" i="1"/>
  <c r="JA20" i="1" s="1"/>
  <c r="IX20" i="1"/>
  <c r="IY20" i="1" s="1"/>
  <c r="JP19" i="1"/>
  <c r="JQ19" i="1" s="1"/>
  <c r="JN19" i="1"/>
  <c r="JO19" i="1" s="1"/>
  <c r="JL19" i="1"/>
  <c r="JM19" i="1" s="1"/>
  <c r="JJ19" i="1"/>
  <c r="JK19" i="1" s="1"/>
  <c r="JH19" i="1"/>
  <c r="JI19" i="1" s="1"/>
  <c r="JF19" i="1"/>
  <c r="JG19" i="1" s="1"/>
  <c r="JD19" i="1"/>
  <c r="JE19" i="1" s="1"/>
  <c r="JB19" i="1"/>
  <c r="JC19" i="1" s="1"/>
  <c r="IZ19" i="1"/>
  <c r="JA19" i="1" s="1"/>
  <c r="IX19" i="1"/>
  <c r="IY19" i="1" s="1"/>
  <c r="JP18" i="1"/>
  <c r="JQ18" i="1" s="1"/>
  <c r="JN18" i="1"/>
  <c r="JO18" i="1" s="1"/>
  <c r="JL18" i="1"/>
  <c r="JM18" i="1" s="1"/>
  <c r="JJ18" i="1"/>
  <c r="JK18" i="1" s="1"/>
  <c r="JH18" i="1"/>
  <c r="JI18" i="1" s="1"/>
  <c r="JF18" i="1"/>
  <c r="JG18" i="1" s="1"/>
  <c r="JD18" i="1"/>
  <c r="JE18" i="1" s="1"/>
  <c r="JB18" i="1"/>
  <c r="JC18" i="1" s="1"/>
  <c r="IZ18" i="1"/>
  <c r="JA18" i="1" s="1"/>
  <c r="IX18" i="1"/>
  <c r="IY18" i="1" s="1"/>
  <c r="JP17" i="1"/>
  <c r="JQ17" i="1" s="1"/>
  <c r="JN17" i="1"/>
  <c r="JO17" i="1" s="1"/>
  <c r="JL17" i="1"/>
  <c r="JM17" i="1" s="1"/>
  <c r="JJ17" i="1"/>
  <c r="JK17" i="1" s="1"/>
  <c r="JH17" i="1"/>
  <c r="JI17" i="1" s="1"/>
  <c r="JF17" i="1"/>
  <c r="JG17" i="1" s="1"/>
  <c r="JD17" i="1"/>
  <c r="JE17" i="1" s="1"/>
  <c r="JB17" i="1"/>
  <c r="JC17" i="1" s="1"/>
  <c r="IZ17" i="1"/>
  <c r="JA17" i="1" s="1"/>
  <c r="IX17" i="1"/>
  <c r="IY17" i="1" s="1"/>
  <c r="JP16" i="1"/>
  <c r="JQ16" i="1" s="1"/>
  <c r="JN16" i="1"/>
  <c r="JO16" i="1" s="1"/>
  <c r="JL16" i="1"/>
  <c r="JM16" i="1" s="1"/>
  <c r="JJ16" i="1"/>
  <c r="JK16" i="1" s="1"/>
  <c r="JH16" i="1"/>
  <c r="JI16" i="1" s="1"/>
  <c r="JF16" i="1"/>
  <c r="JG16" i="1" s="1"/>
  <c r="JD16" i="1"/>
  <c r="JE16" i="1" s="1"/>
  <c r="JB16" i="1"/>
  <c r="JC16" i="1" s="1"/>
  <c r="IZ16" i="1"/>
  <c r="JA16" i="1" s="1"/>
  <c r="IX16" i="1"/>
  <c r="IY16" i="1" s="1"/>
  <c r="JP15" i="1"/>
  <c r="JQ15" i="1" s="1"/>
  <c r="JN15" i="1"/>
  <c r="JO15" i="1" s="1"/>
  <c r="JL15" i="1"/>
  <c r="JM15" i="1" s="1"/>
  <c r="JJ15" i="1"/>
  <c r="JK15" i="1" s="1"/>
  <c r="JH15" i="1"/>
  <c r="JI15" i="1" s="1"/>
  <c r="JF15" i="1"/>
  <c r="JG15" i="1" s="1"/>
  <c r="JD15" i="1"/>
  <c r="JE15" i="1" s="1"/>
  <c r="JB15" i="1"/>
  <c r="JC15" i="1" s="1"/>
  <c r="IZ15" i="1"/>
  <c r="JA15" i="1" s="1"/>
  <c r="IX15" i="1"/>
  <c r="IY15" i="1" s="1"/>
  <c r="JP14" i="1"/>
  <c r="JQ14" i="1" s="1"/>
  <c r="JN14" i="1"/>
  <c r="JO14" i="1" s="1"/>
  <c r="JL14" i="1"/>
  <c r="JM14" i="1" s="1"/>
  <c r="JJ14" i="1"/>
  <c r="JK14" i="1" s="1"/>
  <c r="JH14" i="1"/>
  <c r="JI14" i="1" s="1"/>
  <c r="JF14" i="1"/>
  <c r="JG14" i="1" s="1"/>
  <c r="JD14" i="1"/>
  <c r="JE14" i="1" s="1"/>
  <c r="JB14" i="1"/>
  <c r="JC14" i="1" s="1"/>
  <c r="IZ14" i="1"/>
  <c r="JA14" i="1" s="1"/>
  <c r="IX14" i="1"/>
  <c r="IY14" i="1" s="1"/>
  <c r="JP13" i="1"/>
  <c r="JQ13" i="1" s="1"/>
  <c r="JN13" i="1"/>
  <c r="JO13" i="1" s="1"/>
  <c r="JL13" i="1"/>
  <c r="JM13" i="1" s="1"/>
  <c r="JJ13" i="1"/>
  <c r="JK13" i="1" s="1"/>
  <c r="JH13" i="1"/>
  <c r="JI13" i="1" s="1"/>
  <c r="JF13" i="1"/>
  <c r="JG13" i="1" s="1"/>
  <c r="JD13" i="1"/>
  <c r="JE13" i="1" s="1"/>
  <c r="JB13" i="1"/>
  <c r="JC13" i="1" s="1"/>
  <c r="IZ13" i="1"/>
  <c r="JA13" i="1" s="1"/>
  <c r="IX13" i="1"/>
  <c r="IY13" i="1" s="1"/>
  <c r="JQ11" i="1"/>
  <c r="JO11" i="1"/>
  <c r="JM11" i="1"/>
  <c r="JK11" i="1"/>
  <c r="JI11" i="1"/>
  <c r="JG11" i="1"/>
  <c r="JE11" i="1"/>
  <c r="JC11" i="1"/>
  <c r="JA11" i="1"/>
  <c r="IV11" i="1"/>
  <c r="IW11" i="1" s="1"/>
  <c r="IV64" i="1"/>
  <c r="IW64" i="1" s="1"/>
  <c r="IV62" i="1"/>
  <c r="IW62" i="1" s="1"/>
  <c r="IV60" i="1"/>
  <c r="IW60" i="1" s="1"/>
  <c r="IV58" i="1"/>
  <c r="IW58" i="1" s="1"/>
  <c r="IV55" i="1"/>
  <c r="IW55" i="1" s="1"/>
  <c r="IV53" i="1"/>
  <c r="IW53" i="1" s="1"/>
  <c r="IV43" i="1"/>
  <c r="IW43" i="1" s="1"/>
  <c r="IV35" i="1"/>
  <c r="IW35" i="1" s="1"/>
  <c r="IV33" i="1"/>
  <c r="IW33" i="1" s="1"/>
  <c r="IV19" i="1"/>
  <c r="IW19" i="1" s="1"/>
  <c r="IV17" i="1"/>
  <c r="IW17" i="1" s="1"/>
  <c r="IV15" i="1"/>
  <c r="IW15" i="1" s="1"/>
  <c r="IV13" i="1"/>
  <c r="IW13" i="1" s="1"/>
  <c r="IT71" i="1"/>
  <c r="IU71" i="1" s="1"/>
  <c r="IT70" i="1"/>
  <c r="IU70" i="1" s="1"/>
  <c r="IT69" i="1"/>
  <c r="IU69" i="1" s="1"/>
  <c r="IT68" i="1"/>
  <c r="IU68" i="1" s="1"/>
  <c r="IT67" i="1"/>
  <c r="IU67" i="1" s="1"/>
  <c r="IT65" i="1"/>
  <c r="IU65" i="1" s="1"/>
  <c r="IT64" i="1"/>
  <c r="IU64" i="1" s="1"/>
  <c r="IT63" i="1"/>
  <c r="IU63" i="1" s="1"/>
  <c r="IT62" i="1"/>
  <c r="IU62" i="1" s="1"/>
  <c r="IT61" i="1"/>
  <c r="IU61" i="1" s="1"/>
  <c r="IT60" i="1"/>
  <c r="IU60" i="1" s="1"/>
  <c r="IT59" i="1"/>
  <c r="IU59" i="1" s="1"/>
  <c r="IT58" i="1"/>
  <c r="IU58" i="1" s="1"/>
  <c r="IT56" i="1"/>
  <c r="IU56" i="1" s="1"/>
  <c r="IT55" i="1"/>
  <c r="IU55" i="1" s="1"/>
  <c r="IT54" i="1"/>
  <c r="IU54" i="1" s="1"/>
  <c r="IT53" i="1"/>
  <c r="IU53" i="1" s="1"/>
  <c r="IT52" i="1"/>
  <c r="IU52" i="1" s="1"/>
  <c r="IT50" i="1"/>
  <c r="IU50" i="1" s="1"/>
  <c r="IT49" i="1"/>
  <c r="IU49" i="1" s="1"/>
  <c r="IT48" i="1"/>
  <c r="IU48" i="1" s="1"/>
  <c r="IT47" i="1"/>
  <c r="IU47" i="1" s="1"/>
  <c r="IT46" i="1"/>
  <c r="IU46" i="1" s="1"/>
  <c r="IT45" i="1"/>
  <c r="IU45" i="1" s="1"/>
  <c r="IT43" i="1"/>
  <c r="IU43" i="1" s="1"/>
  <c r="IT42" i="1"/>
  <c r="IU42" i="1" s="1"/>
  <c r="IT40" i="1"/>
  <c r="IU40" i="1" s="1"/>
  <c r="IT39" i="1"/>
  <c r="IU39" i="1" s="1"/>
  <c r="IT38" i="1"/>
  <c r="IU38" i="1" s="1"/>
  <c r="IT37" i="1"/>
  <c r="IU37" i="1" s="1"/>
  <c r="IT35" i="1"/>
  <c r="IU35" i="1" s="1"/>
  <c r="IT34" i="1"/>
  <c r="IU34" i="1" s="1"/>
  <c r="IT33" i="1"/>
  <c r="IU33" i="1" s="1"/>
  <c r="IT32" i="1"/>
  <c r="IU32" i="1" s="1"/>
  <c r="IT30" i="1"/>
  <c r="IU30" i="1" s="1"/>
  <c r="IT29" i="1"/>
  <c r="IU29" i="1" s="1"/>
  <c r="IT28" i="1"/>
  <c r="IU28" i="1" s="1"/>
  <c r="IT27" i="1"/>
  <c r="IU27" i="1" s="1"/>
  <c r="IT26" i="1"/>
  <c r="IU26" i="1" s="1"/>
  <c r="IT25" i="1"/>
  <c r="IU25" i="1" s="1"/>
  <c r="IT24" i="1"/>
  <c r="IU24" i="1" s="1"/>
  <c r="IT23" i="1"/>
  <c r="IU23" i="1" s="1"/>
  <c r="IT22" i="1"/>
  <c r="IU22" i="1" s="1"/>
  <c r="IT20" i="1"/>
  <c r="IU20" i="1" s="1"/>
  <c r="IT19" i="1"/>
  <c r="IU19" i="1" s="1"/>
  <c r="IT18" i="1"/>
  <c r="IU18" i="1" s="1"/>
  <c r="IT17" i="1"/>
  <c r="IU17" i="1" s="1"/>
  <c r="IT16" i="1"/>
  <c r="IU16" i="1" s="1"/>
  <c r="IT15" i="1"/>
  <c r="IU15" i="1" s="1"/>
  <c r="IT14" i="1"/>
  <c r="IU14" i="1" s="1"/>
  <c r="IT13" i="1"/>
  <c r="IU13" i="1" s="1"/>
  <c r="JP11" i="1"/>
  <c r="JN11" i="1"/>
  <c r="JL11" i="1"/>
  <c r="JJ11" i="1"/>
  <c r="JH11" i="1"/>
  <c r="JF11" i="1"/>
  <c r="JD11" i="1"/>
  <c r="JB11" i="1"/>
  <c r="IZ11" i="1"/>
  <c r="IT11" i="1"/>
  <c r="IU11" i="1" s="1"/>
  <c r="IX11" i="1"/>
  <c r="IY11" i="1" s="1"/>
  <c r="IV71" i="1"/>
  <c r="IW71" i="1" s="1"/>
  <c r="IV70" i="1"/>
  <c r="IW70" i="1" s="1"/>
  <c r="IV69" i="1"/>
  <c r="IW69" i="1" s="1"/>
  <c r="IV68" i="1"/>
  <c r="IW68" i="1" s="1"/>
  <c r="IV67" i="1"/>
  <c r="IW67" i="1" s="1"/>
  <c r="IV65" i="1"/>
  <c r="IW65" i="1" s="1"/>
  <c r="IV63" i="1"/>
  <c r="IW63" i="1" s="1"/>
  <c r="IV61" i="1"/>
  <c r="IW61" i="1" s="1"/>
  <c r="IV59" i="1"/>
  <c r="IW59" i="1" s="1"/>
  <c r="IV56" i="1"/>
  <c r="IW56" i="1" s="1"/>
  <c r="IV54" i="1"/>
  <c r="IW54" i="1" s="1"/>
  <c r="IV52" i="1"/>
  <c r="IW52" i="1" s="1"/>
  <c r="IV50" i="1"/>
  <c r="IW50" i="1" s="1"/>
  <c r="IV49" i="1"/>
  <c r="IW49" i="1" s="1"/>
  <c r="IV48" i="1"/>
  <c r="IW48" i="1" s="1"/>
  <c r="IV47" i="1"/>
  <c r="IW47" i="1" s="1"/>
  <c r="IV46" i="1"/>
  <c r="IW46" i="1" s="1"/>
  <c r="IV45" i="1"/>
  <c r="IW45" i="1" s="1"/>
  <c r="IV42" i="1"/>
  <c r="IW42" i="1" s="1"/>
  <c r="IV40" i="1"/>
  <c r="IW40" i="1" s="1"/>
  <c r="IV39" i="1"/>
  <c r="IW39" i="1" s="1"/>
  <c r="IV38" i="1"/>
  <c r="IW38" i="1" s="1"/>
  <c r="IV37" i="1"/>
  <c r="IW37" i="1" s="1"/>
  <c r="IV34" i="1"/>
  <c r="IW34" i="1" s="1"/>
  <c r="IV32" i="1"/>
  <c r="IW32" i="1" s="1"/>
  <c r="IV30" i="1"/>
  <c r="IW30" i="1" s="1"/>
  <c r="IV29" i="1"/>
  <c r="IW29" i="1" s="1"/>
  <c r="IV28" i="1"/>
  <c r="IW28" i="1" s="1"/>
  <c r="IV27" i="1"/>
  <c r="IW27" i="1" s="1"/>
  <c r="IV26" i="1"/>
  <c r="IW26" i="1" s="1"/>
  <c r="IV25" i="1"/>
  <c r="IW25" i="1" s="1"/>
  <c r="IV24" i="1"/>
  <c r="IW24" i="1" s="1"/>
  <c r="IV23" i="1"/>
  <c r="IW23" i="1" s="1"/>
  <c r="IV22" i="1"/>
  <c r="IW22" i="1" s="1"/>
  <c r="IV20" i="1"/>
  <c r="IW20" i="1" s="1"/>
  <c r="IV18" i="1"/>
  <c r="IW18" i="1" s="1"/>
  <c r="IV16" i="1"/>
  <c r="IW16" i="1" s="1"/>
  <c r="IV14" i="1"/>
  <c r="IW14" i="1" s="1"/>
  <c r="IR11" i="1"/>
  <c r="DL22" i="1" l="1"/>
  <c r="DL49" i="1" s="1"/>
  <c r="JS49" i="1" s="1"/>
  <c r="DL52" i="1"/>
  <c r="JS52" i="1" s="1"/>
  <c r="DL50" i="1"/>
  <c r="DL39" i="1"/>
  <c r="DL46" i="1" s="1"/>
  <c r="JS46" i="1" s="1"/>
  <c r="DL11" i="1"/>
  <c r="DL43" i="1" s="1"/>
  <c r="JS43" i="1" s="1"/>
  <c r="JS71" i="1"/>
  <c r="JS70" i="1"/>
  <c r="JS69" i="1"/>
  <c r="JS68" i="1"/>
  <c r="JS67" i="1"/>
  <c r="JS65" i="1"/>
  <c r="JS64" i="1"/>
  <c r="JS63" i="1"/>
  <c r="JS62" i="1"/>
  <c r="JS61" i="1"/>
  <c r="JS60" i="1"/>
  <c r="JS59" i="1"/>
  <c r="JS58" i="1"/>
  <c r="JS56" i="1"/>
  <c r="JS55" i="1"/>
  <c r="JS54" i="1"/>
  <c r="JS53" i="1"/>
  <c r="JS50" i="1"/>
  <c r="JS48" i="1"/>
  <c r="JS45" i="1"/>
  <c r="JS42" i="1"/>
  <c r="JS38" i="1"/>
  <c r="JS37" i="1"/>
  <c r="JS33" i="1"/>
  <c r="JS32" i="1"/>
  <c r="JS30" i="1"/>
  <c r="JS29" i="1"/>
  <c r="JS28" i="1"/>
  <c r="JS27" i="1"/>
  <c r="JS26" i="1"/>
  <c r="JS25" i="1"/>
  <c r="JS24" i="1"/>
  <c r="JS17" i="1"/>
  <c r="JS16" i="1"/>
  <c r="JS15" i="1"/>
  <c r="JS10" i="1"/>
  <c r="JS7" i="1"/>
  <c r="JS6" i="1"/>
  <c r="JS5" i="1"/>
  <c r="JR71" i="1"/>
  <c r="JR70" i="1"/>
  <c r="JR69" i="1"/>
  <c r="JR68" i="1"/>
  <c r="JR67" i="1"/>
  <c r="JR65" i="1"/>
  <c r="JR64" i="1"/>
  <c r="JR63" i="1"/>
  <c r="JR62" i="1"/>
  <c r="JR61" i="1"/>
  <c r="JR60" i="1"/>
  <c r="JR59" i="1"/>
  <c r="JR58" i="1"/>
  <c r="JR56" i="1"/>
  <c r="JR55" i="1"/>
  <c r="JR54" i="1"/>
  <c r="JR53" i="1"/>
  <c r="JR48" i="1"/>
  <c r="JR45" i="1"/>
  <c r="JR42" i="1"/>
  <c r="JR38" i="1"/>
  <c r="JR37" i="1"/>
  <c r="JR33" i="1"/>
  <c r="JR32" i="1"/>
  <c r="JR30" i="1"/>
  <c r="JR29" i="1"/>
  <c r="JR28" i="1"/>
  <c r="JR27" i="1"/>
  <c r="JR26" i="1"/>
  <c r="JR25" i="1"/>
  <c r="JR24" i="1"/>
  <c r="JR23" i="1"/>
  <c r="JR17" i="1"/>
  <c r="JR16" i="1"/>
  <c r="JR15" i="1"/>
  <c r="JR13" i="1"/>
  <c r="JR10" i="1"/>
  <c r="JR7" i="1"/>
  <c r="JR6" i="1"/>
  <c r="JR5" i="1"/>
  <c r="JS11" i="1" l="1"/>
  <c r="DL19" i="1"/>
  <c r="JS19" i="1" s="1"/>
  <c r="JS13" i="1"/>
  <c r="DL34" i="1"/>
  <c r="JS34" i="1" s="1"/>
  <c r="DL18" i="1"/>
  <c r="JS18" i="1" s="1"/>
  <c r="JS23" i="1"/>
  <c r="JS22" i="1"/>
  <c r="DL35" i="1"/>
  <c r="JS35" i="1" s="1"/>
  <c r="DL40" i="1"/>
  <c r="JS40" i="1" s="1"/>
  <c r="JS39" i="1"/>
  <c r="DL20" i="1"/>
  <c r="JS20" i="1" s="1"/>
  <c r="DK38" i="1"/>
  <c r="DK37" i="1"/>
  <c r="DK5" i="1"/>
  <c r="NB56" i="1" l="1"/>
  <c r="DK19" i="1" l="1"/>
  <c r="DK52" i="1"/>
  <c r="DK50" i="1"/>
  <c r="DK39" i="1"/>
  <c r="DK22" i="1"/>
  <c r="DK49" i="1" s="1"/>
  <c r="DK18" i="1"/>
  <c r="DK11" i="1"/>
  <c r="DK35" i="1" s="1"/>
  <c r="DK34" i="1" l="1"/>
  <c r="DK40" i="1"/>
  <c r="DK46" i="1"/>
  <c r="DK20" i="1"/>
  <c r="DK43" i="1"/>
  <c r="DJ11" i="1"/>
  <c r="DJ38" i="1"/>
  <c r="DJ37" i="1"/>
  <c r="DJ5" i="1"/>
  <c r="NA56" i="1" l="1"/>
  <c r="DJ52" i="1"/>
  <c r="DJ50" i="1"/>
  <c r="DJ43" i="1"/>
  <c r="DJ39" i="1"/>
  <c r="DJ35" i="1"/>
  <c r="DJ34" i="1"/>
  <c r="DJ22" i="1"/>
  <c r="DJ49" i="1" s="1"/>
  <c r="DJ20" i="1"/>
  <c r="DJ19" i="1"/>
  <c r="NA19" i="1" s="1"/>
  <c r="DJ18" i="1"/>
  <c r="IN18" i="1" s="1"/>
  <c r="IO18" i="1" s="1"/>
  <c r="JT38" i="1"/>
  <c r="JU38" i="1" s="1"/>
  <c r="JT37" i="1"/>
  <c r="JU37" i="1" s="1"/>
  <c r="JT30" i="1"/>
  <c r="JU30" i="1" s="1"/>
  <c r="JT26" i="1"/>
  <c r="JU26" i="1" s="1"/>
  <c r="JT17" i="1"/>
  <c r="JU17" i="1" s="1"/>
  <c r="JT16" i="1"/>
  <c r="JU16" i="1" s="1"/>
  <c r="IL71" i="1"/>
  <c r="IM71" i="1"/>
  <c r="IL70" i="1"/>
  <c r="IL69" i="1"/>
  <c r="IM69" i="1"/>
  <c r="IL68" i="1"/>
  <c r="IL67" i="1"/>
  <c r="IM67" i="1"/>
  <c r="IL65" i="1"/>
  <c r="IM65" i="1" s="1"/>
  <c r="IL64" i="1"/>
  <c r="IM64" i="1"/>
  <c r="IL63" i="1"/>
  <c r="IL62" i="1"/>
  <c r="IM62" i="1" s="1"/>
  <c r="IL61" i="1"/>
  <c r="IM61" i="1"/>
  <c r="IL60" i="1"/>
  <c r="IL59" i="1"/>
  <c r="IM59" i="1"/>
  <c r="IL58" i="1"/>
  <c r="IM58" i="1"/>
  <c r="IL56" i="1"/>
  <c r="IL55" i="1"/>
  <c r="IM55" i="1"/>
  <c r="IL54" i="1"/>
  <c r="IL53" i="1"/>
  <c r="DI38" i="1"/>
  <c r="DI37" i="1"/>
  <c r="DI5" i="1"/>
  <c r="MZ56" i="1"/>
  <c r="DI11" i="1"/>
  <c r="MZ11" i="1" s="1"/>
  <c r="DI52" i="1"/>
  <c r="MZ52" i="1" s="1"/>
  <c r="DI50" i="1"/>
  <c r="MZ50" i="1" s="1"/>
  <c r="DI39" i="1"/>
  <c r="DI34" i="1"/>
  <c r="MZ34" i="1" s="1"/>
  <c r="DI22" i="1"/>
  <c r="MZ22" i="1" s="1"/>
  <c r="DI49" i="1"/>
  <c r="DI19" i="1"/>
  <c r="MZ19" i="1" s="1"/>
  <c r="DI18" i="1"/>
  <c r="DH11" i="1"/>
  <c r="I7" i="23" s="1"/>
  <c r="DH37" i="1"/>
  <c r="DH38" i="1"/>
  <c r="DH5" i="1"/>
  <c r="DH18" i="1"/>
  <c r="MY56" i="1"/>
  <c r="A21" i="22"/>
  <c r="JY22" i="1"/>
  <c r="DH19" i="1"/>
  <c r="DH52" i="1"/>
  <c r="DH50" i="1"/>
  <c r="MY50" i="1" s="1"/>
  <c r="DH39" i="1"/>
  <c r="DH46" i="1" s="1"/>
  <c r="DH22" i="1"/>
  <c r="DH49" i="1"/>
  <c r="DH34" i="1"/>
  <c r="MY34" i="1" s="1"/>
  <c r="DH40" i="1"/>
  <c r="DH43" i="1"/>
  <c r="MY43" i="1" s="1"/>
  <c r="DG38" i="1"/>
  <c r="DG37" i="1"/>
  <c r="DG5" i="1"/>
  <c r="AD4" i="22"/>
  <c r="AD69" i="22"/>
  <c r="AD68" i="22"/>
  <c r="AD67" i="22"/>
  <c r="AD66" i="22"/>
  <c r="AD65" i="22"/>
  <c r="AD64" i="22"/>
  <c r="AD63" i="22"/>
  <c r="AD62" i="22"/>
  <c r="AD61" i="22"/>
  <c r="AD60" i="22"/>
  <c r="AD59" i="22"/>
  <c r="AD58" i="22"/>
  <c r="AD57" i="22"/>
  <c r="AD56" i="22"/>
  <c r="AD54" i="22"/>
  <c r="AD53" i="22"/>
  <c r="AD52" i="22"/>
  <c r="AD51" i="22"/>
  <c r="AD50" i="22"/>
  <c r="AD49" i="22"/>
  <c r="AD48" i="22"/>
  <c r="AD47" i="22"/>
  <c r="AD46" i="22"/>
  <c r="AD45" i="22"/>
  <c r="AD44" i="22"/>
  <c r="AD43" i="22"/>
  <c r="AD42" i="22"/>
  <c r="AD41" i="22"/>
  <c r="AD40" i="22"/>
  <c r="AD39" i="22"/>
  <c r="AD38" i="22"/>
  <c r="AD37" i="22"/>
  <c r="AD36" i="22"/>
  <c r="AD35" i="22"/>
  <c r="AD34" i="22"/>
  <c r="AD33" i="22"/>
  <c r="AD32" i="22"/>
  <c r="AD31" i="22"/>
  <c r="AD30" i="22"/>
  <c r="AD29" i="22"/>
  <c r="AD28" i="22"/>
  <c r="AD27" i="22"/>
  <c r="AD26" i="22"/>
  <c r="AD25" i="22"/>
  <c r="AD24" i="22"/>
  <c r="AD23" i="22"/>
  <c r="AD22" i="22"/>
  <c r="AD21" i="22"/>
  <c r="AD20" i="22"/>
  <c r="AD19" i="22"/>
  <c r="AD18" i="22"/>
  <c r="AD16" i="22"/>
  <c r="AD15" i="22"/>
  <c r="AD14" i="22"/>
  <c r="AD13" i="22"/>
  <c r="AD12" i="22"/>
  <c r="AD11" i="22"/>
  <c r="AD10" i="22"/>
  <c r="AD9" i="22"/>
  <c r="AD8" i="22"/>
  <c r="AD7" i="22"/>
  <c r="AD6" i="22"/>
  <c r="AD5" i="22"/>
  <c r="AD17" i="22" s="1"/>
  <c r="D2" i="23"/>
  <c r="D4" i="23" s="1"/>
  <c r="D5" i="23" s="1"/>
  <c r="E2" i="23"/>
  <c r="F2" i="23"/>
  <c r="F4" i="23" s="1"/>
  <c r="F5" i="23" s="1"/>
  <c r="G2" i="23"/>
  <c r="G4" i="23" s="1"/>
  <c r="G5" i="23" s="1"/>
  <c r="H2" i="23"/>
  <c r="H4" i="23" s="1"/>
  <c r="H5" i="23" s="1"/>
  <c r="I2" i="23"/>
  <c r="I4" i="23" s="1"/>
  <c r="I5" i="23" s="1"/>
  <c r="J2" i="23"/>
  <c r="J4" i="23" s="1"/>
  <c r="J5" i="23" s="1"/>
  <c r="K2" i="23"/>
  <c r="K4" i="23" s="1"/>
  <c r="K5" i="23" s="1"/>
  <c r="L2" i="23"/>
  <c r="L4" i="23" s="1"/>
  <c r="L5" i="23" s="1"/>
  <c r="M2" i="23"/>
  <c r="M4" i="23" s="1"/>
  <c r="M5" i="23" s="1"/>
  <c r="N2" i="23"/>
  <c r="N4" i="23" s="1"/>
  <c r="N5" i="23" s="1"/>
  <c r="D3" i="23"/>
  <c r="E3" i="23"/>
  <c r="F3" i="23"/>
  <c r="G3" i="23"/>
  <c r="H3" i="23"/>
  <c r="I3" i="23"/>
  <c r="J3" i="23"/>
  <c r="K3" i="23"/>
  <c r="L3" i="23"/>
  <c r="M3" i="23"/>
  <c r="N3" i="23"/>
  <c r="C3" i="23"/>
  <c r="C2" i="23"/>
  <c r="C4" i="23" s="1"/>
  <c r="C5" i="23" s="1"/>
  <c r="NO10" i="1"/>
  <c r="NP10" i="1"/>
  <c r="NO11" i="1"/>
  <c r="NP11" i="1"/>
  <c r="NO13" i="1"/>
  <c r="NP13" i="1"/>
  <c r="NO14" i="1"/>
  <c r="NP14" i="1"/>
  <c r="NO15" i="1"/>
  <c r="NP15" i="1"/>
  <c r="NO16" i="1"/>
  <c r="NP16" i="1"/>
  <c r="NO17" i="1"/>
  <c r="NP17" i="1"/>
  <c r="NO18" i="1"/>
  <c r="NP18" i="1"/>
  <c r="NO19" i="1"/>
  <c r="NP19" i="1"/>
  <c r="NO20" i="1"/>
  <c r="NP20" i="1"/>
  <c r="NO22" i="1"/>
  <c r="NP22" i="1"/>
  <c r="NO23" i="1"/>
  <c r="NP23" i="1"/>
  <c r="NO24" i="1"/>
  <c r="NP24" i="1"/>
  <c r="NO25" i="1"/>
  <c r="NP25" i="1"/>
  <c r="NO26" i="1"/>
  <c r="NP26" i="1"/>
  <c r="NO27" i="1"/>
  <c r="NP27" i="1"/>
  <c r="NO28" i="1"/>
  <c r="NP28" i="1"/>
  <c r="NO29" i="1"/>
  <c r="NP29" i="1"/>
  <c r="NO30" i="1"/>
  <c r="NP30" i="1"/>
  <c r="NO32" i="1"/>
  <c r="NP32" i="1"/>
  <c r="NO33" i="1"/>
  <c r="NP33" i="1"/>
  <c r="NO34" i="1"/>
  <c r="NP34" i="1"/>
  <c r="NO35" i="1"/>
  <c r="NP35" i="1"/>
  <c r="NO37" i="1"/>
  <c r="NP37" i="1"/>
  <c r="NO38" i="1"/>
  <c r="NP38" i="1"/>
  <c r="NO39" i="1"/>
  <c r="NP39" i="1"/>
  <c r="NO40" i="1"/>
  <c r="NP40" i="1"/>
  <c r="NO42" i="1"/>
  <c r="NP42" i="1"/>
  <c r="NO43" i="1"/>
  <c r="NP43" i="1"/>
  <c r="NO45" i="1"/>
  <c r="NP45" i="1"/>
  <c r="NO46" i="1"/>
  <c r="NP46" i="1"/>
  <c r="NO47" i="1"/>
  <c r="NP47" i="1"/>
  <c r="NO48" i="1"/>
  <c r="NP48" i="1"/>
  <c r="NO49" i="1"/>
  <c r="NP49" i="1"/>
  <c r="NO50" i="1"/>
  <c r="NP50" i="1"/>
  <c r="NO52" i="1"/>
  <c r="NP52" i="1"/>
  <c r="NO53" i="1"/>
  <c r="NP53" i="1"/>
  <c r="NO54" i="1"/>
  <c r="NP54" i="1"/>
  <c r="NO55" i="1"/>
  <c r="NP55" i="1"/>
  <c r="NO58" i="1"/>
  <c r="NP58" i="1"/>
  <c r="NO59" i="1"/>
  <c r="NP59" i="1"/>
  <c r="NO60" i="1"/>
  <c r="NP60" i="1"/>
  <c r="NO61" i="1"/>
  <c r="NP61" i="1"/>
  <c r="NO62" i="1"/>
  <c r="NP62" i="1"/>
  <c r="NO63" i="1"/>
  <c r="NP63" i="1"/>
  <c r="NO64" i="1"/>
  <c r="NP64" i="1"/>
  <c r="NO65" i="1"/>
  <c r="NP65" i="1"/>
  <c r="NO67" i="1"/>
  <c r="NP67" i="1"/>
  <c r="NO68" i="1"/>
  <c r="NP68" i="1"/>
  <c r="NO69" i="1"/>
  <c r="NP69" i="1"/>
  <c r="NO70" i="1"/>
  <c r="NP70" i="1"/>
  <c r="NO71" i="1"/>
  <c r="NP71" i="1"/>
  <c r="NN71" i="1"/>
  <c r="NM71" i="1"/>
  <c r="NL71" i="1"/>
  <c r="NK71" i="1"/>
  <c r="NJ71" i="1"/>
  <c r="NI71" i="1"/>
  <c r="NH71" i="1"/>
  <c r="NG71" i="1"/>
  <c r="NF71" i="1"/>
  <c r="NE71" i="1"/>
  <c r="NN70" i="1"/>
  <c r="NM70" i="1"/>
  <c r="NL70" i="1"/>
  <c r="NK70" i="1"/>
  <c r="NJ70" i="1"/>
  <c r="NI70" i="1"/>
  <c r="NH70" i="1"/>
  <c r="NG70" i="1"/>
  <c r="NF70" i="1"/>
  <c r="NE70" i="1"/>
  <c r="NN69" i="1"/>
  <c r="NM69" i="1"/>
  <c r="NL69" i="1"/>
  <c r="NK69" i="1"/>
  <c r="NJ69" i="1"/>
  <c r="NI69" i="1"/>
  <c r="NH69" i="1"/>
  <c r="NG69" i="1"/>
  <c r="NF69" i="1"/>
  <c r="NE69" i="1"/>
  <c r="NN68" i="1"/>
  <c r="NM68" i="1"/>
  <c r="NL68" i="1"/>
  <c r="NK68" i="1"/>
  <c r="NJ68" i="1"/>
  <c r="NI68" i="1"/>
  <c r="NH68" i="1"/>
  <c r="NG68" i="1"/>
  <c r="NF68" i="1"/>
  <c r="NE68" i="1"/>
  <c r="NN67" i="1"/>
  <c r="NM67" i="1"/>
  <c r="NL67" i="1"/>
  <c r="NK67" i="1"/>
  <c r="NJ67" i="1"/>
  <c r="NI67" i="1"/>
  <c r="NH67" i="1"/>
  <c r="NG67" i="1"/>
  <c r="NF67" i="1"/>
  <c r="NE67" i="1"/>
  <c r="NN65" i="1"/>
  <c r="NM65" i="1"/>
  <c r="NL65" i="1"/>
  <c r="NK65" i="1"/>
  <c r="NJ65" i="1"/>
  <c r="NI65" i="1"/>
  <c r="NH65" i="1"/>
  <c r="NG65" i="1"/>
  <c r="NF65" i="1"/>
  <c r="NE65" i="1"/>
  <c r="NN64" i="1"/>
  <c r="NM64" i="1"/>
  <c r="NL64" i="1"/>
  <c r="NK64" i="1"/>
  <c r="NJ64" i="1"/>
  <c r="NI64" i="1"/>
  <c r="NH64" i="1"/>
  <c r="NG64" i="1"/>
  <c r="NF64" i="1"/>
  <c r="NE64" i="1"/>
  <c r="NN63" i="1"/>
  <c r="NM63" i="1"/>
  <c r="NL63" i="1"/>
  <c r="NK63" i="1"/>
  <c r="NJ63" i="1"/>
  <c r="NI63" i="1"/>
  <c r="NH63" i="1"/>
  <c r="NG63" i="1"/>
  <c r="NF63" i="1"/>
  <c r="NE63" i="1"/>
  <c r="NN62" i="1"/>
  <c r="NM62" i="1"/>
  <c r="NL62" i="1"/>
  <c r="NK62" i="1"/>
  <c r="NJ62" i="1"/>
  <c r="NI62" i="1"/>
  <c r="NH62" i="1"/>
  <c r="NG62" i="1"/>
  <c r="NF62" i="1"/>
  <c r="NE62" i="1"/>
  <c r="NN61" i="1"/>
  <c r="NM61" i="1"/>
  <c r="NL61" i="1"/>
  <c r="NK61" i="1"/>
  <c r="NJ61" i="1"/>
  <c r="NI61" i="1"/>
  <c r="NH61" i="1"/>
  <c r="NG61" i="1"/>
  <c r="NF61" i="1"/>
  <c r="NE61" i="1"/>
  <c r="NN60" i="1"/>
  <c r="NM60" i="1"/>
  <c r="NL60" i="1"/>
  <c r="NK60" i="1"/>
  <c r="NJ60" i="1"/>
  <c r="NI60" i="1"/>
  <c r="NH60" i="1"/>
  <c r="NG60" i="1"/>
  <c r="NF60" i="1"/>
  <c r="NE60" i="1"/>
  <c r="NN59" i="1"/>
  <c r="NM59" i="1"/>
  <c r="NL59" i="1"/>
  <c r="NK59" i="1"/>
  <c r="NJ59" i="1"/>
  <c r="NI59" i="1"/>
  <c r="NH59" i="1"/>
  <c r="NG59" i="1"/>
  <c r="NF59" i="1"/>
  <c r="NE59" i="1"/>
  <c r="NN58" i="1"/>
  <c r="NM58" i="1"/>
  <c r="NL58" i="1"/>
  <c r="NK58" i="1"/>
  <c r="NJ58" i="1"/>
  <c r="NI58" i="1"/>
  <c r="NH58" i="1"/>
  <c r="NG58" i="1"/>
  <c r="NF58" i="1"/>
  <c r="NE58" i="1"/>
  <c r="NH56" i="1"/>
  <c r="NG56" i="1"/>
  <c r="NF56" i="1"/>
  <c r="NE56" i="1"/>
  <c r="NN55" i="1"/>
  <c r="NM55" i="1"/>
  <c r="NL55" i="1"/>
  <c r="NK55" i="1"/>
  <c r="NJ55" i="1"/>
  <c r="NI55" i="1"/>
  <c r="NH55" i="1"/>
  <c r="NG55" i="1"/>
  <c r="NF55" i="1"/>
  <c r="NE55" i="1"/>
  <c r="NN54" i="1"/>
  <c r="NM54" i="1"/>
  <c r="NL54" i="1"/>
  <c r="NK54" i="1"/>
  <c r="NJ54" i="1"/>
  <c r="NI54" i="1"/>
  <c r="NH54" i="1"/>
  <c r="NG54" i="1"/>
  <c r="NF54" i="1"/>
  <c r="NE54" i="1"/>
  <c r="NN53" i="1"/>
  <c r="NM53" i="1"/>
  <c r="NL53" i="1"/>
  <c r="NK53" i="1"/>
  <c r="NJ53" i="1"/>
  <c r="NI53" i="1"/>
  <c r="NH53" i="1"/>
  <c r="NG53" i="1"/>
  <c r="NF53" i="1"/>
  <c r="NE53" i="1"/>
  <c r="NN52" i="1"/>
  <c r="NM52" i="1"/>
  <c r="NL52" i="1"/>
  <c r="NK52" i="1"/>
  <c r="NJ52" i="1"/>
  <c r="NI52" i="1"/>
  <c r="NH52" i="1"/>
  <c r="NG52" i="1"/>
  <c r="NF52" i="1"/>
  <c r="NE52" i="1"/>
  <c r="NN50" i="1"/>
  <c r="NM50" i="1"/>
  <c r="NL50" i="1"/>
  <c r="NK50" i="1"/>
  <c r="NJ50" i="1"/>
  <c r="NI50" i="1"/>
  <c r="NH50" i="1"/>
  <c r="NG50" i="1"/>
  <c r="NF50" i="1"/>
  <c r="NE50" i="1"/>
  <c r="NN49" i="1"/>
  <c r="NM49" i="1"/>
  <c r="NL49" i="1"/>
  <c r="NK49" i="1"/>
  <c r="NJ49" i="1"/>
  <c r="NI49" i="1"/>
  <c r="NH49" i="1"/>
  <c r="NG49" i="1"/>
  <c r="NF49" i="1"/>
  <c r="NE49" i="1"/>
  <c r="NN48" i="1"/>
  <c r="NM48" i="1"/>
  <c r="NL48" i="1"/>
  <c r="NK48" i="1"/>
  <c r="NJ48" i="1"/>
  <c r="NI48" i="1"/>
  <c r="NH48" i="1"/>
  <c r="NG48" i="1"/>
  <c r="NF48" i="1"/>
  <c r="NE48" i="1"/>
  <c r="NN47" i="1"/>
  <c r="NM47" i="1"/>
  <c r="NL47" i="1"/>
  <c r="NK47" i="1"/>
  <c r="NJ47" i="1"/>
  <c r="NI47" i="1"/>
  <c r="NH47" i="1"/>
  <c r="NG47" i="1"/>
  <c r="NF47" i="1"/>
  <c r="NE47" i="1"/>
  <c r="NN46" i="1"/>
  <c r="NM46" i="1"/>
  <c r="NL46" i="1"/>
  <c r="NK46" i="1"/>
  <c r="NJ46" i="1"/>
  <c r="NI46" i="1"/>
  <c r="NH46" i="1"/>
  <c r="NG46" i="1"/>
  <c r="NF46" i="1"/>
  <c r="NE46" i="1"/>
  <c r="NN45" i="1"/>
  <c r="NM45" i="1"/>
  <c r="NL45" i="1"/>
  <c r="NK45" i="1"/>
  <c r="NJ45" i="1"/>
  <c r="NI45" i="1"/>
  <c r="NH45" i="1"/>
  <c r="NG45" i="1"/>
  <c r="NF45" i="1"/>
  <c r="NE45" i="1"/>
  <c r="NN43" i="1"/>
  <c r="NM43" i="1"/>
  <c r="NL43" i="1"/>
  <c r="NK43" i="1"/>
  <c r="NJ43" i="1"/>
  <c r="NI43" i="1"/>
  <c r="NH43" i="1"/>
  <c r="NG43" i="1"/>
  <c r="NF43" i="1"/>
  <c r="NE43" i="1"/>
  <c r="NN42" i="1"/>
  <c r="NM42" i="1"/>
  <c r="NL42" i="1"/>
  <c r="NK42" i="1"/>
  <c r="NJ42" i="1"/>
  <c r="NI42" i="1"/>
  <c r="NH42" i="1"/>
  <c r="NG42" i="1"/>
  <c r="NF42" i="1"/>
  <c r="NE42" i="1"/>
  <c r="NN40" i="1"/>
  <c r="NM40" i="1"/>
  <c r="NL40" i="1"/>
  <c r="NK40" i="1"/>
  <c r="NJ40" i="1"/>
  <c r="NI40" i="1"/>
  <c r="NH40" i="1"/>
  <c r="NG40" i="1"/>
  <c r="NF40" i="1"/>
  <c r="NE40" i="1"/>
  <c r="NN39" i="1"/>
  <c r="NM39" i="1"/>
  <c r="NL39" i="1"/>
  <c r="NK39" i="1"/>
  <c r="NJ39" i="1"/>
  <c r="NI39" i="1"/>
  <c r="NH39" i="1"/>
  <c r="NG39" i="1"/>
  <c r="NF39" i="1"/>
  <c r="NE39" i="1"/>
  <c r="NN38" i="1"/>
  <c r="NM38" i="1"/>
  <c r="NL38" i="1"/>
  <c r="NK38" i="1"/>
  <c r="NJ38" i="1"/>
  <c r="NI38" i="1"/>
  <c r="NH38" i="1"/>
  <c r="NG38" i="1"/>
  <c r="NF38" i="1"/>
  <c r="NE38" i="1"/>
  <c r="NN37" i="1"/>
  <c r="NM37" i="1"/>
  <c r="NL37" i="1"/>
  <c r="NK37" i="1"/>
  <c r="NJ37" i="1"/>
  <c r="NI37" i="1"/>
  <c r="NH37" i="1"/>
  <c r="NG37" i="1"/>
  <c r="NF37" i="1"/>
  <c r="NE37" i="1"/>
  <c r="NN35" i="1"/>
  <c r="NM35" i="1"/>
  <c r="NL35" i="1"/>
  <c r="NK35" i="1"/>
  <c r="NJ35" i="1"/>
  <c r="NI35" i="1"/>
  <c r="NH35" i="1"/>
  <c r="NG35" i="1"/>
  <c r="NF35" i="1"/>
  <c r="NE35" i="1"/>
  <c r="NN34" i="1"/>
  <c r="NM34" i="1"/>
  <c r="NL34" i="1"/>
  <c r="NK34" i="1"/>
  <c r="NJ34" i="1"/>
  <c r="NI34" i="1"/>
  <c r="NH34" i="1"/>
  <c r="NG34" i="1"/>
  <c r="NF34" i="1"/>
  <c r="NE34" i="1"/>
  <c r="NN33" i="1"/>
  <c r="NM33" i="1"/>
  <c r="NL33" i="1"/>
  <c r="NK33" i="1"/>
  <c r="NJ33" i="1"/>
  <c r="NI33" i="1"/>
  <c r="NH33" i="1"/>
  <c r="NG33" i="1"/>
  <c r="NF33" i="1"/>
  <c r="NE33" i="1"/>
  <c r="NN32" i="1"/>
  <c r="NM32" i="1"/>
  <c r="NL32" i="1"/>
  <c r="NK32" i="1"/>
  <c r="NJ32" i="1"/>
  <c r="NI32" i="1"/>
  <c r="NH32" i="1"/>
  <c r="NG32" i="1"/>
  <c r="NF32" i="1"/>
  <c r="NE32" i="1"/>
  <c r="NN30" i="1"/>
  <c r="NM30" i="1"/>
  <c r="NL30" i="1"/>
  <c r="NK30" i="1"/>
  <c r="NJ30" i="1"/>
  <c r="NI30" i="1"/>
  <c r="NH30" i="1"/>
  <c r="NG30" i="1"/>
  <c r="NF30" i="1"/>
  <c r="NE30" i="1"/>
  <c r="NN29" i="1"/>
  <c r="NM29" i="1"/>
  <c r="NL29" i="1"/>
  <c r="NK29" i="1"/>
  <c r="NJ29" i="1"/>
  <c r="NI29" i="1"/>
  <c r="NH29" i="1"/>
  <c r="NG29" i="1"/>
  <c r="NF29" i="1"/>
  <c r="NE29" i="1"/>
  <c r="NN28" i="1"/>
  <c r="NM28" i="1"/>
  <c r="NL28" i="1"/>
  <c r="NK28" i="1"/>
  <c r="NJ28" i="1"/>
  <c r="NI28" i="1"/>
  <c r="NH28" i="1"/>
  <c r="NG28" i="1"/>
  <c r="NF28" i="1"/>
  <c r="NE28" i="1"/>
  <c r="NN27" i="1"/>
  <c r="NM27" i="1"/>
  <c r="NL27" i="1"/>
  <c r="NK27" i="1"/>
  <c r="NJ27" i="1"/>
  <c r="NI27" i="1"/>
  <c r="NH27" i="1"/>
  <c r="NG27" i="1"/>
  <c r="NF27" i="1"/>
  <c r="NE27" i="1"/>
  <c r="NN26" i="1"/>
  <c r="NM26" i="1"/>
  <c r="NL26" i="1"/>
  <c r="NK26" i="1"/>
  <c r="NJ26" i="1"/>
  <c r="NI26" i="1"/>
  <c r="NH26" i="1"/>
  <c r="NG26" i="1"/>
  <c r="NF26" i="1"/>
  <c r="NE26" i="1"/>
  <c r="NN25" i="1"/>
  <c r="NM25" i="1"/>
  <c r="NL25" i="1"/>
  <c r="NK25" i="1"/>
  <c r="NJ25" i="1"/>
  <c r="NI25" i="1"/>
  <c r="NH25" i="1"/>
  <c r="NG25" i="1"/>
  <c r="NF25" i="1"/>
  <c r="NE25" i="1"/>
  <c r="NN24" i="1"/>
  <c r="NM24" i="1"/>
  <c r="NL24" i="1"/>
  <c r="NK24" i="1"/>
  <c r="NJ24" i="1"/>
  <c r="NI24" i="1"/>
  <c r="NH24" i="1"/>
  <c r="NG24" i="1"/>
  <c r="NF24" i="1"/>
  <c r="NE24" i="1"/>
  <c r="NN23" i="1"/>
  <c r="NM23" i="1"/>
  <c r="NL23" i="1"/>
  <c r="NK23" i="1"/>
  <c r="NJ23" i="1"/>
  <c r="NI23" i="1"/>
  <c r="NH23" i="1"/>
  <c r="NG23" i="1"/>
  <c r="NF23" i="1"/>
  <c r="NE23" i="1"/>
  <c r="NN22" i="1"/>
  <c r="NM22" i="1"/>
  <c r="NL22" i="1"/>
  <c r="NK22" i="1"/>
  <c r="NJ22" i="1"/>
  <c r="NI22" i="1"/>
  <c r="NH22" i="1"/>
  <c r="NG22" i="1"/>
  <c r="NF22" i="1"/>
  <c r="NE22" i="1"/>
  <c r="NN20" i="1"/>
  <c r="NM20" i="1"/>
  <c r="NL20" i="1"/>
  <c r="NK20" i="1"/>
  <c r="NJ20" i="1"/>
  <c r="NI20" i="1"/>
  <c r="NH20" i="1"/>
  <c r="NG20" i="1"/>
  <c r="NF20" i="1"/>
  <c r="NE20" i="1"/>
  <c r="NN19" i="1"/>
  <c r="NM19" i="1"/>
  <c r="NL19" i="1"/>
  <c r="NK19" i="1"/>
  <c r="NJ19" i="1"/>
  <c r="NI19" i="1"/>
  <c r="NH19" i="1"/>
  <c r="NG19" i="1"/>
  <c r="NF19" i="1"/>
  <c r="NE19" i="1"/>
  <c r="NN18" i="1"/>
  <c r="NM18" i="1"/>
  <c r="NL18" i="1"/>
  <c r="NK18" i="1"/>
  <c r="NJ18" i="1"/>
  <c r="NI18" i="1"/>
  <c r="NH18" i="1"/>
  <c r="NG18" i="1"/>
  <c r="NF18" i="1"/>
  <c r="NE18" i="1"/>
  <c r="NN17" i="1"/>
  <c r="NM17" i="1"/>
  <c r="NL17" i="1"/>
  <c r="NK17" i="1"/>
  <c r="NJ17" i="1"/>
  <c r="NI17" i="1"/>
  <c r="NH17" i="1"/>
  <c r="NG17" i="1"/>
  <c r="NF17" i="1"/>
  <c r="NE17" i="1"/>
  <c r="NN16" i="1"/>
  <c r="NM16" i="1"/>
  <c r="NL16" i="1"/>
  <c r="NK16" i="1"/>
  <c r="NJ16" i="1"/>
  <c r="NI16" i="1"/>
  <c r="NH16" i="1"/>
  <c r="NG16" i="1"/>
  <c r="NF16" i="1"/>
  <c r="NE16" i="1"/>
  <c r="NN15" i="1"/>
  <c r="NM15" i="1"/>
  <c r="NL15" i="1"/>
  <c r="NK15" i="1"/>
  <c r="NJ15" i="1"/>
  <c r="NI15" i="1"/>
  <c r="NH15" i="1"/>
  <c r="NG15" i="1"/>
  <c r="NF15" i="1"/>
  <c r="NE15" i="1"/>
  <c r="NN14" i="1"/>
  <c r="NM14" i="1"/>
  <c r="NL14" i="1"/>
  <c r="NK14" i="1"/>
  <c r="NJ14" i="1"/>
  <c r="NI14" i="1"/>
  <c r="NH14" i="1"/>
  <c r="NG14" i="1"/>
  <c r="NF14" i="1"/>
  <c r="NE14" i="1"/>
  <c r="NN13" i="1"/>
  <c r="NM13" i="1"/>
  <c r="NL13" i="1"/>
  <c r="NK13" i="1"/>
  <c r="NJ13" i="1"/>
  <c r="NI13" i="1"/>
  <c r="NH13" i="1"/>
  <c r="NG13" i="1"/>
  <c r="NF13" i="1"/>
  <c r="NE13" i="1"/>
  <c r="NN11" i="1"/>
  <c r="NM11" i="1"/>
  <c r="NL11" i="1"/>
  <c r="NK11" i="1"/>
  <c r="NJ11" i="1"/>
  <c r="NI11" i="1"/>
  <c r="NH11" i="1"/>
  <c r="NG11" i="1"/>
  <c r="NF11" i="1"/>
  <c r="NE11" i="1"/>
  <c r="NN10" i="1"/>
  <c r="NM10" i="1"/>
  <c r="NL10" i="1"/>
  <c r="NK10" i="1"/>
  <c r="NJ10" i="1"/>
  <c r="NI10" i="1"/>
  <c r="NH10" i="1"/>
  <c r="NG10" i="1"/>
  <c r="NF10" i="1"/>
  <c r="NE10" i="1"/>
  <c r="EA205" i="1"/>
  <c r="DZ205" i="1"/>
  <c r="DY205" i="1"/>
  <c r="DX205" i="1"/>
  <c r="DW205" i="1"/>
  <c r="DV205" i="1"/>
  <c r="DU205" i="1"/>
  <c r="DT205" i="1"/>
  <c r="DS205" i="1"/>
  <c r="DR205" i="1"/>
  <c r="DQ205" i="1"/>
  <c r="DP205" i="1"/>
  <c r="EB65" i="1"/>
  <c r="EB64" i="1"/>
  <c r="EB63" i="1"/>
  <c r="EB62" i="1"/>
  <c r="EB61" i="1"/>
  <c r="EB60" i="1"/>
  <c r="EB59" i="1"/>
  <c r="EB58" i="1"/>
  <c r="EB56" i="1"/>
  <c r="EB55" i="1"/>
  <c r="EB54" i="1"/>
  <c r="EB53" i="1"/>
  <c r="EB52" i="1"/>
  <c r="EB48" i="1"/>
  <c r="EB45" i="1"/>
  <c r="EB38" i="1"/>
  <c r="EB37" i="1"/>
  <c r="EB28" i="1"/>
  <c r="EB27" i="1"/>
  <c r="EB26" i="1"/>
  <c r="EB25" i="1"/>
  <c r="EB24" i="1"/>
  <c r="EB23" i="1"/>
  <c r="EB22" i="1"/>
  <c r="EB13" i="1"/>
  <c r="EB7" i="1"/>
  <c r="EB6" i="1"/>
  <c r="EA4" i="1"/>
  <c r="DZ4" i="1"/>
  <c r="DY4" i="1"/>
  <c r="DX4" i="1"/>
  <c r="DW4" i="1"/>
  <c r="DV4" i="1"/>
  <c r="EB5" i="1"/>
  <c r="DT4" i="1"/>
  <c r="DS4" i="1"/>
  <c r="DQ4" i="1"/>
  <c r="DU4" i="1"/>
  <c r="EB39" i="1"/>
  <c r="DG11" i="1"/>
  <c r="DR4" i="1"/>
  <c r="EB11" i="1"/>
  <c r="DP4" i="1"/>
  <c r="DG52" i="1"/>
  <c r="MX52" i="1" s="1"/>
  <c r="DG50" i="1"/>
  <c r="DG34" i="1"/>
  <c r="DG22" i="1"/>
  <c r="DG19" i="1"/>
  <c r="MX19" i="1" s="1"/>
  <c r="DG18" i="1"/>
  <c r="MX18" i="1" s="1"/>
  <c r="DG39" i="1"/>
  <c r="DF38" i="1"/>
  <c r="DF37" i="1"/>
  <c r="DF5" i="1"/>
  <c r="DF11" i="1"/>
  <c r="DF52" i="1"/>
  <c r="DF50" i="1"/>
  <c r="DF39" i="1"/>
  <c r="DF40" i="1" s="1"/>
  <c r="DF46" i="1"/>
  <c r="MW46" i="1" s="1"/>
  <c r="DF34" i="1"/>
  <c r="DF22" i="1"/>
  <c r="DF19" i="1"/>
  <c r="DF18" i="1"/>
  <c r="MW18" i="1" s="1"/>
  <c r="DE38" i="1"/>
  <c r="DE11" i="1"/>
  <c r="DE37" i="1"/>
  <c r="DE5" i="1"/>
  <c r="MV56" i="1"/>
  <c r="DE34" i="1"/>
  <c r="DE52" i="1"/>
  <c r="MV52" i="1" s="1"/>
  <c r="DE50" i="1"/>
  <c r="DE39" i="1"/>
  <c r="DE22" i="1"/>
  <c r="DE19" i="1"/>
  <c r="MV19" i="1" s="1"/>
  <c r="DE18" i="1"/>
  <c r="DD38" i="1"/>
  <c r="DD11" i="1"/>
  <c r="DD37" i="1"/>
  <c r="DD5" i="1"/>
  <c r="DD52" i="1"/>
  <c r="DD50" i="1"/>
  <c r="MU50" i="1" s="1"/>
  <c r="DD43" i="1"/>
  <c r="DD39" i="1"/>
  <c r="DD34" i="1"/>
  <c r="MU34" i="1" s="1"/>
  <c r="DD22" i="1"/>
  <c r="DD49" i="1" s="1"/>
  <c r="DD20" i="1"/>
  <c r="MU20" i="1" s="1"/>
  <c r="DD19" i="1"/>
  <c r="DD18" i="1"/>
  <c r="MU18" i="1" s="1"/>
  <c r="DC38" i="1"/>
  <c r="DC37" i="1"/>
  <c r="DB37" i="1"/>
  <c r="DB38" i="1"/>
  <c r="DC5" i="1"/>
  <c r="DC11" i="1"/>
  <c r="DC4" i="1" s="1"/>
  <c r="HX68" i="1"/>
  <c r="DC52" i="1"/>
  <c r="MT52" i="1" s="1"/>
  <c r="DC50" i="1"/>
  <c r="DC43" i="1"/>
  <c r="MT43" i="1" s="1"/>
  <c r="DC39" i="1"/>
  <c r="DC22" i="1"/>
  <c r="MT22" i="1" s="1"/>
  <c r="DC18" i="1"/>
  <c r="MT18" i="1" s="1"/>
  <c r="DC34" i="1"/>
  <c r="DC19" i="1"/>
  <c r="DB5" i="1"/>
  <c r="DB52" i="1"/>
  <c r="HV52" i="1" s="1"/>
  <c r="HW52" i="1" s="1"/>
  <c r="Z69" i="22"/>
  <c r="AA69" i="22" s="1"/>
  <c r="AB69" i="22" s="1"/>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11" i="1"/>
  <c r="DB43" i="1" s="1"/>
  <c r="DB50" i="1"/>
  <c r="MS50" i="1" s="1"/>
  <c r="DB39" i="1"/>
  <c r="DB34" i="1"/>
  <c r="DB22" i="1"/>
  <c r="DB19" i="1"/>
  <c r="MS19" i="1" s="1"/>
  <c r="DB18" i="1"/>
  <c r="CY5" i="1"/>
  <c r="CY38" i="1"/>
  <c r="CY37" i="1"/>
  <c r="MR56" i="1"/>
  <c r="CY52" i="1"/>
  <c r="CY50" i="1"/>
  <c r="MR50" i="1" s="1"/>
  <c r="CY39" i="1"/>
  <c r="CY34" i="1"/>
  <c r="MR34" i="1" s="1"/>
  <c r="CY22" i="1"/>
  <c r="CY19" i="1"/>
  <c r="MR19" i="1" s="1"/>
  <c r="CY18" i="1"/>
  <c r="MR18" i="1" s="1"/>
  <c r="CX38" i="1"/>
  <c r="CX37" i="1"/>
  <c r="CX5" i="1"/>
  <c r="MQ56" i="1"/>
  <c r="CX52" i="1"/>
  <c r="JR52" i="1" s="1"/>
  <c r="JT52" i="1" s="1"/>
  <c r="JU52" i="1" s="1"/>
  <c r="CX50" i="1"/>
  <c r="CX34" i="1"/>
  <c r="CX22" i="1"/>
  <c r="MQ22" i="1" s="1"/>
  <c r="CX19" i="1"/>
  <c r="CX18" i="1"/>
  <c r="CX39" i="1"/>
  <c r="MQ39" i="1" s="1"/>
  <c r="CW5" i="1"/>
  <c r="CW38" i="1"/>
  <c r="CW37" i="1"/>
  <c r="CX40" i="1"/>
  <c r="JR40" i="1" s="1"/>
  <c r="MP56" i="1"/>
  <c r="CY11" i="1"/>
  <c r="CY20" i="1" s="1"/>
  <c r="MR20" i="1" s="1"/>
  <c r="CW11" i="1"/>
  <c r="CW22" i="1"/>
  <c r="CW49" i="1" s="1"/>
  <c r="CW19" i="1"/>
  <c r="CW52" i="1"/>
  <c r="CW50" i="1"/>
  <c r="CW39" i="1"/>
  <c r="CW46" i="1" s="1"/>
  <c r="CW34" i="1"/>
  <c r="CW18" i="1"/>
  <c r="JT13" i="1"/>
  <c r="JU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6" i="1"/>
  <c r="JU56" i="1" s="1"/>
  <c r="JT55" i="1"/>
  <c r="JU55" i="1" s="1"/>
  <c r="JT54" i="1"/>
  <c r="JU54" i="1" s="1"/>
  <c r="JT53" i="1"/>
  <c r="JU53" i="1" s="1"/>
  <c r="JT48" i="1"/>
  <c r="JU48" i="1" s="1"/>
  <c r="JT45" i="1"/>
  <c r="JU45" i="1" s="1"/>
  <c r="JT42" i="1"/>
  <c r="JU42" i="1" s="1"/>
  <c r="JT33" i="1"/>
  <c r="JU33" i="1" s="1"/>
  <c r="JT32" i="1"/>
  <c r="JU32" i="1" s="1"/>
  <c r="JT29" i="1"/>
  <c r="JU29" i="1" s="1"/>
  <c r="JT28" i="1"/>
  <c r="JU28" i="1" s="1"/>
  <c r="JT27" i="1"/>
  <c r="JU27" i="1" s="1"/>
  <c r="JT25" i="1"/>
  <c r="JU25" i="1" s="1"/>
  <c r="JT24" i="1"/>
  <c r="JU24" i="1" s="1"/>
  <c r="JT23" i="1"/>
  <c r="JU23" i="1" s="1"/>
  <c r="JT15" i="1"/>
  <c r="JU15" i="1" s="1"/>
  <c r="CV5" i="1"/>
  <c r="CV38" i="1"/>
  <c r="CV37" i="1"/>
  <c r="CU5" i="1"/>
  <c r="MO56" i="1"/>
  <c r="E8" i="23"/>
  <c r="F8" i="23"/>
  <c r="G8" i="23"/>
  <c r="H8" i="23"/>
  <c r="I8" i="23"/>
  <c r="J8" i="23"/>
  <c r="K8" i="23"/>
  <c r="L8" i="23"/>
  <c r="M8" i="23"/>
  <c r="N8" i="23"/>
  <c r="D8" i="23"/>
  <c r="C8" i="23"/>
  <c r="K7" i="23"/>
  <c r="L7" i="23"/>
  <c r="M7" i="23"/>
  <c r="N7" i="23"/>
  <c r="N9" i="23" s="1"/>
  <c r="N10" i="23" s="1"/>
  <c r="NC10" i="1"/>
  <c r="ND10" i="1"/>
  <c r="NC11" i="1"/>
  <c r="NC13" i="1"/>
  <c r="ND13" i="1"/>
  <c r="ND14" i="1"/>
  <c r="NC15" i="1"/>
  <c r="ND15" i="1"/>
  <c r="NC16" i="1"/>
  <c r="ND16" i="1"/>
  <c r="NC17" i="1"/>
  <c r="ND17" i="1"/>
  <c r="NC18" i="1"/>
  <c r="ND18" i="1"/>
  <c r="NC19" i="1"/>
  <c r="ND19" i="1"/>
  <c r="NC20" i="1"/>
  <c r="ND20" i="1"/>
  <c r="NC22" i="1"/>
  <c r="ND22" i="1"/>
  <c r="NC23" i="1"/>
  <c r="ND23" i="1"/>
  <c r="NC24" i="1"/>
  <c r="ND24" i="1"/>
  <c r="NC25" i="1"/>
  <c r="ND25" i="1"/>
  <c r="NC26" i="1"/>
  <c r="ND26" i="1"/>
  <c r="NC27" i="1"/>
  <c r="ND27" i="1"/>
  <c r="NC28" i="1"/>
  <c r="ND28" i="1"/>
  <c r="NC29" i="1"/>
  <c r="ND29" i="1"/>
  <c r="NC30" i="1"/>
  <c r="ND30" i="1"/>
  <c r="NC32" i="1"/>
  <c r="ND32" i="1"/>
  <c r="NC33" i="1"/>
  <c r="ND33" i="1"/>
  <c r="NC34" i="1"/>
  <c r="ND34" i="1"/>
  <c r="NC35" i="1"/>
  <c r="ND35" i="1"/>
  <c r="NC37" i="1"/>
  <c r="ND37" i="1"/>
  <c r="NC38" i="1"/>
  <c r="ND38" i="1"/>
  <c r="NC39" i="1"/>
  <c r="ND39" i="1"/>
  <c r="NC40" i="1"/>
  <c r="ND40" i="1"/>
  <c r="NC42" i="1"/>
  <c r="ND42" i="1"/>
  <c r="NC43" i="1"/>
  <c r="ND43" i="1"/>
  <c r="NC45" i="1"/>
  <c r="ND45" i="1"/>
  <c r="NC46" i="1"/>
  <c r="ND46" i="1"/>
  <c r="ND47" i="1"/>
  <c r="NC48" i="1"/>
  <c r="ND48" i="1"/>
  <c r="NC49" i="1"/>
  <c r="ND49" i="1"/>
  <c r="NC50" i="1"/>
  <c r="ND50" i="1"/>
  <c r="NC52" i="1"/>
  <c r="ND52" i="1"/>
  <c r="NC53" i="1"/>
  <c r="ND53" i="1"/>
  <c r="NC54" i="1"/>
  <c r="ND54" i="1"/>
  <c r="NC55" i="1"/>
  <c r="ND55" i="1"/>
  <c r="NC58" i="1"/>
  <c r="ND58" i="1"/>
  <c r="NC59" i="1"/>
  <c r="ND59" i="1"/>
  <c r="NC60" i="1"/>
  <c r="ND60" i="1"/>
  <c r="NC61" i="1"/>
  <c r="ND61" i="1"/>
  <c r="NC62" i="1"/>
  <c r="ND62" i="1"/>
  <c r="NC63" i="1"/>
  <c r="ND63" i="1"/>
  <c r="NC64" i="1"/>
  <c r="ND64" i="1"/>
  <c r="NC65" i="1"/>
  <c r="ND65" i="1"/>
  <c r="NC67" i="1"/>
  <c r="ND67" i="1"/>
  <c r="NC68" i="1"/>
  <c r="ND68" i="1"/>
  <c r="NC69" i="1"/>
  <c r="ND69" i="1"/>
  <c r="NC70" i="1"/>
  <c r="ND70" i="1"/>
  <c r="NC71" i="1"/>
  <c r="ND71" i="1"/>
  <c r="NB71" i="1"/>
  <c r="NA71" i="1"/>
  <c r="MZ71" i="1"/>
  <c r="MY71" i="1"/>
  <c r="MX71" i="1"/>
  <c r="MW71" i="1"/>
  <c r="MV71" i="1"/>
  <c r="MU71" i="1"/>
  <c r="MT71" i="1"/>
  <c r="MS71" i="1"/>
  <c r="NB70" i="1"/>
  <c r="NA70" i="1"/>
  <c r="MZ70" i="1"/>
  <c r="MY70" i="1"/>
  <c r="MX70" i="1"/>
  <c r="MW70" i="1"/>
  <c r="MV70" i="1"/>
  <c r="MU70" i="1"/>
  <c r="MT70" i="1"/>
  <c r="MS70" i="1"/>
  <c r="NB69" i="1"/>
  <c r="NA69" i="1"/>
  <c r="MZ69" i="1"/>
  <c r="MY69" i="1"/>
  <c r="MX69" i="1"/>
  <c r="MW69" i="1"/>
  <c r="MV69" i="1"/>
  <c r="MU69" i="1"/>
  <c r="MT69" i="1"/>
  <c r="MS69" i="1"/>
  <c r="NB68" i="1"/>
  <c r="NA68" i="1"/>
  <c r="MZ68" i="1"/>
  <c r="MY68" i="1"/>
  <c r="MX68" i="1"/>
  <c r="MW68" i="1"/>
  <c r="MV68" i="1"/>
  <c r="MU68" i="1"/>
  <c r="MT68" i="1"/>
  <c r="MS68" i="1"/>
  <c r="NB67" i="1"/>
  <c r="NA67" i="1"/>
  <c r="MZ67" i="1"/>
  <c r="MY67" i="1"/>
  <c r="MX67" i="1"/>
  <c r="MW67" i="1"/>
  <c r="MV67" i="1"/>
  <c r="MU67" i="1"/>
  <c r="MT67" i="1"/>
  <c r="MS67" i="1"/>
  <c r="NB65" i="1"/>
  <c r="NA65" i="1"/>
  <c r="MZ65" i="1"/>
  <c r="MY65" i="1"/>
  <c r="MX65" i="1"/>
  <c r="MW65" i="1"/>
  <c r="MV65" i="1"/>
  <c r="MU65" i="1"/>
  <c r="MT65" i="1"/>
  <c r="MS65" i="1"/>
  <c r="NB64" i="1"/>
  <c r="NA64" i="1"/>
  <c r="MZ64" i="1"/>
  <c r="MY64" i="1"/>
  <c r="MX64" i="1"/>
  <c r="MW64" i="1"/>
  <c r="MV64" i="1"/>
  <c r="MU64" i="1"/>
  <c r="MT64" i="1"/>
  <c r="MS64" i="1"/>
  <c r="NB63" i="1"/>
  <c r="NA63" i="1"/>
  <c r="MZ63" i="1"/>
  <c r="MY63" i="1"/>
  <c r="MX63" i="1"/>
  <c r="MW63" i="1"/>
  <c r="MV63" i="1"/>
  <c r="MU63" i="1"/>
  <c r="MT63" i="1"/>
  <c r="MS63" i="1"/>
  <c r="NB62" i="1"/>
  <c r="NA62" i="1"/>
  <c r="MZ62" i="1"/>
  <c r="MY62" i="1"/>
  <c r="MX62" i="1"/>
  <c r="MW62" i="1"/>
  <c r="MV62" i="1"/>
  <c r="MU62" i="1"/>
  <c r="MT62" i="1"/>
  <c r="MS62" i="1"/>
  <c r="NB61" i="1"/>
  <c r="NA61" i="1"/>
  <c r="MZ61" i="1"/>
  <c r="MY61" i="1"/>
  <c r="MX61" i="1"/>
  <c r="MW61" i="1"/>
  <c r="MV61" i="1"/>
  <c r="MU61" i="1"/>
  <c r="MT61" i="1"/>
  <c r="MS61" i="1"/>
  <c r="NB60" i="1"/>
  <c r="NA60" i="1"/>
  <c r="MZ60" i="1"/>
  <c r="MY60" i="1"/>
  <c r="MX60" i="1"/>
  <c r="MW60" i="1"/>
  <c r="MV60" i="1"/>
  <c r="MU60" i="1"/>
  <c r="MT60" i="1"/>
  <c r="MS60" i="1"/>
  <c r="NB59" i="1"/>
  <c r="NA59" i="1"/>
  <c r="MZ59" i="1"/>
  <c r="MY59" i="1"/>
  <c r="MX59" i="1"/>
  <c r="MW59" i="1"/>
  <c r="MV59" i="1"/>
  <c r="MU59" i="1"/>
  <c r="MT59" i="1"/>
  <c r="MS59" i="1"/>
  <c r="NB58" i="1"/>
  <c r="NA58" i="1"/>
  <c r="MZ58" i="1"/>
  <c r="MY58" i="1"/>
  <c r="MX58" i="1"/>
  <c r="MW58" i="1"/>
  <c r="MV58" i="1"/>
  <c r="MU58" i="1"/>
  <c r="MT58" i="1"/>
  <c r="MS58" i="1"/>
  <c r="MX56" i="1"/>
  <c r="MW56" i="1"/>
  <c r="MU56" i="1"/>
  <c r="MT56" i="1"/>
  <c r="MS56" i="1"/>
  <c r="NB55" i="1"/>
  <c r="NA55" i="1"/>
  <c r="MZ55" i="1"/>
  <c r="MY55" i="1"/>
  <c r="MX55" i="1"/>
  <c r="MW55" i="1"/>
  <c r="MV55" i="1"/>
  <c r="MU55" i="1"/>
  <c r="MT55" i="1"/>
  <c r="MS55" i="1"/>
  <c r="NB54" i="1"/>
  <c r="NA54" i="1"/>
  <c r="MZ54" i="1"/>
  <c r="MY54" i="1"/>
  <c r="MX54" i="1"/>
  <c r="MW54" i="1"/>
  <c r="MV54" i="1"/>
  <c r="MU54" i="1"/>
  <c r="MT54" i="1"/>
  <c r="MS54" i="1"/>
  <c r="NB53" i="1"/>
  <c r="NA53" i="1"/>
  <c r="MZ53" i="1"/>
  <c r="MY53" i="1"/>
  <c r="MX53" i="1"/>
  <c r="MW53" i="1"/>
  <c r="MV53" i="1"/>
  <c r="MU53" i="1"/>
  <c r="MT53" i="1"/>
  <c r="MS53" i="1"/>
  <c r="NB52" i="1"/>
  <c r="MU52" i="1"/>
  <c r="NB50" i="1"/>
  <c r="MW50" i="1"/>
  <c r="NB49" i="1"/>
  <c r="NB48" i="1"/>
  <c r="NA48" i="1"/>
  <c r="MZ48" i="1"/>
  <c r="MY48" i="1"/>
  <c r="MX48" i="1"/>
  <c r="MW48" i="1"/>
  <c r="MV48" i="1"/>
  <c r="MU48" i="1"/>
  <c r="MT48" i="1"/>
  <c r="MS48" i="1"/>
  <c r="NB46" i="1"/>
  <c r="NB45" i="1"/>
  <c r="NA45" i="1"/>
  <c r="MZ45" i="1"/>
  <c r="MY45" i="1"/>
  <c r="MX45" i="1"/>
  <c r="MW45" i="1"/>
  <c r="MV45" i="1"/>
  <c r="MU45" i="1"/>
  <c r="MT45" i="1"/>
  <c r="MS45" i="1"/>
  <c r="NB43" i="1"/>
  <c r="NB42" i="1"/>
  <c r="NA42" i="1"/>
  <c r="MZ42" i="1"/>
  <c r="MY42" i="1"/>
  <c r="MX42" i="1"/>
  <c r="MW42" i="1"/>
  <c r="MV42" i="1"/>
  <c r="MU42" i="1"/>
  <c r="MT42" i="1"/>
  <c r="MS42" i="1"/>
  <c r="NB40" i="1"/>
  <c r="NB39" i="1"/>
  <c r="MY39" i="1"/>
  <c r="NB38" i="1"/>
  <c r="NA38" i="1"/>
  <c r="MZ38" i="1"/>
  <c r="MY38" i="1"/>
  <c r="MX38" i="1"/>
  <c r="MW38" i="1"/>
  <c r="MV38" i="1"/>
  <c r="MU38" i="1"/>
  <c r="MT38" i="1"/>
  <c r="MS38" i="1"/>
  <c r="NB37" i="1"/>
  <c r="NA37" i="1"/>
  <c r="MZ37" i="1"/>
  <c r="MY37" i="1"/>
  <c r="MX37" i="1"/>
  <c r="MW37" i="1"/>
  <c r="MV37" i="1"/>
  <c r="MU37" i="1"/>
  <c r="MT37" i="1"/>
  <c r="MS37" i="1"/>
  <c r="NB35" i="1"/>
  <c r="NB34" i="1"/>
  <c r="NB33" i="1"/>
  <c r="NA33" i="1"/>
  <c r="MZ33" i="1"/>
  <c r="MY33" i="1"/>
  <c r="MX33" i="1"/>
  <c r="MW33" i="1"/>
  <c r="MV33" i="1"/>
  <c r="MU33" i="1"/>
  <c r="MT33" i="1"/>
  <c r="MS33" i="1"/>
  <c r="NB32" i="1"/>
  <c r="NA32" i="1"/>
  <c r="MZ32" i="1"/>
  <c r="MY32" i="1"/>
  <c r="MX32" i="1"/>
  <c r="MW32" i="1"/>
  <c r="MV32" i="1"/>
  <c r="MU32" i="1"/>
  <c r="MT32" i="1"/>
  <c r="MS32" i="1"/>
  <c r="NB30" i="1"/>
  <c r="NA30" i="1"/>
  <c r="MZ30" i="1"/>
  <c r="MY30" i="1"/>
  <c r="MX30" i="1"/>
  <c r="MW30" i="1"/>
  <c r="MV30" i="1"/>
  <c r="MU30" i="1"/>
  <c r="MT30" i="1"/>
  <c r="MS30" i="1"/>
  <c r="NB29" i="1"/>
  <c r="NA29" i="1"/>
  <c r="MZ29" i="1"/>
  <c r="MY29" i="1"/>
  <c r="MX29" i="1"/>
  <c r="MW29" i="1"/>
  <c r="MV29" i="1"/>
  <c r="MU29" i="1"/>
  <c r="MT29" i="1"/>
  <c r="MS29" i="1"/>
  <c r="NB28" i="1"/>
  <c r="NA28" i="1"/>
  <c r="MZ28" i="1"/>
  <c r="MY28" i="1"/>
  <c r="MX28" i="1"/>
  <c r="MW28" i="1"/>
  <c r="MV28" i="1"/>
  <c r="MU28" i="1"/>
  <c r="MT28" i="1"/>
  <c r="MS28" i="1"/>
  <c r="NB27" i="1"/>
  <c r="NA27" i="1"/>
  <c r="MZ27" i="1"/>
  <c r="MY27" i="1"/>
  <c r="MX27" i="1"/>
  <c r="MW27" i="1"/>
  <c r="MV27" i="1"/>
  <c r="MU27" i="1"/>
  <c r="MT27" i="1"/>
  <c r="MS27" i="1"/>
  <c r="NB26" i="1"/>
  <c r="NA26" i="1"/>
  <c r="MZ26" i="1"/>
  <c r="MY26" i="1"/>
  <c r="MX26" i="1"/>
  <c r="MW26" i="1"/>
  <c r="MV26" i="1"/>
  <c r="MU26" i="1"/>
  <c r="MT26" i="1"/>
  <c r="MS26" i="1"/>
  <c r="NB25" i="1"/>
  <c r="NA25" i="1"/>
  <c r="MZ25" i="1"/>
  <c r="MY25" i="1"/>
  <c r="MX25" i="1"/>
  <c r="MW25" i="1"/>
  <c r="MV25" i="1"/>
  <c r="MU25" i="1"/>
  <c r="MT25" i="1"/>
  <c r="MS25" i="1"/>
  <c r="NB24" i="1"/>
  <c r="NA24" i="1"/>
  <c r="MZ24" i="1"/>
  <c r="MY24" i="1"/>
  <c r="MX24" i="1"/>
  <c r="MW24" i="1"/>
  <c r="MV24" i="1"/>
  <c r="MU24" i="1"/>
  <c r="MT24" i="1"/>
  <c r="MS24" i="1"/>
  <c r="NB23" i="1"/>
  <c r="NA23" i="1"/>
  <c r="MZ23" i="1"/>
  <c r="MY23" i="1"/>
  <c r="MX23" i="1"/>
  <c r="MW23" i="1"/>
  <c r="MV23" i="1"/>
  <c r="MU23" i="1"/>
  <c r="MT23" i="1"/>
  <c r="MS23" i="1"/>
  <c r="NB22" i="1"/>
  <c r="MU22" i="1"/>
  <c r="NB20" i="1"/>
  <c r="NB19" i="1"/>
  <c r="NB18" i="1"/>
  <c r="NB17" i="1"/>
  <c r="NA17" i="1"/>
  <c r="MZ17" i="1"/>
  <c r="MY17" i="1"/>
  <c r="MX17" i="1"/>
  <c r="MW17" i="1"/>
  <c r="MV17" i="1"/>
  <c r="MU17" i="1"/>
  <c r="MT17" i="1"/>
  <c r="MS17" i="1"/>
  <c r="NB16" i="1"/>
  <c r="NA16" i="1"/>
  <c r="MZ16" i="1"/>
  <c r="MY16" i="1"/>
  <c r="MX16" i="1"/>
  <c r="MW16" i="1"/>
  <c r="MV16" i="1"/>
  <c r="MU16" i="1"/>
  <c r="MT16" i="1"/>
  <c r="MS16" i="1"/>
  <c r="NB15" i="1"/>
  <c r="NA15" i="1"/>
  <c r="MZ15" i="1"/>
  <c r="MY15" i="1"/>
  <c r="MX15" i="1"/>
  <c r="MW15" i="1"/>
  <c r="MV15" i="1"/>
  <c r="MU15" i="1"/>
  <c r="MT15" i="1"/>
  <c r="MS15" i="1"/>
  <c r="NB13" i="1"/>
  <c r="NA13" i="1"/>
  <c r="MZ13" i="1"/>
  <c r="MY13" i="1"/>
  <c r="MX13" i="1"/>
  <c r="MW13" i="1"/>
  <c r="MV13" i="1"/>
  <c r="MU13" i="1"/>
  <c r="MT13" i="1"/>
  <c r="MS13" i="1"/>
  <c r="NB11" i="1"/>
  <c r="NA11" i="1"/>
  <c r="NB10" i="1"/>
  <c r="NA10" i="1"/>
  <c r="MZ10" i="1"/>
  <c r="MY10" i="1"/>
  <c r="MX10" i="1"/>
  <c r="MW10" i="1"/>
  <c r="MV10" i="1"/>
  <c r="MU10" i="1"/>
  <c r="MT10" i="1"/>
  <c r="MS10" i="1"/>
  <c r="IP71" i="1"/>
  <c r="IQ71" i="1" s="1"/>
  <c r="IN71" i="1"/>
  <c r="IO71" i="1" s="1"/>
  <c r="IJ71" i="1"/>
  <c r="IK71" i="1"/>
  <c r="IH71" i="1"/>
  <c r="II71" i="1"/>
  <c r="IF71" i="1"/>
  <c r="IG71" i="1"/>
  <c r="ID71" i="1"/>
  <c r="IB71" i="1"/>
  <c r="IC71" i="1"/>
  <c r="HZ71" i="1"/>
  <c r="IA71" i="1"/>
  <c r="HX71" i="1"/>
  <c r="HY71" i="1"/>
  <c r="HV71" i="1"/>
  <c r="HW71" i="1"/>
  <c r="IP70" i="1"/>
  <c r="IN70" i="1"/>
  <c r="IO70" i="1" s="1"/>
  <c r="IJ70" i="1"/>
  <c r="IK70" i="1"/>
  <c r="IH70" i="1"/>
  <c r="IF70" i="1"/>
  <c r="ID70" i="1"/>
  <c r="IB70" i="1"/>
  <c r="HZ70" i="1"/>
  <c r="HX70" i="1"/>
  <c r="HV70" i="1"/>
  <c r="IP69" i="1"/>
  <c r="IQ69" i="1" s="1"/>
  <c r="IN69" i="1"/>
  <c r="IO69" i="1" s="1"/>
  <c r="IJ69" i="1"/>
  <c r="IK69" i="1"/>
  <c r="IH69" i="1"/>
  <c r="II69" i="1"/>
  <c r="IF69" i="1"/>
  <c r="IG69" i="1"/>
  <c r="ID69" i="1"/>
  <c r="IB69" i="1"/>
  <c r="IC69" i="1"/>
  <c r="HZ69" i="1"/>
  <c r="IA69" i="1"/>
  <c r="HX69" i="1"/>
  <c r="HY69" i="1"/>
  <c r="HV69" i="1"/>
  <c r="HW69" i="1"/>
  <c r="IP68" i="1"/>
  <c r="IN68" i="1"/>
  <c r="IO68" i="1" s="1"/>
  <c r="IJ68" i="1"/>
  <c r="IK68" i="1"/>
  <c r="IH68" i="1"/>
  <c r="IF68" i="1"/>
  <c r="ID68" i="1"/>
  <c r="IB68" i="1"/>
  <c r="HZ68" i="1"/>
  <c r="HV68" i="1"/>
  <c r="IP67" i="1"/>
  <c r="IQ67" i="1" s="1"/>
  <c r="IN67" i="1"/>
  <c r="IO67" i="1" s="1"/>
  <c r="IJ67" i="1"/>
  <c r="IK67" i="1"/>
  <c r="IH67" i="1"/>
  <c r="II67" i="1"/>
  <c r="IF67" i="1"/>
  <c r="IG67" i="1"/>
  <c r="ID67" i="1"/>
  <c r="IB67" i="1"/>
  <c r="IC67" i="1"/>
  <c r="HZ67" i="1"/>
  <c r="IA67" i="1"/>
  <c r="HX67" i="1"/>
  <c r="HY67" i="1"/>
  <c r="HV67" i="1"/>
  <c r="HW67" i="1"/>
  <c r="IP65" i="1"/>
  <c r="IQ65" i="1" s="1"/>
  <c r="IN65" i="1"/>
  <c r="IO65" i="1" s="1"/>
  <c r="IJ65" i="1"/>
  <c r="IK65" i="1"/>
  <c r="IH65" i="1"/>
  <c r="II65" i="1"/>
  <c r="IF65" i="1"/>
  <c r="IG65" i="1"/>
  <c r="ID65" i="1"/>
  <c r="IB65" i="1"/>
  <c r="IC65" i="1" s="1"/>
  <c r="HZ65" i="1"/>
  <c r="IA65" i="1"/>
  <c r="HX65" i="1"/>
  <c r="HY65" i="1" s="1"/>
  <c r="HV65" i="1"/>
  <c r="HW65" i="1" s="1"/>
  <c r="IP64" i="1"/>
  <c r="IQ64" i="1" s="1"/>
  <c r="IN64" i="1"/>
  <c r="IO64" i="1" s="1"/>
  <c r="IJ64" i="1"/>
  <c r="IK64" i="1" s="1"/>
  <c r="IH64" i="1"/>
  <c r="IF64" i="1"/>
  <c r="IG64" i="1"/>
  <c r="ID64" i="1"/>
  <c r="IB64" i="1"/>
  <c r="IC64" i="1" s="1"/>
  <c r="HZ64" i="1"/>
  <c r="IA64" i="1" s="1"/>
  <c r="HX64" i="1"/>
  <c r="HY64" i="1" s="1"/>
  <c r="HV64" i="1"/>
  <c r="HW64" i="1"/>
  <c r="IP63" i="1"/>
  <c r="IN63" i="1"/>
  <c r="IJ63" i="1"/>
  <c r="IH63" i="1"/>
  <c r="IF63" i="1"/>
  <c r="IG63" i="1" s="1"/>
  <c r="ID63" i="1"/>
  <c r="IB63" i="1"/>
  <c r="HZ63" i="1"/>
  <c r="HX63" i="1"/>
  <c r="HV63" i="1"/>
  <c r="IP62" i="1"/>
  <c r="IN62" i="1"/>
  <c r="IJ62" i="1"/>
  <c r="IK62" i="1"/>
  <c r="IH62" i="1"/>
  <c r="IF62" i="1"/>
  <c r="IG62" i="1" s="1"/>
  <c r="ID62" i="1"/>
  <c r="IB62" i="1"/>
  <c r="HZ62" i="1"/>
  <c r="HX62" i="1"/>
  <c r="HY62" i="1"/>
  <c r="HV62" i="1"/>
  <c r="IP61" i="1"/>
  <c r="IQ61" i="1" s="1"/>
  <c r="IN61" i="1"/>
  <c r="IO61" i="1" s="1"/>
  <c r="IJ61" i="1"/>
  <c r="IK61" i="1" s="1"/>
  <c r="IH61" i="1"/>
  <c r="II61" i="1" s="1"/>
  <c r="IF61" i="1"/>
  <c r="IG61" i="1"/>
  <c r="ID61" i="1"/>
  <c r="IB61" i="1"/>
  <c r="IC61" i="1"/>
  <c r="HZ61" i="1"/>
  <c r="IA61" i="1" s="1"/>
  <c r="HX61" i="1"/>
  <c r="HY61" i="1"/>
  <c r="HV61" i="1"/>
  <c r="HW61" i="1" s="1"/>
  <c r="IP60" i="1"/>
  <c r="IQ60" i="1" s="1"/>
  <c r="IN60" i="1"/>
  <c r="IO60" i="1" s="1"/>
  <c r="IJ60" i="1"/>
  <c r="IK60" i="1" s="1"/>
  <c r="IH60" i="1"/>
  <c r="IF60" i="1"/>
  <c r="IG60" i="1" s="1"/>
  <c r="ID60" i="1"/>
  <c r="IB60" i="1"/>
  <c r="IC60" i="1"/>
  <c r="HZ60" i="1"/>
  <c r="IA60" i="1" s="1"/>
  <c r="HX60" i="1"/>
  <c r="HY60" i="1"/>
  <c r="HV60" i="1"/>
  <c r="IP59" i="1"/>
  <c r="IQ59" i="1" s="1"/>
  <c r="IN59" i="1"/>
  <c r="IO59" i="1" s="1"/>
  <c r="IJ59" i="1"/>
  <c r="IK59" i="1"/>
  <c r="IH59" i="1"/>
  <c r="II59" i="1" s="1"/>
  <c r="IF59" i="1"/>
  <c r="IG59" i="1"/>
  <c r="ID59" i="1"/>
  <c r="IB59" i="1"/>
  <c r="IC59" i="1"/>
  <c r="HZ59" i="1"/>
  <c r="IA59" i="1"/>
  <c r="HX59" i="1"/>
  <c r="HY59" i="1"/>
  <c r="HV59" i="1"/>
  <c r="HW59" i="1"/>
  <c r="IP58" i="1"/>
  <c r="IQ58" i="1" s="1"/>
  <c r="IN58" i="1"/>
  <c r="IO58" i="1" s="1"/>
  <c r="IJ58" i="1"/>
  <c r="IK58" i="1"/>
  <c r="IH58" i="1"/>
  <c r="II58" i="1"/>
  <c r="IF58" i="1"/>
  <c r="IG58" i="1"/>
  <c r="ID58" i="1"/>
  <c r="IB58" i="1"/>
  <c r="IC58" i="1"/>
  <c r="HZ58" i="1"/>
  <c r="IA58" i="1" s="1"/>
  <c r="HX58" i="1"/>
  <c r="HY58" i="1"/>
  <c r="HV58" i="1"/>
  <c r="HW58" i="1" s="1"/>
  <c r="IP56" i="1"/>
  <c r="IN56" i="1"/>
  <c r="IJ56" i="1"/>
  <c r="IH56" i="1"/>
  <c r="IF56" i="1"/>
  <c r="IG56" i="1" s="1"/>
  <c r="ID56" i="1"/>
  <c r="IB56" i="1"/>
  <c r="HZ56" i="1"/>
  <c r="HX56" i="1"/>
  <c r="HV56" i="1"/>
  <c r="IP55" i="1"/>
  <c r="IQ55" i="1" s="1"/>
  <c r="IN55" i="1"/>
  <c r="IO55" i="1" s="1"/>
  <c r="IJ55" i="1"/>
  <c r="IK55" i="1"/>
  <c r="IH55" i="1"/>
  <c r="IF55" i="1"/>
  <c r="IG55" i="1" s="1"/>
  <c r="ID55" i="1"/>
  <c r="IB55" i="1"/>
  <c r="IC55" i="1"/>
  <c r="HZ55" i="1"/>
  <c r="IA55" i="1"/>
  <c r="HX55" i="1"/>
  <c r="HY55" i="1"/>
  <c r="HV55" i="1"/>
  <c r="HW55" i="1"/>
  <c r="IP54" i="1"/>
  <c r="IN54" i="1"/>
  <c r="IJ54" i="1"/>
  <c r="IH54" i="1"/>
  <c r="IF54" i="1"/>
  <c r="IG54" i="1"/>
  <c r="ID54" i="1"/>
  <c r="IB54" i="1"/>
  <c r="HZ54" i="1"/>
  <c r="HX54" i="1"/>
  <c r="HV54" i="1"/>
  <c r="IP53" i="1"/>
  <c r="IN53" i="1"/>
  <c r="IO53" i="1" s="1"/>
  <c r="IJ53" i="1"/>
  <c r="IK53" i="1" s="1"/>
  <c r="IH53" i="1"/>
  <c r="IF53" i="1"/>
  <c r="IG53" i="1"/>
  <c r="ID53" i="1"/>
  <c r="IB53" i="1"/>
  <c r="HZ53" i="1"/>
  <c r="HX53" i="1"/>
  <c r="HY53" i="1" s="1"/>
  <c r="HV53" i="1"/>
  <c r="IP52" i="1"/>
  <c r="IQ52" i="1" s="1"/>
  <c r="IP50" i="1"/>
  <c r="IQ50" i="1" s="1"/>
  <c r="IP49" i="1"/>
  <c r="IQ49" i="1" s="1"/>
  <c r="IP48" i="1"/>
  <c r="IQ48" i="1" s="1"/>
  <c r="IN48" i="1"/>
  <c r="IO48" i="1" s="1"/>
  <c r="IL48" i="1"/>
  <c r="IM48" i="1" s="1"/>
  <c r="IJ48" i="1"/>
  <c r="IK48" i="1" s="1"/>
  <c r="IH48" i="1"/>
  <c r="II48" i="1"/>
  <c r="IF48" i="1"/>
  <c r="IG48" i="1" s="1"/>
  <c r="ID48" i="1"/>
  <c r="IB48" i="1"/>
  <c r="IC48" i="1"/>
  <c r="HZ48" i="1"/>
  <c r="IA48" i="1"/>
  <c r="HX48" i="1"/>
  <c r="HY48" i="1"/>
  <c r="HV48" i="1"/>
  <c r="HW48" i="1"/>
  <c r="IP46" i="1"/>
  <c r="IQ46" i="1" s="1"/>
  <c r="IP45" i="1"/>
  <c r="IQ45" i="1" s="1"/>
  <c r="IN45" i="1"/>
  <c r="IO45" i="1" s="1"/>
  <c r="IL45" i="1"/>
  <c r="IM45" i="1"/>
  <c r="IJ45" i="1"/>
  <c r="IK45" i="1" s="1"/>
  <c r="IH45" i="1"/>
  <c r="II45" i="1"/>
  <c r="IF45" i="1"/>
  <c r="IG45" i="1" s="1"/>
  <c r="ID45" i="1"/>
  <c r="IB45" i="1"/>
  <c r="IC45" i="1"/>
  <c r="HZ45" i="1"/>
  <c r="IA45" i="1"/>
  <c r="HX45" i="1"/>
  <c r="HY45" i="1"/>
  <c r="HV45" i="1"/>
  <c r="HW45" i="1"/>
  <c r="IP43" i="1"/>
  <c r="IQ43" i="1" s="1"/>
  <c r="IP42" i="1"/>
  <c r="IQ42" i="1" s="1"/>
  <c r="IN42" i="1"/>
  <c r="IO42" i="1" s="1"/>
  <c r="IL42" i="1"/>
  <c r="IM42" i="1"/>
  <c r="IJ42" i="1"/>
  <c r="IK42" i="1"/>
  <c r="IH42" i="1"/>
  <c r="II42" i="1"/>
  <c r="IF42" i="1"/>
  <c r="IG42" i="1"/>
  <c r="ID42" i="1"/>
  <c r="IB42" i="1"/>
  <c r="IC42" i="1"/>
  <c r="HZ42" i="1"/>
  <c r="IA42" i="1"/>
  <c r="HX42" i="1"/>
  <c r="HY42" i="1"/>
  <c r="HV42" i="1"/>
  <c r="HW42" i="1"/>
  <c r="IP40" i="1"/>
  <c r="IQ40" i="1" s="1"/>
  <c r="IP39" i="1"/>
  <c r="IQ39" i="1" s="1"/>
  <c r="IP38" i="1"/>
  <c r="IQ38" i="1" s="1"/>
  <c r="IN38" i="1"/>
  <c r="IO38" i="1" s="1"/>
  <c r="IL38" i="1"/>
  <c r="IM38" i="1" s="1"/>
  <c r="IJ38" i="1"/>
  <c r="IK38" i="1"/>
  <c r="IH38" i="1"/>
  <c r="II38" i="1"/>
  <c r="IF38" i="1"/>
  <c r="IG38" i="1"/>
  <c r="ID38" i="1"/>
  <c r="IB38" i="1"/>
  <c r="IC38" i="1"/>
  <c r="HZ38" i="1"/>
  <c r="IA38" i="1"/>
  <c r="HX38" i="1"/>
  <c r="HY38" i="1"/>
  <c r="HV38" i="1"/>
  <c r="HW38" i="1"/>
  <c r="IP37" i="1"/>
  <c r="IQ37" i="1" s="1"/>
  <c r="IN37" i="1"/>
  <c r="IO37" i="1" s="1"/>
  <c r="IL37" i="1"/>
  <c r="IM37" i="1"/>
  <c r="IJ37" i="1"/>
  <c r="IK37" i="1"/>
  <c r="IH37" i="1"/>
  <c r="II37" i="1"/>
  <c r="IF37" i="1"/>
  <c r="IG37" i="1"/>
  <c r="ID37" i="1"/>
  <c r="IB37" i="1"/>
  <c r="IC37" i="1"/>
  <c r="HZ37" i="1"/>
  <c r="IA37" i="1"/>
  <c r="HX37" i="1"/>
  <c r="HY37" i="1"/>
  <c r="HV37" i="1"/>
  <c r="HW37" i="1"/>
  <c r="IP35" i="1"/>
  <c r="IQ35" i="1" s="1"/>
  <c r="IP34" i="1"/>
  <c r="IQ34" i="1" s="1"/>
  <c r="IP33" i="1"/>
  <c r="IQ33" i="1" s="1"/>
  <c r="IN33" i="1"/>
  <c r="IO33" i="1" s="1"/>
  <c r="IL33" i="1"/>
  <c r="IM33" i="1"/>
  <c r="IJ33" i="1"/>
  <c r="IK33" i="1"/>
  <c r="IH33" i="1"/>
  <c r="II33" i="1"/>
  <c r="IF33" i="1"/>
  <c r="IG33" i="1"/>
  <c r="ID33" i="1"/>
  <c r="IB33" i="1"/>
  <c r="IC33" i="1"/>
  <c r="HZ33" i="1"/>
  <c r="IA33" i="1"/>
  <c r="HX33" i="1"/>
  <c r="HY33" i="1"/>
  <c r="HV33" i="1"/>
  <c r="HW33" i="1"/>
  <c r="IP32" i="1"/>
  <c r="IQ32" i="1" s="1"/>
  <c r="IN32" i="1"/>
  <c r="IO32" i="1" s="1"/>
  <c r="IL32" i="1"/>
  <c r="IM32" i="1"/>
  <c r="IJ32" i="1"/>
  <c r="IK32" i="1"/>
  <c r="IH32" i="1"/>
  <c r="II32" i="1"/>
  <c r="IF32" i="1"/>
  <c r="IG32" i="1"/>
  <c r="ID32" i="1"/>
  <c r="IB32" i="1"/>
  <c r="IC32" i="1"/>
  <c r="HZ32" i="1"/>
  <c r="IA32" i="1"/>
  <c r="HX32" i="1"/>
  <c r="HY32" i="1"/>
  <c r="HV32" i="1"/>
  <c r="HW32" i="1"/>
  <c r="IP30" i="1"/>
  <c r="IQ30" i="1" s="1"/>
  <c r="IN30" i="1"/>
  <c r="IO30" i="1" s="1"/>
  <c r="IL30" i="1"/>
  <c r="IM30" i="1" s="1"/>
  <c r="IJ30" i="1"/>
  <c r="IK30" i="1"/>
  <c r="IH30" i="1"/>
  <c r="II30" i="1"/>
  <c r="IF30" i="1"/>
  <c r="IG30" i="1"/>
  <c r="ID30" i="1"/>
  <c r="IB30" i="1"/>
  <c r="IC30" i="1" s="1"/>
  <c r="HZ30" i="1"/>
  <c r="IA30" i="1"/>
  <c r="HX30" i="1"/>
  <c r="HY30" i="1" s="1"/>
  <c r="HV30" i="1"/>
  <c r="HW30" i="1"/>
  <c r="IP29" i="1"/>
  <c r="IQ29" i="1" s="1"/>
  <c r="IN29" i="1"/>
  <c r="IO29" i="1" s="1"/>
  <c r="IL29" i="1"/>
  <c r="IM29" i="1"/>
  <c r="IJ29" i="1"/>
  <c r="IK29" i="1" s="1"/>
  <c r="IH29" i="1"/>
  <c r="II29" i="1"/>
  <c r="IF29" i="1"/>
  <c r="IG29" i="1" s="1"/>
  <c r="ID29" i="1"/>
  <c r="IB29" i="1"/>
  <c r="IC29" i="1"/>
  <c r="HZ29" i="1"/>
  <c r="IA29" i="1"/>
  <c r="HX29" i="1"/>
  <c r="HY29" i="1"/>
  <c r="HV29" i="1"/>
  <c r="HW29" i="1"/>
  <c r="IP28" i="1"/>
  <c r="IQ28" i="1" s="1"/>
  <c r="IN28" i="1"/>
  <c r="IO28" i="1" s="1"/>
  <c r="IL28" i="1"/>
  <c r="IM28" i="1"/>
  <c r="IJ28" i="1"/>
  <c r="IK28" i="1"/>
  <c r="IH28" i="1"/>
  <c r="II28" i="1"/>
  <c r="IF28" i="1"/>
  <c r="IG28" i="1"/>
  <c r="ID28" i="1"/>
  <c r="IB28" i="1"/>
  <c r="IC28" i="1" s="1"/>
  <c r="HZ28" i="1"/>
  <c r="IA28" i="1" s="1"/>
  <c r="HX28" i="1"/>
  <c r="HY28" i="1" s="1"/>
  <c r="HV28" i="1"/>
  <c r="HW28" i="1" s="1"/>
  <c r="IP27" i="1"/>
  <c r="IQ27" i="1" s="1"/>
  <c r="IN27" i="1"/>
  <c r="IO27" i="1" s="1"/>
  <c r="IL27" i="1"/>
  <c r="IM27" i="1" s="1"/>
  <c r="IJ27" i="1"/>
  <c r="IK27" i="1"/>
  <c r="IH27" i="1"/>
  <c r="II27" i="1" s="1"/>
  <c r="IF27" i="1"/>
  <c r="IG27" i="1"/>
  <c r="ID27" i="1"/>
  <c r="IB27" i="1"/>
  <c r="IC27" i="1" s="1"/>
  <c r="HZ27" i="1"/>
  <c r="IA27" i="1"/>
  <c r="HX27" i="1"/>
  <c r="HY27" i="1" s="1"/>
  <c r="HV27" i="1"/>
  <c r="HW27" i="1" s="1"/>
  <c r="IP26" i="1"/>
  <c r="IQ26" i="1" s="1"/>
  <c r="IN26" i="1"/>
  <c r="IO26" i="1" s="1"/>
  <c r="IL26" i="1"/>
  <c r="IM26" i="1" s="1"/>
  <c r="IJ26" i="1"/>
  <c r="IK26" i="1" s="1"/>
  <c r="IH26" i="1"/>
  <c r="II26" i="1"/>
  <c r="IF26" i="1"/>
  <c r="IG26" i="1" s="1"/>
  <c r="ID26" i="1"/>
  <c r="IB26" i="1"/>
  <c r="IC26" i="1"/>
  <c r="HZ26" i="1"/>
  <c r="IA26" i="1"/>
  <c r="HX26" i="1"/>
  <c r="HY26" i="1"/>
  <c r="HV26" i="1"/>
  <c r="HW26" i="1"/>
  <c r="IP25" i="1"/>
  <c r="IQ25" i="1" s="1"/>
  <c r="IN25" i="1"/>
  <c r="IO25" i="1" s="1"/>
  <c r="IL25" i="1"/>
  <c r="IM25" i="1" s="1"/>
  <c r="IJ25" i="1"/>
  <c r="IK25" i="1"/>
  <c r="IH25" i="1"/>
  <c r="II25" i="1" s="1"/>
  <c r="IF25" i="1"/>
  <c r="IG25" i="1"/>
  <c r="ID25" i="1"/>
  <c r="IB25" i="1"/>
  <c r="IC25" i="1"/>
  <c r="HZ25" i="1"/>
  <c r="IA25" i="1"/>
  <c r="HX25" i="1"/>
  <c r="HY25" i="1"/>
  <c r="HV25" i="1"/>
  <c r="HW25" i="1"/>
  <c r="IP24" i="1"/>
  <c r="IQ24" i="1" s="1"/>
  <c r="IN24" i="1"/>
  <c r="IO24" i="1" s="1"/>
  <c r="IL24" i="1"/>
  <c r="IM24" i="1" s="1"/>
  <c r="IJ24" i="1"/>
  <c r="IK24" i="1" s="1"/>
  <c r="IH24" i="1"/>
  <c r="II24" i="1" s="1"/>
  <c r="IF24" i="1"/>
  <c r="IG24" i="1" s="1"/>
  <c r="ID24" i="1"/>
  <c r="IB24" i="1"/>
  <c r="IC24" i="1" s="1"/>
  <c r="HZ24" i="1"/>
  <c r="IA24" i="1"/>
  <c r="HX24" i="1"/>
  <c r="HY24" i="1" s="1"/>
  <c r="HV24" i="1"/>
  <c r="HW24" i="1"/>
  <c r="IP23" i="1"/>
  <c r="IQ23" i="1" s="1"/>
  <c r="IN23" i="1"/>
  <c r="IO23" i="1" s="1"/>
  <c r="IL23" i="1"/>
  <c r="IM23" i="1" s="1"/>
  <c r="IJ23" i="1"/>
  <c r="IK23" i="1" s="1"/>
  <c r="IH23" i="1"/>
  <c r="II23" i="1" s="1"/>
  <c r="IF23" i="1"/>
  <c r="IG23" i="1"/>
  <c r="ID23" i="1"/>
  <c r="IB23" i="1"/>
  <c r="IC23" i="1"/>
  <c r="HZ23" i="1"/>
  <c r="IA23" i="1" s="1"/>
  <c r="HX23" i="1"/>
  <c r="HY23" i="1"/>
  <c r="HV23" i="1"/>
  <c r="HW23" i="1" s="1"/>
  <c r="IP22" i="1"/>
  <c r="IQ22" i="1" s="1"/>
  <c r="IP20" i="1"/>
  <c r="IQ20" i="1" s="1"/>
  <c r="IP19" i="1"/>
  <c r="IQ19" i="1" s="1"/>
  <c r="IP18" i="1"/>
  <c r="IQ18" i="1" s="1"/>
  <c r="IP17" i="1"/>
  <c r="IQ17" i="1" s="1"/>
  <c r="IN17" i="1"/>
  <c r="IO17" i="1" s="1"/>
  <c r="IL17" i="1"/>
  <c r="IM17" i="1" s="1"/>
  <c r="IJ17" i="1"/>
  <c r="IK17" i="1" s="1"/>
  <c r="IH17" i="1"/>
  <c r="II17" i="1"/>
  <c r="IF17" i="1"/>
  <c r="IG17" i="1" s="1"/>
  <c r="ID17" i="1"/>
  <c r="IB17" i="1"/>
  <c r="IC17" i="1"/>
  <c r="HZ17" i="1"/>
  <c r="IA17" i="1"/>
  <c r="HX17" i="1"/>
  <c r="HY17" i="1"/>
  <c r="HV17" i="1"/>
  <c r="HW17" i="1"/>
  <c r="IP16" i="1"/>
  <c r="IQ16" i="1" s="1"/>
  <c r="IN16" i="1"/>
  <c r="IO16" i="1" s="1"/>
  <c r="IL16" i="1"/>
  <c r="IM16" i="1"/>
  <c r="IJ16" i="1"/>
  <c r="IK16" i="1"/>
  <c r="IH16" i="1"/>
  <c r="II16" i="1"/>
  <c r="IF16" i="1"/>
  <c r="IG16" i="1"/>
  <c r="ID16" i="1"/>
  <c r="IB16" i="1"/>
  <c r="IC16" i="1" s="1"/>
  <c r="HZ16" i="1"/>
  <c r="IA16" i="1" s="1"/>
  <c r="HX16" i="1"/>
  <c r="HY16" i="1"/>
  <c r="HV16" i="1"/>
  <c r="HW16" i="1" s="1"/>
  <c r="IP15" i="1"/>
  <c r="IQ15" i="1" s="1"/>
  <c r="IN15" i="1"/>
  <c r="IO15" i="1" s="1"/>
  <c r="IL15" i="1"/>
  <c r="IM15" i="1" s="1"/>
  <c r="IJ15" i="1"/>
  <c r="IK15" i="1"/>
  <c r="IH15" i="1"/>
  <c r="II15" i="1" s="1"/>
  <c r="IF15" i="1"/>
  <c r="IG15" i="1" s="1"/>
  <c r="ID15" i="1"/>
  <c r="IB15" i="1"/>
  <c r="IC15" i="1"/>
  <c r="HZ15" i="1"/>
  <c r="IA15" i="1"/>
  <c r="HX15" i="1"/>
  <c r="HY15" i="1"/>
  <c r="HV15" i="1"/>
  <c r="HW15" i="1"/>
  <c r="IP13" i="1"/>
  <c r="IQ13" i="1" s="1"/>
  <c r="IN13" i="1"/>
  <c r="IO13" i="1" s="1"/>
  <c r="IL13" i="1"/>
  <c r="IM13" i="1"/>
  <c r="IJ13" i="1"/>
  <c r="IK13" i="1"/>
  <c r="IH13" i="1"/>
  <c r="II13" i="1"/>
  <c r="IF13" i="1"/>
  <c r="IG13" i="1"/>
  <c r="ID13" i="1"/>
  <c r="IB13" i="1"/>
  <c r="IC13" i="1" s="1"/>
  <c r="HZ13" i="1"/>
  <c r="IA13" i="1"/>
  <c r="HX13" i="1"/>
  <c r="HY13" i="1" s="1"/>
  <c r="HV13" i="1"/>
  <c r="HW13" i="1"/>
  <c r="IP11" i="1"/>
  <c r="IQ11" i="1" s="1"/>
  <c r="IN11" i="1"/>
  <c r="IO11" i="1" s="1"/>
  <c r="IP7" i="1"/>
  <c r="IQ7" i="1" s="1"/>
  <c r="IN7" i="1"/>
  <c r="IO7" i="1" s="1"/>
  <c r="IL7" i="1"/>
  <c r="IM7" i="1" s="1"/>
  <c r="IJ7" i="1"/>
  <c r="IK7" i="1" s="1"/>
  <c r="IH7" i="1"/>
  <c r="II7" i="1" s="1"/>
  <c r="IF7" i="1"/>
  <c r="IG7" i="1" s="1"/>
  <c r="ID7" i="1"/>
  <c r="IB7" i="1"/>
  <c r="IC7" i="1" s="1"/>
  <c r="HZ7" i="1"/>
  <c r="IA7" i="1" s="1"/>
  <c r="HX7" i="1"/>
  <c r="HY7" i="1" s="1"/>
  <c r="HV7" i="1"/>
  <c r="HW7" i="1" s="1"/>
  <c r="IP6" i="1"/>
  <c r="IQ6" i="1" s="1"/>
  <c r="IN6" i="1"/>
  <c r="IO6" i="1" s="1"/>
  <c r="IL6" i="1"/>
  <c r="IM6" i="1" s="1"/>
  <c r="IJ6" i="1"/>
  <c r="IK6" i="1" s="1"/>
  <c r="IH6" i="1"/>
  <c r="II6" i="1" s="1"/>
  <c r="IF6" i="1"/>
  <c r="IG6" i="1" s="1"/>
  <c r="ID6" i="1"/>
  <c r="IB6" i="1"/>
  <c r="IC6" i="1" s="1"/>
  <c r="HZ6" i="1"/>
  <c r="IA6" i="1" s="1"/>
  <c r="HX6" i="1"/>
  <c r="HY6" i="1" s="1"/>
  <c r="HV6" i="1"/>
  <c r="HW6" i="1" s="1"/>
  <c r="IR5" i="1"/>
  <c r="IP5" i="1"/>
  <c r="IQ5" i="1" s="1"/>
  <c r="IN5" i="1"/>
  <c r="IO5" i="1" s="1"/>
  <c r="IL5" i="1"/>
  <c r="IM5" i="1" s="1"/>
  <c r="IJ5" i="1"/>
  <c r="IK5" i="1" s="1"/>
  <c r="IH5" i="1"/>
  <c r="II5" i="1" s="1"/>
  <c r="IF5" i="1"/>
  <c r="IG5" i="1" s="1"/>
  <c r="ID5" i="1"/>
  <c r="IB5" i="1"/>
  <c r="IC5" i="1" s="1"/>
  <c r="HZ5" i="1"/>
  <c r="IA5" i="1" s="1"/>
  <c r="HX5" i="1"/>
  <c r="HY5" i="1" s="1"/>
  <c r="HV5" i="1"/>
  <c r="HW5" i="1" s="1"/>
  <c r="IR55" i="1"/>
  <c r="IS55" i="1" s="1"/>
  <c r="IR33" i="1"/>
  <c r="IS33" i="1"/>
  <c r="JY13" i="1"/>
  <c r="JY14" i="1"/>
  <c r="JY15" i="1"/>
  <c r="JY16" i="1"/>
  <c r="JY17" i="1"/>
  <c r="JY18" i="1"/>
  <c r="JY19" i="1"/>
  <c r="JY20" i="1"/>
  <c r="JY23" i="1"/>
  <c r="JY24" i="1"/>
  <c r="JY25" i="1"/>
  <c r="JY26" i="1"/>
  <c r="JY27" i="1"/>
  <c r="JY28" i="1"/>
  <c r="JY29" i="1"/>
  <c r="JY30" i="1"/>
  <c r="JY32" i="1"/>
  <c r="JY33" i="1"/>
  <c r="JY34" i="1"/>
  <c r="JY35" i="1"/>
  <c r="JY37" i="1"/>
  <c r="JY38" i="1"/>
  <c r="JY39" i="1"/>
  <c r="JY40" i="1"/>
  <c r="JY42" i="1"/>
  <c r="JY43" i="1"/>
  <c r="JY45" i="1"/>
  <c r="JY46" i="1"/>
  <c r="JY47" i="1"/>
  <c r="JY48" i="1"/>
  <c r="JY49" i="1"/>
  <c r="JY50" i="1"/>
  <c r="JY52" i="1"/>
  <c r="JY53" i="1"/>
  <c r="JY54" i="1"/>
  <c r="JY55" i="1"/>
  <c r="JY56" i="1"/>
  <c r="JY58" i="1"/>
  <c r="JY59" i="1"/>
  <c r="JY60" i="1"/>
  <c r="JY61" i="1"/>
  <c r="JY62" i="1"/>
  <c r="JY63" i="1"/>
  <c r="JY64" i="1"/>
  <c r="JY65" i="1"/>
  <c r="JY67" i="1"/>
  <c r="JY68" i="1"/>
  <c r="JY69" i="1"/>
  <c r="JY70" i="1"/>
  <c r="JY71" i="1"/>
  <c r="DM205" i="1"/>
  <c r="DL205" i="1"/>
  <c r="DK205" i="1"/>
  <c r="DJ205" i="1"/>
  <c r="DI205" i="1"/>
  <c r="DH205" i="1"/>
  <c r="DG205" i="1"/>
  <c r="DF205" i="1"/>
  <c r="DE205" i="1"/>
  <c r="DD205" i="1"/>
  <c r="DC205" i="1"/>
  <c r="DB205" i="1"/>
  <c r="DN65" i="1"/>
  <c r="Z63" i="22" s="1"/>
  <c r="DN64" i="1"/>
  <c r="Z62" i="22" s="1"/>
  <c r="DN63" i="1"/>
  <c r="Z61" i="22" s="1"/>
  <c r="DN62" i="1"/>
  <c r="Z60" i="22" s="1"/>
  <c r="DN61" i="1"/>
  <c r="Z59" i="22" s="1"/>
  <c r="AE59" i="22" s="1"/>
  <c r="AF59" i="22" s="1"/>
  <c r="DN60" i="1"/>
  <c r="Z58" i="22" s="1"/>
  <c r="DN59" i="1"/>
  <c r="Z57" i="22" s="1"/>
  <c r="DN58" i="1"/>
  <c r="Z56" i="22" s="1"/>
  <c r="DN56" i="1"/>
  <c r="Z54" i="22"/>
  <c r="AE54" i="22" s="1"/>
  <c r="AF54" i="22" s="1"/>
  <c r="DN55" i="1"/>
  <c r="Z53" i="22" s="1"/>
  <c r="DN54" i="1"/>
  <c r="Z52" i="22" s="1"/>
  <c r="DN53" i="1"/>
  <c r="Z51" i="22" s="1"/>
  <c r="DN48" i="1"/>
  <c r="Z46" i="22" s="1"/>
  <c r="DN45" i="1"/>
  <c r="Z43" i="22" s="1"/>
  <c r="DN38" i="1"/>
  <c r="Z36" i="22" s="1"/>
  <c r="DN28" i="1"/>
  <c r="Z27" i="22" s="1"/>
  <c r="DN27" i="1"/>
  <c r="Z26" i="22" s="1"/>
  <c r="DN26" i="1"/>
  <c r="Z25" i="22" s="1"/>
  <c r="DN25" i="1"/>
  <c r="Z24" i="22" s="1"/>
  <c r="DN24" i="1"/>
  <c r="Z23" i="22" s="1"/>
  <c r="DN23" i="1"/>
  <c r="Z22" i="22" s="1"/>
  <c r="DN13" i="1"/>
  <c r="Z12" i="22" s="1"/>
  <c r="DL4" i="1"/>
  <c r="DK4" i="1"/>
  <c r="DN7" i="1"/>
  <c r="Z6" i="22" s="1"/>
  <c r="DN6" i="1"/>
  <c r="Z5" i="22" s="1"/>
  <c r="DJ4" i="1"/>
  <c r="MS11" i="1"/>
  <c r="DM4" i="1"/>
  <c r="ND11" i="1"/>
  <c r="DN5" i="1"/>
  <c r="Z4" i="22" s="1"/>
  <c r="DN37" i="1"/>
  <c r="Z35" i="22" s="1"/>
  <c r="CV52" i="1"/>
  <c r="MO52" i="1" s="1"/>
  <c r="CV50" i="1"/>
  <c r="CV34" i="1"/>
  <c r="MO34" i="1" s="1"/>
  <c r="CV22" i="1"/>
  <c r="CV19" i="1"/>
  <c r="CV18" i="1"/>
  <c r="MO18" i="1" s="1"/>
  <c r="CV39" i="1"/>
  <c r="MO39" i="1" s="1"/>
  <c r="CU38" i="1"/>
  <c r="CU37" i="1"/>
  <c r="MN56" i="1"/>
  <c r="CU52" i="1"/>
  <c r="MN52" i="1" s="1"/>
  <c r="CU50" i="1"/>
  <c r="MN50" i="1" s="1"/>
  <c r="CU39" i="1"/>
  <c r="CU34" i="1"/>
  <c r="CU22" i="1"/>
  <c r="MN22" i="1" s="1"/>
  <c r="CU19" i="1"/>
  <c r="CU18" i="1"/>
  <c r="CT5" i="1"/>
  <c r="CT38" i="1"/>
  <c r="CT37" i="1"/>
  <c r="MM56" i="1"/>
  <c r="CT52" i="1"/>
  <c r="MM52" i="1" s="1"/>
  <c r="CT50" i="1"/>
  <c r="MM50" i="1" s="1"/>
  <c r="CT39" i="1"/>
  <c r="CT34" i="1"/>
  <c r="CT22" i="1"/>
  <c r="CT49" i="1" s="1"/>
  <c r="MM49" i="1" s="1"/>
  <c r="CT19" i="1"/>
  <c r="MM19" i="1" s="1"/>
  <c r="CT18" i="1"/>
  <c r="CS38" i="1"/>
  <c r="CS37" i="1"/>
  <c r="CS5" i="1"/>
  <c r="CS52" i="1"/>
  <c r="ML52" i="1" s="1"/>
  <c r="CS50" i="1"/>
  <c r="CS34" i="1"/>
  <c r="CS22" i="1"/>
  <c r="CS19" i="1"/>
  <c r="CS18" i="1"/>
  <c r="ML18" i="1" s="1"/>
  <c r="CS39" i="1"/>
  <c r="CR5" i="1"/>
  <c r="CR38" i="1"/>
  <c r="CR37" i="1"/>
  <c r="MK56" i="1"/>
  <c r="CR52" i="1"/>
  <c r="MK52" i="1" s="1"/>
  <c r="CR50" i="1"/>
  <c r="CR39" i="1"/>
  <c r="CR34" i="1"/>
  <c r="CR22" i="1"/>
  <c r="CR49" i="1" s="1"/>
  <c r="MK49" i="1" s="1"/>
  <c r="CR19" i="1"/>
  <c r="MK19" i="1" s="1"/>
  <c r="CR18" i="1"/>
  <c r="MK18" i="1" s="1"/>
  <c r="MJ56" i="1"/>
  <c r="CQ38" i="1"/>
  <c r="CQ37" i="1"/>
  <c r="CQ5" i="1"/>
  <c r="CQ52" i="1"/>
  <c r="MJ52" i="1" s="1"/>
  <c r="CQ50" i="1"/>
  <c r="CQ39" i="1"/>
  <c r="CQ34" i="1"/>
  <c r="MJ34" i="1" s="1"/>
  <c r="CQ22" i="1"/>
  <c r="CQ49" i="1" s="1"/>
  <c r="HF49" i="1" s="1"/>
  <c r="HG49" i="1" s="1"/>
  <c r="CQ19" i="1"/>
  <c r="CQ18" i="1"/>
  <c r="MI56" i="1"/>
  <c r="CP38" i="1"/>
  <c r="CP37" i="1"/>
  <c r="CP5" i="1"/>
  <c r="CP52" i="1"/>
  <c r="CP50" i="1"/>
  <c r="MI50" i="1" s="1"/>
  <c r="CP34" i="1"/>
  <c r="CP22" i="1"/>
  <c r="MI22" i="1" s="1"/>
  <c r="CP19" i="1"/>
  <c r="MI19" i="1" s="1"/>
  <c r="CP18" i="1"/>
  <c r="CP39" i="1"/>
  <c r="CP40" i="1" s="1"/>
  <c r="MI40" i="1" s="1"/>
  <c r="CO37" i="1"/>
  <c r="CO38" i="1"/>
  <c r="CO5" i="1"/>
  <c r="CP46" i="1"/>
  <c r="MI46" i="1" s="1"/>
  <c r="MH56" i="1"/>
  <c r="CO52" i="1"/>
  <c r="MH52" i="1" s="1"/>
  <c r="CO50" i="1"/>
  <c r="MH50" i="1" s="1"/>
  <c r="CO22" i="1"/>
  <c r="CO49" i="1" s="1"/>
  <c r="CO19" i="1"/>
  <c r="CO18" i="1"/>
  <c r="MH18" i="1" s="1"/>
  <c r="CO34" i="1"/>
  <c r="MH34" i="1" s="1"/>
  <c r="CO39" i="1"/>
  <c r="MG56" i="1"/>
  <c r="CZ24" i="1"/>
  <c r="V23" i="22" s="1"/>
  <c r="CZ25" i="1"/>
  <c r="CZ26" i="1"/>
  <c r="CN5" i="1"/>
  <c r="CN38" i="1"/>
  <c r="CN37" i="1"/>
  <c r="CN11" i="1"/>
  <c r="CZ5" i="1"/>
  <c r="CN52" i="1"/>
  <c r="CN50" i="1"/>
  <c r="MG50" i="1" s="1"/>
  <c r="CN39" i="1"/>
  <c r="CN40" i="1" s="1"/>
  <c r="CN34" i="1"/>
  <c r="CN22" i="1"/>
  <c r="CN19" i="1"/>
  <c r="MG19" i="1" s="1"/>
  <c r="CN18" i="1"/>
  <c r="MG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CK38" i="1"/>
  <c r="CK52" i="1"/>
  <c r="MF52" i="1" s="1"/>
  <c r="CK50" i="1"/>
  <c r="CK39" i="1"/>
  <c r="CK46" i="1" s="1"/>
  <c r="MF46" i="1" s="1"/>
  <c r="CK34" i="1"/>
  <c r="CK22" i="1"/>
  <c r="CK49" i="1" s="1"/>
  <c r="MF49" i="1" s="1"/>
  <c r="CK19" i="1"/>
  <c r="MF19" i="1" s="1"/>
  <c r="CK18" i="1"/>
  <c r="MF18" i="1" s="1"/>
  <c r="CK40" i="1"/>
  <c r="MF40" i="1" s="1"/>
  <c r="C12" i="23"/>
  <c r="N13" i="23"/>
  <c r="M13" i="23"/>
  <c r="L13" i="23"/>
  <c r="K13" i="23"/>
  <c r="J13" i="23"/>
  <c r="I13" i="23"/>
  <c r="H13" i="23"/>
  <c r="G13" i="23"/>
  <c r="F13" i="23"/>
  <c r="E13" i="23"/>
  <c r="D13" i="23"/>
  <c r="C13" i="23"/>
  <c r="CN43" i="1"/>
  <c r="MG43" i="1" s="1"/>
  <c r="CN20" i="1"/>
  <c r="MG20" i="1" s="1"/>
  <c r="CN35" i="1"/>
  <c r="HJ71" i="1"/>
  <c r="HK71" i="1"/>
  <c r="HJ70" i="1"/>
  <c r="HJ69" i="1"/>
  <c r="HK69" i="1"/>
  <c r="HJ68" i="1"/>
  <c r="HJ67" i="1"/>
  <c r="HK67" i="1"/>
  <c r="HJ65" i="1"/>
  <c r="HK65" i="1"/>
  <c r="HJ64" i="1"/>
  <c r="HK64" i="1" s="1"/>
  <c r="HJ63" i="1"/>
  <c r="HJ62" i="1"/>
  <c r="HK62" i="1"/>
  <c r="HJ61" i="1"/>
  <c r="HK61" i="1"/>
  <c r="HJ60" i="1"/>
  <c r="HJ59" i="1"/>
  <c r="HK59" i="1" s="1"/>
  <c r="HJ58" i="1"/>
  <c r="HJ56" i="1"/>
  <c r="HJ55" i="1"/>
  <c r="HK55" i="1" s="1"/>
  <c r="HJ54" i="1"/>
  <c r="HJ53" i="1"/>
  <c r="HJ48" i="1"/>
  <c r="HK48" i="1" s="1"/>
  <c r="HJ45" i="1"/>
  <c r="HK45" i="1"/>
  <c r="HJ42" i="1"/>
  <c r="HK42" i="1"/>
  <c r="HJ38" i="1"/>
  <c r="HK38" i="1"/>
  <c r="HJ37" i="1"/>
  <c r="HK37" i="1"/>
  <c r="HJ33" i="1"/>
  <c r="HK33" i="1"/>
  <c r="HJ32" i="1"/>
  <c r="HK32" i="1"/>
  <c r="HJ30" i="1"/>
  <c r="HK30" i="1"/>
  <c r="HJ29" i="1"/>
  <c r="HK29" i="1" s="1"/>
  <c r="HJ28" i="1"/>
  <c r="HK28" i="1"/>
  <c r="HJ27" i="1"/>
  <c r="HK27" i="1" s="1"/>
  <c r="HJ26" i="1"/>
  <c r="HK26" i="1" s="1"/>
  <c r="HJ25" i="1"/>
  <c r="HK25" i="1" s="1"/>
  <c r="HJ24" i="1"/>
  <c r="HK24" i="1"/>
  <c r="HJ23" i="1"/>
  <c r="HK23" i="1" s="1"/>
  <c r="HJ17" i="1"/>
  <c r="HK17" i="1"/>
  <c r="HJ16" i="1"/>
  <c r="HK16" i="1" s="1"/>
  <c r="HJ15" i="1"/>
  <c r="HK15" i="1"/>
  <c r="HJ13" i="1"/>
  <c r="HK13" i="1" s="1"/>
  <c r="HJ7" i="1"/>
  <c r="HK7" i="1" s="1"/>
  <c r="HJ6" i="1"/>
  <c r="HK6" i="1" s="1"/>
  <c r="HT71" i="1"/>
  <c r="HU71" i="1"/>
  <c r="HT70" i="1"/>
  <c r="HT69" i="1"/>
  <c r="HU69" i="1"/>
  <c r="HT68" i="1"/>
  <c r="HT67" i="1"/>
  <c r="HU67" i="1"/>
  <c r="HT65" i="1"/>
  <c r="HU65" i="1" s="1"/>
  <c r="HT64" i="1"/>
  <c r="HU64" i="1"/>
  <c r="HT63" i="1"/>
  <c r="HU63" i="1" s="1"/>
  <c r="HT62" i="1"/>
  <c r="HT61" i="1"/>
  <c r="HU61" i="1"/>
  <c r="HT60" i="1"/>
  <c r="HU60" i="1"/>
  <c r="HT59" i="1"/>
  <c r="HU59" i="1"/>
  <c r="HT58" i="1"/>
  <c r="HU58" i="1"/>
  <c r="HT56" i="1"/>
  <c r="HT55" i="1"/>
  <c r="HU55" i="1" s="1"/>
  <c r="HT54" i="1"/>
  <c r="HU54" i="1"/>
  <c r="HT53" i="1"/>
  <c r="HT48" i="1"/>
  <c r="HU48" i="1"/>
  <c r="HT45" i="1"/>
  <c r="HU45" i="1"/>
  <c r="HT42" i="1"/>
  <c r="HU42" i="1"/>
  <c r="HT33" i="1"/>
  <c r="HU33" i="1"/>
  <c r="HT32" i="1"/>
  <c r="HU32" i="1"/>
  <c r="HT30" i="1"/>
  <c r="HU30" i="1"/>
  <c r="HT29" i="1"/>
  <c r="HU29" i="1"/>
  <c r="HT28" i="1"/>
  <c r="HU28" i="1"/>
  <c r="HT27" i="1"/>
  <c r="HU27" i="1"/>
  <c r="HT26" i="1"/>
  <c r="HU26" i="1"/>
  <c r="HT25" i="1"/>
  <c r="HU25" i="1"/>
  <c r="HT24" i="1"/>
  <c r="HU24" i="1"/>
  <c r="HT23" i="1"/>
  <c r="HU23" i="1"/>
  <c r="HT17" i="1"/>
  <c r="HU17" i="1"/>
  <c r="HT16" i="1"/>
  <c r="HU16" i="1"/>
  <c r="HT15" i="1"/>
  <c r="HU15" i="1"/>
  <c r="HT13" i="1"/>
  <c r="HU13" i="1"/>
  <c r="HT7" i="1"/>
  <c r="HU7" i="1" s="1"/>
  <c r="HT6" i="1"/>
  <c r="HU6" i="1" s="1"/>
  <c r="HT5" i="1"/>
  <c r="HU5" i="1" s="1"/>
  <c r="HR71" i="1"/>
  <c r="HS71" i="1"/>
  <c r="HR70" i="1"/>
  <c r="HR69" i="1"/>
  <c r="HS69" i="1"/>
  <c r="HR68" i="1"/>
  <c r="HR67" i="1"/>
  <c r="HS67" i="1"/>
  <c r="HR65" i="1"/>
  <c r="HS65" i="1"/>
  <c r="HR64" i="1"/>
  <c r="HS64" i="1" s="1"/>
  <c r="HR63" i="1"/>
  <c r="HS63" i="1" s="1"/>
  <c r="HR62" i="1"/>
  <c r="HS62" i="1" s="1"/>
  <c r="HR61" i="1"/>
  <c r="HS61" i="1"/>
  <c r="HR60" i="1"/>
  <c r="HS60" i="1" s="1"/>
  <c r="HR59" i="1"/>
  <c r="HS59" i="1"/>
  <c r="HR58" i="1"/>
  <c r="HS58" i="1" s="1"/>
  <c r="HR56" i="1"/>
  <c r="HR55" i="1"/>
  <c r="HS55" i="1"/>
  <c r="HR54" i="1"/>
  <c r="HR53" i="1"/>
  <c r="HS53" i="1"/>
  <c r="HR48" i="1"/>
  <c r="HS48" i="1" s="1"/>
  <c r="HR45" i="1"/>
  <c r="HS45" i="1" s="1"/>
  <c r="HR42" i="1"/>
  <c r="HS42" i="1"/>
  <c r="HR37" i="1"/>
  <c r="HS37" i="1"/>
  <c r="HR33" i="1"/>
  <c r="HS33" i="1"/>
  <c r="HR32" i="1"/>
  <c r="HS32" i="1"/>
  <c r="HR30" i="1"/>
  <c r="HS30" i="1" s="1"/>
  <c r="HR29" i="1"/>
  <c r="HS29" i="1" s="1"/>
  <c r="HR28" i="1"/>
  <c r="HS28" i="1" s="1"/>
  <c r="HR27" i="1"/>
  <c r="HS27" i="1"/>
  <c r="HR26" i="1"/>
  <c r="HS26" i="1" s="1"/>
  <c r="HR25" i="1"/>
  <c r="HS25" i="1"/>
  <c r="HR24" i="1"/>
  <c r="HS24" i="1" s="1"/>
  <c r="HR23" i="1"/>
  <c r="HS23" i="1" s="1"/>
  <c r="HR17" i="1"/>
  <c r="HS17" i="1" s="1"/>
  <c r="HR16" i="1"/>
  <c r="HS16" i="1" s="1"/>
  <c r="HR15" i="1"/>
  <c r="HS15" i="1" s="1"/>
  <c r="HR13" i="1"/>
  <c r="HS13" i="1"/>
  <c r="HR7" i="1"/>
  <c r="HS7" i="1" s="1"/>
  <c r="HR6" i="1"/>
  <c r="HS6" i="1" s="1"/>
  <c r="HP71" i="1"/>
  <c r="HQ71" i="1"/>
  <c r="HP70" i="1"/>
  <c r="HP69" i="1"/>
  <c r="HQ69" i="1"/>
  <c r="HP68" i="1"/>
  <c r="HP67" i="1"/>
  <c r="HQ67" i="1"/>
  <c r="HP65" i="1"/>
  <c r="HQ65" i="1"/>
  <c r="HP64" i="1"/>
  <c r="HQ64" i="1" s="1"/>
  <c r="HP63" i="1"/>
  <c r="HQ63" i="1"/>
  <c r="HP62" i="1"/>
  <c r="HP61" i="1"/>
  <c r="HQ61" i="1"/>
  <c r="HP60" i="1"/>
  <c r="HP59" i="1"/>
  <c r="HQ59" i="1" s="1"/>
  <c r="HP58" i="1"/>
  <c r="HQ58" i="1" s="1"/>
  <c r="HP56" i="1"/>
  <c r="HP55" i="1"/>
  <c r="HQ55" i="1"/>
  <c r="HP54" i="1"/>
  <c r="HP53" i="1"/>
  <c r="HQ53" i="1" s="1"/>
  <c r="HP48" i="1"/>
  <c r="HQ48" i="1"/>
  <c r="HP45" i="1"/>
  <c r="HQ45" i="1" s="1"/>
  <c r="HP42" i="1"/>
  <c r="HQ42" i="1"/>
  <c r="HP33" i="1"/>
  <c r="HQ33" i="1"/>
  <c r="HP32" i="1"/>
  <c r="HQ32" i="1"/>
  <c r="HP30" i="1"/>
  <c r="HQ30" i="1" s="1"/>
  <c r="HP29" i="1"/>
  <c r="HQ29" i="1"/>
  <c r="HP28" i="1"/>
  <c r="HQ28" i="1" s="1"/>
  <c r="HP27" i="1"/>
  <c r="HQ27" i="1" s="1"/>
  <c r="HP26" i="1"/>
  <c r="HQ26" i="1" s="1"/>
  <c r="HP25" i="1"/>
  <c r="HQ25" i="1"/>
  <c r="HP24" i="1"/>
  <c r="HQ24" i="1" s="1"/>
  <c r="HP23" i="1"/>
  <c r="HQ23" i="1"/>
  <c r="HP17" i="1"/>
  <c r="HQ17" i="1" s="1"/>
  <c r="HP16" i="1"/>
  <c r="HQ16" i="1"/>
  <c r="HP15" i="1"/>
  <c r="HQ15" i="1" s="1"/>
  <c r="HP13" i="1"/>
  <c r="HQ13" i="1" s="1"/>
  <c r="HP7" i="1"/>
  <c r="HQ7" i="1" s="1"/>
  <c r="HP6" i="1"/>
  <c r="HQ6" i="1" s="1"/>
  <c r="HN71" i="1"/>
  <c r="HO71" i="1"/>
  <c r="HN70" i="1"/>
  <c r="HN69" i="1"/>
  <c r="HO69" i="1"/>
  <c r="HN68" i="1"/>
  <c r="HN67" i="1"/>
  <c r="HO67" i="1"/>
  <c r="HN65" i="1"/>
  <c r="HO65" i="1" s="1"/>
  <c r="HN64" i="1"/>
  <c r="HO64" i="1" s="1"/>
  <c r="HN63" i="1"/>
  <c r="HO63" i="1" s="1"/>
  <c r="HN62" i="1"/>
  <c r="HO62" i="1" s="1"/>
  <c r="HN61" i="1"/>
  <c r="HO61" i="1"/>
  <c r="HN60" i="1"/>
  <c r="HO60" i="1" s="1"/>
  <c r="HN59" i="1"/>
  <c r="HO59" i="1"/>
  <c r="HN58" i="1"/>
  <c r="HO58" i="1" s="1"/>
  <c r="HN56" i="1"/>
  <c r="HO56" i="1" s="1"/>
  <c r="HN55" i="1"/>
  <c r="HO55" i="1" s="1"/>
  <c r="HN54" i="1"/>
  <c r="HN53" i="1"/>
  <c r="HO53" i="1" s="1"/>
  <c r="HN48" i="1"/>
  <c r="HO48" i="1"/>
  <c r="HN45" i="1"/>
  <c r="HO45" i="1" s="1"/>
  <c r="HN42" i="1"/>
  <c r="HO42" i="1"/>
  <c r="HN41" i="1"/>
  <c r="HN33" i="1"/>
  <c r="HO33" i="1"/>
  <c r="HN32" i="1"/>
  <c r="HO32" i="1"/>
  <c r="HN30" i="1"/>
  <c r="HO30" i="1" s="1"/>
  <c r="HN29" i="1"/>
  <c r="HO29" i="1"/>
  <c r="HN28" i="1"/>
  <c r="HO28" i="1" s="1"/>
  <c r="HN27" i="1"/>
  <c r="HO27" i="1"/>
  <c r="HN26" i="1"/>
  <c r="HO26" i="1" s="1"/>
  <c r="HN25" i="1"/>
  <c r="HO25" i="1" s="1"/>
  <c r="HN24" i="1"/>
  <c r="HO24" i="1" s="1"/>
  <c r="HN23" i="1"/>
  <c r="HO23" i="1" s="1"/>
  <c r="HN17" i="1"/>
  <c r="HO17" i="1" s="1"/>
  <c r="HN16" i="1"/>
  <c r="HO16" i="1"/>
  <c r="HN15" i="1"/>
  <c r="HO15" i="1" s="1"/>
  <c r="HN13" i="1"/>
  <c r="HO13" i="1"/>
  <c r="HN7" i="1"/>
  <c r="HO7" i="1" s="1"/>
  <c r="HN6" i="1"/>
  <c r="HO6" i="1" s="1"/>
  <c r="HL71" i="1"/>
  <c r="HM71" i="1"/>
  <c r="HL70" i="1"/>
  <c r="HL69" i="1"/>
  <c r="HM69" i="1"/>
  <c r="HL68" i="1"/>
  <c r="HL67" i="1"/>
  <c r="HM67" i="1"/>
  <c r="HL65" i="1"/>
  <c r="HM65" i="1"/>
  <c r="HL64" i="1"/>
  <c r="HM64" i="1" s="1"/>
  <c r="HL63" i="1"/>
  <c r="HM63" i="1"/>
  <c r="HL62" i="1"/>
  <c r="HL61" i="1"/>
  <c r="HM61" i="1"/>
  <c r="HL60" i="1"/>
  <c r="HM60" i="1"/>
  <c r="HL59" i="1"/>
  <c r="HM59" i="1"/>
  <c r="HL58" i="1"/>
  <c r="HM58" i="1"/>
  <c r="HL56" i="1"/>
  <c r="HL55" i="1"/>
  <c r="HM55" i="1" s="1"/>
  <c r="HL54" i="1"/>
  <c r="HL53" i="1"/>
  <c r="HM53" i="1"/>
  <c r="HL48" i="1"/>
  <c r="HM48" i="1"/>
  <c r="HL45" i="1"/>
  <c r="HM45" i="1"/>
  <c r="HL42" i="1"/>
  <c r="HM42" i="1"/>
  <c r="HL41" i="1"/>
  <c r="HL33" i="1"/>
  <c r="HM33" i="1"/>
  <c r="HL32" i="1"/>
  <c r="HM32" i="1"/>
  <c r="HL30" i="1"/>
  <c r="HM30" i="1" s="1"/>
  <c r="HL29" i="1"/>
  <c r="HM29" i="1" s="1"/>
  <c r="HL28" i="1"/>
  <c r="HM28" i="1" s="1"/>
  <c r="HL27" i="1"/>
  <c r="HM27" i="1" s="1"/>
  <c r="HL26" i="1"/>
  <c r="HM26" i="1"/>
  <c r="HL25" i="1"/>
  <c r="HM25" i="1" s="1"/>
  <c r="HL24" i="1"/>
  <c r="HM24" i="1"/>
  <c r="HL23" i="1"/>
  <c r="HM23" i="1" s="1"/>
  <c r="HL17" i="1"/>
  <c r="HM17" i="1" s="1"/>
  <c r="HL16" i="1"/>
  <c r="HM16" i="1" s="1"/>
  <c r="HL15" i="1"/>
  <c r="HM15" i="1" s="1"/>
  <c r="HL13" i="1"/>
  <c r="HM13" i="1" s="1"/>
  <c r="HL7" i="1"/>
  <c r="HM7" i="1" s="1"/>
  <c r="HL6" i="1"/>
  <c r="HM6" i="1" s="1"/>
  <c r="HH71" i="1"/>
  <c r="HI71" i="1"/>
  <c r="HH70" i="1"/>
  <c r="HH69" i="1"/>
  <c r="HI69" i="1"/>
  <c r="HH68" i="1"/>
  <c r="HH67" i="1"/>
  <c r="HI67" i="1"/>
  <c r="HH65" i="1"/>
  <c r="HI65" i="1" s="1"/>
  <c r="HH64" i="1"/>
  <c r="HI64" i="1"/>
  <c r="HH63" i="1"/>
  <c r="HI63" i="1" s="1"/>
  <c r="HH62" i="1"/>
  <c r="HH61" i="1"/>
  <c r="HI61" i="1"/>
  <c r="HH60" i="1"/>
  <c r="HH59" i="1"/>
  <c r="HI59" i="1" s="1"/>
  <c r="HH58" i="1"/>
  <c r="HI58" i="1" s="1"/>
  <c r="HH56" i="1"/>
  <c r="HH55" i="1"/>
  <c r="HI55" i="1" s="1"/>
  <c r="HH54" i="1"/>
  <c r="HH53" i="1"/>
  <c r="HI53" i="1" s="1"/>
  <c r="HH48" i="1"/>
  <c r="HI48" i="1" s="1"/>
  <c r="HH45" i="1"/>
  <c r="HI45" i="1"/>
  <c r="HH42" i="1"/>
  <c r="HI42" i="1"/>
  <c r="HH33" i="1"/>
  <c r="HI33" i="1"/>
  <c r="HH32" i="1"/>
  <c r="HI32" i="1"/>
  <c r="HH30" i="1"/>
  <c r="HI30" i="1"/>
  <c r="HH29" i="1"/>
  <c r="HI29" i="1" s="1"/>
  <c r="HH28" i="1"/>
  <c r="HI28" i="1"/>
  <c r="HH27" i="1"/>
  <c r="HI27" i="1" s="1"/>
  <c r="HH26" i="1"/>
  <c r="HI26" i="1" s="1"/>
  <c r="HH25" i="1"/>
  <c r="HI25" i="1" s="1"/>
  <c r="HH24" i="1"/>
  <c r="HI24" i="1" s="1"/>
  <c r="HH23" i="1"/>
  <c r="HI23" i="1" s="1"/>
  <c r="HH17" i="1"/>
  <c r="HI17" i="1"/>
  <c r="HH16" i="1"/>
  <c r="HI16" i="1" s="1"/>
  <c r="HH15" i="1"/>
  <c r="HI15" i="1"/>
  <c r="HH13" i="1"/>
  <c r="HI13" i="1" s="1"/>
  <c r="HH7" i="1"/>
  <c r="HI7" i="1" s="1"/>
  <c r="HH6" i="1"/>
  <c r="HI6" i="1" s="1"/>
  <c r="HF71" i="1"/>
  <c r="HF70" i="1"/>
  <c r="HF69" i="1"/>
  <c r="HG69" i="1"/>
  <c r="HF68" i="1"/>
  <c r="HF67" i="1"/>
  <c r="HG67" i="1"/>
  <c r="HF65" i="1"/>
  <c r="HG65" i="1"/>
  <c r="HF64" i="1"/>
  <c r="HG64" i="1"/>
  <c r="HF63" i="1"/>
  <c r="HG63" i="1"/>
  <c r="HF62" i="1"/>
  <c r="HG62" i="1"/>
  <c r="HF61" i="1"/>
  <c r="HG61" i="1"/>
  <c r="HF60" i="1"/>
  <c r="HG60" i="1"/>
  <c r="HF59" i="1"/>
  <c r="HG59" i="1"/>
  <c r="HF58" i="1"/>
  <c r="HG58" i="1"/>
  <c r="HF56" i="1"/>
  <c r="HF55" i="1"/>
  <c r="HG55" i="1" s="1"/>
  <c r="HF54" i="1"/>
  <c r="HF53" i="1"/>
  <c r="HF48" i="1"/>
  <c r="HG48" i="1" s="1"/>
  <c r="HF45" i="1"/>
  <c r="HG45" i="1"/>
  <c r="HF42" i="1"/>
  <c r="HG42" i="1"/>
  <c r="HF33" i="1"/>
  <c r="HG33" i="1"/>
  <c r="HF32" i="1"/>
  <c r="HG32" i="1"/>
  <c r="HF30" i="1"/>
  <c r="HG30" i="1"/>
  <c r="HF29" i="1"/>
  <c r="HG29" i="1" s="1"/>
  <c r="HF28" i="1"/>
  <c r="HG28" i="1"/>
  <c r="HF27" i="1"/>
  <c r="HG27" i="1" s="1"/>
  <c r="HF26" i="1"/>
  <c r="HG26" i="1" s="1"/>
  <c r="HF25" i="1"/>
  <c r="HG25" i="1" s="1"/>
  <c r="HF24" i="1"/>
  <c r="HG24" i="1" s="1"/>
  <c r="HF23" i="1"/>
  <c r="HG23" i="1" s="1"/>
  <c r="HF17" i="1"/>
  <c r="HG17" i="1"/>
  <c r="HF16" i="1"/>
  <c r="HG16" i="1" s="1"/>
  <c r="HF15" i="1"/>
  <c r="HG15" i="1"/>
  <c r="HF13" i="1"/>
  <c r="HG13" i="1" s="1"/>
  <c r="HF7" i="1"/>
  <c r="HG7" i="1" s="1"/>
  <c r="HF6" i="1"/>
  <c r="HG6" i="1" s="1"/>
  <c r="HG71" i="1"/>
  <c r="HD71" i="1"/>
  <c r="HE71" i="1"/>
  <c r="HD70" i="1"/>
  <c r="HD69" i="1"/>
  <c r="HE69" i="1"/>
  <c r="HD68" i="1"/>
  <c r="HD67" i="1"/>
  <c r="HE67" i="1"/>
  <c r="HD65" i="1"/>
  <c r="HE65" i="1"/>
  <c r="HD64" i="1"/>
  <c r="HE64" i="1"/>
  <c r="HD63" i="1"/>
  <c r="HE63" i="1"/>
  <c r="HD62" i="1"/>
  <c r="HE62" i="1"/>
  <c r="HD61" i="1"/>
  <c r="HE61" i="1"/>
  <c r="HD60" i="1"/>
  <c r="HD59" i="1"/>
  <c r="HE59" i="1" s="1"/>
  <c r="HD58" i="1"/>
  <c r="HE58" i="1" s="1"/>
  <c r="HD56" i="1"/>
  <c r="HD55" i="1"/>
  <c r="HE55" i="1"/>
  <c r="HD54" i="1"/>
  <c r="HD53" i="1"/>
  <c r="HE53" i="1" s="1"/>
  <c r="HD48" i="1"/>
  <c r="HE48" i="1"/>
  <c r="HD45" i="1"/>
  <c r="HE45" i="1" s="1"/>
  <c r="HD42" i="1"/>
  <c r="HE42" i="1"/>
  <c r="HD33" i="1"/>
  <c r="HE33" i="1"/>
  <c r="HD32" i="1"/>
  <c r="HE32" i="1"/>
  <c r="HD30" i="1"/>
  <c r="HE30" i="1" s="1"/>
  <c r="HD29" i="1"/>
  <c r="HE29" i="1" s="1"/>
  <c r="HD28" i="1"/>
  <c r="HE28" i="1" s="1"/>
  <c r="HD27" i="1"/>
  <c r="HE27" i="1" s="1"/>
  <c r="HD26" i="1"/>
  <c r="HE26" i="1" s="1"/>
  <c r="HD25" i="1"/>
  <c r="HE25" i="1"/>
  <c r="HD24" i="1"/>
  <c r="HE24" i="1" s="1"/>
  <c r="HD23" i="1"/>
  <c r="HE23" i="1"/>
  <c r="HD17" i="1"/>
  <c r="HE17" i="1" s="1"/>
  <c r="HD16" i="1"/>
  <c r="HE16" i="1" s="1"/>
  <c r="HD15" i="1"/>
  <c r="HE15" i="1" s="1"/>
  <c r="HD13" i="1"/>
  <c r="HE13" i="1" s="1"/>
  <c r="HD7" i="1"/>
  <c r="HE7" i="1" s="1"/>
  <c r="HD6" i="1"/>
  <c r="HE6" i="1" s="1"/>
  <c r="HB71" i="1"/>
  <c r="HC71" i="1"/>
  <c r="HB70" i="1"/>
  <c r="HB69" i="1"/>
  <c r="HC69" i="1"/>
  <c r="HB68" i="1"/>
  <c r="HB67" i="1"/>
  <c r="HC67" i="1"/>
  <c r="HB65" i="1"/>
  <c r="HC65" i="1" s="1"/>
  <c r="HB64" i="1"/>
  <c r="HC64" i="1" s="1"/>
  <c r="HB62" i="1"/>
  <c r="HC62" i="1"/>
  <c r="HB61" i="1"/>
  <c r="HC61" i="1" s="1"/>
  <c r="HB60" i="1"/>
  <c r="HC60" i="1"/>
  <c r="HB59" i="1"/>
  <c r="HC59" i="1" s="1"/>
  <c r="HB58" i="1"/>
  <c r="HC58" i="1" s="1"/>
  <c r="HB56" i="1"/>
  <c r="HB55" i="1"/>
  <c r="HB54" i="1"/>
  <c r="HB53" i="1"/>
  <c r="HB48" i="1"/>
  <c r="HC48" i="1" s="1"/>
  <c r="HB45" i="1"/>
  <c r="HC45" i="1" s="1"/>
  <c r="HB42" i="1"/>
  <c r="HC42" i="1"/>
  <c r="HB37" i="1"/>
  <c r="HC37" i="1"/>
  <c r="HB33" i="1"/>
  <c r="HC33" i="1"/>
  <c r="HB32" i="1"/>
  <c r="HC32" i="1"/>
  <c r="HB30" i="1"/>
  <c r="HC30" i="1" s="1"/>
  <c r="HB29" i="1"/>
  <c r="HC29" i="1"/>
  <c r="HB28" i="1"/>
  <c r="HC28" i="1" s="1"/>
  <c r="HB27" i="1"/>
  <c r="HC27" i="1"/>
  <c r="HB26" i="1"/>
  <c r="HC26" i="1" s="1"/>
  <c r="HB25" i="1"/>
  <c r="HC25" i="1" s="1"/>
  <c r="HB24" i="1"/>
  <c r="HC24" i="1" s="1"/>
  <c r="HB23" i="1"/>
  <c r="HC23" i="1" s="1"/>
  <c r="HB17" i="1"/>
  <c r="HC17" i="1" s="1"/>
  <c r="HB16" i="1"/>
  <c r="HC16" i="1"/>
  <c r="HB15" i="1"/>
  <c r="HC15" i="1" s="1"/>
  <c r="HB13" i="1"/>
  <c r="HC13" i="1"/>
  <c r="HB7" i="1"/>
  <c r="HC7" i="1" s="1"/>
  <c r="HB6" i="1"/>
  <c r="HC6" i="1" s="1"/>
  <c r="GZ71" i="1"/>
  <c r="HA71" i="1"/>
  <c r="GZ70" i="1"/>
  <c r="GZ69" i="1"/>
  <c r="HA69" i="1"/>
  <c r="GZ68" i="1"/>
  <c r="GZ67" i="1"/>
  <c r="HA67" i="1"/>
  <c r="GZ65" i="1"/>
  <c r="HA65" i="1"/>
  <c r="GZ62" i="1"/>
  <c r="HA62" i="1" s="1"/>
  <c r="GZ61" i="1"/>
  <c r="HA61" i="1" s="1"/>
  <c r="GZ60" i="1"/>
  <c r="GZ59" i="1"/>
  <c r="HA59" i="1"/>
  <c r="GZ58" i="1"/>
  <c r="HA58" i="1"/>
  <c r="GZ56" i="1"/>
  <c r="GZ55" i="1"/>
  <c r="HA55" i="1" s="1"/>
  <c r="GZ54" i="1"/>
  <c r="GZ53" i="1"/>
  <c r="HA53" i="1"/>
  <c r="GZ48" i="1"/>
  <c r="HA48" i="1"/>
  <c r="GZ45" i="1"/>
  <c r="HA45" i="1"/>
  <c r="GZ42" i="1"/>
  <c r="HA42" i="1"/>
  <c r="GZ33" i="1"/>
  <c r="HA33" i="1"/>
  <c r="GZ32" i="1"/>
  <c r="HA32" i="1"/>
  <c r="GZ30" i="1"/>
  <c r="HA30" i="1"/>
  <c r="GZ29" i="1"/>
  <c r="HA29" i="1"/>
  <c r="GZ28" i="1"/>
  <c r="HA28" i="1"/>
  <c r="GZ27" i="1"/>
  <c r="HA27" i="1"/>
  <c r="GZ26" i="1"/>
  <c r="HA26" i="1"/>
  <c r="GZ25" i="1"/>
  <c r="HA25" i="1"/>
  <c r="GZ24" i="1"/>
  <c r="HA24" i="1"/>
  <c r="GZ23" i="1"/>
  <c r="HA23" i="1"/>
  <c r="GZ17" i="1"/>
  <c r="HA17" i="1"/>
  <c r="GZ16" i="1"/>
  <c r="HA16" i="1"/>
  <c r="GZ15" i="1"/>
  <c r="HA15" i="1"/>
  <c r="GZ13" i="1"/>
  <c r="HA13" i="1"/>
  <c r="GZ7" i="1"/>
  <c r="HA7" i="1" s="1"/>
  <c r="GZ6" i="1"/>
  <c r="HA6" i="1" s="1"/>
  <c r="GZ5" i="1"/>
  <c r="HA5" i="1" s="1"/>
  <c r="GX13" i="1"/>
  <c r="GY13" i="1" s="1"/>
  <c r="MR13" i="1"/>
  <c r="GX71" i="1"/>
  <c r="GY71" i="1"/>
  <c r="GX70" i="1"/>
  <c r="GX69" i="1"/>
  <c r="GY69" i="1"/>
  <c r="GX68" i="1"/>
  <c r="GX67" i="1"/>
  <c r="GY67" i="1"/>
  <c r="GX65" i="1"/>
  <c r="GY65" i="1" s="1"/>
  <c r="GX63" i="1"/>
  <c r="GY63" i="1"/>
  <c r="GX62" i="1"/>
  <c r="GY62" i="1" s="1"/>
  <c r="GX61" i="1"/>
  <c r="GY61" i="1"/>
  <c r="GX60" i="1"/>
  <c r="GY60" i="1" s="1"/>
  <c r="GX59" i="1"/>
  <c r="GY59" i="1"/>
  <c r="GX58" i="1"/>
  <c r="GY58" i="1" s="1"/>
  <c r="GX56" i="1"/>
  <c r="GX55" i="1"/>
  <c r="GY55" i="1" s="1"/>
  <c r="GX54" i="1"/>
  <c r="GX53" i="1"/>
  <c r="GY53" i="1"/>
  <c r="GX48" i="1"/>
  <c r="GY48" i="1" s="1"/>
  <c r="GX45" i="1"/>
  <c r="GY45" i="1"/>
  <c r="GX42" i="1"/>
  <c r="GY42" i="1"/>
  <c r="GX33" i="1"/>
  <c r="GY33" i="1"/>
  <c r="GX32" i="1"/>
  <c r="GY32" i="1"/>
  <c r="GX30" i="1"/>
  <c r="GY30" i="1"/>
  <c r="GX29" i="1"/>
  <c r="GY29" i="1" s="1"/>
  <c r="GX28" i="1"/>
  <c r="GY28" i="1"/>
  <c r="GX27" i="1"/>
  <c r="GY27" i="1" s="1"/>
  <c r="GX26" i="1"/>
  <c r="GY26" i="1"/>
  <c r="GX25" i="1"/>
  <c r="GY25" i="1" s="1"/>
  <c r="GX24" i="1"/>
  <c r="GY24" i="1"/>
  <c r="GX23" i="1"/>
  <c r="GY23" i="1" s="1"/>
  <c r="GX17" i="1"/>
  <c r="GY17" i="1"/>
  <c r="GX16" i="1"/>
  <c r="GY16" i="1" s="1"/>
  <c r="GX15" i="1"/>
  <c r="GY15" i="1"/>
  <c r="GX7" i="1"/>
  <c r="GY7" i="1" s="1"/>
  <c r="GX6" i="1"/>
  <c r="GY6" i="1" s="1"/>
  <c r="MI10" i="1"/>
  <c r="MJ10" i="1"/>
  <c r="MK10" i="1"/>
  <c r="ML10" i="1"/>
  <c r="MM10" i="1"/>
  <c r="MN10" i="1"/>
  <c r="MO10" i="1"/>
  <c r="MP10" i="1"/>
  <c r="MQ10" i="1"/>
  <c r="MR10" i="1"/>
  <c r="MI13" i="1"/>
  <c r="MJ13" i="1"/>
  <c r="MK13" i="1"/>
  <c r="ML13" i="1"/>
  <c r="MM13" i="1"/>
  <c r="MN13" i="1"/>
  <c r="MO13" i="1"/>
  <c r="MP13" i="1"/>
  <c r="MQ13" i="1"/>
  <c r="MI15" i="1"/>
  <c r="MJ15" i="1"/>
  <c r="MK15" i="1"/>
  <c r="ML15" i="1"/>
  <c r="MM15" i="1"/>
  <c r="MN15" i="1"/>
  <c r="MO15" i="1"/>
  <c r="MP15" i="1"/>
  <c r="MQ15" i="1"/>
  <c r="MR15" i="1"/>
  <c r="MI16" i="1"/>
  <c r="MJ16" i="1"/>
  <c r="MK16" i="1"/>
  <c r="ML16" i="1"/>
  <c r="MM16" i="1"/>
  <c r="MN16" i="1"/>
  <c r="MO16" i="1"/>
  <c r="MP16" i="1"/>
  <c r="MQ16" i="1"/>
  <c r="MR16" i="1"/>
  <c r="MI17" i="1"/>
  <c r="MJ17" i="1"/>
  <c r="MK17" i="1"/>
  <c r="ML17" i="1"/>
  <c r="MM17" i="1"/>
  <c r="MN17" i="1"/>
  <c r="MO17" i="1"/>
  <c r="MP17" i="1"/>
  <c r="MQ17" i="1"/>
  <c r="MR17" i="1"/>
  <c r="MI23" i="1"/>
  <c r="MJ23" i="1"/>
  <c r="MK23" i="1"/>
  <c r="ML23" i="1"/>
  <c r="MM23" i="1"/>
  <c r="MN23" i="1"/>
  <c r="MO23" i="1"/>
  <c r="MP23" i="1"/>
  <c r="MQ23" i="1"/>
  <c r="MR23" i="1"/>
  <c r="MI24" i="1"/>
  <c r="MJ24" i="1"/>
  <c r="MK24" i="1"/>
  <c r="ML24" i="1"/>
  <c r="MM24" i="1"/>
  <c r="MN24" i="1"/>
  <c r="MO24" i="1"/>
  <c r="MP24" i="1"/>
  <c r="MQ24" i="1"/>
  <c r="MR24" i="1"/>
  <c r="MI25" i="1"/>
  <c r="MJ25" i="1"/>
  <c r="MK25" i="1"/>
  <c r="ML25" i="1"/>
  <c r="MM25" i="1"/>
  <c r="MN25" i="1"/>
  <c r="MO25" i="1"/>
  <c r="MP25" i="1"/>
  <c r="MQ25" i="1"/>
  <c r="MR25" i="1"/>
  <c r="MI26" i="1"/>
  <c r="MJ26" i="1"/>
  <c r="MK26" i="1"/>
  <c r="ML26" i="1"/>
  <c r="MM26" i="1"/>
  <c r="MN26" i="1"/>
  <c r="MO26" i="1"/>
  <c r="MP26" i="1"/>
  <c r="MQ26" i="1"/>
  <c r="MR26" i="1"/>
  <c r="MI27" i="1"/>
  <c r="MJ27" i="1"/>
  <c r="MK27" i="1"/>
  <c r="ML27" i="1"/>
  <c r="MM27" i="1"/>
  <c r="MN27" i="1"/>
  <c r="MO27" i="1"/>
  <c r="MP27" i="1"/>
  <c r="MQ27" i="1"/>
  <c r="MR27" i="1"/>
  <c r="MI28" i="1"/>
  <c r="MJ28" i="1"/>
  <c r="MK28" i="1"/>
  <c r="ML28" i="1"/>
  <c r="MM28" i="1"/>
  <c r="MN28" i="1"/>
  <c r="MO28" i="1"/>
  <c r="MP28" i="1"/>
  <c r="MQ28" i="1"/>
  <c r="MR28" i="1"/>
  <c r="MI29" i="1"/>
  <c r="MJ29" i="1"/>
  <c r="MK29" i="1"/>
  <c r="ML29" i="1"/>
  <c r="MM29" i="1"/>
  <c r="MN29" i="1"/>
  <c r="MO29" i="1"/>
  <c r="MP29" i="1"/>
  <c r="MQ29" i="1"/>
  <c r="MR29" i="1"/>
  <c r="MI30" i="1"/>
  <c r="MJ30" i="1"/>
  <c r="MK30" i="1"/>
  <c r="ML30" i="1"/>
  <c r="MM30" i="1"/>
  <c r="MN30" i="1"/>
  <c r="MO30" i="1"/>
  <c r="MP30" i="1"/>
  <c r="MQ30" i="1"/>
  <c r="MR30" i="1"/>
  <c r="MI32" i="1"/>
  <c r="MJ32" i="1"/>
  <c r="MK32" i="1"/>
  <c r="ML32" i="1"/>
  <c r="MM32" i="1"/>
  <c r="MN32" i="1"/>
  <c r="MO32" i="1"/>
  <c r="MP32" i="1"/>
  <c r="MQ32" i="1"/>
  <c r="MR32" i="1"/>
  <c r="MI33" i="1"/>
  <c r="MJ33" i="1"/>
  <c r="MK33" i="1"/>
  <c r="ML33" i="1"/>
  <c r="MM33" i="1"/>
  <c r="MN33" i="1"/>
  <c r="MO33" i="1"/>
  <c r="MP33" i="1"/>
  <c r="MQ33" i="1"/>
  <c r="MR33" i="1"/>
  <c r="MI37" i="1"/>
  <c r="MM37" i="1"/>
  <c r="MR37" i="1"/>
  <c r="MJ38" i="1"/>
  <c r="MN38" i="1"/>
  <c r="MR38" i="1"/>
  <c r="MI42" i="1"/>
  <c r="MJ42" i="1"/>
  <c r="MK42" i="1"/>
  <c r="ML42" i="1"/>
  <c r="MM42" i="1"/>
  <c r="MN42" i="1"/>
  <c r="MO42" i="1"/>
  <c r="MP42" i="1"/>
  <c r="MQ42" i="1"/>
  <c r="MR42" i="1"/>
  <c r="MI45" i="1"/>
  <c r="MJ45" i="1"/>
  <c r="MK45" i="1"/>
  <c r="ML45" i="1"/>
  <c r="MM45" i="1"/>
  <c r="MN45" i="1"/>
  <c r="MO45" i="1"/>
  <c r="MP45" i="1"/>
  <c r="MQ45" i="1"/>
  <c r="MR45" i="1"/>
  <c r="MI48" i="1"/>
  <c r="MJ48" i="1"/>
  <c r="MK48" i="1"/>
  <c r="ML48" i="1"/>
  <c r="MM48" i="1"/>
  <c r="MN48" i="1"/>
  <c r="MO48" i="1"/>
  <c r="MP48" i="1"/>
  <c r="MQ48" i="1"/>
  <c r="MR48" i="1"/>
  <c r="MR52" i="1"/>
  <c r="MI53" i="1"/>
  <c r="MJ53" i="1"/>
  <c r="MK53" i="1"/>
  <c r="ML53" i="1"/>
  <c r="MM53" i="1"/>
  <c r="MN53" i="1"/>
  <c r="MO53" i="1"/>
  <c r="MP53" i="1"/>
  <c r="MQ53" i="1"/>
  <c r="MR53" i="1"/>
  <c r="MI54" i="1"/>
  <c r="MJ54" i="1"/>
  <c r="MK54" i="1"/>
  <c r="ML54" i="1"/>
  <c r="MM54" i="1"/>
  <c r="MN54" i="1"/>
  <c r="MO54" i="1"/>
  <c r="MP54" i="1"/>
  <c r="MQ54" i="1"/>
  <c r="MR54" i="1"/>
  <c r="MI55" i="1"/>
  <c r="MJ55" i="1"/>
  <c r="MK55" i="1"/>
  <c r="ML55" i="1"/>
  <c r="MM55" i="1"/>
  <c r="MN55" i="1"/>
  <c r="MO55" i="1"/>
  <c r="MP55" i="1"/>
  <c r="MQ55" i="1"/>
  <c r="MR55" i="1"/>
  <c r="MI58" i="1"/>
  <c r="MJ58" i="1"/>
  <c r="MK58" i="1"/>
  <c r="ML58" i="1"/>
  <c r="MM58" i="1"/>
  <c r="MN58" i="1"/>
  <c r="MO58" i="1"/>
  <c r="MP58" i="1"/>
  <c r="MQ58" i="1"/>
  <c r="MR58" i="1"/>
  <c r="MI59" i="1"/>
  <c r="MJ59" i="1"/>
  <c r="MK59" i="1"/>
  <c r="ML59" i="1"/>
  <c r="MM59" i="1"/>
  <c r="MN59" i="1"/>
  <c r="MO59" i="1"/>
  <c r="MP59" i="1"/>
  <c r="MQ59" i="1"/>
  <c r="MR59" i="1"/>
  <c r="MI60" i="1"/>
  <c r="MJ60" i="1"/>
  <c r="MK60" i="1"/>
  <c r="ML60" i="1"/>
  <c r="MM60" i="1"/>
  <c r="MN60" i="1"/>
  <c r="MO60" i="1"/>
  <c r="MP60" i="1"/>
  <c r="MQ60" i="1"/>
  <c r="MR60" i="1"/>
  <c r="MI61" i="1"/>
  <c r="MJ61" i="1"/>
  <c r="MK61" i="1"/>
  <c r="ML61" i="1"/>
  <c r="MM61" i="1"/>
  <c r="MN61" i="1"/>
  <c r="MO61" i="1"/>
  <c r="MP61" i="1"/>
  <c r="MQ61" i="1"/>
  <c r="MR61" i="1"/>
  <c r="MI62" i="1"/>
  <c r="MJ62" i="1"/>
  <c r="MK62" i="1"/>
  <c r="ML62" i="1"/>
  <c r="MM62" i="1"/>
  <c r="MN62" i="1"/>
  <c r="MO62" i="1"/>
  <c r="MP62" i="1"/>
  <c r="MQ62" i="1"/>
  <c r="MR62" i="1"/>
  <c r="MI63" i="1"/>
  <c r="MJ63" i="1"/>
  <c r="MK63" i="1"/>
  <c r="ML63" i="1"/>
  <c r="MM63" i="1"/>
  <c r="MN63" i="1"/>
  <c r="MO63" i="1"/>
  <c r="MP63" i="1"/>
  <c r="MQ63" i="1"/>
  <c r="MR63" i="1"/>
  <c r="MI64" i="1"/>
  <c r="MJ64" i="1"/>
  <c r="MK64" i="1"/>
  <c r="ML64" i="1"/>
  <c r="MM64" i="1"/>
  <c r="MN64" i="1"/>
  <c r="MO64" i="1"/>
  <c r="MP64" i="1"/>
  <c r="MQ64" i="1"/>
  <c r="MR64" i="1"/>
  <c r="MI65" i="1"/>
  <c r="MJ65" i="1"/>
  <c r="MK65" i="1"/>
  <c r="ML65" i="1"/>
  <c r="MM65" i="1"/>
  <c r="MN65" i="1"/>
  <c r="MO65" i="1"/>
  <c r="MP65" i="1"/>
  <c r="MQ65" i="1"/>
  <c r="MR65" i="1"/>
  <c r="MI67" i="1"/>
  <c r="MJ67" i="1"/>
  <c r="MK67" i="1"/>
  <c r="ML67" i="1"/>
  <c r="MM67" i="1"/>
  <c r="MN67" i="1"/>
  <c r="MO67" i="1"/>
  <c r="MP67" i="1"/>
  <c r="MQ67" i="1"/>
  <c r="MR67" i="1"/>
  <c r="MI68" i="1"/>
  <c r="MJ68" i="1"/>
  <c r="MK68" i="1"/>
  <c r="ML68" i="1"/>
  <c r="MM68" i="1"/>
  <c r="MN68" i="1"/>
  <c r="MO68" i="1"/>
  <c r="MP68" i="1"/>
  <c r="MQ68" i="1"/>
  <c r="MR68" i="1"/>
  <c r="MI69" i="1"/>
  <c r="MJ69" i="1"/>
  <c r="MK69" i="1"/>
  <c r="ML69" i="1"/>
  <c r="MM69" i="1"/>
  <c r="MN69" i="1"/>
  <c r="MO69" i="1"/>
  <c r="MP69" i="1"/>
  <c r="MQ69" i="1"/>
  <c r="MR69" i="1"/>
  <c r="MI70" i="1"/>
  <c r="MJ70" i="1"/>
  <c r="MK70" i="1"/>
  <c r="ML70" i="1"/>
  <c r="MM70" i="1"/>
  <c r="MN70" i="1"/>
  <c r="MO70" i="1"/>
  <c r="MP70" i="1"/>
  <c r="MQ70" i="1"/>
  <c r="MR70" i="1"/>
  <c r="MI71" i="1"/>
  <c r="MJ71" i="1"/>
  <c r="MK71" i="1"/>
  <c r="ML71" i="1"/>
  <c r="MM71" i="1"/>
  <c r="MN71" i="1"/>
  <c r="MO71" i="1"/>
  <c r="MP71" i="1"/>
  <c r="MQ71" i="1"/>
  <c r="MR71" i="1"/>
  <c r="MG10" i="1"/>
  <c r="MH10" i="1"/>
  <c r="MG13" i="1"/>
  <c r="MH13" i="1"/>
  <c r="MG15" i="1"/>
  <c r="MH15" i="1"/>
  <c r="MG16" i="1"/>
  <c r="MH16" i="1"/>
  <c r="MG17" i="1"/>
  <c r="MH17" i="1"/>
  <c r="MG23" i="1"/>
  <c r="MH23" i="1"/>
  <c r="MG24" i="1"/>
  <c r="MH24" i="1"/>
  <c r="MG25" i="1"/>
  <c r="MH25" i="1"/>
  <c r="MG26" i="1"/>
  <c r="MH26" i="1"/>
  <c r="MG27" i="1"/>
  <c r="MH27" i="1"/>
  <c r="MG28" i="1"/>
  <c r="MH28" i="1"/>
  <c r="MG29" i="1"/>
  <c r="MH29" i="1"/>
  <c r="MG30" i="1"/>
  <c r="MH30" i="1"/>
  <c r="MG32" i="1"/>
  <c r="MH32" i="1"/>
  <c r="MG33" i="1"/>
  <c r="MH33" i="1"/>
  <c r="MG42" i="1"/>
  <c r="MH42" i="1"/>
  <c r="MG45" i="1"/>
  <c r="MH45" i="1"/>
  <c r="MG48" i="1"/>
  <c r="MH48" i="1"/>
  <c r="MG53" i="1"/>
  <c r="MH53" i="1"/>
  <c r="MG54" i="1"/>
  <c r="MH54" i="1"/>
  <c r="MG55" i="1"/>
  <c r="MH55" i="1"/>
  <c r="MG58" i="1"/>
  <c r="MH58" i="1"/>
  <c r="MG59" i="1"/>
  <c r="MH59" i="1"/>
  <c r="MG60" i="1"/>
  <c r="MH60" i="1"/>
  <c r="MG61" i="1"/>
  <c r="MH61" i="1"/>
  <c r="MG62" i="1"/>
  <c r="MH62" i="1"/>
  <c r="MG63" i="1"/>
  <c r="MH64" i="1"/>
  <c r="MG65" i="1"/>
  <c r="MH65" i="1"/>
  <c r="MG67" i="1"/>
  <c r="MH67" i="1"/>
  <c r="MG68" i="1"/>
  <c r="MH68" i="1"/>
  <c r="MG69" i="1"/>
  <c r="MH69" i="1"/>
  <c r="MG70" i="1"/>
  <c r="MH70" i="1"/>
  <c r="MG71" i="1"/>
  <c r="MH71" i="1"/>
  <c r="CY205" i="1"/>
  <c r="CX205" i="1"/>
  <c r="CW205" i="1"/>
  <c r="CV205" i="1"/>
  <c r="CU205" i="1"/>
  <c r="CT205" i="1"/>
  <c r="CS205" i="1"/>
  <c r="CR205" i="1"/>
  <c r="CQ205" i="1"/>
  <c r="CP205" i="1"/>
  <c r="CO205" i="1"/>
  <c r="CN205" i="1"/>
  <c r="CZ65" i="1"/>
  <c r="V63" i="22"/>
  <c r="MH63" i="1"/>
  <c r="CZ62" i="1"/>
  <c r="V60" i="22" s="1"/>
  <c r="CZ61" i="1"/>
  <c r="V59" i="22"/>
  <c r="CZ60" i="1"/>
  <c r="V58" i="22" s="1"/>
  <c r="CZ59" i="1"/>
  <c r="V57" i="22"/>
  <c r="CZ58" i="1"/>
  <c r="V56" i="22" s="1"/>
  <c r="CZ56" i="1"/>
  <c r="V54" i="22" s="1"/>
  <c r="CZ55" i="1"/>
  <c r="V53" i="22" s="1"/>
  <c r="CZ54" i="1"/>
  <c r="V52" i="22" s="1"/>
  <c r="CZ53" i="1"/>
  <c r="V51" i="22"/>
  <c r="MI52" i="1"/>
  <c r="MP50" i="1"/>
  <c r="MJ50" i="1"/>
  <c r="CZ48" i="1"/>
  <c r="V46" i="22"/>
  <c r="CZ45" i="1"/>
  <c r="V43" i="22"/>
  <c r="CV11" i="1"/>
  <c r="MO11" i="1" s="1"/>
  <c r="MM38" i="1"/>
  <c r="HD38" i="1"/>
  <c r="HE38" i="1"/>
  <c r="MI38" i="1"/>
  <c r="MG38" i="1"/>
  <c r="HT37" i="1"/>
  <c r="HU37" i="1"/>
  <c r="MP37" i="1"/>
  <c r="MH37" i="1"/>
  <c r="GZ37" i="1"/>
  <c r="HA37" i="1"/>
  <c r="ML34" i="1"/>
  <c r="CZ28" i="1"/>
  <c r="CZ27" i="1"/>
  <c r="V26" i="22"/>
  <c r="V25" i="22"/>
  <c r="V24" i="22"/>
  <c r="CZ23" i="1"/>
  <c r="V22" i="22"/>
  <c r="CZ7" i="1"/>
  <c r="V6" i="22" s="1"/>
  <c r="CZ6" i="1"/>
  <c r="V5" i="22" s="1"/>
  <c r="HL5" i="1"/>
  <c r="HM5" i="1" s="1"/>
  <c r="HD5" i="1"/>
  <c r="HE5" i="1" s="1"/>
  <c r="HB5" i="1"/>
  <c r="HC5" i="1" s="1"/>
  <c r="GX5" i="1"/>
  <c r="GY5" i="1" s="1"/>
  <c r="CZ64" i="1"/>
  <c r="V62" i="22" s="1"/>
  <c r="MG64" i="1"/>
  <c r="GX64" i="1"/>
  <c r="GY64" i="1"/>
  <c r="GX38" i="1"/>
  <c r="GY38" i="1"/>
  <c r="HN38" i="1"/>
  <c r="HO38" i="1"/>
  <c r="HL37" i="1"/>
  <c r="HM37" i="1" s="1"/>
  <c r="CR11" i="1"/>
  <c r="G12" i="23" s="1"/>
  <c r="HF38" i="1"/>
  <c r="HG38" i="1"/>
  <c r="HF5" i="1"/>
  <c r="HG5" i="1" s="1"/>
  <c r="HN5" i="1"/>
  <c r="HO5" i="1" s="1"/>
  <c r="MG37" i="1"/>
  <c r="GX37" i="1"/>
  <c r="GY37" i="1"/>
  <c r="MK37" i="1"/>
  <c r="HF37" i="1"/>
  <c r="HG37" i="1"/>
  <c r="MO37" i="1"/>
  <c r="HN37" i="1"/>
  <c r="HO37" i="1"/>
  <c r="HP37" i="1"/>
  <c r="HQ37" i="1"/>
  <c r="CO11" i="1"/>
  <c r="GZ38" i="1"/>
  <c r="HA38" i="1"/>
  <c r="CS11" i="1"/>
  <c r="HH38" i="1"/>
  <c r="HI38" i="1"/>
  <c r="MP38" i="1"/>
  <c r="HP38" i="1"/>
  <c r="HQ38" i="1"/>
  <c r="GZ64" i="1"/>
  <c r="HA64" i="1" s="1"/>
  <c r="HB38" i="1"/>
  <c r="HC38" i="1"/>
  <c r="HD37" i="1"/>
  <c r="HE37" i="1"/>
  <c r="HH5" i="1"/>
  <c r="HI5" i="1" s="1"/>
  <c r="HP5" i="1"/>
  <c r="HQ5" i="1" s="1"/>
  <c r="ML37" i="1"/>
  <c r="HH37" i="1"/>
  <c r="HI37" i="1"/>
  <c r="MQ38" i="1"/>
  <c r="HT38" i="1"/>
  <c r="HU38" i="1"/>
  <c r="HR38" i="1"/>
  <c r="HS38" i="1"/>
  <c r="HB63" i="1"/>
  <c r="HC63" i="1" s="1"/>
  <c r="MK34" i="1"/>
  <c r="HJ5" i="1"/>
  <c r="HK5" i="1" s="1"/>
  <c r="HL38" i="1"/>
  <c r="HM38" i="1" s="1"/>
  <c r="MQ37" i="1"/>
  <c r="GZ63" i="1"/>
  <c r="HA63" i="1"/>
  <c r="HR5" i="1"/>
  <c r="HS5" i="1" s="1"/>
  <c r="CZ13" i="1"/>
  <c r="V12" i="22"/>
  <c r="CU11" i="1"/>
  <c r="CU43" i="1" s="1"/>
  <c r="MO38" i="1"/>
  <c r="MH38" i="1"/>
  <c r="MJ37" i="1"/>
  <c r="ML38" i="1"/>
  <c r="MK38" i="1"/>
  <c r="MN37" i="1"/>
  <c r="ML22" i="1"/>
  <c r="CQ11" i="1"/>
  <c r="CZ63" i="1"/>
  <c r="V61" i="22" s="1"/>
  <c r="CT11" i="1"/>
  <c r="I12" i="23" s="1"/>
  <c r="CP11" i="1"/>
  <c r="CP35" i="1" s="1"/>
  <c r="CZ38" i="1"/>
  <c r="V36" i="22"/>
  <c r="MG11" i="1"/>
  <c r="CX11" i="1"/>
  <c r="CZ37" i="1"/>
  <c r="V35" i="22"/>
  <c r="CZ50" i="1"/>
  <c r="V48" i="22"/>
  <c r="ME56" i="1"/>
  <c r="CS20" i="1"/>
  <c r="ML20" i="1" s="1"/>
  <c r="CO35" i="1"/>
  <c r="CO43" i="1"/>
  <c r="CO20" i="1"/>
  <c r="MH11" i="1"/>
  <c r="D12" i="23"/>
  <c r="CO4" i="1"/>
  <c r="GZ11" i="1"/>
  <c r="HA11" i="1"/>
  <c r="CN4" i="1"/>
  <c r="CJ38" i="1"/>
  <c r="CJ37" i="1"/>
  <c r="MH20" i="1"/>
  <c r="MG35" i="1"/>
  <c r="CJ18" i="1"/>
  <c r="CJ52" i="1"/>
  <c r="CJ50" i="1"/>
  <c r="CJ39" i="1"/>
  <c r="CJ34" i="1"/>
  <c r="CJ22" i="1"/>
  <c r="CJ19" i="1"/>
  <c r="ME19" i="1" s="1"/>
  <c r="CI5" i="1"/>
  <c r="CI38" i="1"/>
  <c r="CI37" i="1"/>
  <c r="CI34" i="1"/>
  <c r="MD34" i="1" s="1"/>
  <c r="CI52" i="1"/>
  <c r="CI50" i="1"/>
  <c r="MD50" i="1" s="1"/>
  <c r="CI39" i="1"/>
  <c r="MD39" i="1" s="1"/>
  <c r="CI22" i="1"/>
  <c r="CI19" i="1"/>
  <c r="CI18" i="1"/>
  <c r="MD18" i="1" s="1"/>
  <c r="CH38" i="1"/>
  <c r="CH37" i="1"/>
  <c r="CH5" i="1"/>
  <c r="CH52" i="1"/>
  <c r="MC52" i="1" s="1"/>
  <c r="CH50" i="1"/>
  <c r="MC50" i="1" s="1"/>
  <c r="CH39" i="1"/>
  <c r="MC39" i="1" s="1"/>
  <c r="CH34" i="1"/>
  <c r="CH22" i="1"/>
  <c r="MC22" i="1" s="1"/>
  <c r="CH19" i="1"/>
  <c r="MC19" i="1" s="1"/>
  <c r="CH18" i="1"/>
  <c r="CG37" i="1"/>
  <c r="CG38" i="1"/>
  <c r="CG5" i="1"/>
  <c r="CF5" i="1"/>
  <c r="CG52" i="1"/>
  <c r="CG50" i="1"/>
  <c r="CG39" i="1"/>
  <c r="CG46" i="1" s="1"/>
  <c r="CG34" i="1"/>
  <c r="CG22" i="1"/>
  <c r="CG49" i="1" s="1"/>
  <c r="CG19" i="1"/>
  <c r="MB19" i="1" s="1"/>
  <c r="CG18" i="1"/>
  <c r="MB18" i="1" s="1"/>
  <c r="CF38" i="1"/>
  <c r="CF37" i="1"/>
  <c r="MA56" i="1"/>
  <c r="CF52" i="1"/>
  <c r="CF50" i="1"/>
  <c r="CF39" i="1"/>
  <c r="CF34" i="1"/>
  <c r="CF22" i="1"/>
  <c r="CF49" i="1" s="1"/>
  <c r="MA49" i="1" s="1"/>
  <c r="CF19" i="1"/>
  <c r="CF18" i="1"/>
  <c r="LZ56" i="1"/>
  <c r="CE38" i="1"/>
  <c r="CE37" i="1"/>
  <c r="CE5" i="1"/>
  <c r="CE52" i="1"/>
  <c r="LZ52" i="1" s="1"/>
  <c r="CE50" i="1"/>
  <c r="LZ50" i="1" s="1"/>
  <c r="CE39" i="1"/>
  <c r="CE34" i="1"/>
  <c r="CE22" i="1"/>
  <c r="LZ22" i="1" s="1"/>
  <c r="CE49" i="1"/>
  <c r="GL49" i="1" s="1"/>
  <c r="GM49" i="1" s="1"/>
  <c r="CE19" i="1"/>
  <c r="CE18" i="1"/>
  <c r="LZ18" i="1" s="1"/>
  <c r="CD5" i="1"/>
  <c r="CD38" i="1"/>
  <c r="CD37" i="1"/>
  <c r="LY56" i="1"/>
  <c r="CD19" i="1"/>
  <c r="LY19" i="1" s="1"/>
  <c r="CD52" i="1"/>
  <c r="GH52" i="1" s="1"/>
  <c r="GI52" i="1" s="1"/>
  <c r="CD50" i="1"/>
  <c r="CD34" i="1"/>
  <c r="CD22" i="1"/>
  <c r="CD49" i="1"/>
  <c r="CD18" i="1"/>
  <c r="LY18" i="1" s="1"/>
  <c r="CD39" i="1"/>
  <c r="LY39" i="1" s="1"/>
  <c r="CC37" i="1"/>
  <c r="CC38" i="1"/>
  <c r="CC5" i="1"/>
  <c r="LX56" i="1"/>
  <c r="CC52" i="1"/>
  <c r="LX52" i="1" s="1"/>
  <c r="CC50" i="1"/>
  <c r="CC39" i="1"/>
  <c r="CC34" i="1"/>
  <c r="CC22" i="1"/>
  <c r="LX22" i="1" s="1"/>
  <c r="CC49" i="1"/>
  <c r="CC19" i="1"/>
  <c r="LX19" i="1" s="1"/>
  <c r="CC18" i="1"/>
  <c r="LX18" i="1" s="1"/>
  <c r="LW56" i="1"/>
  <c r="CB5" i="1"/>
  <c r="CB38" i="1"/>
  <c r="CB37" i="1"/>
  <c r="CB52" i="1"/>
  <c r="CB50" i="1"/>
  <c r="LW50" i="1" s="1"/>
  <c r="CB39" i="1"/>
  <c r="CB40" i="1" s="1"/>
  <c r="LW40" i="1" s="1"/>
  <c r="CB34" i="1"/>
  <c r="LW34" i="1" s="1"/>
  <c r="CB22" i="1"/>
  <c r="CB19" i="1"/>
  <c r="LW19" i="1" s="1"/>
  <c r="CB18" i="1"/>
  <c r="CA5" i="1"/>
  <c r="CA38" i="1"/>
  <c r="CA37" i="1"/>
  <c r="CA63" i="1"/>
  <c r="LV56" i="1"/>
  <c r="CA52" i="1"/>
  <c r="CA19" i="1"/>
  <c r="CA50" i="1"/>
  <c r="CA34" i="1"/>
  <c r="LV34" i="1" s="1"/>
  <c r="CA22" i="1"/>
  <c r="CA49" i="1" s="1"/>
  <c r="CA18" i="1"/>
  <c r="LV18" i="1" s="1"/>
  <c r="CA39" i="1"/>
  <c r="CA46" i="1" s="1"/>
  <c r="BZ64" i="1"/>
  <c r="LU56" i="1"/>
  <c r="BZ38" i="1"/>
  <c r="BZ37" i="1"/>
  <c r="BZ5" i="1"/>
  <c r="BZ11" i="1"/>
  <c r="BZ52" i="1"/>
  <c r="BZ50" i="1"/>
  <c r="BZ39" i="1"/>
  <c r="LU39" i="1" s="1"/>
  <c r="BZ34" i="1"/>
  <c r="FZ34" i="1" s="1"/>
  <c r="GA34" i="1" s="1"/>
  <c r="BZ22" i="1"/>
  <c r="BZ49" i="1" s="1"/>
  <c r="LU49" i="1" s="1"/>
  <c r="BZ19" i="1"/>
  <c r="BZ18" i="1"/>
  <c r="LU18" i="1" s="1"/>
  <c r="BW38" i="1"/>
  <c r="BW37" i="1"/>
  <c r="BW5" i="1"/>
  <c r="A53" i="22"/>
  <c r="D53" i="22"/>
  <c r="G53" i="22"/>
  <c r="J53" i="22"/>
  <c r="A54" i="22"/>
  <c r="D54" i="22"/>
  <c r="G54" i="22"/>
  <c r="J54" i="22"/>
  <c r="CL6" i="1"/>
  <c r="S5" i="22" s="1"/>
  <c r="S69" i="22"/>
  <c r="S68" i="22"/>
  <c r="W68" i="22" s="1"/>
  <c r="X68" i="22" s="1"/>
  <c r="S67" i="22"/>
  <c r="W67" i="22" s="1"/>
  <c r="X67" i="22" s="1"/>
  <c r="S66" i="22"/>
  <c r="S65" i="22"/>
  <c r="S64" i="22"/>
  <c r="W64" i="22" s="1"/>
  <c r="X64" i="22" s="1"/>
  <c r="S49" i="22"/>
  <c r="T49" i="22" s="1"/>
  <c r="U49" i="22" s="1"/>
  <c r="S42" i="22"/>
  <c r="T42" i="22" s="1"/>
  <c r="U42" i="22" s="1"/>
  <c r="S41" i="22"/>
  <c r="S40" i="22"/>
  <c r="T40" i="22" s="1"/>
  <c r="U40" i="22" s="1"/>
  <c r="S39" i="22"/>
  <c r="W39" i="22" s="1"/>
  <c r="S34" i="22"/>
  <c r="S33" i="22"/>
  <c r="S32" i="22"/>
  <c r="T32" i="22" s="1"/>
  <c r="U32" i="22" s="1"/>
  <c r="S31" i="22"/>
  <c r="S30" i="22"/>
  <c r="T30" i="22" s="1"/>
  <c r="U30" i="22" s="1"/>
  <c r="S29" i="22"/>
  <c r="T29" i="22" s="1"/>
  <c r="U29" i="22" s="1"/>
  <c r="S28" i="22"/>
  <c r="S20" i="22"/>
  <c r="S19" i="22"/>
  <c r="S18" i="22"/>
  <c r="S16" i="22"/>
  <c r="T16" i="22" s="1"/>
  <c r="U16" i="22" s="1"/>
  <c r="S15" i="22"/>
  <c r="S14" i="22"/>
  <c r="T14" i="22" s="1"/>
  <c r="U14" i="22" s="1"/>
  <c r="S13" i="22"/>
  <c r="S11" i="22"/>
  <c r="T11" i="22" s="1"/>
  <c r="U11" i="22" s="1"/>
  <c r="S9" i="22"/>
  <c r="T9" i="22" s="1"/>
  <c r="U9" i="22" s="1"/>
  <c r="S8" i="22"/>
  <c r="BW52" i="1"/>
  <c r="LT52" i="1" s="1"/>
  <c r="BW50" i="1"/>
  <c r="BW39" i="1"/>
  <c r="BW34" i="1"/>
  <c r="BW22" i="1"/>
  <c r="BW49" i="1" s="1"/>
  <c r="BW19" i="1"/>
  <c r="LT19" i="1" s="1"/>
  <c r="BW18" i="1"/>
  <c r="LT18" i="1" s="1"/>
  <c r="BV5" i="1"/>
  <c r="BV38" i="1"/>
  <c r="BV37" i="1"/>
  <c r="LS56" i="1"/>
  <c r="BV52" i="1"/>
  <c r="LS52" i="1" s="1"/>
  <c r="BV50" i="1"/>
  <c r="BV39" i="1"/>
  <c r="BV34" i="1"/>
  <c r="LS34" i="1" s="1"/>
  <c r="BV22" i="1"/>
  <c r="BV19" i="1"/>
  <c r="BV18" i="1"/>
  <c r="BV46" i="1"/>
  <c r="BT38" i="1"/>
  <c r="BU5" i="1"/>
  <c r="BT37" i="1"/>
  <c r="BU38" i="1"/>
  <c r="BU37" i="1"/>
  <c r="D18" i="23"/>
  <c r="E18" i="23"/>
  <c r="F18" i="23"/>
  <c r="G18" i="23"/>
  <c r="H18" i="23"/>
  <c r="I18" i="23"/>
  <c r="J18" i="23"/>
  <c r="K18" i="23"/>
  <c r="L18" i="23"/>
  <c r="M18" i="23"/>
  <c r="N18" i="23"/>
  <c r="MF71" i="1"/>
  <c r="ME71" i="1"/>
  <c r="MD71" i="1"/>
  <c r="MC71" i="1"/>
  <c r="MB71" i="1"/>
  <c r="MA71" i="1"/>
  <c r="LZ71" i="1"/>
  <c r="LY71" i="1"/>
  <c r="LX71" i="1"/>
  <c r="LW71" i="1"/>
  <c r="LV71" i="1"/>
  <c r="MF70" i="1"/>
  <c r="ME70" i="1"/>
  <c r="MD70" i="1"/>
  <c r="MC70" i="1"/>
  <c r="MB70" i="1"/>
  <c r="MA70" i="1"/>
  <c r="LZ70" i="1"/>
  <c r="LY70" i="1"/>
  <c r="LX70" i="1"/>
  <c r="LW70" i="1"/>
  <c r="LV70" i="1"/>
  <c r="MF69" i="1"/>
  <c r="ME69" i="1"/>
  <c r="MD69" i="1"/>
  <c r="MC69" i="1"/>
  <c r="MB69" i="1"/>
  <c r="MA69" i="1"/>
  <c r="LZ69" i="1"/>
  <c r="LY69" i="1"/>
  <c r="LX69" i="1"/>
  <c r="LW69" i="1"/>
  <c r="LV69" i="1"/>
  <c r="MF68" i="1"/>
  <c r="ME68" i="1"/>
  <c r="MD68" i="1"/>
  <c r="MC68" i="1"/>
  <c r="MB68" i="1"/>
  <c r="MA68" i="1"/>
  <c r="LZ68" i="1"/>
  <c r="LY68" i="1"/>
  <c r="LX68" i="1"/>
  <c r="LW68" i="1"/>
  <c r="LV68" i="1"/>
  <c r="MF67" i="1"/>
  <c r="ME67" i="1"/>
  <c r="MD67" i="1"/>
  <c r="MC67" i="1"/>
  <c r="MB67" i="1"/>
  <c r="MA67" i="1"/>
  <c r="LZ67" i="1"/>
  <c r="LY67" i="1"/>
  <c r="LX67" i="1"/>
  <c r="LW67" i="1"/>
  <c r="LV67" i="1"/>
  <c r="MF65" i="1"/>
  <c r="ME65" i="1"/>
  <c r="MD65" i="1"/>
  <c r="MC65" i="1"/>
  <c r="MB65" i="1"/>
  <c r="MA65" i="1"/>
  <c r="LZ65" i="1"/>
  <c r="LY65" i="1"/>
  <c r="LX65" i="1"/>
  <c r="LW65" i="1"/>
  <c r="LV65" i="1"/>
  <c r="MF64" i="1"/>
  <c r="ME64" i="1"/>
  <c r="MD64" i="1"/>
  <c r="MC64" i="1"/>
  <c r="MB64" i="1"/>
  <c r="MA64" i="1"/>
  <c r="LZ64" i="1"/>
  <c r="LY64" i="1"/>
  <c r="LX64" i="1"/>
  <c r="LW64" i="1"/>
  <c r="LV64" i="1"/>
  <c r="MF63" i="1"/>
  <c r="ME63" i="1"/>
  <c r="MD63" i="1"/>
  <c r="MC63" i="1"/>
  <c r="MB63" i="1"/>
  <c r="MA63" i="1"/>
  <c r="LZ63" i="1"/>
  <c r="LY63" i="1"/>
  <c r="LX63" i="1"/>
  <c r="LW63" i="1"/>
  <c r="LV63" i="1"/>
  <c r="MF62" i="1"/>
  <c r="ME62" i="1"/>
  <c r="MD62" i="1"/>
  <c r="MC62" i="1"/>
  <c r="MB62" i="1"/>
  <c r="MA62" i="1"/>
  <c r="LZ62" i="1"/>
  <c r="LY62" i="1"/>
  <c r="LX62" i="1"/>
  <c r="LW62" i="1"/>
  <c r="LV62" i="1"/>
  <c r="MF61" i="1"/>
  <c r="ME61" i="1"/>
  <c r="MD61" i="1"/>
  <c r="MC61" i="1"/>
  <c r="MB61" i="1"/>
  <c r="MA61" i="1"/>
  <c r="LZ61" i="1"/>
  <c r="LY61" i="1"/>
  <c r="LX61" i="1"/>
  <c r="LW61" i="1"/>
  <c r="LV61" i="1"/>
  <c r="MF60" i="1"/>
  <c r="ME60" i="1"/>
  <c r="MD60" i="1"/>
  <c r="MC60" i="1"/>
  <c r="MB60" i="1"/>
  <c r="MA60" i="1"/>
  <c r="LZ60" i="1"/>
  <c r="LY60" i="1"/>
  <c r="LX60" i="1"/>
  <c r="LW60" i="1"/>
  <c r="LV60" i="1"/>
  <c r="MF59" i="1"/>
  <c r="ME59" i="1"/>
  <c r="MD59" i="1"/>
  <c r="MC59" i="1"/>
  <c r="MB59" i="1"/>
  <c r="MA59" i="1"/>
  <c r="LZ59" i="1"/>
  <c r="LY59" i="1"/>
  <c r="LX59" i="1"/>
  <c r="LW59" i="1"/>
  <c r="LV59" i="1"/>
  <c r="MF58" i="1"/>
  <c r="ME58" i="1"/>
  <c r="MD58" i="1"/>
  <c r="MC58" i="1"/>
  <c r="MB58" i="1"/>
  <c r="MA58" i="1"/>
  <c r="LZ58" i="1"/>
  <c r="LY58" i="1"/>
  <c r="LX58" i="1"/>
  <c r="LW58" i="1"/>
  <c r="LV58" i="1"/>
  <c r="MF55" i="1"/>
  <c r="ME55" i="1"/>
  <c r="MD55" i="1"/>
  <c r="MC55" i="1"/>
  <c r="MB55" i="1"/>
  <c r="MA55" i="1"/>
  <c r="LZ55" i="1"/>
  <c r="LY55" i="1"/>
  <c r="LX55" i="1"/>
  <c r="LW55" i="1"/>
  <c r="LV55" i="1"/>
  <c r="MF54" i="1"/>
  <c r="ME54" i="1"/>
  <c r="MD54" i="1"/>
  <c r="MC54" i="1"/>
  <c r="MB54" i="1"/>
  <c r="MA54" i="1"/>
  <c r="LZ54" i="1"/>
  <c r="LY54" i="1"/>
  <c r="LX54" i="1"/>
  <c r="LW54" i="1"/>
  <c r="LV54" i="1"/>
  <c r="MF53" i="1"/>
  <c r="ME53" i="1"/>
  <c r="MD53" i="1"/>
  <c r="MC53" i="1"/>
  <c r="MB53" i="1"/>
  <c r="MA53" i="1"/>
  <c r="LZ53" i="1"/>
  <c r="LY53" i="1"/>
  <c r="LX53" i="1"/>
  <c r="LW53" i="1"/>
  <c r="LV53" i="1"/>
  <c r="MF48" i="1"/>
  <c r="ME48" i="1"/>
  <c r="MD48" i="1"/>
  <c r="MC48" i="1"/>
  <c r="MB48" i="1"/>
  <c r="MA48" i="1"/>
  <c r="LZ48" i="1"/>
  <c r="LY48" i="1"/>
  <c r="LX48" i="1"/>
  <c r="LW48" i="1"/>
  <c r="LV48" i="1"/>
  <c r="MF45" i="1"/>
  <c r="ME45" i="1"/>
  <c r="MD45" i="1"/>
  <c r="MC45" i="1"/>
  <c r="MB45" i="1"/>
  <c r="MA45" i="1"/>
  <c r="LZ45" i="1"/>
  <c r="LY45" i="1"/>
  <c r="LX45" i="1"/>
  <c r="LW45" i="1"/>
  <c r="LV45" i="1"/>
  <c r="MF42" i="1"/>
  <c r="ME42" i="1"/>
  <c r="MD42" i="1"/>
  <c r="MC42" i="1"/>
  <c r="MB42" i="1"/>
  <c r="MA42" i="1"/>
  <c r="LZ42" i="1"/>
  <c r="LY42" i="1"/>
  <c r="LX42" i="1"/>
  <c r="LW42" i="1"/>
  <c r="LV42" i="1"/>
  <c r="MF38" i="1"/>
  <c r="ME38" i="1"/>
  <c r="MD38" i="1"/>
  <c r="MC38" i="1"/>
  <c r="MF37" i="1"/>
  <c r="ME37" i="1"/>
  <c r="MD37" i="1"/>
  <c r="MF33" i="1"/>
  <c r="ME33" i="1"/>
  <c r="MD33" i="1"/>
  <c r="MC33" i="1"/>
  <c r="MB33" i="1"/>
  <c r="MA33" i="1"/>
  <c r="LZ33" i="1"/>
  <c r="LY33" i="1"/>
  <c r="LX33" i="1"/>
  <c r="LW33" i="1"/>
  <c r="LV33" i="1"/>
  <c r="MF32" i="1"/>
  <c r="ME32" i="1"/>
  <c r="MD32" i="1"/>
  <c r="MC32" i="1"/>
  <c r="MB32" i="1"/>
  <c r="MA32" i="1"/>
  <c r="LZ32" i="1"/>
  <c r="LY32" i="1"/>
  <c r="LX32" i="1"/>
  <c r="LW32" i="1"/>
  <c r="LV32" i="1"/>
  <c r="MF30" i="1"/>
  <c r="ME30" i="1"/>
  <c r="MD30" i="1"/>
  <c r="MC30" i="1"/>
  <c r="MB30" i="1"/>
  <c r="MA30" i="1"/>
  <c r="LZ30" i="1"/>
  <c r="LY30" i="1"/>
  <c r="LX30" i="1"/>
  <c r="LW30" i="1"/>
  <c r="LV30" i="1"/>
  <c r="MF29" i="1"/>
  <c r="ME29" i="1"/>
  <c r="MD29" i="1"/>
  <c r="MC29" i="1"/>
  <c r="MB29" i="1"/>
  <c r="MA29" i="1"/>
  <c r="LZ29" i="1"/>
  <c r="LY29" i="1"/>
  <c r="LX29" i="1"/>
  <c r="LW29" i="1"/>
  <c r="LV29" i="1"/>
  <c r="MF28" i="1"/>
  <c r="ME28" i="1"/>
  <c r="MD28" i="1"/>
  <c r="MC28" i="1"/>
  <c r="MB28" i="1"/>
  <c r="MA28" i="1"/>
  <c r="LZ28" i="1"/>
  <c r="LY28" i="1"/>
  <c r="LX28" i="1"/>
  <c r="LW28" i="1"/>
  <c r="LV28" i="1"/>
  <c r="MF27" i="1"/>
  <c r="ME27" i="1"/>
  <c r="MD27" i="1"/>
  <c r="MC27" i="1"/>
  <c r="MB27" i="1"/>
  <c r="MA27" i="1"/>
  <c r="LZ27" i="1"/>
  <c r="LY27" i="1"/>
  <c r="LX27" i="1"/>
  <c r="LW27" i="1"/>
  <c r="LV27" i="1"/>
  <c r="MF26" i="1"/>
  <c r="ME26" i="1"/>
  <c r="MD26" i="1"/>
  <c r="MC26" i="1"/>
  <c r="MB26" i="1"/>
  <c r="MA26" i="1"/>
  <c r="LZ26" i="1"/>
  <c r="LY26" i="1"/>
  <c r="LX26" i="1"/>
  <c r="LW26" i="1"/>
  <c r="LV26" i="1"/>
  <c r="MF25" i="1"/>
  <c r="ME25" i="1"/>
  <c r="MD25" i="1"/>
  <c r="MC25" i="1"/>
  <c r="MB25" i="1"/>
  <c r="MA25" i="1"/>
  <c r="LZ25" i="1"/>
  <c r="LY25" i="1"/>
  <c r="LX25" i="1"/>
  <c r="LW25" i="1"/>
  <c r="LV25" i="1"/>
  <c r="MF24" i="1"/>
  <c r="ME24" i="1"/>
  <c r="MD24" i="1"/>
  <c r="MC24" i="1"/>
  <c r="MB24" i="1"/>
  <c r="MA24" i="1"/>
  <c r="LZ24" i="1"/>
  <c r="LY24" i="1"/>
  <c r="LX24" i="1"/>
  <c r="LW24" i="1"/>
  <c r="LV24" i="1"/>
  <c r="MF23" i="1"/>
  <c r="ME23" i="1"/>
  <c r="MD23" i="1"/>
  <c r="MC23" i="1"/>
  <c r="MB23" i="1"/>
  <c r="MA23" i="1"/>
  <c r="LZ23" i="1"/>
  <c r="LY23" i="1"/>
  <c r="LX23" i="1"/>
  <c r="LW23" i="1"/>
  <c r="LV23" i="1"/>
  <c r="MF17" i="1"/>
  <c r="ME17" i="1"/>
  <c r="MD17" i="1"/>
  <c r="MC17" i="1"/>
  <c r="MB17" i="1"/>
  <c r="MA17" i="1"/>
  <c r="LZ17" i="1"/>
  <c r="LY17" i="1"/>
  <c r="LX17" i="1"/>
  <c r="LW17" i="1"/>
  <c r="LV17" i="1"/>
  <c r="MF16" i="1"/>
  <c r="ME16" i="1"/>
  <c r="MD16" i="1"/>
  <c r="MC16" i="1"/>
  <c r="MB16" i="1"/>
  <c r="MA16" i="1"/>
  <c r="LZ16" i="1"/>
  <c r="LY16" i="1"/>
  <c r="LX16" i="1"/>
  <c r="LW16" i="1"/>
  <c r="LV16" i="1"/>
  <c r="MF15" i="1"/>
  <c r="ME15" i="1"/>
  <c r="MD15" i="1"/>
  <c r="MC15" i="1"/>
  <c r="MB15" i="1"/>
  <c r="MA15" i="1"/>
  <c r="LZ15" i="1"/>
  <c r="LY15" i="1"/>
  <c r="LX15" i="1"/>
  <c r="LW15" i="1"/>
  <c r="LV15" i="1"/>
  <c r="MF13" i="1"/>
  <c r="ME13" i="1"/>
  <c r="MD13" i="1"/>
  <c r="MC13" i="1"/>
  <c r="MB13" i="1"/>
  <c r="MA13" i="1"/>
  <c r="LZ13" i="1"/>
  <c r="LY13" i="1"/>
  <c r="LX13" i="1"/>
  <c r="LW13" i="1"/>
  <c r="LV13" i="1"/>
  <c r="MF10" i="1"/>
  <c r="ME10" i="1"/>
  <c r="MD10" i="1"/>
  <c r="MC10" i="1"/>
  <c r="MB10" i="1"/>
  <c r="MA10" i="1"/>
  <c r="LZ10" i="1"/>
  <c r="LY10" i="1"/>
  <c r="LX10" i="1"/>
  <c r="LW10" i="1"/>
  <c r="LV10" i="1"/>
  <c r="LU71" i="1"/>
  <c r="LU70" i="1"/>
  <c r="LU69" i="1"/>
  <c r="LU68" i="1"/>
  <c r="LU67" i="1"/>
  <c r="LU65" i="1"/>
  <c r="LU64" i="1"/>
  <c r="LU63" i="1"/>
  <c r="LU62" i="1"/>
  <c r="LU61" i="1"/>
  <c r="LU60" i="1"/>
  <c r="LU59" i="1"/>
  <c r="LU58" i="1"/>
  <c r="LU55" i="1"/>
  <c r="LU54" i="1"/>
  <c r="LU53" i="1"/>
  <c r="LU48" i="1"/>
  <c r="LU45" i="1"/>
  <c r="LU42" i="1"/>
  <c r="LU33" i="1"/>
  <c r="LU32" i="1"/>
  <c r="LU30" i="1"/>
  <c r="LU29" i="1"/>
  <c r="LU28" i="1"/>
  <c r="LU27" i="1"/>
  <c r="LU26" i="1"/>
  <c r="LU25" i="1"/>
  <c r="LU24" i="1"/>
  <c r="LU23" i="1"/>
  <c r="LU17" i="1"/>
  <c r="LU16" i="1"/>
  <c r="LU15" i="1"/>
  <c r="LU13" i="1"/>
  <c r="LU10" i="1"/>
  <c r="FZ71" i="1"/>
  <c r="GA71" i="1"/>
  <c r="FZ70" i="1"/>
  <c r="FZ69" i="1"/>
  <c r="GA69" i="1"/>
  <c r="FZ68" i="1"/>
  <c r="FZ67" i="1"/>
  <c r="GA67" i="1"/>
  <c r="FZ65" i="1"/>
  <c r="GA65" i="1"/>
  <c r="FZ64" i="1"/>
  <c r="GA64" i="1" s="1"/>
  <c r="FZ63" i="1"/>
  <c r="GA63" i="1"/>
  <c r="FZ62" i="1"/>
  <c r="FZ61" i="1"/>
  <c r="GA61" i="1"/>
  <c r="FZ60" i="1"/>
  <c r="FZ59" i="1"/>
  <c r="GA59" i="1" s="1"/>
  <c r="FZ58" i="1"/>
  <c r="FZ56" i="1"/>
  <c r="FZ55" i="1"/>
  <c r="GA55" i="1" s="1"/>
  <c r="FZ54" i="1"/>
  <c r="FZ53" i="1"/>
  <c r="GA53" i="1" s="1"/>
  <c r="FZ48" i="1"/>
  <c r="GA48" i="1"/>
  <c r="FZ45" i="1"/>
  <c r="GA45" i="1" s="1"/>
  <c r="FZ42" i="1"/>
  <c r="GA42" i="1"/>
  <c r="FZ33" i="1"/>
  <c r="GA33" i="1"/>
  <c r="FZ32" i="1"/>
  <c r="GA32" i="1"/>
  <c r="FZ30" i="1"/>
  <c r="GA30" i="1" s="1"/>
  <c r="FZ29" i="1"/>
  <c r="GA29" i="1"/>
  <c r="FZ28" i="1"/>
  <c r="GA28" i="1" s="1"/>
  <c r="FZ27" i="1"/>
  <c r="GA27" i="1"/>
  <c r="FZ26" i="1"/>
  <c r="GA26" i="1" s="1"/>
  <c r="FZ25" i="1"/>
  <c r="GA25" i="1"/>
  <c r="FZ24" i="1"/>
  <c r="GA24" i="1" s="1"/>
  <c r="FZ23" i="1"/>
  <c r="GA23" i="1"/>
  <c r="FZ17" i="1"/>
  <c r="GA17" i="1" s="1"/>
  <c r="FZ16" i="1"/>
  <c r="GA16" i="1"/>
  <c r="FZ15" i="1"/>
  <c r="GA15" i="1" s="1"/>
  <c r="FZ13" i="1"/>
  <c r="GA13" i="1"/>
  <c r="FZ7" i="1"/>
  <c r="GA7" i="1" s="1"/>
  <c r="FZ6" i="1"/>
  <c r="GA6" i="1" s="1"/>
  <c r="GH71" i="1"/>
  <c r="GI71" i="1"/>
  <c r="GH70" i="1"/>
  <c r="GH69" i="1"/>
  <c r="GI69" i="1"/>
  <c r="GH68" i="1"/>
  <c r="GH67" i="1"/>
  <c r="GI67" i="1"/>
  <c r="GH65" i="1"/>
  <c r="GI65" i="1"/>
  <c r="GH64" i="1"/>
  <c r="GI64" i="1" s="1"/>
  <c r="GH63" i="1"/>
  <c r="GI63" i="1"/>
  <c r="GH62" i="1"/>
  <c r="GH61" i="1"/>
  <c r="GI61" i="1" s="1"/>
  <c r="GH60" i="1"/>
  <c r="GH59" i="1"/>
  <c r="GI59" i="1" s="1"/>
  <c r="GH58" i="1"/>
  <c r="GH56" i="1"/>
  <c r="GH55" i="1"/>
  <c r="GI55" i="1" s="1"/>
  <c r="GH54" i="1"/>
  <c r="GI54" i="1"/>
  <c r="GH53" i="1"/>
  <c r="GI53" i="1" s="1"/>
  <c r="GH48" i="1"/>
  <c r="GI48" i="1"/>
  <c r="GH45" i="1"/>
  <c r="GI45" i="1" s="1"/>
  <c r="GH42" i="1"/>
  <c r="GI42" i="1"/>
  <c r="GH33" i="1"/>
  <c r="GI33" i="1"/>
  <c r="GH32" i="1"/>
  <c r="GI32" i="1"/>
  <c r="GH30" i="1"/>
  <c r="GI30" i="1" s="1"/>
  <c r="GH29" i="1"/>
  <c r="GI29" i="1"/>
  <c r="GH28" i="1"/>
  <c r="GI28" i="1" s="1"/>
  <c r="GH27" i="1"/>
  <c r="GI27" i="1"/>
  <c r="GH26" i="1"/>
  <c r="GI26" i="1" s="1"/>
  <c r="GH25" i="1"/>
  <c r="GI25" i="1"/>
  <c r="GH24" i="1"/>
  <c r="GI24" i="1" s="1"/>
  <c r="GH23" i="1"/>
  <c r="GI23" i="1"/>
  <c r="GH17" i="1"/>
  <c r="GI17" i="1" s="1"/>
  <c r="GH16" i="1"/>
  <c r="GI16" i="1"/>
  <c r="GH15" i="1"/>
  <c r="GI15" i="1" s="1"/>
  <c r="GH13" i="1"/>
  <c r="GI13" i="1"/>
  <c r="GH7" i="1"/>
  <c r="GI7" i="1" s="1"/>
  <c r="GH6" i="1"/>
  <c r="GI6" i="1" s="1"/>
  <c r="GJ71" i="1"/>
  <c r="GK71" i="1"/>
  <c r="GJ70" i="1"/>
  <c r="GJ69" i="1"/>
  <c r="GK69" i="1"/>
  <c r="GJ68" i="1"/>
  <c r="GJ67" i="1"/>
  <c r="GK67" i="1"/>
  <c r="GJ65" i="1"/>
  <c r="GK65" i="1"/>
  <c r="GJ64" i="1"/>
  <c r="GK64" i="1" s="1"/>
  <c r="GJ63" i="1"/>
  <c r="GK63" i="1"/>
  <c r="GJ62" i="1"/>
  <c r="GK62" i="1" s="1"/>
  <c r="GJ61" i="1"/>
  <c r="GK61" i="1"/>
  <c r="GJ60" i="1"/>
  <c r="GK60" i="1" s="1"/>
  <c r="GJ59" i="1"/>
  <c r="GK59" i="1"/>
  <c r="GJ58" i="1"/>
  <c r="GK58" i="1" s="1"/>
  <c r="GJ56" i="1"/>
  <c r="GK56" i="1"/>
  <c r="GJ55" i="1"/>
  <c r="GK55" i="1" s="1"/>
  <c r="GJ54" i="1"/>
  <c r="GJ53" i="1"/>
  <c r="GJ48" i="1"/>
  <c r="GK48" i="1" s="1"/>
  <c r="GJ45" i="1"/>
  <c r="GK45" i="1"/>
  <c r="GJ42" i="1"/>
  <c r="GK42" i="1"/>
  <c r="GJ33" i="1"/>
  <c r="GK33" i="1"/>
  <c r="GJ32" i="1"/>
  <c r="GK32" i="1"/>
  <c r="GJ30" i="1"/>
  <c r="GK30" i="1"/>
  <c r="GJ29" i="1"/>
  <c r="GK29" i="1" s="1"/>
  <c r="GJ28" i="1"/>
  <c r="GK28" i="1"/>
  <c r="GJ27" i="1"/>
  <c r="GK27" i="1" s="1"/>
  <c r="GJ26" i="1"/>
  <c r="GK26" i="1"/>
  <c r="GJ25" i="1"/>
  <c r="GK25" i="1" s="1"/>
  <c r="GJ24" i="1"/>
  <c r="GK24" i="1"/>
  <c r="GJ23" i="1"/>
  <c r="GK23" i="1" s="1"/>
  <c r="GJ17" i="1"/>
  <c r="GK17" i="1"/>
  <c r="GJ16" i="1"/>
  <c r="GK16" i="1" s="1"/>
  <c r="GJ15" i="1"/>
  <c r="GK15" i="1"/>
  <c r="GJ13" i="1"/>
  <c r="GK13" i="1" s="1"/>
  <c r="GJ7" i="1"/>
  <c r="GK7" i="1" s="1"/>
  <c r="GJ6" i="1"/>
  <c r="GK6" i="1" s="1"/>
  <c r="GL71" i="1"/>
  <c r="GM71" i="1"/>
  <c r="GL70" i="1"/>
  <c r="GL69" i="1"/>
  <c r="GM69" i="1"/>
  <c r="GL68" i="1"/>
  <c r="GL67" i="1"/>
  <c r="GM67" i="1"/>
  <c r="GL65" i="1"/>
  <c r="GM65" i="1" s="1"/>
  <c r="GL64" i="1"/>
  <c r="GM64" i="1"/>
  <c r="GL63" i="1"/>
  <c r="GM63" i="1" s="1"/>
  <c r="GL62" i="1"/>
  <c r="GL61" i="1"/>
  <c r="GM61" i="1"/>
  <c r="GL60" i="1"/>
  <c r="GM60" i="1" s="1"/>
  <c r="GL59" i="1"/>
  <c r="GM59" i="1"/>
  <c r="GL58" i="1"/>
  <c r="GM58" i="1" s="1"/>
  <c r="GL56" i="1"/>
  <c r="GL55" i="1"/>
  <c r="GM55" i="1"/>
  <c r="GL54" i="1"/>
  <c r="GM54" i="1"/>
  <c r="GL53" i="1"/>
  <c r="GM53" i="1"/>
  <c r="GL48" i="1"/>
  <c r="GM48" i="1"/>
  <c r="GL45" i="1"/>
  <c r="GM45" i="1"/>
  <c r="GL42" i="1"/>
  <c r="GM42" i="1"/>
  <c r="GL33" i="1"/>
  <c r="GM33" i="1"/>
  <c r="GL32" i="1"/>
  <c r="GM32" i="1"/>
  <c r="GL30" i="1"/>
  <c r="GM30" i="1"/>
  <c r="GL29" i="1"/>
  <c r="GM29" i="1"/>
  <c r="GL28" i="1"/>
  <c r="GM28" i="1"/>
  <c r="GL27" i="1"/>
  <c r="GM27" i="1"/>
  <c r="GL26" i="1"/>
  <c r="GM26" i="1"/>
  <c r="GL25" i="1"/>
  <c r="GM25" i="1"/>
  <c r="GL24" i="1"/>
  <c r="GM24" i="1"/>
  <c r="GL23" i="1"/>
  <c r="GM23" i="1"/>
  <c r="GL17" i="1"/>
  <c r="GM17" i="1"/>
  <c r="GL16" i="1"/>
  <c r="GM16" i="1"/>
  <c r="GL15" i="1"/>
  <c r="GM15" i="1"/>
  <c r="GL13" i="1"/>
  <c r="GM13" i="1"/>
  <c r="GL7" i="1"/>
  <c r="GM7" i="1" s="1"/>
  <c r="GL6" i="1"/>
  <c r="GM6" i="1" s="1"/>
  <c r="GN71" i="1"/>
  <c r="GO71" i="1"/>
  <c r="GN70" i="1"/>
  <c r="GN69" i="1"/>
  <c r="GO69" i="1"/>
  <c r="GN68" i="1"/>
  <c r="GN67" i="1"/>
  <c r="GO67" i="1"/>
  <c r="GN65" i="1"/>
  <c r="GO65" i="1"/>
  <c r="GN64" i="1"/>
  <c r="GO64" i="1"/>
  <c r="GN63" i="1"/>
  <c r="GO63" i="1"/>
  <c r="GN62" i="1"/>
  <c r="GN61" i="1"/>
  <c r="GO61" i="1" s="1"/>
  <c r="GN60" i="1"/>
  <c r="GO60" i="1" s="1"/>
  <c r="GN59" i="1"/>
  <c r="GO59" i="1" s="1"/>
  <c r="GN58" i="1"/>
  <c r="GO58" i="1"/>
  <c r="GN56" i="1"/>
  <c r="GN55" i="1"/>
  <c r="GO55" i="1"/>
  <c r="GN54" i="1"/>
  <c r="GN53" i="1"/>
  <c r="GO53" i="1" s="1"/>
  <c r="GN48" i="1"/>
  <c r="GO48" i="1"/>
  <c r="GN45" i="1"/>
  <c r="GO45" i="1" s="1"/>
  <c r="GN42" i="1"/>
  <c r="GO42" i="1"/>
  <c r="GN33" i="1"/>
  <c r="GO33" i="1"/>
  <c r="GN32" i="1"/>
  <c r="GO32" i="1"/>
  <c r="GN30" i="1"/>
  <c r="GO30" i="1" s="1"/>
  <c r="GN29" i="1"/>
  <c r="GO29" i="1" s="1"/>
  <c r="GN28" i="1"/>
  <c r="GO28" i="1" s="1"/>
  <c r="GN27" i="1"/>
  <c r="GO27" i="1"/>
  <c r="GN26" i="1"/>
  <c r="GO26" i="1" s="1"/>
  <c r="GN25" i="1"/>
  <c r="GO25" i="1"/>
  <c r="GN24" i="1"/>
  <c r="GO24" i="1" s="1"/>
  <c r="GN23" i="1"/>
  <c r="GO23" i="1" s="1"/>
  <c r="GN17" i="1"/>
  <c r="GO17" i="1" s="1"/>
  <c r="GN16" i="1"/>
  <c r="GO16" i="1" s="1"/>
  <c r="GN15" i="1"/>
  <c r="GO15" i="1" s="1"/>
  <c r="GN13" i="1"/>
  <c r="GO13" i="1"/>
  <c r="GN7" i="1"/>
  <c r="GO7" i="1" s="1"/>
  <c r="GN6" i="1"/>
  <c r="GO6" i="1" s="1"/>
  <c r="GP71" i="1"/>
  <c r="GQ71" i="1"/>
  <c r="GP70" i="1"/>
  <c r="GP69" i="1"/>
  <c r="GQ69" i="1"/>
  <c r="GP68" i="1"/>
  <c r="GP67" i="1"/>
  <c r="GQ67" i="1"/>
  <c r="GP65" i="1"/>
  <c r="GQ65" i="1"/>
  <c r="GP64" i="1"/>
  <c r="GQ64" i="1" s="1"/>
  <c r="GP63" i="1"/>
  <c r="GQ63" i="1"/>
  <c r="GP62" i="1"/>
  <c r="GP61" i="1"/>
  <c r="GQ61" i="1"/>
  <c r="GP60" i="1"/>
  <c r="GQ60" i="1"/>
  <c r="GP59" i="1"/>
  <c r="GQ59" i="1"/>
  <c r="GP58" i="1"/>
  <c r="GQ58" i="1"/>
  <c r="GP56" i="1"/>
  <c r="GQ56" i="1"/>
  <c r="GP55" i="1"/>
  <c r="GQ55" i="1"/>
  <c r="GP54" i="1"/>
  <c r="GP53" i="1"/>
  <c r="GQ53" i="1"/>
  <c r="GP48" i="1"/>
  <c r="GQ48" i="1" s="1"/>
  <c r="GP45" i="1"/>
  <c r="GQ45" i="1" s="1"/>
  <c r="GP42" i="1"/>
  <c r="GQ42" i="1"/>
  <c r="GP33" i="1"/>
  <c r="GQ33" i="1"/>
  <c r="GP32" i="1"/>
  <c r="GQ32" i="1"/>
  <c r="GP30" i="1"/>
  <c r="GQ30" i="1" s="1"/>
  <c r="GP29" i="1"/>
  <c r="GQ29" i="1" s="1"/>
  <c r="GP28" i="1"/>
  <c r="GQ28" i="1" s="1"/>
  <c r="GP27" i="1"/>
  <c r="GQ27" i="1" s="1"/>
  <c r="GP26" i="1"/>
  <c r="GQ26" i="1"/>
  <c r="GP25" i="1"/>
  <c r="GQ25" i="1" s="1"/>
  <c r="GP24" i="1"/>
  <c r="GQ24" i="1"/>
  <c r="GP23" i="1"/>
  <c r="GQ23" i="1" s="1"/>
  <c r="GP17" i="1"/>
  <c r="GQ17" i="1" s="1"/>
  <c r="GP16" i="1"/>
  <c r="GQ16" i="1" s="1"/>
  <c r="GP15" i="1"/>
  <c r="GQ15" i="1" s="1"/>
  <c r="GP13" i="1"/>
  <c r="GQ13" i="1" s="1"/>
  <c r="GP7" i="1"/>
  <c r="GQ7" i="1" s="1"/>
  <c r="GP6" i="1"/>
  <c r="GQ6" i="1" s="1"/>
  <c r="GR71" i="1"/>
  <c r="GS71" i="1"/>
  <c r="GR70" i="1"/>
  <c r="GR69" i="1"/>
  <c r="GS69" i="1"/>
  <c r="GR68" i="1"/>
  <c r="GR67" i="1"/>
  <c r="GS67" i="1"/>
  <c r="GR65" i="1"/>
  <c r="GS65" i="1" s="1"/>
  <c r="GR64" i="1"/>
  <c r="GS64" i="1"/>
  <c r="GR63" i="1"/>
  <c r="GS63" i="1" s="1"/>
  <c r="GR62" i="1"/>
  <c r="GS62" i="1" s="1"/>
  <c r="GR61" i="1"/>
  <c r="GS61" i="1" s="1"/>
  <c r="GR60" i="1"/>
  <c r="GS60" i="1" s="1"/>
  <c r="GR59" i="1"/>
  <c r="GS59" i="1" s="1"/>
  <c r="GR58" i="1"/>
  <c r="GS58" i="1"/>
  <c r="GR56" i="1"/>
  <c r="GS56" i="1" s="1"/>
  <c r="GR55" i="1"/>
  <c r="GS55" i="1"/>
  <c r="GR54" i="1"/>
  <c r="GS54" i="1" s="1"/>
  <c r="GR53" i="1"/>
  <c r="GS53" i="1" s="1"/>
  <c r="GR48" i="1"/>
  <c r="GS48" i="1" s="1"/>
  <c r="GR45" i="1"/>
  <c r="GS45" i="1" s="1"/>
  <c r="GR42" i="1"/>
  <c r="GS42" i="1"/>
  <c r="GR38" i="1"/>
  <c r="GS38" i="1"/>
  <c r="GR33" i="1"/>
  <c r="GS33" i="1"/>
  <c r="GR32" i="1"/>
  <c r="GS32" i="1"/>
  <c r="GR30" i="1"/>
  <c r="GS30" i="1" s="1"/>
  <c r="GR29" i="1"/>
  <c r="GS29" i="1"/>
  <c r="GR28" i="1"/>
  <c r="GS28" i="1" s="1"/>
  <c r="GR27" i="1"/>
  <c r="GS27" i="1"/>
  <c r="GR26" i="1"/>
  <c r="GS26" i="1" s="1"/>
  <c r="GR25" i="1"/>
  <c r="GS25" i="1" s="1"/>
  <c r="GR24" i="1"/>
  <c r="GS24" i="1" s="1"/>
  <c r="GR23" i="1"/>
  <c r="GS23" i="1" s="1"/>
  <c r="GR17" i="1"/>
  <c r="GS17" i="1" s="1"/>
  <c r="GR16" i="1"/>
  <c r="GS16" i="1"/>
  <c r="GR15" i="1"/>
  <c r="GS15" i="1" s="1"/>
  <c r="GR13" i="1"/>
  <c r="GS13" i="1"/>
  <c r="GR7" i="1"/>
  <c r="GS7" i="1" s="1"/>
  <c r="GR6" i="1"/>
  <c r="GS6" i="1" s="1"/>
  <c r="GR5" i="1"/>
  <c r="GS5" i="1" s="1"/>
  <c r="GF71" i="1"/>
  <c r="GG71" i="1"/>
  <c r="GF70" i="1"/>
  <c r="GF69" i="1"/>
  <c r="GG69" i="1"/>
  <c r="GF68" i="1"/>
  <c r="GF67" i="1"/>
  <c r="GG67" i="1"/>
  <c r="GF65" i="1"/>
  <c r="GG65" i="1"/>
  <c r="GF64" i="1"/>
  <c r="GG64" i="1"/>
  <c r="GF63" i="1"/>
  <c r="GG63" i="1"/>
  <c r="GF62" i="1"/>
  <c r="GF61" i="1"/>
  <c r="GG61" i="1"/>
  <c r="GF60" i="1"/>
  <c r="GG60" i="1" s="1"/>
  <c r="GF59" i="1"/>
  <c r="GG59" i="1" s="1"/>
  <c r="GF58" i="1"/>
  <c r="GG58" i="1" s="1"/>
  <c r="GF56" i="1"/>
  <c r="GF55" i="1"/>
  <c r="GG55" i="1" s="1"/>
  <c r="GF54" i="1"/>
  <c r="GG54" i="1"/>
  <c r="GF53" i="1"/>
  <c r="GG53" i="1" s="1"/>
  <c r="GF48" i="1"/>
  <c r="GG48" i="1"/>
  <c r="GF45" i="1"/>
  <c r="GG45" i="1" s="1"/>
  <c r="GF42" i="1"/>
  <c r="GG42" i="1"/>
  <c r="GF33" i="1"/>
  <c r="GG33" i="1"/>
  <c r="GF32" i="1"/>
  <c r="GG32" i="1"/>
  <c r="GF30" i="1"/>
  <c r="GG30" i="1" s="1"/>
  <c r="GF29" i="1"/>
  <c r="GG29" i="1"/>
  <c r="GF28" i="1"/>
  <c r="GG28" i="1" s="1"/>
  <c r="GF27" i="1"/>
  <c r="GG27" i="1"/>
  <c r="GF26" i="1"/>
  <c r="GG26" i="1" s="1"/>
  <c r="GF25" i="1"/>
  <c r="GG25" i="1"/>
  <c r="GF24" i="1"/>
  <c r="GG24" i="1" s="1"/>
  <c r="GF23" i="1"/>
  <c r="GG23" i="1"/>
  <c r="GF17" i="1"/>
  <c r="GG17" i="1" s="1"/>
  <c r="GF16" i="1"/>
  <c r="GG16" i="1"/>
  <c r="GF15" i="1"/>
  <c r="GG15" i="1" s="1"/>
  <c r="GF13" i="1"/>
  <c r="GG13" i="1"/>
  <c r="GF7" i="1"/>
  <c r="GG7" i="1" s="1"/>
  <c r="GF6" i="1"/>
  <c r="GG6" i="1" s="1"/>
  <c r="GD71" i="1"/>
  <c r="GE71" i="1"/>
  <c r="GD70" i="1"/>
  <c r="GD69" i="1"/>
  <c r="GE69" i="1"/>
  <c r="GD68" i="1"/>
  <c r="GD67" i="1"/>
  <c r="GE67" i="1"/>
  <c r="GD65" i="1"/>
  <c r="GE65" i="1"/>
  <c r="GD64" i="1"/>
  <c r="GE64" i="1" s="1"/>
  <c r="GD63" i="1"/>
  <c r="GE63" i="1"/>
  <c r="GD62" i="1"/>
  <c r="GE62" i="1" s="1"/>
  <c r="GD61" i="1"/>
  <c r="GE61" i="1"/>
  <c r="GD60" i="1"/>
  <c r="GE60" i="1" s="1"/>
  <c r="GD59" i="1"/>
  <c r="GE59" i="1"/>
  <c r="GD58" i="1"/>
  <c r="GE58" i="1" s="1"/>
  <c r="GD56" i="1"/>
  <c r="GD55" i="1"/>
  <c r="GE55" i="1" s="1"/>
  <c r="GD54" i="1"/>
  <c r="GE54" i="1" s="1"/>
  <c r="GD53" i="1"/>
  <c r="GD48" i="1"/>
  <c r="GE48" i="1" s="1"/>
  <c r="GD45" i="1"/>
  <c r="GE45" i="1"/>
  <c r="GD42" i="1"/>
  <c r="GE42" i="1"/>
  <c r="GD38" i="1"/>
  <c r="GE38" i="1"/>
  <c r="GD33" i="1"/>
  <c r="GE33" i="1"/>
  <c r="GD32" i="1"/>
  <c r="GE32" i="1"/>
  <c r="GD30" i="1"/>
  <c r="GE30" i="1" s="1"/>
  <c r="GD29" i="1"/>
  <c r="GE29" i="1"/>
  <c r="GD28" i="1"/>
  <c r="GE28" i="1" s="1"/>
  <c r="GD27" i="1"/>
  <c r="GE27" i="1"/>
  <c r="GD26" i="1"/>
  <c r="GE26" i="1" s="1"/>
  <c r="GD25" i="1"/>
  <c r="GE25" i="1"/>
  <c r="GD24" i="1"/>
  <c r="GE24" i="1" s="1"/>
  <c r="GD23" i="1"/>
  <c r="GE23" i="1"/>
  <c r="GD17" i="1"/>
  <c r="GE17" i="1" s="1"/>
  <c r="GD16" i="1"/>
  <c r="GE16" i="1"/>
  <c r="GD15" i="1"/>
  <c r="GE15" i="1" s="1"/>
  <c r="GD13" i="1"/>
  <c r="GE13" i="1"/>
  <c r="GD7" i="1"/>
  <c r="GE7" i="1" s="1"/>
  <c r="GD6" i="1"/>
  <c r="GE6" i="1" s="1"/>
  <c r="GT71" i="1"/>
  <c r="GU71" i="1"/>
  <c r="GT70" i="1"/>
  <c r="GT69" i="1"/>
  <c r="GU69" i="1"/>
  <c r="GT68" i="1"/>
  <c r="GT67" i="1"/>
  <c r="GU67" i="1"/>
  <c r="GT65" i="1"/>
  <c r="GU65" i="1"/>
  <c r="GT64" i="1"/>
  <c r="GU64" i="1" s="1"/>
  <c r="GT63" i="1"/>
  <c r="GU63" i="1"/>
  <c r="GT62" i="1"/>
  <c r="GU62" i="1" s="1"/>
  <c r="GT61" i="1"/>
  <c r="GU61" i="1"/>
  <c r="GT60" i="1"/>
  <c r="GU60" i="1" s="1"/>
  <c r="GT59" i="1"/>
  <c r="GU59" i="1"/>
  <c r="GT58" i="1"/>
  <c r="GU58" i="1" s="1"/>
  <c r="GT56" i="1"/>
  <c r="GT55" i="1"/>
  <c r="GU55" i="1"/>
  <c r="GT54" i="1"/>
  <c r="GT53" i="1"/>
  <c r="GU53" i="1"/>
  <c r="GT48" i="1"/>
  <c r="GU48" i="1" s="1"/>
  <c r="GT45" i="1"/>
  <c r="GU45" i="1"/>
  <c r="GT42" i="1"/>
  <c r="GU42" i="1"/>
  <c r="GT38" i="1"/>
  <c r="GU38" i="1"/>
  <c r="GT37" i="1"/>
  <c r="GU37" i="1"/>
  <c r="GT33" i="1"/>
  <c r="GU33" i="1"/>
  <c r="GT32" i="1"/>
  <c r="GU32" i="1"/>
  <c r="GT30" i="1"/>
  <c r="GU30" i="1"/>
  <c r="GT29" i="1"/>
  <c r="GU29" i="1" s="1"/>
  <c r="GT28" i="1"/>
  <c r="GU28" i="1"/>
  <c r="GT27" i="1"/>
  <c r="GU27" i="1" s="1"/>
  <c r="GT26" i="1"/>
  <c r="GU26" i="1"/>
  <c r="GT25" i="1"/>
  <c r="GU25" i="1" s="1"/>
  <c r="GT24" i="1"/>
  <c r="GU24" i="1"/>
  <c r="GT23" i="1"/>
  <c r="GU23" i="1" s="1"/>
  <c r="GT17" i="1"/>
  <c r="GU17" i="1"/>
  <c r="GT16" i="1"/>
  <c r="GU16" i="1" s="1"/>
  <c r="GT15" i="1"/>
  <c r="GU15" i="1"/>
  <c r="GT13" i="1"/>
  <c r="GU13" i="1" s="1"/>
  <c r="GT7" i="1"/>
  <c r="GU7" i="1" s="1"/>
  <c r="GT6" i="1"/>
  <c r="GU6" i="1" s="1"/>
  <c r="GT5" i="1"/>
  <c r="GU5" i="1" s="1"/>
  <c r="GV71" i="1"/>
  <c r="GW71" i="1"/>
  <c r="GV70" i="1"/>
  <c r="GV69" i="1"/>
  <c r="GW69" i="1"/>
  <c r="GV68" i="1"/>
  <c r="GV67" i="1"/>
  <c r="GW67" i="1"/>
  <c r="GV65" i="1"/>
  <c r="GW65" i="1" s="1"/>
  <c r="GV64" i="1"/>
  <c r="GW64" i="1"/>
  <c r="GV63" i="1"/>
  <c r="GW63" i="1" s="1"/>
  <c r="GV62" i="1"/>
  <c r="GW62" i="1" s="1"/>
  <c r="GV61" i="1"/>
  <c r="GW61" i="1" s="1"/>
  <c r="GV60" i="1"/>
  <c r="GW60" i="1" s="1"/>
  <c r="GV59" i="1"/>
  <c r="GW59" i="1" s="1"/>
  <c r="GV58" i="1"/>
  <c r="GW58" i="1"/>
  <c r="GV56" i="1"/>
  <c r="GW56" i="1" s="1"/>
  <c r="GV55" i="1"/>
  <c r="GW55" i="1"/>
  <c r="GV54" i="1"/>
  <c r="GW54" i="1" s="1"/>
  <c r="GV53" i="1"/>
  <c r="GW53" i="1" s="1"/>
  <c r="GV48" i="1"/>
  <c r="GW48" i="1" s="1"/>
  <c r="GV45" i="1"/>
  <c r="GW45" i="1" s="1"/>
  <c r="GV42" i="1"/>
  <c r="GW42" i="1"/>
  <c r="GV38" i="1"/>
  <c r="GW38" i="1"/>
  <c r="GV37" i="1"/>
  <c r="GW37" i="1"/>
  <c r="GV33" i="1"/>
  <c r="GW33" i="1"/>
  <c r="GV32" i="1"/>
  <c r="GW32" i="1"/>
  <c r="GV30" i="1"/>
  <c r="GW30" i="1" s="1"/>
  <c r="GV29" i="1"/>
  <c r="GW29" i="1" s="1"/>
  <c r="GV28" i="1"/>
  <c r="GW28" i="1"/>
  <c r="GV27" i="1"/>
  <c r="GW27" i="1" s="1"/>
  <c r="GV26" i="1"/>
  <c r="GW26" i="1"/>
  <c r="GV25" i="1"/>
  <c r="GW25" i="1" s="1"/>
  <c r="GV24" i="1"/>
  <c r="GW24" i="1" s="1"/>
  <c r="GV23" i="1"/>
  <c r="GW23" i="1" s="1"/>
  <c r="GV17" i="1"/>
  <c r="GW17" i="1" s="1"/>
  <c r="GV16" i="1"/>
  <c r="GW16" i="1" s="1"/>
  <c r="GV15" i="1"/>
  <c r="GW15" i="1"/>
  <c r="GV13" i="1"/>
  <c r="GW13" i="1" s="1"/>
  <c r="GV7" i="1"/>
  <c r="GW7" i="1" s="1"/>
  <c r="GV6" i="1"/>
  <c r="GW6" i="1" s="1"/>
  <c r="GV5" i="1"/>
  <c r="GW5" i="1" s="1"/>
  <c r="GB71" i="1"/>
  <c r="GC71" i="1"/>
  <c r="GB70" i="1"/>
  <c r="GB69" i="1"/>
  <c r="GC69" i="1"/>
  <c r="GB68" i="1"/>
  <c r="GB67" i="1"/>
  <c r="GC67" i="1"/>
  <c r="GB65" i="1"/>
  <c r="GC65" i="1"/>
  <c r="GB64" i="1"/>
  <c r="GC64" i="1"/>
  <c r="GB63" i="1"/>
  <c r="GC63" i="1"/>
  <c r="GB62" i="1"/>
  <c r="GB61" i="1"/>
  <c r="GC61" i="1" s="1"/>
  <c r="GB60" i="1"/>
  <c r="GC60" i="1" s="1"/>
  <c r="GB59" i="1"/>
  <c r="GC59" i="1" s="1"/>
  <c r="GB58" i="1"/>
  <c r="GC58" i="1" s="1"/>
  <c r="GB56" i="1"/>
  <c r="GB55" i="1"/>
  <c r="GC55" i="1"/>
  <c r="GB54" i="1"/>
  <c r="GC54" i="1" s="1"/>
  <c r="GB53" i="1"/>
  <c r="GB48" i="1"/>
  <c r="GC48" i="1" s="1"/>
  <c r="GB45" i="1"/>
  <c r="GC45" i="1" s="1"/>
  <c r="GB42" i="1"/>
  <c r="GC42" i="1"/>
  <c r="GB33" i="1"/>
  <c r="GC33" i="1"/>
  <c r="GB32" i="1"/>
  <c r="GC32" i="1"/>
  <c r="GB30" i="1"/>
  <c r="GC30" i="1" s="1"/>
  <c r="GB29" i="1"/>
  <c r="GC29" i="1"/>
  <c r="GB28" i="1"/>
  <c r="GC28" i="1" s="1"/>
  <c r="GB27" i="1"/>
  <c r="GC27" i="1" s="1"/>
  <c r="GB26" i="1"/>
  <c r="GC26" i="1" s="1"/>
  <c r="GB25" i="1"/>
  <c r="GC25" i="1" s="1"/>
  <c r="GB24" i="1"/>
  <c r="GC24" i="1" s="1"/>
  <c r="GB23" i="1"/>
  <c r="GC23" i="1"/>
  <c r="GB17" i="1"/>
  <c r="GC17" i="1" s="1"/>
  <c r="GB16" i="1"/>
  <c r="GC16" i="1"/>
  <c r="GB15" i="1"/>
  <c r="GC15" i="1" s="1"/>
  <c r="GB13" i="1"/>
  <c r="GC13" i="1" s="1"/>
  <c r="GB7" i="1"/>
  <c r="GC7" i="1" s="1"/>
  <c r="GB6" i="1"/>
  <c r="GC6" i="1" s="1"/>
  <c r="CK205" i="1"/>
  <c r="CJ205" i="1"/>
  <c r="CI205" i="1"/>
  <c r="CH205" i="1"/>
  <c r="CG205" i="1"/>
  <c r="CF205" i="1"/>
  <c r="CE205" i="1"/>
  <c r="CD205" i="1"/>
  <c r="CC205" i="1"/>
  <c r="CB205" i="1"/>
  <c r="CA205" i="1"/>
  <c r="BZ205" i="1"/>
  <c r="CL65" i="1"/>
  <c r="S63" i="22" s="1"/>
  <c r="T63" i="22" s="1"/>
  <c r="U63" i="22" s="1"/>
  <c r="CL64" i="1"/>
  <c r="S62" i="22" s="1"/>
  <c r="CL63" i="1"/>
  <c r="S61" i="22" s="1"/>
  <c r="T61" i="22" s="1"/>
  <c r="U61" i="22" s="1"/>
  <c r="CL62" i="1"/>
  <c r="S60" i="22" s="1"/>
  <c r="CL61" i="1"/>
  <c r="S59" i="22"/>
  <c r="CL60" i="1"/>
  <c r="S58" i="22" s="1"/>
  <c r="T58" i="22" s="1"/>
  <c r="U58" i="22" s="1"/>
  <c r="CL59" i="1"/>
  <c r="S57" i="22"/>
  <c r="T57" i="22" s="1"/>
  <c r="U57" i="22" s="1"/>
  <c r="CL58" i="1"/>
  <c r="S56" i="22" s="1"/>
  <c r="CL56" i="1"/>
  <c r="S54" i="22" s="1"/>
  <c r="T54" i="22" s="1"/>
  <c r="U54" i="22" s="1"/>
  <c r="CL55" i="1"/>
  <c r="S53" i="22" s="1"/>
  <c r="CL54" i="1"/>
  <c r="S52" i="22" s="1"/>
  <c r="T52" i="22" s="1"/>
  <c r="U52" i="22" s="1"/>
  <c r="CL53" i="1"/>
  <c r="S51" i="22" s="1"/>
  <c r="T51" i="22" s="1"/>
  <c r="U51" i="22" s="1"/>
  <c r="LV50" i="1"/>
  <c r="CL48" i="1"/>
  <c r="CL45" i="1"/>
  <c r="S43" i="22"/>
  <c r="T43" i="22" s="1"/>
  <c r="U43" i="22" s="1"/>
  <c r="MF39" i="1"/>
  <c r="LW38" i="1"/>
  <c r="LV38" i="1"/>
  <c r="MA37" i="1"/>
  <c r="CD11" i="1"/>
  <c r="LV37" i="1"/>
  <c r="GB37" i="1"/>
  <c r="GC37" i="1"/>
  <c r="CL28" i="1"/>
  <c r="CL205" i="1" s="1"/>
  <c r="S27" i="22"/>
  <c r="T27" i="22" s="1"/>
  <c r="U27" i="22" s="1"/>
  <c r="CL27" i="1"/>
  <c r="S26" i="22" s="1"/>
  <c r="CL26" i="1"/>
  <c r="S25" i="22"/>
  <c r="CL25" i="1"/>
  <c r="S24" i="22" s="1"/>
  <c r="CL24" i="1"/>
  <c r="S23" i="22" s="1"/>
  <c r="CL23" i="1"/>
  <c r="S22" i="22" s="1"/>
  <c r="CL13" i="1"/>
  <c r="S12" i="22"/>
  <c r="T12" i="22" s="1"/>
  <c r="U12" i="22" s="1"/>
  <c r="CK11" i="1"/>
  <c r="CJ11" i="1"/>
  <c r="ME11" i="1" s="1"/>
  <c r="CI11" i="1"/>
  <c r="CI20" i="1" s="1"/>
  <c r="CL7" i="1"/>
  <c r="S6" i="22" s="1"/>
  <c r="T6" i="22" s="1"/>
  <c r="U6" i="22" s="1"/>
  <c r="GN5" i="1"/>
  <c r="GO5" i="1" s="1"/>
  <c r="GL5" i="1"/>
  <c r="GM5" i="1" s="1"/>
  <c r="GH5" i="1"/>
  <c r="GI5" i="1" s="1"/>
  <c r="GF5" i="1"/>
  <c r="GG5" i="1" s="1"/>
  <c r="GD5" i="1"/>
  <c r="GE5" i="1" s="1"/>
  <c r="M17" i="23"/>
  <c r="S46" i="22"/>
  <c r="T46" i="22" s="1"/>
  <c r="U46" i="22" s="1"/>
  <c r="MC37" i="1"/>
  <c r="GP37" i="1"/>
  <c r="GQ37" i="1"/>
  <c r="GR37" i="1"/>
  <c r="GS37" i="1"/>
  <c r="GJ5" i="1"/>
  <c r="GK5" i="1" s="1"/>
  <c r="LX34" i="1"/>
  <c r="LZ37" i="1"/>
  <c r="GJ37" i="1"/>
  <c r="GK37" i="1"/>
  <c r="FZ38" i="1"/>
  <c r="GA38" i="1"/>
  <c r="LU38" i="1"/>
  <c r="LY38" i="1"/>
  <c r="GH38" i="1"/>
  <c r="GI38" i="1"/>
  <c r="LU37" i="1"/>
  <c r="FZ37" i="1"/>
  <c r="GA37" i="1"/>
  <c r="LX38" i="1"/>
  <c r="GF38" i="1"/>
  <c r="GG38" i="1"/>
  <c r="LW37" i="1"/>
  <c r="GD37" i="1"/>
  <c r="GE37" i="1"/>
  <c r="CE11" i="1"/>
  <c r="H17" i="23" s="1"/>
  <c r="LZ38" i="1"/>
  <c r="GJ38" i="1"/>
  <c r="GK38" i="1"/>
  <c r="LW52" i="1"/>
  <c r="LY37" i="1"/>
  <c r="GH37" i="1"/>
  <c r="GI37" i="1"/>
  <c r="MB38" i="1"/>
  <c r="GN38" i="1"/>
  <c r="GO38" i="1"/>
  <c r="GP38" i="1"/>
  <c r="GQ38" i="1"/>
  <c r="LU52" i="1"/>
  <c r="CG11" i="1"/>
  <c r="LX37" i="1"/>
  <c r="GF37" i="1"/>
  <c r="GG37" i="1"/>
  <c r="MB37" i="1"/>
  <c r="GN37" i="1"/>
  <c r="GO37" i="1"/>
  <c r="MA38" i="1"/>
  <c r="GL38" i="1"/>
  <c r="GM38" i="1"/>
  <c r="GP5" i="1"/>
  <c r="GQ5" i="1" s="1"/>
  <c r="GL37" i="1"/>
  <c r="GM37" i="1"/>
  <c r="CA11" i="1"/>
  <c r="CA43" i="1"/>
  <c r="GB38" i="1"/>
  <c r="GC38" i="1"/>
  <c r="CC11" i="1"/>
  <c r="F17" i="23" s="1"/>
  <c r="CH11" i="1"/>
  <c r="CL50" i="1"/>
  <c r="S48" i="22"/>
  <c r="T48" i="22" s="1"/>
  <c r="U48" i="22" s="1"/>
  <c r="CB11" i="1"/>
  <c r="CF11" i="1"/>
  <c r="I17" i="23" s="1"/>
  <c r="CL38" i="1"/>
  <c r="S36" i="22"/>
  <c r="T36" i="22" s="1"/>
  <c r="U36" i="22" s="1"/>
  <c r="CL37" i="1"/>
  <c r="S35" i="22"/>
  <c r="T35" i="22" s="1"/>
  <c r="U35" i="22" s="1"/>
  <c r="BU50" i="1"/>
  <c r="LR50" i="1" s="1"/>
  <c r="BU34" i="1"/>
  <c r="LR34" i="1" s="1"/>
  <c r="BU18" i="1"/>
  <c r="LR18" i="1" s="1"/>
  <c r="BU19" i="1"/>
  <c r="LR19" i="1" s="1"/>
  <c r="CA4" i="1"/>
  <c r="CA20" i="1"/>
  <c r="LV20" i="1" s="1"/>
  <c r="CA35" i="1"/>
  <c r="D17" i="23"/>
  <c r="BZ43" i="1"/>
  <c r="LU43" i="1" s="1"/>
  <c r="BZ20" i="1"/>
  <c r="LU20" i="1" s="1"/>
  <c r="BZ35" i="1"/>
  <c r="LU35" i="1" s="1"/>
  <c r="C17" i="23"/>
  <c r="LV39" i="1"/>
  <c r="LU11" i="1"/>
  <c r="LV11" i="1"/>
  <c r="MB39" i="1"/>
  <c r="GB11" i="1"/>
  <c r="GC11" i="1"/>
  <c r="BZ4" i="1"/>
  <c r="LQ56" i="1"/>
  <c r="BT52" i="1"/>
  <c r="BT50" i="1"/>
  <c r="BT39" i="1"/>
  <c r="BT34" i="1"/>
  <c r="LQ34" i="1" s="1"/>
  <c r="BT22" i="1"/>
  <c r="BT49" i="1" s="1"/>
  <c r="BT19" i="1"/>
  <c r="LQ19" i="1" s="1"/>
  <c r="BT18" i="1"/>
  <c r="BS5" i="1"/>
  <c r="BS38" i="1"/>
  <c r="BS37" i="1"/>
  <c r="LP56" i="1"/>
  <c r="BS52" i="1"/>
  <c r="LP52" i="1" s="1"/>
  <c r="BS50" i="1"/>
  <c r="FP50" i="1" s="1"/>
  <c r="FQ50" i="1" s="1"/>
  <c r="BS39" i="1"/>
  <c r="BS34" i="1"/>
  <c r="LP34" i="1" s="1"/>
  <c r="BS22" i="1"/>
  <c r="BS19" i="1"/>
  <c r="BS18" i="1"/>
  <c r="LP18" i="1" s="1"/>
  <c r="BS40" i="1"/>
  <c r="BX55" i="1"/>
  <c r="P53" i="22"/>
  <c r="BR5" i="1"/>
  <c r="BR37" i="1"/>
  <c r="BR38" i="1"/>
  <c r="LO56" i="1"/>
  <c r="BR34" i="1"/>
  <c r="BR52" i="1"/>
  <c r="BR50" i="1"/>
  <c r="BR39" i="1"/>
  <c r="BR46" i="1"/>
  <c r="BR22" i="1"/>
  <c r="BR18" i="1"/>
  <c r="BR19" i="1"/>
  <c r="LO19" i="1" s="1"/>
  <c r="BR40" i="1"/>
  <c r="LO40" i="1" s="1"/>
  <c r="BQ5" i="1"/>
  <c r="BQ37" i="1"/>
  <c r="BQ38" i="1"/>
  <c r="LN56" i="1"/>
  <c r="FL55" i="1"/>
  <c r="FN55" i="1"/>
  <c r="FO55" i="1"/>
  <c r="FP55" i="1"/>
  <c r="FR55" i="1"/>
  <c r="FT55" i="1"/>
  <c r="FU55" i="1"/>
  <c r="FV55" i="1"/>
  <c r="FW55" i="1" s="1"/>
  <c r="FX55" i="1"/>
  <c r="F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BQ34" i="1"/>
  <c r="BQ52" i="1"/>
  <c r="LN52" i="1" s="1"/>
  <c r="BQ50" i="1"/>
  <c r="FN50" i="1" s="1"/>
  <c r="FO50" i="1" s="1"/>
  <c r="BQ39" i="1"/>
  <c r="BQ22" i="1"/>
  <c r="BQ19" i="1"/>
  <c r="LN19" i="1" s="1"/>
  <c r="BQ18" i="1"/>
  <c r="LN18" i="1" s="1"/>
  <c r="BQ40" i="1"/>
  <c r="LN40" i="1" s="1"/>
  <c r="BP5" i="1"/>
  <c r="BP38" i="1"/>
  <c r="BP37" i="1"/>
  <c r="BP50" i="1"/>
  <c r="BX56" i="1"/>
  <c r="ED56" i="1"/>
  <c r="EF56" i="1"/>
  <c r="EH56" i="1"/>
  <c r="EJ56" i="1"/>
  <c r="EK56" i="1" s="1"/>
  <c r="IR56" i="1" s="1"/>
  <c r="IS56" i="1" s="1"/>
  <c r="EL56" i="1"/>
  <c r="EM56" i="1"/>
  <c r="EN56" i="1"/>
  <c r="EP56" i="1"/>
  <c r="EQ56" i="1"/>
  <c r="ER56" i="1"/>
  <c r="ES56" i="1" s="1"/>
  <c r="ET56" i="1"/>
  <c r="EU56" i="1"/>
  <c r="EV56" i="1"/>
  <c r="EW56" i="1" s="1"/>
  <c r="EX56" i="1"/>
  <c r="EY56" i="1"/>
  <c r="EZ56" i="1"/>
  <c r="FB56" i="1"/>
  <c r="FC56" i="1" s="1"/>
  <c r="FD56" i="1"/>
  <c r="FE56" i="1"/>
  <c r="FF56" i="1"/>
  <c r="FG56" i="1" s="1"/>
  <c r="FH56" i="1"/>
  <c r="FI56" i="1" s="1"/>
  <c r="FJ56" i="1"/>
  <c r="FL56" i="1"/>
  <c r="FM56" i="1"/>
  <c r="FN56" i="1"/>
  <c r="FP56" i="1"/>
  <c r="FR56" i="1"/>
  <c r="FS56" i="1"/>
  <c r="FT56" i="1"/>
  <c r="FV56" i="1"/>
  <c r="FW56" i="1" s="1"/>
  <c r="FX56" i="1"/>
  <c r="EI56" i="1"/>
  <c r="EG56" i="1"/>
  <c r="P54" i="22"/>
  <c r="BP39" i="1"/>
  <c r="LM39" i="1" s="1"/>
  <c r="BP34" i="1"/>
  <c r="BP19" i="1"/>
  <c r="LM19" i="1" s="1"/>
  <c r="BP18" i="1"/>
  <c r="BO5" i="1"/>
  <c r="BO38" i="1"/>
  <c r="BO37" i="1"/>
  <c r="BO50" i="1"/>
  <c r="LL50" i="1" s="1"/>
  <c r="BO39" i="1"/>
  <c r="BO34" i="1"/>
  <c r="LL34" i="1" s="1"/>
  <c r="BO19" i="1"/>
  <c r="LL19" i="1" s="1"/>
  <c r="BO18" i="1"/>
  <c r="BO46" i="1"/>
  <c r="BO40" i="1"/>
  <c r="LL40" i="1" s="1"/>
  <c r="FH71" i="1"/>
  <c r="FI71" i="1"/>
  <c r="FH70" i="1"/>
  <c r="FI70" i="1"/>
  <c r="FH69" i="1"/>
  <c r="FI69" i="1"/>
  <c r="FH68" i="1"/>
  <c r="FI68" i="1"/>
  <c r="FH67" i="1"/>
  <c r="FI67" i="1"/>
  <c r="FH65" i="1"/>
  <c r="FI65" i="1" s="1"/>
  <c r="FH64" i="1"/>
  <c r="FI64" i="1" s="1"/>
  <c r="FH63" i="1"/>
  <c r="FI63" i="1"/>
  <c r="FH62" i="1"/>
  <c r="FI62" i="1" s="1"/>
  <c r="FH61" i="1"/>
  <c r="FI61" i="1"/>
  <c r="FH60" i="1"/>
  <c r="FI60" i="1" s="1"/>
  <c r="FH59" i="1"/>
  <c r="FI59" i="1" s="1"/>
  <c r="FH58" i="1"/>
  <c r="FI58" i="1" s="1"/>
  <c r="FH54" i="1"/>
  <c r="FI54" i="1"/>
  <c r="FH53" i="1"/>
  <c r="FI53" i="1"/>
  <c r="FH48" i="1"/>
  <c r="FI48" i="1" s="1"/>
  <c r="FH45" i="1"/>
  <c r="FI45" i="1" s="1"/>
  <c r="FH42" i="1"/>
  <c r="FI42" i="1"/>
  <c r="FH33" i="1"/>
  <c r="FI33" i="1"/>
  <c r="FH32" i="1"/>
  <c r="FI32" i="1"/>
  <c r="FH30" i="1"/>
  <c r="FI30" i="1" s="1"/>
  <c r="FH29" i="1"/>
  <c r="FI29" i="1"/>
  <c r="FH28" i="1"/>
  <c r="FI28" i="1" s="1"/>
  <c r="FH27" i="1"/>
  <c r="FI27" i="1" s="1"/>
  <c r="FH26" i="1"/>
  <c r="FI26" i="1" s="1"/>
  <c r="FH25" i="1"/>
  <c r="FI25" i="1" s="1"/>
  <c r="FH24" i="1"/>
  <c r="FI24" i="1" s="1"/>
  <c r="FH23" i="1"/>
  <c r="FI23" i="1"/>
  <c r="FH17" i="1"/>
  <c r="FI17" i="1" s="1"/>
  <c r="FH16" i="1"/>
  <c r="FI16" i="1"/>
  <c r="FH15" i="1"/>
  <c r="FI15" i="1" s="1"/>
  <c r="FH13" i="1"/>
  <c r="FI13" i="1"/>
  <c r="FH7" i="1"/>
  <c r="FI7" i="1" s="1"/>
  <c r="FH6" i="1"/>
  <c r="FI6" i="1" s="1"/>
  <c r="BN5" i="1"/>
  <c r="FH5" i="1"/>
  <c r="FI5" i="1" s="1"/>
  <c r="BN38" i="1"/>
  <c r="FH38" i="1"/>
  <c r="FI38" i="1"/>
  <c r="BN37" i="1"/>
  <c r="FH37" i="1"/>
  <c r="FI37" i="1"/>
  <c r="BN34" i="1"/>
  <c r="LK34" i="1" s="1"/>
  <c r="FH34" i="1"/>
  <c r="FI34" i="1" s="1"/>
  <c r="BN19" i="1"/>
  <c r="LK19" i="1" s="1"/>
  <c r="BN52" i="1"/>
  <c r="LK52" i="1" s="1"/>
  <c r="BN50" i="1"/>
  <c r="LK50" i="1" s="1"/>
  <c r="BN22" i="1"/>
  <c r="BN18" i="1"/>
  <c r="LK18" i="1" s="1"/>
  <c r="BN39" i="1"/>
  <c r="BM5" i="1"/>
  <c r="BL5" i="1"/>
  <c r="BM38" i="1"/>
  <c r="BM37" i="1"/>
  <c r="BM22" i="1"/>
  <c r="BM52" i="1"/>
  <c r="LJ52" i="1" s="1"/>
  <c r="BM50" i="1"/>
  <c r="LJ50" i="1" s="1"/>
  <c r="BM39" i="1"/>
  <c r="BM46" i="1" s="1"/>
  <c r="BM34" i="1"/>
  <c r="LJ34" i="1" s="1"/>
  <c r="BM19" i="1"/>
  <c r="LJ19" i="1" s="1"/>
  <c r="BM18" i="1"/>
  <c r="LJ18" i="1" s="1"/>
  <c r="BM49" i="1"/>
  <c r="LJ49" i="1" s="1"/>
  <c r="BL34" i="1"/>
  <c r="LI34" i="1" s="1"/>
  <c r="BL37" i="1"/>
  <c r="BL38" i="1"/>
  <c r="O69" i="22"/>
  <c r="O68" i="22"/>
  <c r="O67" i="22"/>
  <c r="O66" i="22"/>
  <c r="O65" i="22"/>
  <c r="O64" i="22"/>
  <c r="T19" i="22"/>
  <c r="U19" i="22" s="1"/>
  <c r="T18" i="22"/>
  <c r="U18" i="22" s="1"/>
  <c r="BL11" i="1"/>
  <c r="E23" i="23"/>
  <c r="F23" i="23"/>
  <c r="G23" i="23"/>
  <c r="H23" i="23"/>
  <c r="I23" i="23"/>
  <c r="J23" i="23"/>
  <c r="K23" i="23"/>
  <c r="L23" i="23"/>
  <c r="M23" i="23"/>
  <c r="N23" i="23"/>
  <c r="D23" i="23"/>
  <c r="C23" i="23"/>
  <c r="C22" i="23"/>
  <c r="BI5" i="1"/>
  <c r="BI38" i="1"/>
  <c r="BI37" i="1"/>
  <c r="BG44" i="1"/>
  <c r="AG49" i="1"/>
  <c r="AF49" i="1"/>
  <c r="AE49" i="1"/>
  <c r="AD49" i="1"/>
  <c r="AC49" i="1"/>
  <c r="AB49" i="1"/>
  <c r="AA49" i="1"/>
  <c r="Z49" i="1"/>
  <c r="AU34" i="1"/>
  <c r="KV34" i="1" s="1"/>
  <c r="AT34" i="1"/>
  <c r="KU34" i="1" s="1"/>
  <c r="AS34" i="1"/>
  <c r="KT34" i="1" s="1"/>
  <c r="AR34" i="1"/>
  <c r="KS34" i="1" s="1"/>
  <c r="AQ34" i="1"/>
  <c r="KR34" i="1" s="1"/>
  <c r="AP34" i="1"/>
  <c r="AO34" i="1"/>
  <c r="KP34" i="1" s="1"/>
  <c r="AN34" i="1"/>
  <c r="KO34" i="1" s="1"/>
  <c r="AM34" i="1"/>
  <c r="KN34" i="1" s="1"/>
  <c r="AL34" i="1"/>
  <c r="KM34" i="1" s="1"/>
  <c r="AK34" i="1"/>
  <c r="KL34" i="1" s="1"/>
  <c r="AJ34" i="1"/>
  <c r="BI205" i="1"/>
  <c r="BI52" i="1"/>
  <c r="LH52" i="1" s="1"/>
  <c r="BI50" i="1"/>
  <c r="BI39" i="1"/>
  <c r="FB39" i="1" s="1"/>
  <c r="FC39" i="1" s="1"/>
  <c r="BI34" i="1"/>
  <c r="BI22" i="1"/>
  <c r="BI19" i="1"/>
  <c r="LH19" i="1" s="1"/>
  <c r="BI18" i="1"/>
  <c r="BE34" i="1"/>
  <c r="BD34" i="1"/>
  <c r="LC34" i="1" s="1"/>
  <c r="BC34" i="1"/>
  <c r="LB34" i="1" s="1"/>
  <c r="BB34" i="1"/>
  <c r="BA34" i="1"/>
  <c r="KZ34" i="1" s="1"/>
  <c r="AZ34" i="1"/>
  <c r="KY34" i="1" s="1"/>
  <c r="AY34" i="1"/>
  <c r="KX34" i="1" s="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EZ33" i="1"/>
  <c r="FA33" i="1"/>
  <c r="FB33" i="1"/>
  <c r="FC33" i="1"/>
  <c r="FD33" i="1"/>
  <c r="FE33" i="1"/>
  <c r="FF33" i="1"/>
  <c r="FG33" i="1"/>
  <c r="FJ33" i="1"/>
  <c r="FK33" i="1"/>
  <c r="FL33" i="1"/>
  <c r="FM33" i="1"/>
  <c r="FN33" i="1"/>
  <c r="FO33" i="1"/>
  <c r="FP33" i="1"/>
  <c r="FQ33" i="1"/>
  <c r="FR33" i="1"/>
  <c r="FS33" i="1"/>
  <c r="FT33" i="1"/>
  <c r="FU33" i="1"/>
  <c r="FV33" i="1"/>
  <c r="FW33" i="1"/>
  <c r="FX33" i="1"/>
  <c r="FY33" i="1"/>
  <c r="EX33" i="1"/>
  <c r="EY33" i="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BG34" i="1"/>
  <c r="BH34" i="1"/>
  <c r="AH49" i="1"/>
  <c r="BH205" i="1"/>
  <c r="BH52" i="1"/>
  <c r="BH50" i="1"/>
  <c r="BH39" i="1"/>
  <c r="LG39" i="1" s="1"/>
  <c r="BH22" i="1"/>
  <c r="BH19" i="1"/>
  <c r="BH18" i="1"/>
  <c r="LG18" i="1" s="1"/>
  <c r="BG5" i="1"/>
  <c r="BG38" i="1"/>
  <c r="BG37" i="1"/>
  <c r="BG205" i="1"/>
  <c r="BG52" i="1"/>
  <c r="BG50" i="1"/>
  <c r="LF50" i="1" s="1"/>
  <c r="BG22" i="1"/>
  <c r="BG19" i="1"/>
  <c r="LF19" i="1" s="1"/>
  <c r="BG18" i="1"/>
  <c r="BU11" i="1"/>
  <c r="LR11" i="1" s="1"/>
  <c r="BV11" i="1"/>
  <c r="LS11" i="1" s="1"/>
  <c r="BW11" i="1"/>
  <c r="N22" i="23" s="1"/>
  <c r="BU22" i="1"/>
  <c r="LT34" i="1"/>
  <c r="BU39" i="1"/>
  <c r="LT50" i="1"/>
  <c r="BU52" i="1"/>
  <c r="BU205" i="1"/>
  <c r="BV205" i="1"/>
  <c r="BW205" i="1"/>
  <c r="LT71" i="1"/>
  <c r="LT70" i="1"/>
  <c r="LT69" i="1"/>
  <c r="LT68" i="1"/>
  <c r="LT67" i="1"/>
  <c r="LT65" i="1"/>
  <c r="LT64" i="1"/>
  <c r="LT63" i="1"/>
  <c r="LT62" i="1"/>
  <c r="LT61" i="1"/>
  <c r="LT60" i="1"/>
  <c r="LT59" i="1"/>
  <c r="LT58" i="1"/>
  <c r="LT54" i="1"/>
  <c r="LT53" i="1"/>
  <c r="LT48" i="1"/>
  <c r="LT45" i="1"/>
  <c r="LT42" i="1"/>
  <c r="LT38" i="1"/>
  <c r="LT37" i="1"/>
  <c r="LT32" i="1"/>
  <c r="LT30" i="1"/>
  <c r="LT29" i="1"/>
  <c r="LT28" i="1"/>
  <c r="LT27" i="1"/>
  <c r="LT26" i="1"/>
  <c r="LT25" i="1"/>
  <c r="LT24" i="1"/>
  <c r="LT23" i="1"/>
  <c r="LT17" i="1"/>
  <c r="LT16" i="1"/>
  <c r="LT15" i="1"/>
  <c r="LT13" i="1"/>
  <c r="LT10" i="1"/>
  <c r="LS71" i="1"/>
  <c r="LR71" i="1"/>
  <c r="LQ71" i="1"/>
  <c r="LP71" i="1"/>
  <c r="LO71" i="1"/>
  <c r="LN71" i="1"/>
  <c r="LM71" i="1"/>
  <c r="LL71" i="1"/>
  <c r="LK71" i="1"/>
  <c r="LJ71" i="1"/>
  <c r="LS70" i="1"/>
  <c r="LR70" i="1"/>
  <c r="LQ70" i="1"/>
  <c r="LP70" i="1"/>
  <c r="LO70" i="1"/>
  <c r="LN70" i="1"/>
  <c r="LM70" i="1"/>
  <c r="LL70" i="1"/>
  <c r="LK70" i="1"/>
  <c r="LJ70" i="1"/>
  <c r="LS69" i="1"/>
  <c r="LR69" i="1"/>
  <c r="LQ69" i="1"/>
  <c r="LP69" i="1"/>
  <c r="LO69" i="1"/>
  <c r="LN69" i="1"/>
  <c r="LM69" i="1"/>
  <c r="LL69" i="1"/>
  <c r="LK69" i="1"/>
  <c r="LJ69" i="1"/>
  <c r="LS68" i="1"/>
  <c r="LR68" i="1"/>
  <c r="LQ68" i="1"/>
  <c r="LP68" i="1"/>
  <c r="LO68" i="1"/>
  <c r="LN68" i="1"/>
  <c r="LM68" i="1"/>
  <c r="LL68" i="1"/>
  <c r="LK68" i="1"/>
  <c r="LJ68" i="1"/>
  <c r="LS67" i="1"/>
  <c r="LR67" i="1"/>
  <c r="LQ67" i="1"/>
  <c r="LP67" i="1"/>
  <c r="LO67" i="1"/>
  <c r="LN67" i="1"/>
  <c r="LM67" i="1"/>
  <c r="LL67" i="1"/>
  <c r="LK67" i="1"/>
  <c r="LJ67" i="1"/>
  <c r="LS65" i="1"/>
  <c r="LR65" i="1"/>
  <c r="LQ65" i="1"/>
  <c r="LP65" i="1"/>
  <c r="LO65" i="1"/>
  <c r="LN65" i="1"/>
  <c r="LM65" i="1"/>
  <c r="LL65" i="1"/>
  <c r="LK65" i="1"/>
  <c r="LJ65" i="1"/>
  <c r="LS64" i="1"/>
  <c r="LR64" i="1"/>
  <c r="LQ64" i="1"/>
  <c r="LP64" i="1"/>
  <c r="LO64" i="1"/>
  <c r="LN64" i="1"/>
  <c r="LM64" i="1"/>
  <c r="LL64" i="1"/>
  <c r="LK64" i="1"/>
  <c r="LJ64" i="1"/>
  <c r="LS63" i="1"/>
  <c r="LR63" i="1"/>
  <c r="LQ63" i="1"/>
  <c r="LP63" i="1"/>
  <c r="LO63" i="1"/>
  <c r="LN63" i="1"/>
  <c r="LM63" i="1"/>
  <c r="LL63" i="1"/>
  <c r="LK63" i="1"/>
  <c r="LJ63" i="1"/>
  <c r="LS62" i="1"/>
  <c r="LR62" i="1"/>
  <c r="LQ62" i="1"/>
  <c r="LP62" i="1"/>
  <c r="LO62" i="1"/>
  <c r="LN62" i="1"/>
  <c r="LM62" i="1"/>
  <c r="LL62" i="1"/>
  <c r="LK62" i="1"/>
  <c r="LJ62" i="1"/>
  <c r="LS61" i="1"/>
  <c r="LR61" i="1"/>
  <c r="LQ61" i="1"/>
  <c r="LP61" i="1"/>
  <c r="LO61" i="1"/>
  <c r="LN61" i="1"/>
  <c r="LM61" i="1"/>
  <c r="LL61" i="1"/>
  <c r="LK61" i="1"/>
  <c r="LJ61" i="1"/>
  <c r="LS60" i="1"/>
  <c r="LR60" i="1"/>
  <c r="LQ60" i="1"/>
  <c r="LP60" i="1"/>
  <c r="LO60" i="1"/>
  <c r="LN60" i="1"/>
  <c r="LM60" i="1"/>
  <c r="LL60" i="1"/>
  <c r="LK60" i="1"/>
  <c r="LJ60" i="1"/>
  <c r="LS59" i="1"/>
  <c r="LR59" i="1"/>
  <c r="LQ59" i="1"/>
  <c r="LP59" i="1"/>
  <c r="LO59" i="1"/>
  <c r="LN59" i="1"/>
  <c r="LM59" i="1"/>
  <c r="LL59" i="1"/>
  <c r="LK59" i="1"/>
  <c r="LJ59" i="1"/>
  <c r="LS58" i="1"/>
  <c r="LR58" i="1"/>
  <c r="LQ58" i="1"/>
  <c r="LP58" i="1"/>
  <c r="LO58" i="1"/>
  <c r="LN58" i="1"/>
  <c r="LM58" i="1"/>
  <c r="LL58" i="1"/>
  <c r="LK58" i="1"/>
  <c r="LJ58" i="1"/>
  <c r="LS54" i="1"/>
  <c r="LR54" i="1"/>
  <c r="LQ54" i="1"/>
  <c r="LP54" i="1"/>
  <c r="LO54" i="1"/>
  <c r="LN54" i="1"/>
  <c r="LM54" i="1"/>
  <c r="LL54" i="1"/>
  <c r="LK54" i="1"/>
  <c r="LJ54" i="1"/>
  <c r="LS53" i="1"/>
  <c r="LR53" i="1"/>
  <c r="LQ53" i="1"/>
  <c r="LP53" i="1"/>
  <c r="LO53" i="1"/>
  <c r="LN53" i="1"/>
  <c r="LM53" i="1"/>
  <c r="LL53" i="1"/>
  <c r="LK53" i="1"/>
  <c r="LJ53" i="1"/>
  <c r="LS48" i="1"/>
  <c r="LR48" i="1"/>
  <c r="LQ48" i="1"/>
  <c r="LP48" i="1"/>
  <c r="LO48" i="1"/>
  <c r="LN48" i="1"/>
  <c r="LM48" i="1"/>
  <c r="LL48" i="1"/>
  <c r="LK48" i="1"/>
  <c r="LJ48" i="1"/>
  <c r="LS45" i="1"/>
  <c r="LR45" i="1"/>
  <c r="LQ45" i="1"/>
  <c r="LP45" i="1"/>
  <c r="LO45" i="1"/>
  <c r="LN45" i="1"/>
  <c r="LM45" i="1"/>
  <c r="LL45" i="1"/>
  <c r="LK45" i="1"/>
  <c r="LJ45" i="1"/>
  <c r="LS42" i="1"/>
  <c r="LR42" i="1"/>
  <c r="LQ42" i="1"/>
  <c r="LP42" i="1"/>
  <c r="LO42" i="1"/>
  <c r="LN42" i="1"/>
  <c r="LM42" i="1"/>
  <c r="LL42" i="1"/>
  <c r="LK42" i="1"/>
  <c r="LJ42" i="1"/>
  <c r="LS38" i="1"/>
  <c r="LR38" i="1"/>
  <c r="LQ38" i="1"/>
  <c r="LP38" i="1"/>
  <c r="LO38" i="1"/>
  <c r="LN38" i="1"/>
  <c r="LM38" i="1"/>
  <c r="LL38" i="1"/>
  <c r="LK38" i="1"/>
  <c r="LJ38" i="1"/>
  <c r="LS37" i="1"/>
  <c r="LR37" i="1"/>
  <c r="LQ37" i="1"/>
  <c r="LP37" i="1"/>
  <c r="LO37" i="1"/>
  <c r="LN37" i="1"/>
  <c r="LM37" i="1"/>
  <c r="LL37" i="1"/>
  <c r="LK37" i="1"/>
  <c r="LJ37" i="1"/>
  <c r="LS32" i="1"/>
  <c r="LR32" i="1"/>
  <c r="LQ32" i="1"/>
  <c r="LP32" i="1"/>
  <c r="LO32" i="1"/>
  <c r="LN32" i="1"/>
  <c r="LM32" i="1"/>
  <c r="LL32" i="1"/>
  <c r="LK32" i="1"/>
  <c r="LJ32" i="1"/>
  <c r="LS30" i="1"/>
  <c r="LR30" i="1"/>
  <c r="LQ30" i="1"/>
  <c r="LP30" i="1"/>
  <c r="LO30" i="1"/>
  <c r="LN30" i="1"/>
  <c r="LM30" i="1"/>
  <c r="LL30" i="1"/>
  <c r="LK30" i="1"/>
  <c r="LJ30" i="1"/>
  <c r="LS29" i="1"/>
  <c r="LR29" i="1"/>
  <c r="LQ29" i="1"/>
  <c r="LP29" i="1"/>
  <c r="LO29" i="1"/>
  <c r="LN29" i="1"/>
  <c r="LM29" i="1"/>
  <c r="LL29" i="1"/>
  <c r="LK29" i="1"/>
  <c r="LJ29" i="1"/>
  <c r="LS28" i="1"/>
  <c r="LR28" i="1"/>
  <c r="LQ28" i="1"/>
  <c r="LP28" i="1"/>
  <c r="LO28" i="1"/>
  <c r="LN28" i="1"/>
  <c r="LM28" i="1"/>
  <c r="LL28" i="1"/>
  <c r="LK28" i="1"/>
  <c r="LJ28" i="1"/>
  <c r="LS27" i="1"/>
  <c r="LR27" i="1"/>
  <c r="LQ27" i="1"/>
  <c r="LP27" i="1"/>
  <c r="LO27" i="1"/>
  <c r="LN27" i="1"/>
  <c r="LM27" i="1"/>
  <c r="LL27" i="1"/>
  <c r="LK27" i="1"/>
  <c r="LJ27" i="1"/>
  <c r="LS26" i="1"/>
  <c r="LR26" i="1"/>
  <c r="LQ26" i="1"/>
  <c r="LP26" i="1"/>
  <c r="LO26" i="1"/>
  <c r="LN26" i="1"/>
  <c r="LM26" i="1"/>
  <c r="LL26" i="1"/>
  <c r="LK26" i="1"/>
  <c r="LJ26" i="1"/>
  <c r="LS25" i="1"/>
  <c r="LR25" i="1"/>
  <c r="LQ25" i="1"/>
  <c r="LP25" i="1"/>
  <c r="LO25" i="1"/>
  <c r="LN25" i="1"/>
  <c r="LM25" i="1"/>
  <c r="LL25" i="1"/>
  <c r="LK25" i="1"/>
  <c r="LJ25" i="1"/>
  <c r="LS24" i="1"/>
  <c r="LR24" i="1"/>
  <c r="LQ24" i="1"/>
  <c r="LP24" i="1"/>
  <c r="LO24" i="1"/>
  <c r="LN24" i="1"/>
  <c r="LM24" i="1"/>
  <c r="LL24" i="1"/>
  <c r="LK24" i="1"/>
  <c r="LJ24" i="1"/>
  <c r="LS23" i="1"/>
  <c r="LR23" i="1"/>
  <c r="LQ23" i="1"/>
  <c r="LP23" i="1"/>
  <c r="LO23" i="1"/>
  <c r="LN23" i="1"/>
  <c r="LM23" i="1"/>
  <c r="LL23" i="1"/>
  <c r="LK23" i="1"/>
  <c r="LJ23" i="1"/>
  <c r="LS17" i="1"/>
  <c r="LR17" i="1"/>
  <c r="LQ17" i="1"/>
  <c r="LP17" i="1"/>
  <c r="LO17" i="1"/>
  <c r="LN17" i="1"/>
  <c r="LM17" i="1"/>
  <c r="LL17" i="1"/>
  <c r="LK17" i="1"/>
  <c r="LJ17" i="1"/>
  <c r="LS16" i="1"/>
  <c r="LR16" i="1"/>
  <c r="LQ16" i="1"/>
  <c r="LP16" i="1"/>
  <c r="LO16" i="1"/>
  <c r="LN16" i="1"/>
  <c r="LM16" i="1"/>
  <c r="LL16" i="1"/>
  <c r="LK16" i="1"/>
  <c r="LJ16" i="1"/>
  <c r="LS15" i="1"/>
  <c r="LR15" i="1"/>
  <c r="LQ15" i="1"/>
  <c r="LP15" i="1"/>
  <c r="LO15" i="1"/>
  <c r="LN15" i="1"/>
  <c r="LM15" i="1"/>
  <c r="LL15" i="1"/>
  <c r="LK15" i="1"/>
  <c r="LJ15" i="1"/>
  <c r="LS13" i="1"/>
  <c r="LR13" i="1"/>
  <c r="LQ13" i="1"/>
  <c r="LP13" i="1"/>
  <c r="LO13" i="1"/>
  <c r="LN13" i="1"/>
  <c r="LM13" i="1"/>
  <c r="LL13" i="1"/>
  <c r="LK13" i="1"/>
  <c r="LJ13" i="1"/>
  <c r="LS10" i="1"/>
  <c r="LR10" i="1"/>
  <c r="LQ10" i="1"/>
  <c r="LP10" i="1"/>
  <c r="LO10" i="1"/>
  <c r="LN10" i="1"/>
  <c r="LM10" i="1"/>
  <c r="LL10" i="1"/>
  <c r="LK10" i="1"/>
  <c r="LJ10" i="1"/>
  <c r="LI71" i="1"/>
  <c r="LI70" i="1"/>
  <c r="LI69" i="1"/>
  <c r="LI68" i="1"/>
  <c r="LI67" i="1"/>
  <c r="LI65" i="1"/>
  <c r="LI64" i="1"/>
  <c r="LI63" i="1"/>
  <c r="LI62" i="1"/>
  <c r="LI61" i="1"/>
  <c r="LI60" i="1"/>
  <c r="LI59" i="1"/>
  <c r="LI58" i="1"/>
  <c r="LI54" i="1"/>
  <c r="LI53" i="1"/>
  <c r="LI48" i="1"/>
  <c r="LI45" i="1"/>
  <c r="LI42" i="1"/>
  <c r="LI38" i="1"/>
  <c r="LI37" i="1"/>
  <c r="LI32" i="1"/>
  <c r="LI30" i="1"/>
  <c r="LI29" i="1"/>
  <c r="LI28" i="1"/>
  <c r="LI27" i="1"/>
  <c r="LI26" i="1"/>
  <c r="LI25" i="1"/>
  <c r="LI24" i="1"/>
  <c r="LI23" i="1"/>
  <c r="LI17" i="1"/>
  <c r="LI16" i="1"/>
  <c r="LI15" i="1"/>
  <c r="LI13" i="1"/>
  <c r="LI10" i="1"/>
  <c r="FX71" i="1"/>
  <c r="FY71" i="1"/>
  <c r="FX70" i="1"/>
  <c r="FX69" i="1"/>
  <c r="FY69" i="1"/>
  <c r="FX68" i="1"/>
  <c r="FX67" i="1"/>
  <c r="FY67" i="1"/>
  <c r="FX65" i="1"/>
  <c r="FY65" i="1"/>
  <c r="FX64" i="1"/>
  <c r="FY64" i="1" s="1"/>
  <c r="FX63" i="1"/>
  <c r="FY63" i="1"/>
  <c r="FX62" i="1"/>
  <c r="FX61" i="1"/>
  <c r="FY61" i="1"/>
  <c r="FX60" i="1"/>
  <c r="FX59" i="1"/>
  <c r="FY59" i="1" s="1"/>
  <c r="FX58" i="1"/>
  <c r="FY58" i="1"/>
  <c r="FX54" i="1"/>
  <c r="FY54" i="1" s="1"/>
  <c r="FX53" i="1"/>
  <c r="FY53" i="1"/>
  <c r="FX48" i="1"/>
  <c r="FY48" i="1" s="1"/>
  <c r="FX45" i="1"/>
  <c r="FY45" i="1"/>
  <c r="FX42" i="1"/>
  <c r="FY42" i="1"/>
  <c r="FX38" i="1"/>
  <c r="FY38" i="1"/>
  <c r="FX37" i="1"/>
  <c r="FY37" i="1"/>
  <c r="FX32" i="1"/>
  <c r="FY32" i="1"/>
  <c r="FX30" i="1"/>
  <c r="FY30" i="1" s="1"/>
  <c r="FX29" i="1"/>
  <c r="FY29" i="1"/>
  <c r="FX28" i="1"/>
  <c r="FY28" i="1" s="1"/>
  <c r="FX27" i="1"/>
  <c r="FY27" i="1"/>
  <c r="FX26" i="1"/>
  <c r="FY26" i="1" s="1"/>
  <c r="FX25" i="1"/>
  <c r="FY25" i="1"/>
  <c r="FX24" i="1"/>
  <c r="FY24" i="1" s="1"/>
  <c r="FX23" i="1"/>
  <c r="FY23" i="1"/>
  <c r="FX17" i="1"/>
  <c r="FY17" i="1" s="1"/>
  <c r="FX16" i="1"/>
  <c r="FY16" i="1"/>
  <c r="FX15" i="1"/>
  <c r="FY15" i="1" s="1"/>
  <c r="FX13" i="1"/>
  <c r="FY13" i="1"/>
  <c r="FX7" i="1"/>
  <c r="FY7" i="1" s="1"/>
  <c r="FX6" i="1"/>
  <c r="FY6" i="1" s="1"/>
  <c r="FX5" i="1"/>
  <c r="FY5" i="1" s="1"/>
  <c r="FV71" i="1"/>
  <c r="FW71" i="1"/>
  <c r="FV70" i="1"/>
  <c r="FW70" i="1"/>
  <c r="FV69" i="1"/>
  <c r="FW69" i="1"/>
  <c r="FV68" i="1"/>
  <c r="FW68" i="1"/>
  <c r="FV67" i="1"/>
  <c r="FW67" i="1"/>
  <c r="FV65" i="1"/>
  <c r="FW65" i="1"/>
  <c r="FV64" i="1"/>
  <c r="FW64" i="1" s="1"/>
  <c r="FV63" i="1"/>
  <c r="FW63" i="1"/>
  <c r="FV62" i="1"/>
  <c r="FV61" i="1"/>
  <c r="FW61" i="1" s="1"/>
  <c r="FV60" i="1"/>
  <c r="FV59" i="1"/>
  <c r="FW59" i="1" s="1"/>
  <c r="FV58" i="1"/>
  <c r="FW58" i="1"/>
  <c r="FV54" i="1"/>
  <c r="FW54" i="1" s="1"/>
  <c r="FV53" i="1"/>
  <c r="FW53" i="1"/>
  <c r="FV48" i="1"/>
  <c r="FW48" i="1" s="1"/>
  <c r="FV45" i="1"/>
  <c r="FW45" i="1"/>
  <c r="FV42" i="1"/>
  <c r="FW42" i="1"/>
  <c r="FV38" i="1"/>
  <c r="FW38" i="1"/>
  <c r="FV37" i="1"/>
  <c r="FW37" i="1"/>
  <c r="FV32" i="1"/>
  <c r="FW32" i="1"/>
  <c r="FV30" i="1"/>
  <c r="FW30" i="1" s="1"/>
  <c r="FV29" i="1"/>
  <c r="FW29" i="1"/>
  <c r="FV28" i="1"/>
  <c r="FW28" i="1" s="1"/>
  <c r="FV27" i="1"/>
  <c r="FW27" i="1"/>
  <c r="FV26" i="1"/>
  <c r="FW26" i="1" s="1"/>
  <c r="FV25" i="1"/>
  <c r="FW25" i="1"/>
  <c r="FV24" i="1"/>
  <c r="FW24" i="1" s="1"/>
  <c r="FV23" i="1"/>
  <c r="FW23" i="1"/>
  <c r="FV17" i="1"/>
  <c r="FW17" i="1" s="1"/>
  <c r="FV16" i="1"/>
  <c r="FW16" i="1"/>
  <c r="FV15" i="1"/>
  <c r="FW15" i="1" s="1"/>
  <c r="FV13" i="1"/>
  <c r="FW13" i="1"/>
  <c r="FV7" i="1"/>
  <c r="FW7" i="1" s="1"/>
  <c r="FV6" i="1"/>
  <c r="FW6" i="1" s="1"/>
  <c r="FV5" i="1"/>
  <c r="FW5" i="1" s="1"/>
  <c r="FT71" i="1"/>
  <c r="FU71" i="1"/>
  <c r="FT70" i="1"/>
  <c r="FT69" i="1"/>
  <c r="FU69" i="1"/>
  <c r="FT68" i="1"/>
  <c r="FT67" i="1"/>
  <c r="FU67" i="1"/>
  <c r="FT65" i="1"/>
  <c r="FU65" i="1"/>
  <c r="FT64" i="1"/>
  <c r="FU64" i="1" s="1"/>
  <c r="FT63" i="1"/>
  <c r="FU63" i="1"/>
  <c r="FT62" i="1"/>
  <c r="FU62" i="1" s="1"/>
  <c r="FT61" i="1"/>
  <c r="FU61" i="1"/>
  <c r="FT60" i="1"/>
  <c r="FU60" i="1" s="1"/>
  <c r="FT59" i="1"/>
  <c r="FU59" i="1"/>
  <c r="FT58" i="1"/>
  <c r="FU58" i="1" s="1"/>
  <c r="FT54" i="1"/>
  <c r="FU54" i="1"/>
  <c r="FT53" i="1"/>
  <c r="FU53" i="1" s="1"/>
  <c r="FT48" i="1"/>
  <c r="FU48" i="1"/>
  <c r="FT45" i="1"/>
  <c r="FU45" i="1" s="1"/>
  <c r="FT42" i="1"/>
  <c r="FU42" i="1"/>
  <c r="FT38" i="1"/>
  <c r="FU38" i="1"/>
  <c r="FT37" i="1"/>
  <c r="FU37" i="1"/>
  <c r="FT32" i="1"/>
  <c r="FU32" i="1"/>
  <c r="FT30" i="1"/>
  <c r="FU30" i="1"/>
  <c r="FT29" i="1"/>
  <c r="FU29" i="1" s="1"/>
  <c r="FT28" i="1"/>
  <c r="FU28" i="1"/>
  <c r="FT27" i="1"/>
  <c r="FU27" i="1" s="1"/>
  <c r="FT26" i="1"/>
  <c r="FU26" i="1"/>
  <c r="FT25" i="1"/>
  <c r="FU25" i="1" s="1"/>
  <c r="FT24" i="1"/>
  <c r="FU24" i="1"/>
  <c r="FT23" i="1"/>
  <c r="FU23" i="1" s="1"/>
  <c r="FT17" i="1"/>
  <c r="FU17" i="1"/>
  <c r="FT16" i="1"/>
  <c r="FU16" i="1" s="1"/>
  <c r="FT15" i="1"/>
  <c r="FU15" i="1"/>
  <c r="FT13" i="1"/>
  <c r="FU13" i="1" s="1"/>
  <c r="FT7" i="1"/>
  <c r="FU7" i="1" s="1"/>
  <c r="FT6" i="1"/>
  <c r="FU6" i="1" s="1"/>
  <c r="FT5" i="1"/>
  <c r="FU5" i="1" s="1"/>
  <c r="FR71" i="1"/>
  <c r="FS71" i="1"/>
  <c r="FR70" i="1"/>
  <c r="FR69" i="1"/>
  <c r="FS69" i="1"/>
  <c r="FR68" i="1"/>
  <c r="FR67" i="1"/>
  <c r="FS67" i="1"/>
  <c r="FR65" i="1"/>
  <c r="FS65" i="1"/>
  <c r="FR64" i="1"/>
  <c r="FS64" i="1" s="1"/>
  <c r="FR63" i="1"/>
  <c r="FS63" i="1"/>
  <c r="FR62" i="1"/>
  <c r="FS62" i="1" s="1"/>
  <c r="FR61" i="1"/>
  <c r="FS61" i="1"/>
  <c r="FR60" i="1"/>
  <c r="FS60" i="1" s="1"/>
  <c r="FR59" i="1"/>
  <c r="FS59" i="1"/>
  <c r="FR58" i="1"/>
  <c r="FS58" i="1" s="1"/>
  <c r="FR54" i="1"/>
  <c r="FS54" i="1"/>
  <c r="FR53" i="1"/>
  <c r="FR48" i="1"/>
  <c r="FS48" i="1" s="1"/>
  <c r="FR45" i="1"/>
  <c r="FS45" i="1"/>
  <c r="FR42" i="1"/>
  <c r="FS42" i="1"/>
  <c r="FR38" i="1"/>
  <c r="FS38" i="1"/>
  <c r="FR37" i="1"/>
  <c r="FS37" i="1"/>
  <c r="FR32" i="1"/>
  <c r="FS32" i="1"/>
  <c r="FR30" i="1"/>
  <c r="FS30" i="1" s="1"/>
  <c r="FR29" i="1"/>
  <c r="FS29" i="1"/>
  <c r="FR28" i="1"/>
  <c r="FS28" i="1" s="1"/>
  <c r="FR27" i="1"/>
  <c r="FS27" i="1"/>
  <c r="FR26" i="1"/>
  <c r="FS26" i="1" s="1"/>
  <c r="FR25" i="1"/>
  <c r="FS25" i="1"/>
  <c r="FR24" i="1"/>
  <c r="FS24" i="1" s="1"/>
  <c r="FR23" i="1"/>
  <c r="FS23" i="1"/>
  <c r="FR17" i="1"/>
  <c r="FS17" i="1" s="1"/>
  <c r="FR16" i="1"/>
  <c r="FS16" i="1"/>
  <c r="FR15" i="1"/>
  <c r="FS15" i="1" s="1"/>
  <c r="FR13" i="1"/>
  <c r="FS13" i="1"/>
  <c r="FR7" i="1"/>
  <c r="FS7" i="1" s="1"/>
  <c r="FR6" i="1"/>
  <c r="FS6" i="1" s="1"/>
  <c r="FR5" i="1"/>
  <c r="FS5" i="1" s="1"/>
  <c r="FP71" i="1"/>
  <c r="FQ71" i="1"/>
  <c r="FP70" i="1"/>
  <c r="FP69" i="1"/>
  <c r="FQ69" i="1"/>
  <c r="FP68" i="1"/>
  <c r="FP67" i="1"/>
  <c r="FQ67" i="1"/>
  <c r="FP65" i="1"/>
  <c r="FQ65" i="1" s="1"/>
  <c r="FP64" i="1"/>
  <c r="FQ64" i="1"/>
  <c r="FP63" i="1"/>
  <c r="FQ63" i="1" s="1"/>
  <c r="FP62" i="1"/>
  <c r="FP61" i="1"/>
  <c r="FQ61" i="1"/>
  <c r="FP60" i="1"/>
  <c r="FP59" i="1"/>
  <c r="FQ59" i="1"/>
  <c r="FP58" i="1"/>
  <c r="FQ58" i="1" s="1"/>
  <c r="FP54" i="1"/>
  <c r="FQ54" i="1"/>
  <c r="FP53" i="1"/>
  <c r="FQ53" i="1" s="1"/>
  <c r="FP48" i="1"/>
  <c r="FQ48" i="1"/>
  <c r="FP45" i="1"/>
  <c r="FQ45" i="1" s="1"/>
  <c r="FP42" i="1"/>
  <c r="FQ42" i="1"/>
  <c r="FP38" i="1"/>
  <c r="FQ38" i="1"/>
  <c r="FP37" i="1"/>
  <c r="FQ37" i="1"/>
  <c r="FP32" i="1"/>
  <c r="FQ32" i="1"/>
  <c r="FP30" i="1"/>
  <c r="FQ30" i="1"/>
  <c r="FP29" i="1"/>
  <c r="FQ29" i="1" s="1"/>
  <c r="FP28" i="1"/>
  <c r="FQ28" i="1"/>
  <c r="FP27" i="1"/>
  <c r="FQ27" i="1" s="1"/>
  <c r="FP26" i="1"/>
  <c r="FQ26" i="1"/>
  <c r="FP25" i="1"/>
  <c r="FQ25" i="1" s="1"/>
  <c r="FP24" i="1"/>
  <c r="FQ24" i="1"/>
  <c r="FP23" i="1"/>
  <c r="FQ23" i="1" s="1"/>
  <c r="FP17" i="1"/>
  <c r="FQ17" i="1"/>
  <c r="FP16" i="1"/>
  <c r="FQ16" i="1" s="1"/>
  <c r="FP15" i="1"/>
  <c r="FQ15" i="1"/>
  <c r="FP13" i="1"/>
  <c r="FQ13" i="1" s="1"/>
  <c r="FP7" i="1"/>
  <c r="FQ7" i="1" s="1"/>
  <c r="FP6" i="1"/>
  <c r="FQ6" i="1" s="1"/>
  <c r="FP5" i="1"/>
  <c r="FQ5" i="1" s="1"/>
  <c r="FN71" i="1"/>
  <c r="FO71" i="1"/>
  <c r="FN70" i="1"/>
  <c r="FN69" i="1"/>
  <c r="FO69" i="1"/>
  <c r="FN68" i="1"/>
  <c r="FN67" i="1"/>
  <c r="FO67" i="1"/>
  <c r="FN65" i="1"/>
  <c r="FO65" i="1" s="1"/>
  <c r="FN64" i="1"/>
  <c r="FO64" i="1"/>
  <c r="FN63" i="1"/>
  <c r="FO63" i="1" s="1"/>
  <c r="FN62" i="1"/>
  <c r="FN61" i="1"/>
  <c r="FO61" i="1" s="1"/>
  <c r="FN60" i="1"/>
  <c r="FO60" i="1"/>
  <c r="FN59" i="1"/>
  <c r="FO59" i="1" s="1"/>
  <c r="FN58" i="1"/>
  <c r="FO58" i="1"/>
  <c r="FN54" i="1"/>
  <c r="FO54" i="1" s="1"/>
  <c r="FN53" i="1"/>
  <c r="FO53" i="1"/>
  <c r="FN48" i="1"/>
  <c r="FO48" i="1" s="1"/>
  <c r="FN45" i="1"/>
  <c r="FO45" i="1"/>
  <c r="FN42" i="1"/>
  <c r="FO42" i="1"/>
  <c r="FN38" i="1"/>
  <c r="FO38" i="1"/>
  <c r="FN37" i="1"/>
  <c r="FO37" i="1"/>
  <c r="FN32" i="1"/>
  <c r="FO32" i="1"/>
  <c r="FN30" i="1"/>
  <c r="FO30" i="1" s="1"/>
  <c r="FN29" i="1"/>
  <c r="FO29" i="1"/>
  <c r="FN28" i="1"/>
  <c r="FO28" i="1" s="1"/>
  <c r="FN27" i="1"/>
  <c r="FO27" i="1"/>
  <c r="FN26" i="1"/>
  <c r="FO26" i="1" s="1"/>
  <c r="FN25" i="1"/>
  <c r="FO25" i="1"/>
  <c r="FN24" i="1"/>
  <c r="FO24" i="1" s="1"/>
  <c r="FN23" i="1"/>
  <c r="FO23" i="1"/>
  <c r="FN17" i="1"/>
  <c r="FO17" i="1" s="1"/>
  <c r="FN16" i="1"/>
  <c r="FO16" i="1"/>
  <c r="FN15" i="1"/>
  <c r="FO15" i="1" s="1"/>
  <c r="FN13" i="1"/>
  <c r="FO13" i="1" s="1"/>
  <c r="FN7" i="1"/>
  <c r="FO7" i="1" s="1"/>
  <c r="FN6" i="1"/>
  <c r="FO6" i="1" s="1"/>
  <c r="FN5" i="1"/>
  <c r="FO5" i="1" s="1"/>
  <c r="LR22" i="1"/>
  <c r="BG39" i="1"/>
  <c r="LR52" i="1"/>
  <c r="BU20" i="1"/>
  <c r="LR20" i="1" s="1"/>
  <c r="LR39" i="1"/>
  <c r="BU46" i="1"/>
  <c r="BU40" i="1"/>
  <c r="LR40" i="1" s="1"/>
  <c r="BU49" i="1"/>
  <c r="LR49" i="1" s="1"/>
  <c r="FV52" i="1"/>
  <c r="FW52" i="1" s="1"/>
  <c r="FL71" i="1"/>
  <c r="FM71" i="1"/>
  <c r="FL70" i="1"/>
  <c r="FL69" i="1"/>
  <c r="FM69" i="1"/>
  <c r="FL68" i="1"/>
  <c r="FL67" i="1"/>
  <c r="FM67" i="1"/>
  <c r="FL65" i="1"/>
  <c r="FM65" i="1" s="1"/>
  <c r="FL64" i="1"/>
  <c r="FM64" i="1" s="1"/>
  <c r="FL63" i="1"/>
  <c r="FM63" i="1" s="1"/>
  <c r="FL62" i="1"/>
  <c r="FM62" i="1" s="1"/>
  <c r="FL61" i="1"/>
  <c r="FM61" i="1" s="1"/>
  <c r="FL60" i="1"/>
  <c r="FM60" i="1" s="1"/>
  <c r="FL59" i="1"/>
  <c r="FM59" i="1" s="1"/>
  <c r="FL58" i="1"/>
  <c r="FM58" i="1" s="1"/>
  <c r="FL54" i="1"/>
  <c r="FM54" i="1" s="1"/>
  <c r="FL53" i="1"/>
  <c r="FM53" i="1"/>
  <c r="FL48" i="1"/>
  <c r="FM48" i="1" s="1"/>
  <c r="FL45" i="1"/>
  <c r="FM45" i="1"/>
  <c r="FL42" i="1"/>
  <c r="FM42" i="1"/>
  <c r="FL38" i="1"/>
  <c r="FM38" i="1"/>
  <c r="FL37" i="1"/>
  <c r="FM37" i="1"/>
  <c r="FL32" i="1"/>
  <c r="FM32" i="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L5" i="1"/>
  <c r="FM5" i="1" s="1"/>
  <c r="FJ71" i="1"/>
  <c r="FK71" i="1"/>
  <c r="FJ70" i="1"/>
  <c r="FJ69" i="1"/>
  <c r="FK69" i="1"/>
  <c r="FJ68" i="1"/>
  <c r="FJ67" i="1"/>
  <c r="FK67" i="1"/>
  <c r="FJ65" i="1"/>
  <c r="FK65" i="1"/>
  <c r="FJ64" i="1"/>
  <c r="FK64" i="1" s="1"/>
  <c r="FJ63" i="1"/>
  <c r="FK63" i="1"/>
  <c r="FJ62" i="1"/>
  <c r="FK62" i="1" s="1"/>
  <c r="FJ61" i="1"/>
  <c r="FK61" i="1"/>
  <c r="FJ60" i="1"/>
  <c r="FK60" i="1" s="1"/>
  <c r="FJ59" i="1"/>
  <c r="FK59" i="1"/>
  <c r="FJ58" i="1"/>
  <c r="FK58" i="1" s="1"/>
  <c r="FJ54" i="1"/>
  <c r="FK54" i="1"/>
  <c r="FJ53" i="1"/>
  <c r="FK53" i="1"/>
  <c r="FJ48" i="1"/>
  <c r="FK48" i="1"/>
  <c r="FJ45" i="1"/>
  <c r="FK45" i="1" s="1"/>
  <c r="FJ42" i="1"/>
  <c r="FK42" i="1"/>
  <c r="FJ38" i="1"/>
  <c r="FK38" i="1"/>
  <c r="FJ37" i="1"/>
  <c r="FK37" i="1"/>
  <c r="FJ32" i="1"/>
  <c r="FK32" i="1"/>
  <c r="FJ30" i="1"/>
  <c r="FK30" i="1"/>
  <c r="FJ29" i="1"/>
  <c r="FK29" i="1" s="1"/>
  <c r="FJ28" i="1"/>
  <c r="FK28" i="1"/>
  <c r="FJ27" i="1"/>
  <c r="FK27" i="1"/>
  <c r="FJ26" i="1"/>
  <c r="FK26" i="1"/>
  <c r="FJ25" i="1"/>
  <c r="FK25" i="1"/>
  <c r="FJ24" i="1"/>
  <c r="FK24" i="1"/>
  <c r="FJ23" i="1"/>
  <c r="FK23" i="1"/>
  <c r="FJ17" i="1"/>
  <c r="FK17" i="1"/>
  <c r="FJ16" i="1"/>
  <c r="FK16" i="1"/>
  <c r="FJ15" i="1"/>
  <c r="FK15" i="1"/>
  <c r="FJ13" i="1"/>
  <c r="FK13" i="1"/>
  <c r="FJ7" i="1"/>
  <c r="FK7" i="1" s="1"/>
  <c r="FJ6" i="1"/>
  <c r="FK6" i="1" s="1"/>
  <c r="FJ5" i="1"/>
  <c r="FK5" i="1" s="1"/>
  <c r="FF71" i="1"/>
  <c r="FG71" i="1"/>
  <c r="FF70" i="1"/>
  <c r="FF69" i="1"/>
  <c r="FG69" i="1"/>
  <c r="FF68" i="1"/>
  <c r="FF67" i="1"/>
  <c r="FG67" i="1"/>
  <c r="FF65" i="1"/>
  <c r="FG65" i="1" s="1"/>
  <c r="FF64" i="1"/>
  <c r="FG64" i="1" s="1"/>
  <c r="FF63" i="1"/>
  <c r="FG63" i="1" s="1"/>
  <c r="FF62" i="1"/>
  <c r="FG62" i="1" s="1"/>
  <c r="FF61" i="1"/>
  <c r="FG61" i="1" s="1"/>
  <c r="FF60" i="1"/>
  <c r="FG60" i="1" s="1"/>
  <c r="FF59" i="1"/>
  <c r="FG59" i="1" s="1"/>
  <c r="FF58" i="1"/>
  <c r="FG58" i="1" s="1"/>
  <c r="FF54" i="1"/>
  <c r="FG54" i="1"/>
  <c r="FF53" i="1"/>
  <c r="FG53" i="1"/>
  <c r="FF48" i="1"/>
  <c r="FG48" i="1" s="1"/>
  <c r="FF45" i="1"/>
  <c r="FG45" i="1" s="1"/>
  <c r="FF42" i="1"/>
  <c r="FG42" i="1"/>
  <c r="FF38" i="1"/>
  <c r="FG38" i="1"/>
  <c r="FF37" i="1"/>
  <c r="FG37" i="1"/>
  <c r="FF32" i="1"/>
  <c r="FG32" i="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F5" i="1"/>
  <c r="FG5" i="1" s="1"/>
  <c r="FD71" i="1"/>
  <c r="FE71" i="1"/>
  <c r="FD70" i="1"/>
  <c r="FD69" i="1"/>
  <c r="FE69" i="1"/>
  <c r="FD68" i="1"/>
  <c r="FD67" i="1"/>
  <c r="FE67" i="1"/>
  <c r="FD65" i="1"/>
  <c r="FE65" i="1"/>
  <c r="FD64" i="1"/>
  <c r="FE64" i="1"/>
  <c r="FD63" i="1"/>
  <c r="FE63" i="1"/>
  <c r="FD62" i="1"/>
  <c r="FE62" i="1"/>
  <c r="FD61" i="1"/>
  <c r="FE61" i="1"/>
  <c r="FD60" i="1"/>
  <c r="FE60" i="1"/>
  <c r="FD59" i="1"/>
  <c r="FE59" i="1"/>
  <c r="FD58" i="1"/>
  <c r="FE58" i="1"/>
  <c r="FD54" i="1"/>
  <c r="FE54" i="1"/>
  <c r="FD53" i="1"/>
  <c r="FE53" i="1"/>
  <c r="FD48" i="1"/>
  <c r="FE48" i="1"/>
  <c r="FD45" i="1"/>
  <c r="FE45" i="1"/>
  <c r="FD42" i="1"/>
  <c r="FE42" i="1"/>
  <c r="FD38" i="1"/>
  <c r="FE38" i="1"/>
  <c r="FD37" i="1"/>
  <c r="FE37" i="1"/>
  <c r="FD32" i="1"/>
  <c r="FE32" i="1"/>
  <c r="FD30" i="1"/>
  <c r="FE30" i="1"/>
  <c r="FD29" i="1"/>
  <c r="FE29" i="1"/>
  <c r="FD28" i="1"/>
  <c r="FE28" i="1"/>
  <c r="FD27" i="1"/>
  <c r="FE27" i="1"/>
  <c r="FD26" i="1"/>
  <c r="FE26" i="1"/>
  <c r="FD25" i="1"/>
  <c r="FE25" i="1"/>
  <c r="FD24" i="1"/>
  <c r="FE24" i="1"/>
  <c r="FD23" i="1"/>
  <c r="FE23" i="1"/>
  <c r="FD17" i="1"/>
  <c r="FE17" i="1"/>
  <c r="FD16" i="1"/>
  <c r="FE16" i="1"/>
  <c r="FD15" i="1"/>
  <c r="FE15" i="1"/>
  <c r="FD13" i="1"/>
  <c r="FE13" i="1"/>
  <c r="FD7" i="1"/>
  <c r="FE7" i="1" s="1"/>
  <c r="FD6" i="1"/>
  <c r="FE6" i="1" s="1"/>
  <c r="FD5" i="1"/>
  <c r="FE5" i="1" s="1"/>
  <c r="FB71" i="1"/>
  <c r="FC71" i="1"/>
  <c r="FB70" i="1"/>
  <c r="FB69" i="1"/>
  <c r="FC69" i="1"/>
  <c r="FB68" i="1"/>
  <c r="FB67" i="1"/>
  <c r="FC67" i="1"/>
  <c r="FB65" i="1"/>
  <c r="FC65" i="1" s="1"/>
  <c r="FB64" i="1"/>
  <c r="FC64" i="1" s="1"/>
  <c r="FB63" i="1"/>
  <c r="FC63" i="1" s="1"/>
  <c r="FB62" i="1"/>
  <c r="FC62" i="1" s="1"/>
  <c r="FB61" i="1"/>
  <c r="FC61" i="1" s="1"/>
  <c r="FB60" i="1"/>
  <c r="FC60" i="1" s="1"/>
  <c r="FB59" i="1"/>
  <c r="FC59" i="1" s="1"/>
  <c r="FB58" i="1"/>
  <c r="FC58" i="1" s="1"/>
  <c r="FB54" i="1"/>
  <c r="FC54" i="1"/>
  <c r="FB53" i="1"/>
  <c r="FC53" i="1"/>
  <c r="FB48" i="1"/>
  <c r="FC48" i="1" s="1"/>
  <c r="FB45" i="1"/>
  <c r="FC45" i="1" s="1"/>
  <c r="FB42" i="1"/>
  <c r="FC42" i="1"/>
  <c r="FB38" i="1"/>
  <c r="FC38" i="1"/>
  <c r="FB37" i="1"/>
  <c r="FC37" i="1"/>
  <c r="FB32" i="1"/>
  <c r="FC32" i="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BT205" i="1"/>
  <c r="BS205" i="1"/>
  <c r="BR205" i="1"/>
  <c r="BQ205" i="1"/>
  <c r="BP205" i="1"/>
  <c r="BO205" i="1"/>
  <c r="BN205" i="1"/>
  <c r="BM205" i="1"/>
  <c r="BL205" i="1"/>
  <c r="BX65" i="1"/>
  <c r="BX64" i="1"/>
  <c r="BX63" i="1"/>
  <c r="BX62" i="1"/>
  <c r="BX61" i="1"/>
  <c r="T59" i="22"/>
  <c r="U59" i="22" s="1"/>
  <c r="BX60" i="1"/>
  <c r="BX59" i="1"/>
  <c r="BX58" i="1"/>
  <c r="BX54" i="1"/>
  <c r="BX53" i="1"/>
  <c r="BP52" i="1"/>
  <c r="BO52" i="1"/>
  <c r="BL52" i="1"/>
  <c r="LQ50" i="1"/>
  <c r="LO50" i="1"/>
  <c r="BL50" i="1"/>
  <c r="LI50" i="1" s="1"/>
  <c r="BX48" i="1"/>
  <c r="BX45" i="1"/>
  <c r="BX38" i="1"/>
  <c r="LO39" i="1"/>
  <c r="LL39" i="1"/>
  <c r="BL39" i="1"/>
  <c r="LO34" i="1"/>
  <c r="BX28" i="1"/>
  <c r="BX27" i="1"/>
  <c r="BX26" i="1"/>
  <c r="BX25" i="1"/>
  <c r="T24" i="22"/>
  <c r="U24" i="22" s="1"/>
  <c r="BX24" i="1"/>
  <c r="BX23" i="1"/>
  <c r="BP22" i="1"/>
  <c r="LM22" i="1" s="1"/>
  <c r="BO22" i="1"/>
  <c r="BL22" i="1"/>
  <c r="LI22" i="1" s="1"/>
  <c r="BL19" i="1"/>
  <c r="BL18" i="1"/>
  <c r="LI18" i="1" s="1"/>
  <c r="BX13" i="1"/>
  <c r="BT11" i="1"/>
  <c r="BS11" i="1"/>
  <c r="BR11" i="1"/>
  <c r="BR43" i="1" s="1"/>
  <c r="LO43" i="1" s="1"/>
  <c r="BQ11" i="1"/>
  <c r="BQ20" i="1" s="1"/>
  <c r="LN20" i="1" s="1"/>
  <c r="BP11" i="1"/>
  <c r="BP43" i="1"/>
  <c r="LM43" i="1" s="1"/>
  <c r="BO11" i="1"/>
  <c r="BO43" i="1" s="1"/>
  <c r="BN11" i="1"/>
  <c r="BN35" i="1" s="1"/>
  <c r="LK35" i="1" s="1"/>
  <c r="BM11" i="1"/>
  <c r="BX7" i="1"/>
  <c r="BX6" i="1"/>
  <c r="BF5" i="1"/>
  <c r="K28" i="23"/>
  <c r="BF38" i="1"/>
  <c r="EV38" i="1"/>
  <c r="EW38" i="1"/>
  <c r="BF37" i="1"/>
  <c r="LE37" i="1"/>
  <c r="BF205" i="1"/>
  <c r="BF52" i="1"/>
  <c r="LE52" i="1" s="1"/>
  <c r="BF50" i="1"/>
  <c r="BF22" i="1"/>
  <c r="BF19" i="1"/>
  <c r="LE19" i="1" s="1"/>
  <c r="BF18" i="1"/>
  <c r="BE5" i="1"/>
  <c r="BE38" i="1"/>
  <c r="LD38" i="1"/>
  <c r="BE37" i="1"/>
  <c r="LD37" i="1"/>
  <c r="BE205" i="1"/>
  <c r="BE52" i="1"/>
  <c r="BE50" i="1"/>
  <c r="LD50" i="1" s="1"/>
  <c r="BE22" i="1"/>
  <c r="BE19" i="1"/>
  <c r="BE18" i="1"/>
  <c r="LD18" i="1" s="1"/>
  <c r="BJ25" i="1"/>
  <c r="BJ26" i="1"/>
  <c r="B71" i="23"/>
  <c r="B70" i="23"/>
  <c r="B69" i="23"/>
  <c r="B68" i="23"/>
  <c r="B67" i="23"/>
  <c r="B66" i="23"/>
  <c r="B65" i="23"/>
  <c r="B64" i="23"/>
  <c r="B63" i="23"/>
  <c r="B62" i="23"/>
  <c r="B61" i="23"/>
  <c r="B60" i="23"/>
  <c r="B59" i="23"/>
  <c r="B58" i="23"/>
  <c r="B57" i="23"/>
  <c r="B56" i="23"/>
  <c r="B55" i="23"/>
  <c r="B54" i="23"/>
  <c r="BD5" i="1"/>
  <c r="I28" i="23"/>
  <c r="BD205" i="1"/>
  <c r="BC205" i="1"/>
  <c r="BD38" i="1"/>
  <c r="BD37" i="1"/>
  <c r="EP67" i="1"/>
  <c r="EQ67" i="1"/>
  <c r="BD52" i="1"/>
  <c r="BD50" i="1"/>
  <c r="LC50" i="1" s="1"/>
  <c r="BD22" i="1"/>
  <c r="LC22" i="1" s="1"/>
  <c r="BD19" i="1"/>
  <c r="LC19" i="1" s="1"/>
  <c r="BD18" i="1"/>
  <c r="BC5" i="1"/>
  <c r="H28" i="23"/>
  <c r="BC38" i="1"/>
  <c r="LB38" i="1"/>
  <c r="BC37" i="1"/>
  <c r="LB31" i="1"/>
  <c r="BC22" i="1"/>
  <c r="BC52" i="1"/>
  <c r="LB52" i="1" s="1"/>
  <c r="BC50" i="1"/>
  <c r="LB50" i="1" s="1"/>
  <c r="BC19" i="1"/>
  <c r="BC18" i="1"/>
  <c r="LB18" i="1" s="1"/>
  <c r="BB5" i="1"/>
  <c r="G28" i="23"/>
  <c r="BB37" i="1"/>
  <c r="BB38" i="1"/>
  <c r="LA38" i="1"/>
  <c r="BB205" i="1"/>
  <c r="BB52" i="1"/>
  <c r="BB50" i="1"/>
  <c r="LA50" i="1" s="1"/>
  <c r="BB22" i="1"/>
  <c r="BB19" i="1"/>
  <c r="BB18" i="1"/>
  <c r="LA18" i="1" s="1"/>
  <c r="EJ15" i="1"/>
  <c r="EK15" i="1"/>
  <c r="IR15" i="1" s="1"/>
  <c r="IS15" i="1" s="1"/>
  <c r="BA38" i="1"/>
  <c r="KZ38" i="1"/>
  <c r="BA37" i="1"/>
  <c r="KZ37" i="1"/>
  <c r="BA205" i="1"/>
  <c r="BA52" i="1"/>
  <c r="KZ52" i="1" s="1"/>
  <c r="BA50" i="1"/>
  <c r="KZ50" i="1" s="1"/>
  <c r="BA22" i="1"/>
  <c r="BA19" i="1"/>
  <c r="KZ19" i="1" s="1"/>
  <c r="BA18" i="1"/>
  <c r="KZ18" i="1" s="1"/>
  <c r="AZ37" i="1"/>
  <c r="KY37" i="1"/>
  <c r="AZ38" i="1"/>
  <c r="AZ205" i="1"/>
  <c r="AZ52" i="1"/>
  <c r="AZ50" i="1"/>
  <c r="AZ22" i="1"/>
  <c r="AZ49" i="1" s="1"/>
  <c r="AZ19" i="1"/>
  <c r="KY19" i="1" s="1"/>
  <c r="AZ18" i="1"/>
  <c r="KY18" i="1" s="1"/>
  <c r="AY37" i="1"/>
  <c r="KX37" i="1"/>
  <c r="AY5" i="1"/>
  <c r="D28" i="23"/>
  <c r="AY38" i="1"/>
  <c r="KX38" i="1"/>
  <c r="AY205" i="1"/>
  <c r="AY52" i="1"/>
  <c r="AY50" i="1"/>
  <c r="AY22" i="1"/>
  <c r="AY19" i="1"/>
  <c r="KX19" i="1" s="1"/>
  <c r="AY18" i="1"/>
  <c r="KX18" i="1" s="1"/>
  <c r="AX38" i="1"/>
  <c r="AX37" i="1"/>
  <c r="KW37" i="1"/>
  <c r="AX205" i="1"/>
  <c r="BJ13" i="1"/>
  <c r="BJ53" i="1"/>
  <c r="L69" i="22"/>
  <c r="L68" i="22"/>
  <c r="L67" i="22"/>
  <c r="L66" i="22"/>
  <c r="L65" i="22"/>
  <c r="L64" i="22"/>
  <c r="P42" i="22"/>
  <c r="Q42" i="22" s="1"/>
  <c r="P41" i="22"/>
  <c r="P40" i="22"/>
  <c r="Q40" i="22" s="1"/>
  <c r="P39" i="22"/>
  <c r="P33" i="22"/>
  <c r="Q33" i="22" s="1"/>
  <c r="P32" i="22"/>
  <c r="P31" i="22"/>
  <c r="Q31" i="22" s="1"/>
  <c r="P29" i="22"/>
  <c r="P28" i="22"/>
  <c r="Q28" i="22" s="1"/>
  <c r="P18" i="22"/>
  <c r="P16" i="22"/>
  <c r="Q16" i="22" s="1"/>
  <c r="P13" i="22"/>
  <c r="P11" i="22"/>
  <c r="Q11" i="22" s="1"/>
  <c r="P9" i="22"/>
  <c r="BI11" i="1"/>
  <c r="BI43" i="1" s="1"/>
  <c r="LH43" i="1" s="1"/>
  <c r="BH11" i="1"/>
  <c r="BH20" i="1" s="1"/>
  <c r="BG11" i="1"/>
  <c r="LF11" i="1" s="1"/>
  <c r="N28" i="23"/>
  <c r="M28" i="23"/>
  <c r="L28" i="23"/>
  <c r="F28" i="23"/>
  <c r="E28" i="23"/>
  <c r="C28" i="23"/>
  <c r="AX52" i="1"/>
  <c r="AX50" i="1"/>
  <c r="AX22" i="1"/>
  <c r="AX49" i="1"/>
  <c r="KW49" i="1" s="1"/>
  <c r="AX19" i="1"/>
  <c r="KW19" i="1" s="1"/>
  <c r="AX18" i="1"/>
  <c r="AU37" i="1"/>
  <c r="AU38" i="1"/>
  <c r="AU5" i="1"/>
  <c r="ED5" i="1"/>
  <c r="EE5" i="1" s="1"/>
  <c r="AU205" i="1"/>
  <c r="AU50" i="1"/>
  <c r="KV50" i="1" s="1"/>
  <c r="AU19" i="1"/>
  <c r="KV19" i="1" s="1"/>
  <c r="AU18" i="1"/>
  <c r="KV18" i="1" s="1"/>
  <c r="AT5" i="1"/>
  <c r="AT38" i="1"/>
  <c r="KU38" i="1"/>
  <c r="AT37" i="1"/>
  <c r="AT205" i="1"/>
  <c r="AT19" i="1"/>
  <c r="KU19" i="1" s="1"/>
  <c r="AT18" i="1"/>
  <c r="KU18" i="1" s="1"/>
  <c r="AT50" i="1"/>
  <c r="KU50" i="1" s="1"/>
  <c r="AS37" i="1"/>
  <c r="AS38" i="1"/>
  <c r="KT38" i="1"/>
  <c r="AS19" i="1"/>
  <c r="KT19" i="1" s="1"/>
  <c r="AS18" i="1"/>
  <c r="KT18" i="1" s="1"/>
  <c r="AS50" i="1"/>
  <c r="KT50" i="1" s="1"/>
  <c r="AS205" i="1"/>
  <c r="AR45" i="1"/>
  <c r="KS45" i="1"/>
  <c r="AR38" i="1"/>
  <c r="AR37" i="1"/>
  <c r="KS37" i="1"/>
  <c r="AR19" i="1"/>
  <c r="KS19" i="1" s="1"/>
  <c r="AR18" i="1"/>
  <c r="KS18" i="1" s="1"/>
  <c r="AR48" i="1"/>
  <c r="AR205" i="1"/>
  <c r="EZ71" i="1"/>
  <c r="FA71" i="1"/>
  <c r="EX71" i="1"/>
  <c r="EY71" i="1"/>
  <c r="EV71" i="1"/>
  <c r="EW71" i="1"/>
  <c r="ET71" i="1"/>
  <c r="EU71" i="1"/>
  <c r="ER71" i="1"/>
  <c r="ES71" i="1"/>
  <c r="EP71" i="1"/>
  <c r="EQ71" i="1"/>
  <c r="EN71" i="1"/>
  <c r="EO71" i="1"/>
  <c r="EL71" i="1"/>
  <c r="EM71" i="1"/>
  <c r="EJ71" i="1"/>
  <c r="EK71" i="1"/>
  <c r="IR71" i="1"/>
  <c r="IS71" i="1"/>
  <c r="EH71" i="1"/>
  <c r="EF71" i="1"/>
  <c r="ED71" i="1"/>
  <c r="EZ70" i="1"/>
  <c r="EX70" i="1"/>
  <c r="EV70" i="1"/>
  <c r="ET70" i="1"/>
  <c r="ER70" i="1"/>
  <c r="EP70" i="1"/>
  <c r="EN70" i="1"/>
  <c r="EL70" i="1"/>
  <c r="EJ70" i="1"/>
  <c r="IR70" i="1"/>
  <c r="IS70" i="1"/>
  <c r="EH70" i="1"/>
  <c r="EF70" i="1"/>
  <c r="ED70" i="1"/>
  <c r="EZ69" i="1"/>
  <c r="FA69" i="1"/>
  <c r="EX69" i="1"/>
  <c r="EY69" i="1"/>
  <c r="EV69" i="1"/>
  <c r="EW69" i="1"/>
  <c r="ET69" i="1"/>
  <c r="EU69" i="1"/>
  <c r="ER69" i="1"/>
  <c r="ES69" i="1"/>
  <c r="EP69" i="1"/>
  <c r="EQ69" i="1"/>
  <c r="EN69" i="1"/>
  <c r="EO69" i="1"/>
  <c r="EL69" i="1"/>
  <c r="EM69" i="1"/>
  <c r="EJ69" i="1"/>
  <c r="EK69" i="1"/>
  <c r="IR69" i="1"/>
  <c r="IS69" i="1"/>
  <c r="EH69" i="1"/>
  <c r="EF69" i="1"/>
  <c r="ED69" i="1"/>
  <c r="EZ68" i="1"/>
  <c r="EX68" i="1"/>
  <c r="EV68" i="1"/>
  <c r="ET68" i="1"/>
  <c r="ER68" i="1"/>
  <c r="EP68" i="1"/>
  <c r="EN68" i="1"/>
  <c r="EL68" i="1"/>
  <c r="EJ68" i="1"/>
  <c r="IR68" i="1"/>
  <c r="IS68" i="1"/>
  <c r="EH68" i="1"/>
  <c r="EF68" i="1"/>
  <c r="ED68" i="1"/>
  <c r="EZ67" i="1"/>
  <c r="FA67" i="1"/>
  <c r="EX67" i="1"/>
  <c r="EY67" i="1"/>
  <c r="EV67" i="1"/>
  <c r="EW67" i="1"/>
  <c r="ET67" i="1"/>
  <c r="EU67" i="1"/>
  <c r="ER67" i="1"/>
  <c r="ES67" i="1"/>
  <c r="EN67" i="1"/>
  <c r="EO67" i="1"/>
  <c r="EL67" i="1"/>
  <c r="EM67" i="1"/>
  <c r="EJ67" i="1"/>
  <c r="EK67" i="1"/>
  <c r="IR67" i="1"/>
  <c r="IS67" i="1"/>
  <c r="EH67" i="1"/>
  <c r="EF67" i="1"/>
  <c r="ED67" i="1"/>
  <c r="EZ65" i="1"/>
  <c r="FA65" i="1" s="1"/>
  <c r="EX65" i="1"/>
  <c r="EY65" i="1" s="1"/>
  <c r="EV65" i="1"/>
  <c r="EW65" i="1" s="1"/>
  <c r="ET65" i="1"/>
  <c r="EU65" i="1" s="1"/>
  <c r="ER65" i="1"/>
  <c r="ES65" i="1" s="1"/>
  <c r="EP65" i="1"/>
  <c r="EQ65" i="1" s="1"/>
  <c r="EN65" i="1"/>
  <c r="EO65" i="1" s="1"/>
  <c r="EL65" i="1"/>
  <c r="EM65" i="1" s="1"/>
  <c r="EJ65" i="1"/>
  <c r="EK65" i="1" s="1"/>
  <c r="IR65" i="1" s="1"/>
  <c r="IS65" i="1" s="1"/>
  <c r="EH65" i="1"/>
  <c r="EI65" i="1" s="1"/>
  <c r="EF65" i="1"/>
  <c r="ED65" i="1"/>
  <c r="EZ64" i="1"/>
  <c r="FA64" i="1"/>
  <c r="EX64" i="1"/>
  <c r="EY64" i="1"/>
  <c r="EV64" i="1"/>
  <c r="EW64" i="1"/>
  <c r="ET64" i="1"/>
  <c r="EU64" i="1"/>
  <c r="ER64" i="1"/>
  <c r="ES64" i="1"/>
  <c r="EP64" i="1"/>
  <c r="EQ64" i="1"/>
  <c r="EN64" i="1"/>
  <c r="EO64" i="1"/>
  <c r="EL64" i="1"/>
  <c r="EM64" i="1"/>
  <c r="EJ64" i="1"/>
  <c r="EK64" i="1"/>
  <c r="IR64" i="1" s="1"/>
  <c r="IS64" i="1" s="1"/>
  <c r="EH64" i="1"/>
  <c r="EF64" i="1"/>
  <c r="EG64" i="1" s="1"/>
  <c r="ED64" i="1"/>
  <c r="EZ63" i="1"/>
  <c r="FA63" i="1" s="1"/>
  <c r="EX63" i="1"/>
  <c r="EY63" i="1" s="1"/>
  <c r="EV63" i="1"/>
  <c r="EW63" i="1" s="1"/>
  <c r="ET63" i="1"/>
  <c r="EU63" i="1" s="1"/>
  <c r="ER63" i="1"/>
  <c r="ES63" i="1" s="1"/>
  <c r="EP63" i="1"/>
  <c r="EQ63" i="1" s="1"/>
  <c r="EN63" i="1"/>
  <c r="EO63" i="1" s="1"/>
  <c r="EL63" i="1"/>
  <c r="EM63" i="1" s="1"/>
  <c r="EJ63" i="1"/>
  <c r="EK63" i="1" s="1"/>
  <c r="IR63" i="1" s="1"/>
  <c r="IS63" i="1" s="1"/>
  <c r="EH63" i="1"/>
  <c r="EF63" i="1"/>
  <c r="ED63" i="1"/>
  <c r="EE63" i="1" s="1"/>
  <c r="EZ62" i="1"/>
  <c r="FA62" i="1"/>
  <c r="EX62" i="1"/>
  <c r="EY62" i="1"/>
  <c r="EV62" i="1"/>
  <c r="EW62" i="1"/>
  <c r="ET62" i="1"/>
  <c r="EU62" i="1"/>
  <c r="ER62" i="1"/>
  <c r="EP62" i="1"/>
  <c r="EN62" i="1"/>
  <c r="EO62" i="1"/>
  <c r="EL62" i="1"/>
  <c r="EM62" i="1"/>
  <c r="EJ62" i="1"/>
  <c r="EK62" i="1"/>
  <c r="IR62" i="1" s="1"/>
  <c r="IS62" i="1" s="1"/>
  <c r="EH62" i="1"/>
  <c r="EF62" i="1"/>
  <c r="EG62" i="1" s="1"/>
  <c r="ED62" i="1"/>
  <c r="EZ61" i="1"/>
  <c r="FA61" i="1" s="1"/>
  <c r="EX61" i="1"/>
  <c r="EY61" i="1" s="1"/>
  <c r="EV61" i="1"/>
  <c r="EW61" i="1" s="1"/>
  <c r="ET61" i="1"/>
  <c r="EU61" i="1" s="1"/>
  <c r="ER61" i="1"/>
  <c r="EP61" i="1"/>
  <c r="EQ61" i="1"/>
  <c r="EN61" i="1"/>
  <c r="EO61" i="1"/>
  <c r="EL61" i="1"/>
  <c r="EM61" i="1"/>
  <c r="EJ61" i="1"/>
  <c r="EK61" i="1"/>
  <c r="IR61" i="1" s="1"/>
  <c r="IS61" i="1" s="1"/>
  <c r="EH61" i="1"/>
  <c r="EF61" i="1"/>
  <c r="ED61" i="1"/>
  <c r="EZ60" i="1"/>
  <c r="EX60" i="1"/>
  <c r="EY60" i="1"/>
  <c r="EV60" i="1"/>
  <c r="EW60" i="1"/>
  <c r="ET60" i="1"/>
  <c r="EU60" i="1"/>
  <c r="ER60" i="1"/>
  <c r="ES60" i="1"/>
  <c r="EP60" i="1"/>
  <c r="EN60" i="1"/>
  <c r="EO60" i="1" s="1"/>
  <c r="EL60" i="1"/>
  <c r="EJ60" i="1"/>
  <c r="EK60" i="1"/>
  <c r="IR60" i="1" s="1"/>
  <c r="IS60" i="1" s="1"/>
  <c r="EH60" i="1"/>
  <c r="EF60" i="1"/>
  <c r="ED60" i="1"/>
  <c r="EZ59" i="1"/>
  <c r="FA59" i="1" s="1"/>
  <c r="EX59" i="1"/>
  <c r="EY59" i="1" s="1"/>
  <c r="EV59" i="1"/>
  <c r="EW59" i="1" s="1"/>
  <c r="ET59" i="1"/>
  <c r="EU59" i="1" s="1"/>
  <c r="ER59" i="1"/>
  <c r="EP59" i="1"/>
  <c r="EQ59" i="1"/>
  <c r="EN59" i="1"/>
  <c r="EO59" i="1"/>
  <c r="EL59" i="1"/>
  <c r="EM59" i="1" s="1"/>
  <c r="EJ59" i="1"/>
  <c r="EK59" i="1"/>
  <c r="IR59" i="1" s="1"/>
  <c r="IS59" i="1" s="1"/>
  <c r="EH59" i="1"/>
  <c r="EF59" i="1"/>
  <c r="EG59" i="1" s="1"/>
  <c r="ED59" i="1"/>
  <c r="EZ58" i="1"/>
  <c r="FA58" i="1"/>
  <c r="EX58" i="1"/>
  <c r="EY58" i="1" s="1"/>
  <c r="EV58" i="1"/>
  <c r="EW58" i="1"/>
  <c r="ET58" i="1"/>
  <c r="EU58" i="1" s="1"/>
  <c r="ER58" i="1"/>
  <c r="ES58" i="1"/>
  <c r="EP58" i="1"/>
  <c r="EQ58" i="1" s="1"/>
  <c r="EN58" i="1"/>
  <c r="EL58" i="1"/>
  <c r="EM58" i="1"/>
  <c r="EJ58" i="1"/>
  <c r="EK58" i="1" s="1"/>
  <c r="IR58" i="1" s="1"/>
  <c r="IS58" i="1" s="1"/>
  <c r="EH58" i="1"/>
  <c r="EF58" i="1"/>
  <c r="ED58" i="1"/>
  <c r="EZ54" i="1"/>
  <c r="EX54" i="1"/>
  <c r="EY54" i="1"/>
  <c r="EV54" i="1"/>
  <c r="EW54" i="1"/>
  <c r="ET54" i="1"/>
  <c r="EU54" i="1"/>
  <c r="ER54" i="1"/>
  <c r="ES54" i="1"/>
  <c r="EP54" i="1"/>
  <c r="EQ54" i="1"/>
  <c r="EN54" i="1"/>
  <c r="EL54" i="1"/>
  <c r="EM54" i="1"/>
  <c r="EJ54" i="1"/>
  <c r="EK54" i="1"/>
  <c r="IR54" i="1"/>
  <c r="IS54" i="1" s="1"/>
  <c r="EH54" i="1"/>
  <c r="EF54" i="1"/>
  <c r="ED54" i="1"/>
  <c r="EZ53" i="1"/>
  <c r="EX53" i="1"/>
  <c r="EY53" i="1"/>
  <c r="EV53" i="1"/>
  <c r="EW53" i="1"/>
  <c r="ET53" i="1"/>
  <c r="EU53" i="1"/>
  <c r="ER53" i="1"/>
  <c r="EP53" i="1"/>
  <c r="EN53" i="1"/>
  <c r="EL53" i="1"/>
  <c r="EM53" i="1"/>
  <c r="EJ53" i="1"/>
  <c r="IR53" i="1"/>
  <c r="IS53" i="1"/>
  <c r="EH53" i="1"/>
  <c r="EF53" i="1"/>
  <c r="ED53" i="1"/>
  <c r="EZ48" i="1"/>
  <c r="FA48" i="1"/>
  <c r="EX48" i="1"/>
  <c r="EY48" i="1" s="1"/>
  <c r="EV48" i="1"/>
  <c r="EW48" i="1"/>
  <c r="ET48" i="1"/>
  <c r="EU48" i="1" s="1"/>
  <c r="ER48" i="1"/>
  <c r="ES48" i="1"/>
  <c r="EP48" i="1"/>
  <c r="EQ48" i="1" s="1"/>
  <c r="EN48" i="1"/>
  <c r="EO48" i="1"/>
  <c r="EL48" i="1"/>
  <c r="EM48" i="1" s="1"/>
  <c r="EJ48" i="1"/>
  <c r="EK48" i="1"/>
  <c r="IR48" i="1" s="1"/>
  <c r="IS48" i="1" s="1"/>
  <c r="EH48" i="1"/>
  <c r="EF48" i="1"/>
  <c r="ED48" i="1"/>
  <c r="EZ45" i="1"/>
  <c r="FA45" i="1"/>
  <c r="EX45" i="1"/>
  <c r="EY45" i="1" s="1"/>
  <c r="EV45" i="1"/>
  <c r="EW45" i="1"/>
  <c r="ET45" i="1"/>
  <c r="EU45" i="1" s="1"/>
  <c r="ER45" i="1"/>
  <c r="ES45" i="1"/>
  <c r="EP45" i="1"/>
  <c r="EQ45" i="1" s="1"/>
  <c r="EN45" i="1"/>
  <c r="EO45" i="1"/>
  <c r="EL45" i="1"/>
  <c r="EM45" i="1" s="1"/>
  <c r="EJ45" i="1"/>
  <c r="EK45" i="1"/>
  <c r="IR45" i="1"/>
  <c r="IS45" i="1" s="1"/>
  <c r="ED45" i="1"/>
  <c r="EZ42" i="1"/>
  <c r="FA42" i="1"/>
  <c r="EX42" i="1"/>
  <c r="EY42" i="1"/>
  <c r="EV42" i="1"/>
  <c r="EW42" i="1"/>
  <c r="ET42" i="1"/>
  <c r="EU42" i="1"/>
  <c r="ER42" i="1"/>
  <c r="ES42" i="1"/>
  <c r="EP42" i="1"/>
  <c r="EQ42" i="1"/>
  <c r="EN42" i="1"/>
  <c r="EO42" i="1"/>
  <c r="EL42" i="1"/>
  <c r="EM42" i="1"/>
  <c r="EJ42" i="1"/>
  <c r="EK42" i="1"/>
  <c r="IR42" i="1"/>
  <c r="IS42" i="1" s="1"/>
  <c r="EH42" i="1"/>
  <c r="EF42" i="1"/>
  <c r="ED42" i="1"/>
  <c r="EZ38" i="1"/>
  <c r="FA38" i="1"/>
  <c r="EX38" i="1"/>
  <c r="EY38" i="1"/>
  <c r="EZ37" i="1"/>
  <c r="FA37" i="1"/>
  <c r="EX37" i="1"/>
  <c r="EY37" i="1"/>
  <c r="EZ34" i="1"/>
  <c r="FA34" i="1"/>
  <c r="EX34" i="1"/>
  <c r="EY34" i="1"/>
  <c r="EV34" i="1"/>
  <c r="EW34" i="1"/>
  <c r="EZ32" i="1"/>
  <c r="FA32" i="1"/>
  <c r="EX32" i="1"/>
  <c r="EY32" i="1"/>
  <c r="EV32" i="1"/>
  <c r="EW32" i="1"/>
  <c r="ET32" i="1"/>
  <c r="EU32" i="1"/>
  <c r="ER32" i="1"/>
  <c r="ES32" i="1"/>
  <c r="EP32" i="1"/>
  <c r="EQ32" i="1"/>
  <c r="EN32" i="1"/>
  <c r="EO32" i="1"/>
  <c r="EL32" i="1"/>
  <c r="EM32" i="1"/>
  <c r="EJ32" i="1"/>
  <c r="EK32" i="1"/>
  <c r="IR32" i="1"/>
  <c r="IS32" i="1"/>
  <c r="EH32" i="1"/>
  <c r="EF32" i="1"/>
  <c r="ED32" i="1"/>
  <c r="EZ30" i="1"/>
  <c r="FA30" i="1"/>
  <c r="EX30" i="1"/>
  <c r="EY30" i="1" s="1"/>
  <c r="EV30" i="1"/>
  <c r="EW30" i="1"/>
  <c r="ET30" i="1"/>
  <c r="EU30" i="1" s="1"/>
  <c r="ER30" i="1"/>
  <c r="ES30" i="1"/>
  <c r="EP30" i="1"/>
  <c r="EQ30" i="1" s="1"/>
  <c r="EN30" i="1"/>
  <c r="EO30" i="1"/>
  <c r="EL30" i="1"/>
  <c r="EM30" i="1" s="1"/>
  <c r="EJ30" i="1"/>
  <c r="EK30" i="1"/>
  <c r="IR30" i="1" s="1"/>
  <c r="IS30" i="1" s="1"/>
  <c r="EH30" i="1"/>
  <c r="EF30" i="1"/>
  <c r="ED30" i="1"/>
  <c r="EZ29" i="1"/>
  <c r="FA29" i="1"/>
  <c r="EX29" i="1"/>
  <c r="EY29" i="1" s="1"/>
  <c r="EV29" i="1"/>
  <c r="EW29" i="1"/>
  <c r="ET29" i="1"/>
  <c r="EU29" i="1" s="1"/>
  <c r="ER29" i="1"/>
  <c r="ES29" i="1"/>
  <c r="EP29" i="1"/>
  <c r="EQ29" i="1" s="1"/>
  <c r="EN29" i="1"/>
  <c r="EO29" i="1"/>
  <c r="EL29" i="1"/>
  <c r="EM29" i="1" s="1"/>
  <c r="EJ29" i="1"/>
  <c r="EK29" i="1"/>
  <c r="IR29" i="1"/>
  <c r="IS29" i="1" s="1"/>
  <c r="EH29" i="1"/>
  <c r="EF29" i="1"/>
  <c r="ED29" i="1"/>
  <c r="EE29" i="1" s="1"/>
  <c r="EZ28" i="1"/>
  <c r="FA28" i="1" s="1"/>
  <c r="EX28" i="1"/>
  <c r="EY28" i="1"/>
  <c r="EV28" i="1"/>
  <c r="EW28" i="1" s="1"/>
  <c r="ET28" i="1"/>
  <c r="EU28" i="1"/>
  <c r="ER28" i="1"/>
  <c r="ES28" i="1" s="1"/>
  <c r="EP28" i="1"/>
  <c r="EQ28" i="1"/>
  <c r="EN28" i="1"/>
  <c r="EO28" i="1" s="1"/>
  <c r="EL28" i="1"/>
  <c r="EM28" i="1"/>
  <c r="EJ28" i="1"/>
  <c r="EK28" i="1" s="1"/>
  <c r="IR28" i="1" s="1"/>
  <c r="IS28" i="1" s="1"/>
  <c r="EH28" i="1"/>
  <c r="EF28" i="1"/>
  <c r="ED28" i="1"/>
  <c r="EZ27" i="1"/>
  <c r="FA27" i="1" s="1"/>
  <c r="EX27" i="1"/>
  <c r="EY27" i="1"/>
  <c r="EV27" i="1"/>
  <c r="EW27" i="1" s="1"/>
  <c r="ET27" i="1"/>
  <c r="EU27" i="1"/>
  <c r="ER27" i="1"/>
  <c r="ES27" i="1" s="1"/>
  <c r="EP27" i="1"/>
  <c r="EQ27" i="1"/>
  <c r="EN27" i="1"/>
  <c r="EO27" i="1" s="1"/>
  <c r="EL27" i="1"/>
  <c r="EM27" i="1"/>
  <c r="EJ27" i="1"/>
  <c r="EK27" i="1" s="1"/>
  <c r="IR27" i="1" s="1"/>
  <c r="IS27" i="1" s="1"/>
  <c r="EH27" i="1"/>
  <c r="EI27" i="1" s="1"/>
  <c r="EF27" i="1"/>
  <c r="ED27" i="1"/>
  <c r="EZ26" i="1"/>
  <c r="FA26" i="1"/>
  <c r="EX26" i="1"/>
  <c r="EY26" i="1" s="1"/>
  <c r="EV26" i="1"/>
  <c r="EW26" i="1"/>
  <c r="ET26" i="1"/>
  <c r="EU26" i="1" s="1"/>
  <c r="ER26" i="1"/>
  <c r="ES26" i="1"/>
  <c r="EP26" i="1"/>
  <c r="EQ26" i="1" s="1"/>
  <c r="EN26" i="1"/>
  <c r="EO26" i="1"/>
  <c r="EL26" i="1"/>
  <c r="EM26" i="1" s="1"/>
  <c r="EJ26" i="1"/>
  <c r="EK26" i="1"/>
  <c r="IR26" i="1" s="1"/>
  <c r="IS26" i="1" s="1"/>
  <c r="EH26" i="1"/>
  <c r="EF26" i="1"/>
  <c r="ED26" i="1"/>
  <c r="EZ25" i="1"/>
  <c r="FA25" i="1"/>
  <c r="EX25" i="1"/>
  <c r="EY25" i="1" s="1"/>
  <c r="EV25" i="1"/>
  <c r="EW25" i="1"/>
  <c r="ET25" i="1"/>
  <c r="EU25" i="1" s="1"/>
  <c r="ER25" i="1"/>
  <c r="ES25" i="1"/>
  <c r="EP25" i="1"/>
  <c r="EQ25" i="1" s="1"/>
  <c r="EN25" i="1"/>
  <c r="EO25" i="1"/>
  <c r="EL25" i="1"/>
  <c r="EM25" i="1" s="1"/>
  <c r="EJ25" i="1"/>
  <c r="EK25" i="1"/>
  <c r="IR25" i="1"/>
  <c r="IS25" i="1" s="1"/>
  <c r="EH25" i="1"/>
  <c r="EF25" i="1"/>
  <c r="ED25" i="1"/>
  <c r="EE25" i="1" s="1"/>
  <c r="EZ24" i="1"/>
  <c r="FA24" i="1" s="1"/>
  <c r="EX24" i="1"/>
  <c r="EY24" i="1"/>
  <c r="EV24" i="1"/>
  <c r="EW24" i="1" s="1"/>
  <c r="ET24" i="1"/>
  <c r="EU24" i="1"/>
  <c r="ER24" i="1"/>
  <c r="ES24" i="1" s="1"/>
  <c r="EP24" i="1"/>
  <c r="EQ24" i="1"/>
  <c r="EN24" i="1"/>
  <c r="EO24" i="1" s="1"/>
  <c r="EL24" i="1"/>
  <c r="EM24" i="1"/>
  <c r="EJ24" i="1"/>
  <c r="EK24" i="1" s="1"/>
  <c r="IR24" i="1" s="1"/>
  <c r="IS24" i="1" s="1"/>
  <c r="EH24" i="1"/>
  <c r="EF24" i="1"/>
  <c r="ED24" i="1"/>
  <c r="EZ23" i="1"/>
  <c r="FA23" i="1" s="1"/>
  <c r="EX23" i="1"/>
  <c r="EY23" i="1"/>
  <c r="EV23" i="1"/>
  <c r="EW23" i="1" s="1"/>
  <c r="ET23" i="1"/>
  <c r="EU23" i="1"/>
  <c r="ER23" i="1"/>
  <c r="ES23" i="1" s="1"/>
  <c r="EP23" i="1"/>
  <c r="EQ23" i="1"/>
  <c r="EN23" i="1"/>
  <c r="EO23" i="1" s="1"/>
  <c r="EL23" i="1"/>
  <c r="EM23" i="1"/>
  <c r="EJ23" i="1"/>
  <c r="EK23" i="1" s="1"/>
  <c r="IR23" i="1" s="1"/>
  <c r="IS23" i="1" s="1"/>
  <c r="EH23" i="1"/>
  <c r="EI23" i="1" s="1"/>
  <c r="EF23" i="1"/>
  <c r="ED23" i="1"/>
  <c r="EZ17" i="1"/>
  <c r="FA17" i="1"/>
  <c r="EX17" i="1"/>
  <c r="EY17" i="1" s="1"/>
  <c r="EV17" i="1"/>
  <c r="EW17" i="1"/>
  <c r="ET17" i="1"/>
  <c r="EU17" i="1" s="1"/>
  <c r="ER17" i="1"/>
  <c r="ES17" i="1"/>
  <c r="EP17" i="1"/>
  <c r="EQ17" i="1" s="1"/>
  <c r="EN17" i="1"/>
  <c r="EO17" i="1"/>
  <c r="EL17" i="1"/>
  <c r="EM17" i="1" s="1"/>
  <c r="EJ17" i="1"/>
  <c r="EK17" i="1"/>
  <c r="IR17" i="1" s="1"/>
  <c r="IS17" i="1" s="1"/>
  <c r="EH17" i="1"/>
  <c r="EF17" i="1"/>
  <c r="EG17" i="1" s="1"/>
  <c r="ED17" i="1"/>
  <c r="EZ16" i="1"/>
  <c r="FA16" i="1"/>
  <c r="EX16" i="1"/>
  <c r="EY16" i="1" s="1"/>
  <c r="EV16" i="1"/>
  <c r="EW16" i="1"/>
  <c r="ET16" i="1"/>
  <c r="EU16" i="1" s="1"/>
  <c r="ER16" i="1"/>
  <c r="ES16" i="1"/>
  <c r="EP16" i="1"/>
  <c r="EQ16" i="1" s="1"/>
  <c r="EN16" i="1"/>
  <c r="EO16" i="1"/>
  <c r="EL16" i="1"/>
  <c r="EM16" i="1" s="1"/>
  <c r="EJ16" i="1"/>
  <c r="EK16" i="1"/>
  <c r="IR16" i="1"/>
  <c r="IS16" i="1" s="1"/>
  <c r="EH16" i="1"/>
  <c r="EF16" i="1"/>
  <c r="ED16" i="1"/>
  <c r="EE16" i="1" s="1"/>
  <c r="EZ15" i="1"/>
  <c r="FA15" i="1" s="1"/>
  <c r="EX15" i="1"/>
  <c r="EY15" i="1"/>
  <c r="EV15" i="1"/>
  <c r="EW15" i="1" s="1"/>
  <c r="ET15" i="1"/>
  <c r="EU15" i="1"/>
  <c r="ER15" i="1"/>
  <c r="ES15" i="1" s="1"/>
  <c r="EP15" i="1"/>
  <c r="EQ15" i="1"/>
  <c r="EN15" i="1"/>
  <c r="EO15" i="1" s="1"/>
  <c r="EL15" i="1"/>
  <c r="EM15" i="1"/>
  <c r="EH15" i="1"/>
  <c r="EF15" i="1"/>
  <c r="ED15" i="1"/>
  <c r="EZ13" i="1"/>
  <c r="FA13" i="1" s="1"/>
  <c r="EX13" i="1"/>
  <c r="EY13" i="1"/>
  <c r="EV13" i="1"/>
  <c r="EW13" i="1" s="1"/>
  <c r="ET13" i="1"/>
  <c r="EU13" i="1"/>
  <c r="ER13" i="1"/>
  <c r="ES13" i="1" s="1"/>
  <c r="EP13" i="1"/>
  <c r="EQ13" i="1"/>
  <c r="EN13" i="1"/>
  <c r="EO13" i="1" s="1"/>
  <c r="EL13" i="1"/>
  <c r="EM13" i="1"/>
  <c r="EJ13" i="1"/>
  <c r="EK13" i="1" s="1"/>
  <c r="IR13" i="1" s="1"/>
  <c r="IS13" i="1" s="1"/>
  <c r="EH13" i="1"/>
  <c r="EI13" i="1" s="1"/>
  <c r="EF13" i="1"/>
  <c r="ED13" i="1"/>
  <c r="EZ7" i="1"/>
  <c r="FA7" i="1" s="1"/>
  <c r="EX7" i="1"/>
  <c r="EY7" i="1" s="1"/>
  <c r="EV7" i="1"/>
  <c r="EW7" i="1" s="1"/>
  <c r="ET7" i="1"/>
  <c r="EU7" i="1" s="1"/>
  <c r="ER7" i="1"/>
  <c r="ES7" i="1" s="1"/>
  <c r="EP7" i="1"/>
  <c r="EQ7" i="1" s="1"/>
  <c r="EN7" i="1"/>
  <c r="EO7" i="1" s="1"/>
  <c r="EL7" i="1"/>
  <c r="EM7" i="1" s="1"/>
  <c r="EJ7" i="1"/>
  <c r="EK7" i="1" s="1"/>
  <c r="IR7" i="1" s="1"/>
  <c r="IS7" i="1" s="1"/>
  <c r="EH7" i="1"/>
  <c r="EI7" i="1" s="1"/>
  <c r="EF7" i="1"/>
  <c r="EG7" i="1" s="1"/>
  <c r="ED7" i="1"/>
  <c r="EE7" i="1" s="1"/>
  <c r="EZ6" i="1"/>
  <c r="FA6" i="1" s="1"/>
  <c r="EX6" i="1"/>
  <c r="EY6" i="1" s="1"/>
  <c r="EV6" i="1"/>
  <c r="EW6" i="1" s="1"/>
  <c r="ET6" i="1"/>
  <c r="EU6" i="1" s="1"/>
  <c r="ER6" i="1"/>
  <c r="ES6" i="1" s="1"/>
  <c r="EP6" i="1"/>
  <c r="EQ6" i="1" s="1"/>
  <c r="EN6" i="1"/>
  <c r="EO6" i="1" s="1"/>
  <c r="EL6" i="1"/>
  <c r="EM6" i="1" s="1"/>
  <c r="EJ6" i="1"/>
  <c r="EK6" i="1" s="1"/>
  <c r="IR6" i="1" s="1"/>
  <c r="IS6" i="1" s="1"/>
  <c r="EH6" i="1"/>
  <c r="EI6" i="1" s="1"/>
  <c r="EF6" i="1"/>
  <c r="EG6" i="1" s="1"/>
  <c r="ED6" i="1"/>
  <c r="EE6" i="1" s="1"/>
  <c r="EZ5" i="1"/>
  <c r="FA5" i="1" s="1"/>
  <c r="EX5" i="1"/>
  <c r="EY5" i="1" s="1"/>
  <c r="EJ5" i="1"/>
  <c r="EK5" i="1" s="1"/>
  <c r="LH71" i="1"/>
  <c r="LG71" i="1"/>
  <c r="LH70" i="1"/>
  <c r="LG70" i="1"/>
  <c r="LH69" i="1"/>
  <c r="LG69" i="1"/>
  <c r="LH68" i="1"/>
  <c r="LG68" i="1"/>
  <c r="LH67" i="1"/>
  <c r="LG67" i="1"/>
  <c r="LH65" i="1"/>
  <c r="LG65" i="1"/>
  <c r="LH64" i="1"/>
  <c r="LG64" i="1"/>
  <c r="LH63" i="1"/>
  <c r="LG63" i="1"/>
  <c r="LH62" i="1"/>
  <c r="LG62" i="1"/>
  <c r="LH61" i="1"/>
  <c r="LG61" i="1"/>
  <c r="LH60" i="1"/>
  <c r="LG60" i="1"/>
  <c r="LH59" i="1"/>
  <c r="LG59" i="1"/>
  <c r="LH58" i="1"/>
  <c r="LG58" i="1"/>
  <c r="LH54" i="1"/>
  <c r="LG54" i="1"/>
  <c r="LH53" i="1"/>
  <c r="LG53" i="1"/>
  <c r="LH48" i="1"/>
  <c r="LG48" i="1"/>
  <c r="LH45" i="1"/>
  <c r="LG45" i="1"/>
  <c r="LH42" i="1"/>
  <c r="LG42" i="1"/>
  <c r="LH38" i="1"/>
  <c r="LG38" i="1"/>
  <c r="LH37" i="1"/>
  <c r="LG37" i="1"/>
  <c r="LH34" i="1"/>
  <c r="LG34" i="1"/>
  <c r="LH32" i="1"/>
  <c r="LG32" i="1"/>
  <c r="LH30" i="1"/>
  <c r="LG30" i="1"/>
  <c r="LH29" i="1"/>
  <c r="LG29" i="1"/>
  <c r="LH28" i="1"/>
  <c r="LG28" i="1"/>
  <c r="LH27" i="1"/>
  <c r="LG27" i="1"/>
  <c r="LH26" i="1"/>
  <c r="LG26" i="1"/>
  <c r="LH25" i="1"/>
  <c r="LG25" i="1"/>
  <c r="LH24" i="1"/>
  <c r="LG24" i="1"/>
  <c r="LH23" i="1"/>
  <c r="LG23" i="1"/>
  <c r="LH22" i="1"/>
  <c r="LH17" i="1"/>
  <c r="LG17" i="1"/>
  <c r="LH16" i="1"/>
  <c r="LG16" i="1"/>
  <c r="LH15" i="1"/>
  <c r="LG15" i="1"/>
  <c r="LH13" i="1"/>
  <c r="LG13" i="1"/>
  <c r="LH10" i="1"/>
  <c r="LG10" i="1"/>
  <c r="LF71" i="1"/>
  <c r="LE71" i="1"/>
  <c r="LD71" i="1"/>
  <c r="LC71" i="1"/>
  <c r="LB71" i="1"/>
  <c r="LA71" i="1"/>
  <c r="KZ71" i="1"/>
  <c r="LF70" i="1"/>
  <c r="LE70" i="1"/>
  <c r="LD70" i="1"/>
  <c r="LC70" i="1"/>
  <c r="LB70" i="1"/>
  <c r="LA70" i="1"/>
  <c r="KZ70" i="1"/>
  <c r="LF69" i="1"/>
  <c r="LE69" i="1"/>
  <c r="LD69" i="1"/>
  <c r="LC69" i="1"/>
  <c r="LB69" i="1"/>
  <c r="LA69" i="1"/>
  <c r="KZ69" i="1"/>
  <c r="LF68" i="1"/>
  <c r="LE68" i="1"/>
  <c r="LD68" i="1"/>
  <c r="LC68" i="1"/>
  <c r="LB68" i="1"/>
  <c r="LA68" i="1"/>
  <c r="KZ68" i="1"/>
  <c r="LF67" i="1"/>
  <c r="LE67" i="1"/>
  <c r="LD67" i="1"/>
  <c r="LC67" i="1"/>
  <c r="LB67" i="1"/>
  <c r="LA67" i="1"/>
  <c r="KZ67" i="1"/>
  <c r="LF65" i="1"/>
  <c r="LE65" i="1"/>
  <c r="LD65" i="1"/>
  <c r="LC65" i="1"/>
  <c r="LB65" i="1"/>
  <c r="LA65" i="1"/>
  <c r="KZ65" i="1"/>
  <c r="LF64" i="1"/>
  <c r="LE64" i="1"/>
  <c r="LD64" i="1"/>
  <c r="LC64" i="1"/>
  <c r="LB64" i="1"/>
  <c r="LA64" i="1"/>
  <c r="KZ64" i="1"/>
  <c r="LF63" i="1"/>
  <c r="LE63" i="1"/>
  <c r="LD63" i="1"/>
  <c r="LC63" i="1"/>
  <c r="LB63" i="1"/>
  <c r="LA63" i="1"/>
  <c r="KZ63" i="1"/>
  <c r="LF62" i="1"/>
  <c r="LE62" i="1"/>
  <c r="LD62" i="1"/>
  <c r="LC62" i="1"/>
  <c r="LB62" i="1"/>
  <c r="LA62" i="1"/>
  <c r="KZ62" i="1"/>
  <c r="LF61" i="1"/>
  <c r="LE61" i="1"/>
  <c r="LD61" i="1"/>
  <c r="LC61" i="1"/>
  <c r="LB61" i="1"/>
  <c r="LA61" i="1"/>
  <c r="KZ61" i="1"/>
  <c r="LF60" i="1"/>
  <c r="LE60" i="1"/>
  <c r="LD60" i="1"/>
  <c r="LC60" i="1"/>
  <c r="LB60" i="1"/>
  <c r="LA60" i="1"/>
  <c r="KZ60" i="1"/>
  <c r="LF59" i="1"/>
  <c r="LE59" i="1"/>
  <c r="LD59" i="1"/>
  <c r="LC59" i="1"/>
  <c r="LB59" i="1"/>
  <c r="LA59" i="1"/>
  <c r="KZ59" i="1"/>
  <c r="LF58" i="1"/>
  <c r="LE58" i="1"/>
  <c r="LD58" i="1"/>
  <c r="LC58" i="1"/>
  <c r="LB58" i="1"/>
  <c r="LA58" i="1"/>
  <c r="KZ58" i="1"/>
  <c r="LF54" i="1"/>
  <c r="LE54" i="1"/>
  <c r="LD54" i="1"/>
  <c r="LC54" i="1"/>
  <c r="LB54" i="1"/>
  <c r="LA54" i="1"/>
  <c r="KZ54" i="1"/>
  <c r="LF53" i="1"/>
  <c r="LE53" i="1"/>
  <c r="LD53" i="1"/>
  <c r="LC53" i="1"/>
  <c r="LB53" i="1"/>
  <c r="LA53" i="1"/>
  <c r="KZ53" i="1"/>
  <c r="LF48" i="1"/>
  <c r="LE48" i="1"/>
  <c r="LD48" i="1"/>
  <c r="LC48" i="1"/>
  <c r="LB48" i="1"/>
  <c r="LA48" i="1"/>
  <c r="KZ48" i="1"/>
  <c r="LF45" i="1"/>
  <c r="LE45" i="1"/>
  <c r="LD45" i="1"/>
  <c r="LC45" i="1"/>
  <c r="LB45" i="1"/>
  <c r="LA45" i="1"/>
  <c r="KZ45" i="1"/>
  <c r="LF42" i="1"/>
  <c r="LE42" i="1"/>
  <c r="LD42" i="1"/>
  <c r="LC42" i="1"/>
  <c r="LB42" i="1"/>
  <c r="LA42" i="1"/>
  <c r="KZ42" i="1"/>
  <c r="LF38" i="1"/>
  <c r="LF37" i="1"/>
  <c r="LF34" i="1"/>
  <c r="LE34" i="1"/>
  <c r="LF32" i="1"/>
  <c r="LE32" i="1"/>
  <c r="LD32" i="1"/>
  <c r="LC32" i="1"/>
  <c r="LB32" i="1"/>
  <c r="LA32" i="1"/>
  <c r="KZ32" i="1"/>
  <c r="LF30" i="1"/>
  <c r="LE30" i="1"/>
  <c r="LD30" i="1"/>
  <c r="LC30" i="1"/>
  <c r="LB30" i="1"/>
  <c r="LA30" i="1"/>
  <c r="KZ30" i="1"/>
  <c r="LF29" i="1"/>
  <c r="LE29" i="1"/>
  <c r="LD29" i="1"/>
  <c r="LC29" i="1"/>
  <c r="LB29" i="1"/>
  <c r="LA29" i="1"/>
  <c r="KZ29" i="1"/>
  <c r="LF28" i="1"/>
  <c r="LE28" i="1"/>
  <c r="LD28" i="1"/>
  <c r="LC28" i="1"/>
  <c r="LB28" i="1"/>
  <c r="LA28" i="1"/>
  <c r="KZ28" i="1"/>
  <c r="LF27" i="1"/>
  <c r="LE27" i="1"/>
  <c r="LD27" i="1"/>
  <c r="LC27" i="1"/>
  <c r="LB27" i="1"/>
  <c r="LA27" i="1"/>
  <c r="KZ27" i="1"/>
  <c r="LF26" i="1"/>
  <c r="LE26" i="1"/>
  <c r="LD26" i="1"/>
  <c r="LC26" i="1"/>
  <c r="LB26" i="1"/>
  <c r="LA26" i="1"/>
  <c r="KZ26" i="1"/>
  <c r="LF25" i="1"/>
  <c r="LE25" i="1"/>
  <c r="LD25" i="1"/>
  <c r="LC25" i="1"/>
  <c r="LB25" i="1"/>
  <c r="LA25" i="1"/>
  <c r="KZ25" i="1"/>
  <c r="LF24" i="1"/>
  <c r="LE24" i="1"/>
  <c r="LD24" i="1"/>
  <c r="LC24" i="1"/>
  <c r="LB24" i="1"/>
  <c r="LA24" i="1"/>
  <c r="KZ24" i="1"/>
  <c r="LF23" i="1"/>
  <c r="LE23" i="1"/>
  <c r="LD23" i="1"/>
  <c r="LC23" i="1"/>
  <c r="LB23" i="1"/>
  <c r="LA23" i="1"/>
  <c r="KZ23" i="1"/>
  <c r="LF17" i="1"/>
  <c r="LE17" i="1"/>
  <c r="LD17" i="1"/>
  <c r="LC17" i="1"/>
  <c r="LB17" i="1"/>
  <c r="LA17" i="1"/>
  <c r="KZ17" i="1"/>
  <c r="LF16" i="1"/>
  <c r="LE16" i="1"/>
  <c r="LD16" i="1"/>
  <c r="LC16" i="1"/>
  <c r="LB16" i="1"/>
  <c r="LA16" i="1"/>
  <c r="KZ16" i="1"/>
  <c r="LF15" i="1"/>
  <c r="LE15" i="1"/>
  <c r="LD15" i="1"/>
  <c r="LC15" i="1"/>
  <c r="LB15" i="1"/>
  <c r="LA15" i="1"/>
  <c r="KZ15" i="1"/>
  <c r="LF13" i="1"/>
  <c r="LE13" i="1"/>
  <c r="LD13" i="1"/>
  <c r="LC13" i="1"/>
  <c r="LB13" i="1"/>
  <c r="LA13" i="1"/>
  <c r="KZ13" i="1"/>
  <c r="LF10" i="1"/>
  <c r="LE10" i="1"/>
  <c r="LD10" i="1"/>
  <c r="LC10" i="1"/>
  <c r="LB10" i="1"/>
  <c r="LA10" i="1"/>
  <c r="KZ10" i="1"/>
  <c r="KY71" i="1"/>
  <c r="KX71" i="1"/>
  <c r="KW71" i="1"/>
  <c r="KY70" i="1"/>
  <c r="KX70" i="1"/>
  <c r="KW70" i="1"/>
  <c r="KY69" i="1"/>
  <c r="KX69" i="1"/>
  <c r="KW69" i="1"/>
  <c r="KY68" i="1"/>
  <c r="KX68" i="1"/>
  <c r="KW68" i="1"/>
  <c r="KY67" i="1"/>
  <c r="KX67" i="1"/>
  <c r="KW67" i="1"/>
  <c r="KY65" i="1"/>
  <c r="KX65" i="1"/>
  <c r="KW65" i="1"/>
  <c r="KY64" i="1"/>
  <c r="KX64" i="1"/>
  <c r="KW64" i="1"/>
  <c r="KY63" i="1"/>
  <c r="KX63" i="1"/>
  <c r="KW63" i="1"/>
  <c r="KY62" i="1"/>
  <c r="KX62" i="1"/>
  <c r="KW62" i="1"/>
  <c r="KY61" i="1"/>
  <c r="KX61" i="1"/>
  <c r="KW61" i="1"/>
  <c r="KY60" i="1"/>
  <c r="KX60" i="1"/>
  <c r="KW60" i="1"/>
  <c r="KY59" i="1"/>
  <c r="KX59" i="1"/>
  <c r="KW59" i="1"/>
  <c r="KY58" i="1"/>
  <c r="KX58" i="1"/>
  <c r="KW58" i="1"/>
  <c r="KY54" i="1"/>
  <c r="KX54" i="1"/>
  <c r="KW54" i="1"/>
  <c r="KY53" i="1"/>
  <c r="KX53" i="1"/>
  <c r="KW53" i="1"/>
  <c r="KY48" i="1"/>
  <c r="KX48" i="1"/>
  <c r="KW48" i="1"/>
  <c r="KY45" i="1"/>
  <c r="KW45" i="1"/>
  <c r="KY42" i="1"/>
  <c r="KX42" i="1"/>
  <c r="KW42" i="1"/>
  <c r="KY32" i="1"/>
  <c r="KX32" i="1"/>
  <c r="KW32" i="1"/>
  <c r="KY30" i="1"/>
  <c r="KX30" i="1"/>
  <c r="KW30" i="1"/>
  <c r="KY29" i="1"/>
  <c r="KX29" i="1"/>
  <c r="KW29" i="1"/>
  <c r="KY28" i="1"/>
  <c r="KX28" i="1"/>
  <c r="KW28" i="1"/>
  <c r="KY27" i="1"/>
  <c r="KX27" i="1"/>
  <c r="KW27" i="1"/>
  <c r="KY26" i="1"/>
  <c r="KX26" i="1"/>
  <c r="KW26" i="1"/>
  <c r="KY25" i="1"/>
  <c r="KX25" i="1"/>
  <c r="KW25" i="1"/>
  <c r="KY24" i="1"/>
  <c r="KX24" i="1"/>
  <c r="KW24" i="1"/>
  <c r="KY23" i="1"/>
  <c r="KX23" i="1"/>
  <c r="KW23" i="1"/>
  <c r="KY17" i="1"/>
  <c r="KX17" i="1"/>
  <c r="KW17" i="1"/>
  <c r="KY16" i="1"/>
  <c r="KX16" i="1"/>
  <c r="KW16" i="1"/>
  <c r="KY15" i="1"/>
  <c r="KX15" i="1"/>
  <c r="KW15" i="1"/>
  <c r="KY13" i="1"/>
  <c r="KX13" i="1"/>
  <c r="KW13" i="1"/>
  <c r="KY10" i="1"/>
  <c r="KX10" i="1"/>
  <c r="KW10" i="1"/>
  <c r="BJ65" i="1"/>
  <c r="BJ64" i="1"/>
  <c r="BJ63" i="1"/>
  <c r="BJ61" i="1"/>
  <c r="BJ60" i="1"/>
  <c r="BJ59" i="1"/>
  <c r="BJ54" i="1"/>
  <c r="BJ28" i="1"/>
  <c r="BJ27" i="1"/>
  <c r="BJ24" i="1"/>
  <c r="BJ23" i="1"/>
  <c r="BJ7" i="1"/>
  <c r="BJ6" i="1"/>
  <c r="AQ38" i="1"/>
  <c r="KR38" i="1"/>
  <c r="AQ37" i="1"/>
  <c r="KR37" i="1"/>
  <c r="AQ48" i="1"/>
  <c r="AQ205" i="1"/>
  <c r="AQ45" i="1"/>
  <c r="KR45" i="1"/>
  <c r="AQ19" i="1"/>
  <c r="KR19" i="1" s="1"/>
  <c r="AQ18" i="1"/>
  <c r="KR18" i="1" s="1"/>
  <c r="AP48" i="1"/>
  <c r="KQ48" i="1"/>
  <c r="AP45" i="1"/>
  <c r="AP18" i="1"/>
  <c r="KQ18" i="1" s="1"/>
  <c r="KQ34" i="1"/>
  <c r="AP19" i="1"/>
  <c r="KQ19" i="1" s="1"/>
  <c r="AP38" i="1"/>
  <c r="KQ38" i="1"/>
  <c r="AP37" i="1"/>
  <c r="KQ37" i="1"/>
  <c r="AO38" i="1"/>
  <c r="KP38" i="1"/>
  <c r="AO37" i="1"/>
  <c r="AO48" i="1"/>
  <c r="AO205" i="1"/>
  <c r="AO45" i="1"/>
  <c r="AO19" i="1"/>
  <c r="KP19" i="1" s="1"/>
  <c r="AO18" i="1"/>
  <c r="KP18" i="1" s="1"/>
  <c r="AN37" i="1"/>
  <c r="AN38" i="1"/>
  <c r="AN19" i="1"/>
  <c r="KO19" i="1" s="1"/>
  <c r="AN18" i="1"/>
  <c r="KO18" i="1" s="1"/>
  <c r="AN205" i="1"/>
  <c r="AN50" i="1"/>
  <c r="KO50" i="1" s="1"/>
  <c r="AM38" i="1"/>
  <c r="KN38" i="1"/>
  <c r="AM37" i="1"/>
  <c r="KN37" i="1"/>
  <c r="AM205" i="1"/>
  <c r="AM50" i="1"/>
  <c r="KN50" i="1" s="1"/>
  <c r="AM19" i="1"/>
  <c r="KN19" i="1" s="1"/>
  <c r="AM18" i="1"/>
  <c r="KN18" i="1" s="1"/>
  <c r="AL205" i="1"/>
  <c r="AL37" i="1"/>
  <c r="AL38" i="1"/>
  <c r="AL19" i="1"/>
  <c r="KM19" i="1" s="1"/>
  <c r="AL18" i="1"/>
  <c r="KM18" i="1" s="1"/>
  <c r="AL50" i="1"/>
  <c r="KM50" i="1" s="1"/>
  <c r="KM13" i="1"/>
  <c r="AK38" i="1"/>
  <c r="KL38" i="1"/>
  <c r="AK37" i="1"/>
  <c r="KL37" i="1"/>
  <c r="AK205" i="1"/>
  <c r="AK50" i="1"/>
  <c r="KL50" i="1" s="1"/>
  <c r="AK19" i="1"/>
  <c r="AK18" i="1"/>
  <c r="KL18" i="1" s="1"/>
  <c r="AJ38" i="1"/>
  <c r="KK38" i="1"/>
  <c r="AJ37" i="1"/>
  <c r="KK37" i="1"/>
  <c r="KK54" i="1"/>
  <c r="I69" i="22"/>
  <c r="I68" i="22"/>
  <c r="I67" i="22"/>
  <c r="I66" i="22"/>
  <c r="I65" i="22"/>
  <c r="I64" i="22"/>
  <c r="F64" i="22"/>
  <c r="F65" i="22"/>
  <c r="F66" i="22"/>
  <c r="F67" i="22"/>
  <c r="F68" i="22"/>
  <c r="F69" i="22"/>
  <c r="G69" i="22" s="1"/>
  <c r="H69" i="22" s="1"/>
  <c r="KV71" i="1"/>
  <c r="KV70" i="1"/>
  <c r="KV69" i="1"/>
  <c r="KV68" i="1"/>
  <c r="KV67" i="1"/>
  <c r="KV65" i="1"/>
  <c r="KV64" i="1"/>
  <c r="KV63" i="1"/>
  <c r="KV62" i="1"/>
  <c r="KV61" i="1"/>
  <c r="KV60" i="1"/>
  <c r="KV59" i="1"/>
  <c r="KV58" i="1"/>
  <c r="KV54" i="1"/>
  <c r="KV53" i="1"/>
  <c r="KV48" i="1"/>
  <c r="KV45" i="1"/>
  <c r="KV42" i="1"/>
  <c r="KV32" i="1"/>
  <c r="KV30" i="1"/>
  <c r="KV29" i="1"/>
  <c r="KV28" i="1"/>
  <c r="KV27" i="1"/>
  <c r="KV26" i="1"/>
  <c r="KV25" i="1"/>
  <c r="KV24" i="1"/>
  <c r="KV23" i="1"/>
  <c r="KV17" i="1"/>
  <c r="KV16" i="1"/>
  <c r="KV15" i="1"/>
  <c r="KV13" i="1"/>
  <c r="KV10" i="1"/>
  <c r="KU71" i="1"/>
  <c r="KT71" i="1"/>
  <c r="KS71" i="1"/>
  <c r="KR71" i="1"/>
  <c r="KQ71" i="1"/>
  <c r="KP71" i="1"/>
  <c r="KO71" i="1"/>
  <c r="KN71" i="1"/>
  <c r="KM71" i="1"/>
  <c r="KL71"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5" i="1"/>
  <c r="KT65" i="1"/>
  <c r="KS65" i="1"/>
  <c r="KR65" i="1"/>
  <c r="KQ65" i="1"/>
  <c r="KP65" i="1"/>
  <c r="KO65" i="1"/>
  <c r="KN65" i="1"/>
  <c r="KM65" i="1"/>
  <c r="KL65"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L62" i="1"/>
  <c r="KU61" i="1"/>
  <c r="KT61" i="1"/>
  <c r="KS61" i="1"/>
  <c r="KR61" i="1"/>
  <c r="KQ61" i="1"/>
  <c r="KP61" i="1"/>
  <c r="KO61" i="1"/>
  <c r="KN61" i="1"/>
  <c r="KM61" i="1"/>
  <c r="KL61" i="1"/>
  <c r="KU60" i="1"/>
  <c r="KT60" i="1"/>
  <c r="KS60" i="1"/>
  <c r="KR60" i="1"/>
  <c r="KQ60" i="1"/>
  <c r="KP60" i="1"/>
  <c r="KO60" i="1"/>
  <c r="KN60" i="1"/>
  <c r="KL60" i="1"/>
  <c r="KU59" i="1"/>
  <c r="KT59" i="1"/>
  <c r="KS59" i="1"/>
  <c r="KR59" i="1"/>
  <c r="KQ59" i="1"/>
  <c r="KP59" i="1"/>
  <c r="KO59" i="1"/>
  <c r="KN59" i="1"/>
  <c r="KM59" i="1"/>
  <c r="KL59" i="1"/>
  <c r="KU58" i="1"/>
  <c r="KT58" i="1"/>
  <c r="KS58" i="1"/>
  <c r="KR58" i="1"/>
  <c r="KQ58" i="1"/>
  <c r="KP58" i="1"/>
  <c r="KO58" i="1"/>
  <c r="KN58" i="1"/>
  <c r="KL58" i="1"/>
  <c r="KU54" i="1"/>
  <c r="KT54" i="1"/>
  <c r="KS54" i="1"/>
  <c r="KR54" i="1"/>
  <c r="KQ54" i="1"/>
  <c r="KP54" i="1"/>
  <c r="KO54" i="1"/>
  <c r="KN54" i="1"/>
  <c r="KM54" i="1"/>
  <c r="KL54" i="1"/>
  <c r="KU53" i="1"/>
  <c r="KT53" i="1"/>
  <c r="KS53" i="1"/>
  <c r="KR53" i="1"/>
  <c r="KQ53" i="1"/>
  <c r="KP53" i="1"/>
  <c r="KO53" i="1"/>
  <c r="KN53" i="1"/>
  <c r="KL53" i="1"/>
  <c r="KU48" i="1"/>
  <c r="KT48" i="1"/>
  <c r="KP48" i="1"/>
  <c r="KO48" i="1"/>
  <c r="KN48" i="1"/>
  <c r="KM48" i="1"/>
  <c r="KL48" i="1"/>
  <c r="KU45" i="1"/>
  <c r="KT45" i="1"/>
  <c r="KO45" i="1"/>
  <c r="KN45" i="1"/>
  <c r="KM45" i="1"/>
  <c r="KL45" i="1"/>
  <c r="KU42" i="1"/>
  <c r="KT42" i="1"/>
  <c r="KS42" i="1"/>
  <c r="KR42" i="1"/>
  <c r="KQ42" i="1"/>
  <c r="KP42" i="1"/>
  <c r="KO42" i="1"/>
  <c r="KN42" i="1"/>
  <c r="KM42" i="1"/>
  <c r="KL42"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L13" i="1"/>
  <c r="KU10" i="1"/>
  <c r="KT10" i="1"/>
  <c r="KS10" i="1"/>
  <c r="KR10" i="1"/>
  <c r="KQ10" i="1"/>
  <c r="KP10" i="1"/>
  <c r="KO10" i="1"/>
  <c r="KN10" i="1"/>
  <c r="KM10" i="1"/>
  <c r="KL10" i="1"/>
  <c r="KK71" i="1"/>
  <c r="KK70" i="1"/>
  <c r="KK69" i="1"/>
  <c r="KK68" i="1"/>
  <c r="KK67" i="1"/>
  <c r="KK65" i="1"/>
  <c r="KK64" i="1"/>
  <c r="KK63" i="1"/>
  <c r="KK62" i="1"/>
  <c r="KK61" i="1"/>
  <c r="KK60" i="1"/>
  <c r="KK59" i="1"/>
  <c r="KK58" i="1"/>
  <c r="KK53" i="1"/>
  <c r="KK48" i="1"/>
  <c r="KK45" i="1"/>
  <c r="KK42" i="1"/>
  <c r="KK32" i="1"/>
  <c r="KK30" i="1"/>
  <c r="KK29" i="1"/>
  <c r="KK28" i="1"/>
  <c r="KK27" i="1"/>
  <c r="KK26" i="1"/>
  <c r="KK25" i="1"/>
  <c r="KK24" i="1"/>
  <c r="KK23" i="1"/>
  <c r="KK17" i="1"/>
  <c r="KK16" i="1"/>
  <c r="KK15" i="1"/>
  <c r="KK13" i="1"/>
  <c r="KK10" i="1"/>
  <c r="AV65" i="1"/>
  <c r="AV64" i="1"/>
  <c r="AV63" i="1"/>
  <c r="AV61" i="1"/>
  <c r="AV59" i="1"/>
  <c r="AV54" i="1"/>
  <c r="AU52" i="1"/>
  <c r="KV52" i="1" s="1"/>
  <c r="AT52" i="1"/>
  <c r="KU52" i="1" s="1"/>
  <c r="AS52" i="1"/>
  <c r="KT52" i="1" s="1"/>
  <c r="AR52" i="1"/>
  <c r="KS52" i="1" s="1"/>
  <c r="AQ52" i="1"/>
  <c r="KR52" i="1" s="1"/>
  <c r="AP52" i="1"/>
  <c r="KQ52" i="1" s="1"/>
  <c r="AO52" i="1"/>
  <c r="KP52" i="1" s="1"/>
  <c r="AN52" i="1"/>
  <c r="KO52" i="1" s="1"/>
  <c r="AM52" i="1"/>
  <c r="KN52" i="1"/>
  <c r="AK52" i="1"/>
  <c r="KL52" i="1"/>
  <c r="AJ205" i="1"/>
  <c r="AV28" i="1"/>
  <c r="AV27" i="1"/>
  <c r="AV26" i="1"/>
  <c r="AV25" i="1"/>
  <c r="AV24" i="1"/>
  <c r="AV23" i="1"/>
  <c r="AU22" i="1"/>
  <c r="AU49" i="1"/>
  <c r="AT22" i="1"/>
  <c r="KU22" i="1"/>
  <c r="AS22" i="1"/>
  <c r="KT22" i="1" s="1"/>
  <c r="AR22" i="1"/>
  <c r="KS22" i="1" s="1"/>
  <c r="AQ22" i="1"/>
  <c r="AP22" i="1"/>
  <c r="AO22" i="1"/>
  <c r="AN22" i="1"/>
  <c r="AN49" i="1" s="1"/>
  <c r="KO49" i="1" s="1"/>
  <c r="AM22" i="1"/>
  <c r="AL22" i="1"/>
  <c r="AL49" i="1" s="1"/>
  <c r="KM49" i="1" s="1"/>
  <c r="AK22" i="1"/>
  <c r="KL22" i="1" s="1"/>
  <c r="AJ22" i="1"/>
  <c r="KK22" i="1" s="1"/>
  <c r="AJ49" i="1"/>
  <c r="KK49" i="1" s="1"/>
  <c r="AJ19" i="1"/>
  <c r="KK19" i="1" s="1"/>
  <c r="AJ18" i="1"/>
  <c r="KK18" i="1" s="1"/>
  <c r="AV7" i="1"/>
  <c r="AV6" i="1"/>
  <c r="Y5" i="1"/>
  <c r="Y37" i="1"/>
  <c r="Y38" i="1"/>
  <c r="Y34" i="1"/>
  <c r="Y48" i="1"/>
  <c r="Y45" i="1"/>
  <c r="Y19" i="1"/>
  <c r="Y18" i="1"/>
  <c r="X48" i="1"/>
  <c r="X205" i="1"/>
  <c r="X45" i="1"/>
  <c r="X38" i="1"/>
  <c r="X37" i="1"/>
  <c r="X34" i="1"/>
  <c r="X19" i="1"/>
  <c r="X18" i="1"/>
  <c r="W34" i="1"/>
  <c r="W48" i="1"/>
  <c r="W45" i="1"/>
  <c r="W5" i="1"/>
  <c r="W38" i="1"/>
  <c r="W37" i="1"/>
  <c r="W19" i="1"/>
  <c r="W18" i="1"/>
  <c r="V38" i="1"/>
  <c r="V37" i="1"/>
  <c r="V48" i="1"/>
  <c r="V45" i="1"/>
  <c r="J59" i="22"/>
  <c r="K59" i="22"/>
  <c r="Y52" i="1"/>
  <c r="X52" i="1"/>
  <c r="W52" i="1"/>
  <c r="V52" i="1"/>
  <c r="V34" i="1"/>
  <c r="Y22" i="1"/>
  <c r="Y49" i="1" s="1"/>
  <c r="X22" i="1"/>
  <c r="X49" i="1" s="1"/>
  <c r="W22" i="1"/>
  <c r="W49" i="1" s="1"/>
  <c r="V22" i="1"/>
  <c r="V49" i="1" s="1"/>
  <c r="V19" i="1"/>
  <c r="V18" i="1"/>
  <c r="L39" i="23"/>
  <c r="L40" i="23"/>
  <c r="J39" i="23"/>
  <c r="J40" i="23"/>
  <c r="I39" i="23"/>
  <c r="I40" i="23"/>
  <c r="D69" i="22"/>
  <c r="E69" i="22" s="1"/>
  <c r="G13" i="22"/>
  <c r="H13" i="22" s="1"/>
  <c r="G18" i="22"/>
  <c r="H18" i="22" s="1"/>
  <c r="G20" i="22"/>
  <c r="H20" i="22" s="1"/>
  <c r="G29" i="22"/>
  <c r="H29" i="22" s="1"/>
  <c r="G31" i="22"/>
  <c r="H31" i="22" s="1"/>
  <c r="G33" i="22"/>
  <c r="H33" i="22" s="1"/>
  <c r="G41" i="22"/>
  <c r="H41" i="22" s="1"/>
  <c r="C64" i="22"/>
  <c r="G64" i="22" s="1"/>
  <c r="H64" i="22" s="1"/>
  <c r="C65" i="22"/>
  <c r="C66" i="22"/>
  <c r="C67" i="22"/>
  <c r="C68" i="22"/>
  <c r="G68" i="22" s="1"/>
  <c r="H68" i="22" s="1"/>
  <c r="B64" i="22"/>
  <c r="B65" i="22"/>
  <c r="B66" i="22"/>
  <c r="B67" i="22"/>
  <c r="B68" i="22"/>
  <c r="KH34" i="1"/>
  <c r="KH19" i="1"/>
  <c r="KJ18" i="1"/>
  <c r="KI18" i="1"/>
  <c r="KH18" i="1"/>
  <c r="KG18" i="1"/>
  <c r="KF18" i="1"/>
  <c r="KE18" i="1"/>
  <c r="KD18" i="1"/>
  <c r="KC18" i="1"/>
  <c r="KB18" i="1"/>
  <c r="KA18" i="1"/>
  <c r="JZ18" i="1"/>
  <c r="G59" i="22"/>
  <c r="H59" i="22"/>
  <c r="KJ37" i="1"/>
  <c r="KJ22" i="1"/>
  <c r="KI45" i="1"/>
  <c r="KI34" i="1"/>
  <c r="KI22" i="1"/>
  <c r="KI19" i="1"/>
  <c r="KH45" i="1"/>
  <c r="KI52" i="1"/>
  <c r="KG52" i="1"/>
  <c r="KJ63" i="1"/>
  <c r="KI63" i="1"/>
  <c r="KH63" i="1"/>
  <c r="KG63" i="1"/>
  <c r="KF63" i="1"/>
  <c r="KE63" i="1"/>
  <c r="KD63" i="1"/>
  <c r="KC63" i="1"/>
  <c r="KB63" i="1"/>
  <c r="JZ63" i="1"/>
  <c r="KH22" i="1"/>
  <c r="KG49" i="1"/>
  <c r="KG34" i="1"/>
  <c r="KG22" i="1"/>
  <c r="KG19" i="1"/>
  <c r="KF59" i="1"/>
  <c r="KF48" i="1"/>
  <c r="KF45" i="1"/>
  <c r="KF34" i="1"/>
  <c r="KF22" i="1"/>
  <c r="KF19" i="1"/>
  <c r="KE54" i="1"/>
  <c r="KE58" i="1"/>
  <c r="KE59" i="1"/>
  <c r="KE45" i="1"/>
  <c r="KE34" i="1"/>
  <c r="KE22" i="1"/>
  <c r="KE19" i="1"/>
  <c r="KD34" i="1"/>
  <c r="KD37" i="1"/>
  <c r="KD22" i="1"/>
  <c r="KC45" i="1"/>
  <c r="KC54" i="1"/>
  <c r="KC58" i="1"/>
  <c r="KC59" i="1"/>
  <c r="KC22" i="1"/>
  <c r="KC19" i="1"/>
  <c r="KB49" i="1"/>
  <c r="KB45" i="1"/>
  <c r="KB54" i="1"/>
  <c r="KB53" i="1"/>
  <c r="KB62" i="1"/>
  <c r="KB61" i="1"/>
  <c r="KB59" i="1"/>
  <c r="KB22" i="1"/>
  <c r="KB19" i="1"/>
  <c r="JZ45" i="1"/>
  <c r="KC13" i="1"/>
  <c r="KD13" i="1"/>
  <c r="KE13" i="1"/>
  <c r="KF13" i="1"/>
  <c r="KG13" i="1"/>
  <c r="KH13" i="1"/>
  <c r="KI13" i="1"/>
  <c r="KJ13" i="1"/>
  <c r="KC15" i="1"/>
  <c r="KD15" i="1"/>
  <c r="KE15" i="1"/>
  <c r="KF15" i="1"/>
  <c r="KG15" i="1"/>
  <c r="KH15" i="1"/>
  <c r="KI15" i="1"/>
  <c r="KJ15" i="1"/>
  <c r="KC16" i="1"/>
  <c r="KD16" i="1"/>
  <c r="KE16" i="1"/>
  <c r="KF16" i="1"/>
  <c r="KG16" i="1"/>
  <c r="KH16" i="1"/>
  <c r="KI16" i="1"/>
  <c r="KJ16" i="1"/>
  <c r="KC17" i="1"/>
  <c r="KD17" i="1"/>
  <c r="KE17" i="1"/>
  <c r="KF17" i="1"/>
  <c r="KG17" i="1"/>
  <c r="KH17" i="1"/>
  <c r="KI17" i="1"/>
  <c r="KJ17" i="1"/>
  <c r="KC23" i="1"/>
  <c r="KD23" i="1"/>
  <c r="KE23" i="1"/>
  <c r="KF23" i="1"/>
  <c r="KG23" i="1"/>
  <c r="KH23" i="1"/>
  <c r="KI23" i="1"/>
  <c r="KJ23" i="1"/>
  <c r="KC24" i="1"/>
  <c r="KD24" i="1"/>
  <c r="KE24" i="1"/>
  <c r="KF24" i="1"/>
  <c r="KG24" i="1"/>
  <c r="KH24" i="1"/>
  <c r="KI24" i="1"/>
  <c r="KJ24" i="1"/>
  <c r="KC25" i="1"/>
  <c r="KD25" i="1"/>
  <c r="KE25" i="1"/>
  <c r="KF25" i="1"/>
  <c r="KG25" i="1"/>
  <c r="KH25" i="1"/>
  <c r="KI25" i="1"/>
  <c r="KJ25" i="1"/>
  <c r="KC26" i="1"/>
  <c r="KD26" i="1"/>
  <c r="KE26" i="1"/>
  <c r="KF26" i="1"/>
  <c r="KG26" i="1"/>
  <c r="KH26" i="1"/>
  <c r="KI26" i="1"/>
  <c r="KJ26" i="1"/>
  <c r="KC27" i="1"/>
  <c r="KD27" i="1"/>
  <c r="KE27" i="1"/>
  <c r="KF27" i="1"/>
  <c r="KG27" i="1"/>
  <c r="KH27" i="1"/>
  <c r="KI27" i="1"/>
  <c r="KJ27" i="1"/>
  <c r="KC28" i="1"/>
  <c r="KD28" i="1"/>
  <c r="KE28" i="1"/>
  <c r="KF28" i="1"/>
  <c r="KG28" i="1"/>
  <c r="KH28" i="1"/>
  <c r="KI28" i="1"/>
  <c r="KJ28" i="1"/>
  <c r="KC29" i="1"/>
  <c r="KD29" i="1"/>
  <c r="KE29" i="1"/>
  <c r="KF29" i="1"/>
  <c r="KG29" i="1"/>
  <c r="KH29" i="1"/>
  <c r="KI29" i="1"/>
  <c r="KJ29" i="1"/>
  <c r="KC30" i="1"/>
  <c r="KD30" i="1"/>
  <c r="KE30" i="1"/>
  <c r="KF30" i="1"/>
  <c r="KG30" i="1"/>
  <c r="KH30" i="1"/>
  <c r="KI30" i="1"/>
  <c r="KJ30" i="1"/>
  <c r="KC32" i="1"/>
  <c r="KD32" i="1"/>
  <c r="KE32" i="1"/>
  <c r="KF32" i="1"/>
  <c r="KG32" i="1"/>
  <c r="KH32" i="1"/>
  <c r="KI32" i="1"/>
  <c r="KJ32" i="1"/>
  <c r="KC34" i="1"/>
  <c r="KI37" i="1"/>
  <c r="KC38" i="1"/>
  <c r="KD38" i="1"/>
  <c r="KE38" i="1"/>
  <c r="KF38" i="1"/>
  <c r="KG38" i="1"/>
  <c r="KH38" i="1"/>
  <c r="KI38" i="1"/>
  <c r="KJ38" i="1"/>
  <c r="KC42" i="1"/>
  <c r="KD42" i="1"/>
  <c r="KE42" i="1"/>
  <c r="KF42" i="1"/>
  <c r="KG42" i="1"/>
  <c r="KH42" i="1"/>
  <c r="KI42" i="1"/>
  <c r="KJ42" i="1"/>
  <c r="KD45" i="1"/>
  <c r="KG45" i="1"/>
  <c r="KJ45" i="1"/>
  <c r="KD48" i="1"/>
  <c r="KI48" i="1"/>
  <c r="KH52" i="1"/>
  <c r="KJ52" i="1"/>
  <c r="KC53" i="1"/>
  <c r="KD53" i="1"/>
  <c r="KE53" i="1"/>
  <c r="KF53" i="1"/>
  <c r="KG53" i="1"/>
  <c r="KH53" i="1"/>
  <c r="KI53" i="1"/>
  <c r="KJ53" i="1"/>
  <c r="KD54" i="1"/>
  <c r="KG54" i="1"/>
  <c r="KH54" i="1"/>
  <c r="KI54" i="1"/>
  <c r="KJ54" i="1"/>
  <c r="KD58" i="1"/>
  <c r="KF58" i="1"/>
  <c r="KG58" i="1"/>
  <c r="KH58" i="1"/>
  <c r="KI58" i="1"/>
  <c r="KJ58" i="1"/>
  <c r="KD59" i="1"/>
  <c r="KG59" i="1"/>
  <c r="KH59" i="1"/>
  <c r="KI59" i="1"/>
  <c r="KJ59" i="1"/>
  <c r="KC60" i="1"/>
  <c r="KD60" i="1"/>
  <c r="KE60" i="1"/>
  <c r="KF60" i="1"/>
  <c r="KG60" i="1"/>
  <c r="KH60" i="1"/>
  <c r="KI60" i="1"/>
  <c r="KJ60" i="1"/>
  <c r="KC61" i="1"/>
  <c r="KD61" i="1"/>
  <c r="KE61" i="1"/>
  <c r="KF61" i="1"/>
  <c r="KG61" i="1"/>
  <c r="KH61" i="1"/>
  <c r="KI61" i="1"/>
  <c r="KJ61" i="1"/>
  <c r="KC62" i="1"/>
  <c r="KD62" i="1"/>
  <c r="KE62" i="1"/>
  <c r="KF62" i="1"/>
  <c r="KG62" i="1"/>
  <c r="KH62" i="1"/>
  <c r="KI62" i="1"/>
  <c r="KJ62" i="1"/>
  <c r="KC64" i="1"/>
  <c r="KD64" i="1"/>
  <c r="KE64" i="1"/>
  <c r="KF64" i="1"/>
  <c r="KG64" i="1"/>
  <c r="KH64" i="1"/>
  <c r="KI64" i="1"/>
  <c r="KJ64" i="1"/>
  <c r="KC65" i="1"/>
  <c r="KD65" i="1"/>
  <c r="KE65" i="1"/>
  <c r="KF65" i="1"/>
  <c r="KG65" i="1"/>
  <c r="KI65" i="1"/>
  <c r="KJ65" i="1"/>
  <c r="KC67" i="1"/>
  <c r="KD67" i="1"/>
  <c r="KE67" i="1"/>
  <c r="KF67" i="1"/>
  <c r="KG67" i="1"/>
  <c r="KH67" i="1"/>
  <c r="KI67" i="1"/>
  <c r="KJ67" i="1"/>
  <c r="KC68" i="1"/>
  <c r="KD68" i="1"/>
  <c r="KE68" i="1"/>
  <c r="KF68" i="1"/>
  <c r="KG68" i="1"/>
  <c r="KH68" i="1"/>
  <c r="KI68" i="1"/>
  <c r="KJ68" i="1"/>
  <c r="KC69" i="1"/>
  <c r="KD69" i="1"/>
  <c r="KE69" i="1"/>
  <c r="KF69" i="1"/>
  <c r="KG69" i="1"/>
  <c r="KH69" i="1"/>
  <c r="KI69" i="1"/>
  <c r="KJ69" i="1"/>
  <c r="KC70" i="1"/>
  <c r="KD70" i="1"/>
  <c r="KE70" i="1"/>
  <c r="KF70" i="1"/>
  <c r="KG70" i="1"/>
  <c r="KH70" i="1"/>
  <c r="KI70" i="1"/>
  <c r="KJ70" i="1"/>
  <c r="KC71" i="1"/>
  <c r="KD71" i="1"/>
  <c r="KE71" i="1"/>
  <c r="KF71" i="1"/>
  <c r="KG71" i="1"/>
  <c r="KH71" i="1"/>
  <c r="KI71" i="1"/>
  <c r="KJ71" i="1"/>
  <c r="KB13" i="1"/>
  <c r="KB15" i="1"/>
  <c r="KB16" i="1"/>
  <c r="KB17" i="1"/>
  <c r="KB23" i="1"/>
  <c r="KB24" i="1"/>
  <c r="KB25" i="1"/>
  <c r="KB26" i="1"/>
  <c r="KB27" i="1"/>
  <c r="KB28" i="1"/>
  <c r="KB29" i="1"/>
  <c r="KB30" i="1"/>
  <c r="KB32" i="1"/>
  <c r="KB34" i="1"/>
  <c r="KB37" i="1"/>
  <c r="KB38" i="1"/>
  <c r="KB42" i="1"/>
  <c r="KB58" i="1"/>
  <c r="KB60" i="1"/>
  <c r="KB64" i="1"/>
  <c r="KB65" i="1"/>
  <c r="KB67" i="1"/>
  <c r="KB68" i="1"/>
  <c r="KB69" i="1"/>
  <c r="KB70" i="1"/>
  <c r="KB71" i="1"/>
  <c r="KA19" i="1"/>
  <c r="KA22" i="1"/>
  <c r="KA34" i="1"/>
  <c r="KA46" i="1"/>
  <c r="KA50" i="1"/>
  <c r="KA49" i="1"/>
  <c r="KA54" i="1"/>
  <c r="KA60" i="1"/>
  <c r="KA61" i="1"/>
  <c r="KA58" i="1"/>
  <c r="KA59" i="1"/>
  <c r="KA13" i="1"/>
  <c r="KA15" i="1"/>
  <c r="KA16" i="1"/>
  <c r="KA17" i="1"/>
  <c r="KA23" i="1"/>
  <c r="KA24" i="1"/>
  <c r="KA25" i="1"/>
  <c r="KA26" i="1"/>
  <c r="KA27" i="1"/>
  <c r="KA28" i="1"/>
  <c r="KA29" i="1"/>
  <c r="KA30" i="1"/>
  <c r="KA32" i="1"/>
  <c r="KA37" i="1"/>
  <c r="KA38" i="1"/>
  <c r="KA42" i="1"/>
  <c r="KA45" i="1"/>
  <c r="KA48" i="1"/>
  <c r="KA64" i="1"/>
  <c r="KA65" i="1"/>
  <c r="KA67" i="1"/>
  <c r="KA68" i="1"/>
  <c r="KA69" i="1"/>
  <c r="KA70" i="1"/>
  <c r="KA71" i="1"/>
  <c r="JZ71" i="1"/>
  <c r="JZ70" i="1"/>
  <c r="JZ69" i="1"/>
  <c r="JZ68" i="1"/>
  <c r="JZ67" i="1"/>
  <c r="JZ65" i="1"/>
  <c r="JZ64" i="1"/>
  <c r="JZ62" i="1"/>
  <c r="JZ61" i="1"/>
  <c r="JZ60" i="1"/>
  <c r="JZ59" i="1"/>
  <c r="JZ58" i="1"/>
  <c r="JZ54" i="1"/>
  <c r="JZ53" i="1"/>
  <c r="JZ48" i="1"/>
  <c r="JZ42" i="1"/>
  <c r="JZ38" i="1"/>
  <c r="JZ32" i="1"/>
  <c r="JZ30" i="1"/>
  <c r="JZ29" i="1"/>
  <c r="JZ28" i="1"/>
  <c r="JZ27" i="1"/>
  <c r="JZ26" i="1"/>
  <c r="JZ25" i="1"/>
  <c r="JZ24" i="1"/>
  <c r="JZ23" i="1"/>
  <c r="JZ17" i="1"/>
  <c r="JZ16" i="1"/>
  <c r="JZ15" i="1"/>
  <c r="JZ13" i="1"/>
  <c r="JZ37" i="1"/>
  <c r="JZ52" i="1"/>
  <c r="JZ49" i="1"/>
  <c r="JZ22" i="1"/>
  <c r="JZ19" i="1"/>
  <c r="JZ34" i="1"/>
  <c r="G2" i="1"/>
  <c r="G3" i="1" s="1"/>
  <c r="KD49" i="1"/>
  <c r="KD50" i="1"/>
  <c r="KF49" i="1"/>
  <c r="KA63" i="1"/>
  <c r="KJ34" i="1"/>
  <c r="KB46" i="1"/>
  <c r="KG50" i="1"/>
  <c r="KI49" i="1"/>
  <c r="KC52" i="1"/>
  <c r="KA62" i="1"/>
  <c r="KB52" i="1"/>
  <c r="KD52" i="1"/>
  <c r="KF52" i="1"/>
  <c r="KH40" i="1"/>
  <c r="KC49" i="1"/>
  <c r="KH49" i="1"/>
  <c r="KH50" i="1"/>
  <c r="KE39" i="1"/>
  <c r="KE52" i="1"/>
  <c r="KE49" i="1"/>
  <c r="KJ48" i="1"/>
  <c r="KE48" i="1"/>
  <c r="KC48" i="1"/>
  <c r="KH37" i="1"/>
  <c r="KE37" i="1"/>
  <c r="JZ50" i="1"/>
  <c r="KF54" i="1"/>
  <c r="D36" i="22"/>
  <c r="E36" i="22"/>
  <c r="KH48" i="1"/>
  <c r="KC37" i="1"/>
  <c r="KJ50" i="1"/>
  <c r="KF11" i="1"/>
  <c r="KF37" i="1"/>
  <c r="KJ11" i="1"/>
  <c r="KJ39" i="1"/>
  <c r="KD11" i="1"/>
  <c r="KD46" i="1"/>
  <c r="KA40" i="1"/>
  <c r="AJ50" i="1"/>
  <c r="KK50" i="1"/>
  <c r="KF40" i="1"/>
  <c r="KF39" i="1"/>
  <c r="KF46" i="1"/>
  <c r="KE46" i="1"/>
  <c r="KE40" i="1"/>
  <c r="KH39" i="1"/>
  <c r="KH46" i="1"/>
  <c r="KK34" i="1"/>
  <c r="AJ52" i="1"/>
  <c r="KK52" i="1"/>
  <c r="AV13" i="1"/>
  <c r="F34" i="23"/>
  <c r="F35" i="23"/>
  <c r="H34" i="23"/>
  <c r="H35" i="23"/>
  <c r="KA47" i="1"/>
  <c r="J34" i="23"/>
  <c r="I44" i="23"/>
  <c r="I45" i="23"/>
  <c r="KD40" i="1"/>
  <c r="KB50" i="1"/>
  <c r="KE50" i="1"/>
  <c r="KC50" i="1"/>
  <c r="KJ49" i="1"/>
  <c r="JZ47" i="1"/>
  <c r="KB48" i="1"/>
  <c r="KH65" i="1"/>
  <c r="KD39" i="1"/>
  <c r="D21" i="22"/>
  <c r="E21" i="22"/>
  <c r="KJ40" i="1"/>
  <c r="KJ46" i="1"/>
  <c r="KC11" i="1"/>
  <c r="I49" i="23"/>
  <c r="I50" i="23"/>
  <c r="KB39" i="1"/>
  <c r="KA53" i="1"/>
  <c r="KB40" i="1"/>
  <c r="KI50" i="1"/>
  <c r="KF50" i="1"/>
  <c r="KA39" i="1"/>
  <c r="KG48" i="1"/>
  <c r="KG37" i="1"/>
  <c r="KI11" i="1"/>
  <c r="E34" i="23"/>
  <c r="E35" i="23"/>
  <c r="K34" i="23"/>
  <c r="M34" i="23"/>
  <c r="BJ48" i="1"/>
  <c r="BJ58" i="1"/>
  <c r="BJ62" i="1"/>
  <c r="KI39" i="1"/>
  <c r="KI46" i="1"/>
  <c r="KI40" i="1"/>
  <c r="KA52" i="1"/>
  <c r="JZ11" i="1"/>
  <c r="C49" i="23"/>
  <c r="KG39" i="1"/>
  <c r="KG46" i="1"/>
  <c r="KG40" i="1"/>
  <c r="JZ39" i="1"/>
  <c r="JZ46" i="1"/>
  <c r="JZ40" i="1"/>
  <c r="N49" i="23"/>
  <c r="N50" i="23"/>
  <c r="L34" i="23"/>
  <c r="G11" i="22"/>
  <c r="H11" i="22"/>
  <c r="J41" i="22"/>
  <c r="K41" i="22"/>
  <c r="G16" i="22"/>
  <c r="H16" i="22"/>
  <c r="J28" i="22"/>
  <c r="K28" i="22"/>
  <c r="J30" i="22"/>
  <c r="K30" i="22"/>
  <c r="J32" i="22"/>
  <c r="K32" i="22"/>
  <c r="J34" i="22"/>
  <c r="K34" i="22"/>
  <c r="J20" i="22"/>
  <c r="K20" i="22"/>
  <c r="J13" i="22"/>
  <c r="K13" i="22"/>
  <c r="G49" i="22"/>
  <c r="H49" i="22"/>
  <c r="G9" i="22"/>
  <c r="H9" i="22"/>
  <c r="D41" i="22"/>
  <c r="E41" i="22"/>
  <c r="H39" i="23"/>
  <c r="H40" i="23"/>
  <c r="D18" i="22"/>
  <c r="E18" i="22"/>
  <c r="D9" i="22"/>
  <c r="E9" i="22"/>
  <c r="EH45" i="1"/>
  <c r="EF45" i="1"/>
  <c r="EG45" i="1" s="1"/>
  <c r="BJ45" i="1"/>
  <c r="KX45" i="1"/>
  <c r="D20" i="22"/>
  <c r="E20" i="22"/>
  <c r="J19" i="22"/>
  <c r="K19" i="22"/>
  <c r="J14" i="22"/>
  <c r="K14" i="22"/>
  <c r="J49" i="22"/>
  <c r="K49" i="22"/>
  <c r="G49" i="23"/>
  <c r="G50" i="23"/>
  <c r="J8" i="22"/>
  <c r="K8" i="22"/>
  <c r="KJ19" i="1"/>
  <c r="KM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JZ14" i="1"/>
  <c r="J11" i="22"/>
  <c r="K11" i="22"/>
  <c r="G42" i="22"/>
  <c r="H42" i="22"/>
  <c r="D40" i="22"/>
  <c r="E40" i="22"/>
  <c r="G40" i="22"/>
  <c r="H40" i="22"/>
  <c r="G34" i="22"/>
  <c r="H34" i="22"/>
  <c r="J18" i="22"/>
  <c r="K18" i="22"/>
  <c r="G14" i="22"/>
  <c r="H14" i="22"/>
  <c r="J15" i="22"/>
  <c r="K15" i="22"/>
  <c r="G15" i="22"/>
  <c r="H15" i="22"/>
  <c r="F49" i="23"/>
  <c r="F50" i="23"/>
  <c r="KD19" i="1"/>
  <c r="C34" i="23"/>
  <c r="C35" i="23"/>
  <c r="KA11" i="1"/>
  <c r="D49" i="23"/>
  <c r="D50" i="23"/>
  <c r="KC40" i="1"/>
  <c r="KC46" i="1"/>
  <c r="KC39" i="1"/>
  <c r="K49" i="23"/>
  <c r="K50" i="23"/>
  <c r="KH11" i="1"/>
  <c r="E49" i="23"/>
  <c r="E50" i="23"/>
  <c r="KB11" i="1"/>
  <c r="KE11" i="1"/>
  <c r="J49" i="23"/>
  <c r="J50" i="23"/>
  <c r="KG11" i="1"/>
  <c r="D22" i="22"/>
  <c r="E22" i="22" s="1"/>
  <c r="D12" i="22"/>
  <c r="E12" i="22" s="1"/>
  <c r="G39" i="22"/>
  <c r="H39" i="22" s="1"/>
  <c r="D31" i="22"/>
  <c r="E31" i="22" s="1"/>
  <c r="J16" i="22"/>
  <c r="K16" i="22" s="1"/>
  <c r="EE17" i="1"/>
  <c r="EI29" i="1"/>
  <c r="EE62" i="1"/>
  <c r="EE64" i="1"/>
  <c r="EG71" i="1"/>
  <c r="EE13" i="1"/>
  <c r="EE15" i="1"/>
  <c r="EG16" i="1"/>
  <c r="EE42" i="1"/>
  <c r="EE45" i="1"/>
  <c r="EI48" i="1"/>
  <c r="EG54" i="1"/>
  <c r="EG58" i="1"/>
  <c r="EG60" i="1"/>
  <c r="EG61" i="1"/>
  <c r="EG65" i="1"/>
  <c r="EG67" i="1"/>
  <c r="EI68" i="1"/>
  <c r="EI69" i="1"/>
  <c r="EI70" i="1"/>
  <c r="EI71" i="1"/>
  <c r="EF38" i="1"/>
  <c r="EI28" i="1"/>
  <c r="EG48" i="1"/>
  <c r="EE65" i="1"/>
  <c r="EE67" i="1"/>
  <c r="EG69" i="1"/>
  <c r="EG13" i="1"/>
  <c r="EG15" i="1"/>
  <c r="EI16" i="1"/>
  <c r="EI17" i="1"/>
  <c r="EE23" i="1"/>
  <c r="EE24" i="1"/>
  <c r="EE26" i="1"/>
  <c r="EE27" i="1"/>
  <c r="EE28" i="1"/>
  <c r="EE30" i="1"/>
  <c r="EE32" i="1"/>
  <c r="EG42" i="1"/>
  <c r="EI53" i="1"/>
  <c r="EI54" i="1"/>
  <c r="EI58" i="1"/>
  <c r="EI59" i="1"/>
  <c r="EI60" i="1"/>
  <c r="EI61" i="1"/>
  <c r="EI62" i="1"/>
  <c r="EI63" i="1"/>
  <c r="EI64" i="1"/>
  <c r="EI67" i="1"/>
  <c r="EI45" i="1"/>
  <c r="EI24" i="1"/>
  <c r="EI25" i="1"/>
  <c r="EI26" i="1"/>
  <c r="EI30" i="1"/>
  <c r="EI32" i="1"/>
  <c r="EE53" i="1"/>
  <c r="EE58" i="1"/>
  <c r="EE59" i="1"/>
  <c r="EE60" i="1"/>
  <c r="EE61" i="1"/>
  <c r="EI15" i="1"/>
  <c r="EG23" i="1"/>
  <c r="EG24" i="1"/>
  <c r="EG25" i="1"/>
  <c r="EG26" i="1"/>
  <c r="EG27" i="1"/>
  <c r="EG28" i="1"/>
  <c r="EG29" i="1"/>
  <c r="EG30" i="1"/>
  <c r="EG32" i="1"/>
  <c r="EI42" i="1"/>
  <c r="EE48" i="1"/>
  <c r="EE69" i="1"/>
  <c r="EE71" i="1"/>
  <c r="X11" i="1"/>
  <c r="X43" i="1" s="1"/>
  <c r="E39" i="23"/>
  <c r="E40" i="23"/>
  <c r="AP205" i="1"/>
  <c r="EP5" i="1"/>
  <c r="EQ5" i="1" s="1"/>
  <c r="W50" i="1"/>
  <c r="EF5" i="1"/>
  <c r="EG5" i="1" s="1"/>
  <c r="Q13" i="22"/>
  <c r="R13" i="22"/>
  <c r="Q39" i="22"/>
  <c r="R39" i="22"/>
  <c r="R16" i="22"/>
  <c r="R31" i="22"/>
  <c r="R40" i="22"/>
  <c r="Q9" i="22"/>
  <c r="R9" i="22"/>
  <c r="Q18" i="22"/>
  <c r="R18" i="22"/>
  <c r="Q32" i="22"/>
  <c r="R32" i="22"/>
  <c r="Q41" i="22"/>
  <c r="R41" i="22"/>
  <c r="Q29" i="22"/>
  <c r="R29" i="22"/>
  <c r="R11" i="22"/>
  <c r="R28" i="22"/>
  <c r="R33" i="22"/>
  <c r="R42" i="22"/>
  <c r="V11" i="1"/>
  <c r="X50" i="1"/>
  <c r="EL5" i="1"/>
  <c r="EM5" i="1" s="1"/>
  <c r="AL11" i="1"/>
  <c r="ER37" i="1"/>
  <c r="ES37" i="1"/>
  <c r="AR39" i="1"/>
  <c r="EJ38" i="1"/>
  <c r="EK38" i="1"/>
  <c r="IR38" i="1"/>
  <c r="IS38" i="1"/>
  <c r="ET5" i="1"/>
  <c r="EU5" i="1" s="1"/>
  <c r="AQ39" i="1"/>
  <c r="AP11" i="1"/>
  <c r="KQ11" i="1" s="1"/>
  <c r="EV5" i="1"/>
  <c r="EW5" i="1" s="1"/>
  <c r="AU11" i="1"/>
  <c r="AU35" i="1" s="1"/>
  <c r="KV35" i="1" s="1"/>
  <c r="EH37" i="1"/>
  <c r="KV38" i="1"/>
  <c r="AV45" i="1"/>
  <c r="Y39" i="1"/>
  <c r="Y46" i="1" s="1"/>
  <c r="EV37" i="1"/>
  <c r="EW37" i="1"/>
  <c r="KW38" i="1"/>
  <c r="AU39" i="1"/>
  <c r="J28" i="23"/>
  <c r="AV5" i="1"/>
  <c r="EL38" i="1"/>
  <c r="EM38" i="1"/>
  <c r="ET37" i="1"/>
  <c r="EU37" i="1"/>
  <c r="EL37" i="1"/>
  <c r="EM37" i="1"/>
  <c r="AK11" i="1"/>
  <c r="AK35" i="1" s="1"/>
  <c r="KL35" i="1" s="1"/>
  <c r="D34" i="23"/>
  <c r="AV48" i="1"/>
  <c r="AV50" i="1"/>
  <c r="Y50" i="1"/>
  <c r="AS39" i="1"/>
  <c r="AS40" i="1" s="1"/>
  <c r="KT40" i="1" s="1"/>
  <c r="LA37" i="1"/>
  <c r="ET38" i="1"/>
  <c r="EU38" i="1"/>
  <c r="KR48" i="1"/>
  <c r="AO11" i="1"/>
  <c r="KP11" i="1" s="1"/>
  <c r="AP50" i="1"/>
  <c r="KQ50" i="1" s="1"/>
  <c r="AM39" i="1"/>
  <c r="KQ45" i="1"/>
  <c r="AO50" i="1"/>
  <c r="KP50" i="1" s="1"/>
  <c r="BA11" i="1"/>
  <c r="KZ11" i="1" s="1"/>
  <c r="AY11" i="1"/>
  <c r="KW22" i="1"/>
  <c r="BG4" i="1"/>
  <c r="AK39" i="1"/>
  <c r="KL39" i="1" s="1"/>
  <c r="AJ11" i="1"/>
  <c r="AJ20" i="1" s="1"/>
  <c r="KK20" i="1" s="1"/>
  <c r="KV22" i="1"/>
  <c r="AQ11" i="1"/>
  <c r="AQ20" i="1" s="1"/>
  <c r="KR20" i="1" s="1"/>
  <c r="AV37" i="1"/>
  <c r="KP37" i="1"/>
  <c r="KT37" i="1"/>
  <c r="KO38" i="1"/>
  <c r="KP45" i="1"/>
  <c r="KV37" i="1"/>
  <c r="BJ5" i="1"/>
  <c r="ED37" i="1"/>
  <c r="EH38" i="1"/>
  <c r="EP38" i="1"/>
  <c r="EQ38" i="1"/>
  <c r="V50" i="1"/>
  <c r="EP37" i="1"/>
  <c r="EQ37" i="1"/>
  <c r="AO39" i="1"/>
  <c r="KP39" i="1" s="1"/>
  <c r="KM38" i="1"/>
  <c r="LC37" i="1"/>
  <c r="LE38" i="1"/>
  <c r="EH5" i="1"/>
  <c r="ER5" i="1"/>
  <c r="ES5" i="1" s="1"/>
  <c r="BF11" i="1"/>
  <c r="K27" i="23" s="1"/>
  <c r="P24" i="22"/>
  <c r="Q24" i="22"/>
  <c r="P61" i="22"/>
  <c r="Q61" i="22"/>
  <c r="P12" i="22"/>
  <c r="Q12" i="22"/>
  <c r="H22" i="23"/>
  <c r="P23" i="22"/>
  <c r="Q23" i="22" s="1"/>
  <c r="P27" i="22"/>
  <c r="Q27" i="22" s="1"/>
  <c r="P52" i="22"/>
  <c r="Q52" i="22" s="1"/>
  <c r="P59" i="22"/>
  <c r="Q59" i="22" s="1"/>
  <c r="P63" i="22"/>
  <c r="Q63" i="22" s="1"/>
  <c r="P60" i="22"/>
  <c r="Q60" i="22" s="1"/>
  <c r="P8" i="22"/>
  <c r="Q8" i="22" s="1"/>
  <c r="P14" i="22"/>
  <c r="P19" i="22"/>
  <c r="Q19" i="22" s="1"/>
  <c r="P30" i="22"/>
  <c r="P34" i="22"/>
  <c r="Q34" i="22" s="1"/>
  <c r="P25" i="22"/>
  <c r="Q25" i="22"/>
  <c r="P57" i="22"/>
  <c r="Q57" i="22"/>
  <c r="P56" i="22"/>
  <c r="Q56" i="22"/>
  <c r="P15" i="22"/>
  <c r="P20" i="22"/>
  <c r="Q20" i="22" s="1"/>
  <c r="P49" i="22"/>
  <c r="Q49" i="22"/>
  <c r="P22" i="22"/>
  <c r="Q22" i="22"/>
  <c r="P26" i="22"/>
  <c r="Q26" i="22"/>
  <c r="P51" i="22"/>
  <c r="Q51" i="22"/>
  <c r="P58" i="22"/>
  <c r="Q58" i="22"/>
  <c r="P62" i="22"/>
  <c r="Q62" i="22"/>
  <c r="LL22" i="1"/>
  <c r="BN43" i="1"/>
  <c r="LK43" i="1" s="1"/>
  <c r="BM43" i="1"/>
  <c r="LJ43" i="1"/>
  <c r="BM20" i="1"/>
  <c r="BM35" i="1"/>
  <c r="D22" i="23"/>
  <c r="P5" i="22"/>
  <c r="Q5" i="22" s="1"/>
  <c r="P6" i="22"/>
  <c r="BJ50" i="1"/>
  <c r="AV58" i="1"/>
  <c r="KM58" i="1"/>
  <c r="AV60" i="1"/>
  <c r="Y11" i="1"/>
  <c r="AM11" i="1"/>
  <c r="AR11" i="1"/>
  <c r="KO37" i="1"/>
  <c r="KS48" i="1"/>
  <c r="AT39" i="1"/>
  <c r="KU39" i="1" s="1"/>
  <c r="AT40" i="1"/>
  <c r="KU40" i="1" s="1"/>
  <c r="EN5" i="1"/>
  <c r="EO5" i="1" s="1"/>
  <c r="ED38" i="1"/>
  <c r="AR50" i="1"/>
  <c r="KS50" i="1" s="1"/>
  <c r="BJ37" i="1"/>
  <c r="AQ50" i="1"/>
  <c r="KR50" i="1" s="1"/>
  <c r="AV38" i="1"/>
  <c r="AS11" i="1"/>
  <c r="AS4" i="1" s="1"/>
  <c r="BJ38" i="1"/>
  <c r="P36" i="22"/>
  <c r="Q36" i="22"/>
  <c r="KY38" i="1"/>
  <c r="LB37" i="1"/>
  <c r="LC38" i="1"/>
  <c r="EN37" i="1"/>
  <c r="EO37" i="1"/>
  <c r="KM60" i="1"/>
  <c r="AL39" i="1"/>
  <c r="AT11" i="1"/>
  <c r="AT35" i="1"/>
  <c r="KU35" i="1" s="1"/>
  <c r="KM37" i="1"/>
  <c r="KU37" i="1"/>
  <c r="KS38" i="1"/>
  <c r="AL52" i="1"/>
  <c r="BJ205" i="1"/>
  <c r="W205" i="1"/>
  <c r="Y205" i="1"/>
  <c r="KM22" i="1"/>
  <c r="KO22" i="1"/>
  <c r="AT49" i="1"/>
  <c r="KU49" i="1" s="1"/>
  <c r="W39" i="1"/>
  <c r="V205" i="1"/>
  <c r="AV62" i="1"/>
  <c r="KM62" i="1"/>
  <c r="BG20" i="1"/>
  <c r="LJ11" i="1"/>
  <c r="LI39" i="1"/>
  <c r="BL35" i="1"/>
  <c r="LI35" i="1" s="1"/>
  <c r="LI11" i="1"/>
  <c r="LM11" i="1"/>
  <c r="AY39" i="1"/>
  <c r="AY46" i="1" s="1"/>
  <c r="AX39" i="1"/>
  <c r="AZ11" i="1"/>
  <c r="V39" i="1"/>
  <c r="V40" i="1"/>
  <c r="BN4" i="1"/>
  <c r="AN11" i="1"/>
  <c r="BA39" i="1"/>
  <c r="BA46" i="1" s="1"/>
  <c r="KZ46" i="1" s="1"/>
  <c r="EN38" i="1"/>
  <c r="EO38" i="1"/>
  <c r="BD11" i="1"/>
  <c r="BE11" i="1"/>
  <c r="BP4" i="1"/>
  <c r="BL4" i="1"/>
  <c r="D46" i="22"/>
  <c r="E46" i="22" s="1"/>
  <c r="C39" i="23"/>
  <c r="C40" i="23"/>
  <c r="J43" i="22"/>
  <c r="K43" i="22" s="1"/>
  <c r="J40" i="22"/>
  <c r="K40" i="22" s="1"/>
  <c r="G50" i="22"/>
  <c r="H50" i="22" s="1"/>
  <c r="G26" i="22"/>
  <c r="H26" i="22" s="1"/>
  <c r="G51" i="22"/>
  <c r="H51" i="22" s="1"/>
  <c r="G60" i="22"/>
  <c r="H60" i="22" s="1"/>
  <c r="G62" i="22"/>
  <c r="H62" i="22" s="1"/>
  <c r="W11" i="1"/>
  <c r="X39" i="1"/>
  <c r="N34" i="23"/>
  <c r="C59" i="23"/>
  <c r="J31" i="22"/>
  <c r="K31" i="22" s="1"/>
  <c r="J29" i="22"/>
  <c r="K29" i="22" s="1"/>
  <c r="FD34" i="1"/>
  <c r="FE34" i="1" s="1"/>
  <c r="BB39" i="1"/>
  <c r="LA39" i="1" s="1"/>
  <c r="BB11" i="1"/>
  <c r="BB4" i="1" s="1"/>
  <c r="D35" i="22"/>
  <c r="E35" i="22"/>
  <c r="EF37" i="1"/>
  <c r="EJ37" i="1"/>
  <c r="EK37" i="1"/>
  <c r="IR37" i="1"/>
  <c r="IS37" i="1" s="1"/>
  <c r="ER38" i="1"/>
  <c r="ES38" i="1"/>
  <c r="AX11" i="1"/>
  <c r="KW11" i="1" s="1"/>
  <c r="BC39" i="1"/>
  <c r="BC46" i="1" s="1"/>
  <c r="BC11" i="1"/>
  <c r="BC4" i="1" s="1"/>
  <c r="F39" i="23"/>
  <c r="F40" i="23"/>
  <c r="FR11" i="1"/>
  <c r="FS11" i="1" s="1"/>
  <c r="FP39" i="1"/>
  <c r="FQ39" i="1" s="1"/>
  <c r="N39" i="23"/>
  <c r="N40" i="23"/>
  <c r="AZ39" i="1"/>
  <c r="BD39" i="1"/>
  <c r="BD46" i="1" s="1"/>
  <c r="LC46" i="1" s="1"/>
  <c r="BE39" i="1"/>
  <c r="BE40" i="1" s="1"/>
  <c r="LD40" i="1" s="1"/>
  <c r="BF39" i="1"/>
  <c r="J26" i="22"/>
  <c r="K26" i="22" s="1"/>
  <c r="H44" i="23"/>
  <c r="H45" i="23"/>
  <c r="D44" i="23"/>
  <c r="D45" i="23"/>
  <c r="G12" i="22"/>
  <c r="H12" i="22" s="1"/>
  <c r="D48" i="22"/>
  <c r="E48" i="22" s="1"/>
  <c r="L44" i="23"/>
  <c r="L45" i="23"/>
  <c r="G44" i="23"/>
  <c r="G45" i="23"/>
  <c r="E44" i="23"/>
  <c r="E45" i="23"/>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KI20" i="1"/>
  <c r="KI35" i="1"/>
  <c r="KI43" i="1"/>
  <c r="KG20" i="1"/>
  <c r="KG35" i="1"/>
  <c r="KG43" i="1"/>
  <c r="KE20" i="1"/>
  <c r="KE35" i="1"/>
  <c r="KE43" i="1"/>
  <c r="KC20" i="1"/>
  <c r="KC35" i="1"/>
  <c r="KC43" i="1"/>
  <c r="KA20" i="1"/>
  <c r="KA35" i="1"/>
  <c r="KA43" i="1"/>
  <c r="KB47" i="1"/>
  <c r="M39" i="23"/>
  <c r="M40" i="23"/>
  <c r="D10" i="22"/>
  <c r="E10" i="22" s="1"/>
  <c r="D50" i="22"/>
  <c r="E50" i="22" s="1"/>
  <c r="J48" i="22"/>
  <c r="K48" i="22" s="1"/>
  <c r="D61" i="22"/>
  <c r="E61" i="22" s="1"/>
  <c r="KJ20" i="1"/>
  <c r="KJ35" i="1"/>
  <c r="KJ43" i="1"/>
  <c r="KH20" i="1"/>
  <c r="KH35" i="1"/>
  <c r="KH43" i="1"/>
  <c r="KF20" i="1"/>
  <c r="KF35" i="1"/>
  <c r="KF43" i="1"/>
  <c r="KD20" i="1"/>
  <c r="KD35" i="1"/>
  <c r="KD43" i="1"/>
  <c r="KB20" i="1"/>
  <c r="KB35" i="1"/>
  <c r="KB43" i="1"/>
  <c r="JZ20" i="1"/>
  <c r="JZ35" i="1"/>
  <c r="KC14" i="1"/>
  <c r="J12" i="22"/>
  <c r="K12" i="22" s="1"/>
  <c r="J21" i="22"/>
  <c r="K21" i="22" s="1"/>
  <c r="K47" i="22" s="1"/>
  <c r="J36" i="22"/>
  <c r="K36" i="22" s="1"/>
  <c r="D58" i="22"/>
  <c r="E58" i="22" s="1"/>
  <c r="F44" i="23"/>
  <c r="F45" i="23"/>
  <c r="K44" i="23"/>
  <c r="K45" i="23"/>
  <c r="D23" i="22"/>
  <c r="E23" i="22" s="1"/>
  <c r="KB14" i="1"/>
  <c r="AJ39" i="1"/>
  <c r="AN39" i="1"/>
  <c r="AP39" i="1"/>
  <c r="AP46" i="1" s="1"/>
  <c r="KQ46" i="1" s="1"/>
  <c r="FF34" i="1"/>
  <c r="FG34" i="1" s="1"/>
  <c r="L35" i="23"/>
  <c r="C57" i="23"/>
  <c r="D44" i="22"/>
  <c r="E44" i="22"/>
  <c r="N44" i="23"/>
  <c r="N45" i="23"/>
  <c r="D38" i="22"/>
  <c r="E38" i="22"/>
  <c r="D62" i="22"/>
  <c r="E62" i="22"/>
  <c r="D42" i="22"/>
  <c r="E42" i="22"/>
  <c r="D34" i="22"/>
  <c r="E34" i="22"/>
  <c r="D16" i="22"/>
  <c r="E16" i="22"/>
  <c r="D14" i="22"/>
  <c r="E14" i="22"/>
  <c r="D8" i="22"/>
  <c r="D43" i="22"/>
  <c r="E43" i="22" s="1"/>
  <c r="D6" i="22"/>
  <c r="E6" i="22" s="1"/>
  <c r="FD11" i="1"/>
  <c r="FE11" i="1"/>
  <c r="FF11" i="1"/>
  <c r="FG11" i="1" s="1"/>
  <c r="FJ39" i="1"/>
  <c r="FK39" i="1" s="1"/>
  <c r="D49" i="22"/>
  <c r="E49" i="22" s="1"/>
  <c r="D39" i="22"/>
  <c r="E39" i="22" s="1"/>
  <c r="G21" i="22"/>
  <c r="H21" i="22" s="1"/>
  <c r="G36" i="22"/>
  <c r="H36" i="22" s="1"/>
  <c r="D56" i="22"/>
  <c r="E56" i="22" s="1"/>
  <c r="L49" i="23"/>
  <c r="L50" i="23"/>
  <c r="J44" i="23"/>
  <c r="J45" i="23"/>
  <c r="J57" i="22"/>
  <c r="K57" i="22" s="1"/>
  <c r="J62" i="22"/>
  <c r="K62" i="22" s="1"/>
  <c r="M49" i="23"/>
  <c r="M50" i="23"/>
  <c r="O47" i="23"/>
  <c r="P47" i="23"/>
  <c r="D37" i="22"/>
  <c r="E37" i="22" s="1"/>
  <c r="H49" i="23"/>
  <c r="H50" i="23"/>
  <c r="D13" i="22"/>
  <c r="E13" i="22" s="1"/>
  <c r="J61" i="22"/>
  <c r="K61" i="22" s="1"/>
  <c r="J24" i="22"/>
  <c r="K24" i="22" s="1"/>
  <c r="D29" i="22"/>
  <c r="E29" i="22" s="1"/>
  <c r="D52" i="22"/>
  <c r="E52" i="22" s="1"/>
  <c r="I34" i="23"/>
  <c r="I35" i="23"/>
  <c r="G46" i="22"/>
  <c r="H46" i="22" s="1"/>
  <c r="G43" i="22"/>
  <c r="H43" i="22" s="1"/>
  <c r="M44" i="23"/>
  <c r="D57" i="22"/>
  <c r="E57" i="22"/>
  <c r="D51" i="22"/>
  <c r="E51" i="22"/>
  <c r="D59" i="22"/>
  <c r="E59" i="22"/>
  <c r="D60" i="22"/>
  <c r="E60" i="22"/>
  <c r="D63" i="22"/>
  <c r="E63" i="22"/>
  <c r="D15" i="22"/>
  <c r="E15" i="22"/>
  <c r="G8" i="22"/>
  <c r="H8" i="22"/>
  <c r="D24" i="22"/>
  <c r="E24" i="22"/>
  <c r="G6" i="22"/>
  <c r="H6" i="22"/>
  <c r="BM4" i="1"/>
  <c r="BX205" i="1"/>
  <c r="KA14" i="1"/>
  <c r="J4" i="22"/>
  <c r="K4" i="22" s="1"/>
  <c r="G4" i="22"/>
  <c r="H4" i="22" s="1"/>
  <c r="G17" i="22"/>
  <c r="H17" i="22" s="1"/>
  <c r="G5" i="22"/>
  <c r="H5" i="22" s="1"/>
  <c r="J6" i="22"/>
  <c r="K6" i="22" s="1"/>
  <c r="D17" i="22"/>
  <c r="E17" i="22"/>
  <c r="D5" i="22"/>
  <c r="E5" i="22" s="1"/>
  <c r="J5" i="22"/>
  <c r="K5" i="22" s="1"/>
  <c r="J17" i="22"/>
  <c r="K17" i="22" s="1"/>
  <c r="D4" i="22"/>
  <c r="E4" i="22"/>
  <c r="BL46" i="1"/>
  <c r="LI46" i="1" s="1"/>
  <c r="BL40" i="1"/>
  <c r="LI40" i="1" s="1"/>
  <c r="BX5" i="1"/>
  <c r="BX37" i="1"/>
  <c r="BL43" i="1"/>
  <c r="BX50" i="1"/>
  <c r="BL20" i="1"/>
  <c r="LI20" i="1" s="1"/>
  <c r="D25" i="22"/>
  <c r="E25" i="22"/>
  <c r="D26" i="22"/>
  <c r="E26" i="22"/>
  <c r="D27" i="22"/>
  <c r="E27" i="22"/>
  <c r="K35" i="23"/>
  <c r="C56" i="23"/>
  <c r="G48" i="22"/>
  <c r="H48" i="22"/>
  <c r="D33" i="22"/>
  <c r="E33" i="22"/>
  <c r="J9" i="22"/>
  <c r="K9" i="22"/>
  <c r="C50" i="23"/>
  <c r="M35" i="23"/>
  <c r="C58" i="23"/>
  <c r="J35" i="23"/>
  <c r="C55" i="23"/>
  <c r="M45" i="23"/>
  <c r="N35" i="23"/>
  <c r="J60" i="22"/>
  <c r="K60" i="22" s="1"/>
  <c r="D35" i="23"/>
  <c r="J50" i="22"/>
  <c r="K50" i="22"/>
  <c r="J51" i="22"/>
  <c r="K51" i="22"/>
  <c r="J58" i="22"/>
  <c r="K58" i="22"/>
  <c r="J56" i="22"/>
  <c r="K56" i="22"/>
  <c r="EI38" i="1"/>
  <c r="EE38" i="1"/>
  <c r="EG38" i="1"/>
  <c r="EG37" i="1"/>
  <c r="EE37" i="1"/>
  <c r="EI37" i="1"/>
  <c r="X4" i="1"/>
  <c r="X20" i="1"/>
  <c r="X35" i="1"/>
  <c r="C54" i="23"/>
  <c r="R20" i="22"/>
  <c r="Q30" i="22"/>
  <c r="R30" i="22"/>
  <c r="Q15" i="22"/>
  <c r="R15" i="22"/>
  <c r="R19" i="22"/>
  <c r="Q14" i="22"/>
  <c r="R14" i="22"/>
  <c r="R34" i="22"/>
  <c r="R8" i="22"/>
  <c r="R5" i="22"/>
  <c r="Q6" i="22"/>
  <c r="R6" i="22"/>
  <c r="AP35" i="1"/>
  <c r="KQ35" i="1" s="1"/>
  <c r="AP20" i="1"/>
  <c r="KQ20" i="1" s="1"/>
  <c r="AP4" i="1"/>
  <c r="AV205" i="1"/>
  <c r="BF20" i="1"/>
  <c r="LE20" i="1" s="1"/>
  <c r="F27" i="23"/>
  <c r="P21" i="22"/>
  <c r="Q21" i="22"/>
  <c r="AK40" i="1"/>
  <c r="KL40" i="1" s="1"/>
  <c r="AY35" i="1"/>
  <c r="AY20" i="1"/>
  <c r="AY43" i="1"/>
  <c r="KX43" i="1" s="1"/>
  <c r="D27" i="23"/>
  <c r="KX11" i="1"/>
  <c r="AY4" i="1"/>
  <c r="V46" i="1"/>
  <c r="AJ40" i="1"/>
  <c r="KK40" i="1" s="1"/>
  <c r="LE11" i="1"/>
  <c r="EV11" i="1"/>
  <c r="EW11" i="1" s="1"/>
  <c r="P48" i="22"/>
  <c r="Q48" i="22" s="1"/>
  <c r="P50" i="22"/>
  <c r="Q50" i="22" s="1"/>
  <c r="P43" i="22"/>
  <c r="Q43" i="22" s="1"/>
  <c r="P35" i="22"/>
  <c r="Q35" i="22"/>
  <c r="P46" i="22"/>
  <c r="P17" i="22"/>
  <c r="Q17" i="22" s="1"/>
  <c r="P49" i="23"/>
  <c r="AN4" i="1"/>
  <c r="AT43" i="1"/>
  <c r="KU43" i="1" s="1"/>
  <c r="AT4" i="1"/>
  <c r="KM52" i="1"/>
  <c r="LJ35" i="1"/>
  <c r="LO46" i="1"/>
  <c r="LL46" i="1"/>
  <c r="AZ35" i="1"/>
  <c r="KY35" i="1" s="1"/>
  <c r="AZ20" i="1"/>
  <c r="KY20" i="1" s="1"/>
  <c r="AJ46" i="1"/>
  <c r="KK46" i="1" s="1"/>
  <c r="BA40" i="1"/>
  <c r="KK39" i="1"/>
  <c r="BD43" i="1"/>
  <c r="LC43" i="1" s="1"/>
  <c r="K39" i="23"/>
  <c r="K40" i="23"/>
  <c r="G39" i="23"/>
  <c r="G40" i="23"/>
  <c r="J46" i="22"/>
  <c r="AX35" i="1"/>
  <c r="KW35" i="1" s="1"/>
  <c r="P50" i="23"/>
  <c r="ER39" i="1"/>
  <c r="ES39" i="1" s="1"/>
  <c r="JZ43" i="1"/>
  <c r="KC47" i="1"/>
  <c r="O42" i="23"/>
  <c r="KD14" i="1"/>
  <c r="G34" i="23"/>
  <c r="O32" i="23"/>
  <c r="P33" i="23"/>
  <c r="P48" i="23"/>
  <c r="Q46" i="22"/>
  <c r="R46" i="22"/>
  <c r="R43" i="22"/>
  <c r="R17" i="22"/>
  <c r="K46" i="22"/>
  <c r="P4" i="22"/>
  <c r="R4" i="22" s="1"/>
  <c r="P47" i="22"/>
  <c r="P10" i="22"/>
  <c r="Q10" i="22" s="1"/>
  <c r="G10" i="22"/>
  <c r="H10" i="22" s="1"/>
  <c r="J10" i="22"/>
  <c r="K10" i="22" s="1"/>
  <c r="O37" i="23"/>
  <c r="P38" i="23"/>
  <c r="Q33" i="23"/>
  <c r="R33" i="23"/>
  <c r="D39" i="23"/>
  <c r="G37" i="22"/>
  <c r="H37" i="22"/>
  <c r="G38" i="22"/>
  <c r="H38" i="22"/>
  <c r="G44" i="22"/>
  <c r="H44" i="22"/>
  <c r="P44" i="22"/>
  <c r="P37" i="22"/>
  <c r="Q37" i="22" s="1"/>
  <c r="KE14" i="1"/>
  <c r="KD47" i="1"/>
  <c r="P42" i="23"/>
  <c r="P45" i="23"/>
  <c r="P43" i="23"/>
  <c r="P44" i="23"/>
  <c r="G35" i="23"/>
  <c r="P35" i="23"/>
  <c r="P34" i="23"/>
  <c r="P32" i="23"/>
  <c r="Q47" i="22"/>
  <c r="R47" i="22"/>
  <c r="Q44" i="22"/>
  <c r="R44" i="22"/>
  <c r="Q4" i="22"/>
  <c r="P38" i="22"/>
  <c r="Q38" i="22" s="1"/>
  <c r="P37" i="23"/>
  <c r="Q37" i="23"/>
  <c r="R37" i="23"/>
  <c r="Q38" i="23"/>
  <c r="R38" i="23"/>
  <c r="P39" i="23"/>
  <c r="Q34" i="23"/>
  <c r="R34" i="23"/>
  <c r="D40" i="23"/>
  <c r="P40" i="23"/>
  <c r="Q35" i="23"/>
  <c r="R35" i="23"/>
  <c r="Q43" i="23"/>
  <c r="R43" i="23"/>
  <c r="Q44" i="23"/>
  <c r="R44" i="23"/>
  <c r="KF14" i="1"/>
  <c r="Q45" i="23"/>
  <c r="R45" i="23"/>
  <c r="KE47" i="1"/>
  <c r="J44" i="22"/>
  <c r="K44" i="22"/>
  <c r="Q42" i="23"/>
  <c r="R42" i="23"/>
  <c r="J37" i="22"/>
  <c r="K37" i="22"/>
  <c r="J38" i="22"/>
  <c r="K38" i="22"/>
  <c r="Q32" i="23"/>
  <c r="R32" i="23"/>
  <c r="R38" i="22"/>
  <c r="Q39" i="23"/>
  <c r="R39" i="23"/>
  <c r="Q40" i="23"/>
  <c r="R40" i="23"/>
  <c r="KG14" i="1"/>
  <c r="KF47" i="1"/>
  <c r="KG47" i="1"/>
  <c r="KH14" i="1"/>
  <c r="KI14" i="1"/>
  <c r="KH47" i="1"/>
  <c r="KI47" i="1"/>
  <c r="KJ14" i="1"/>
  <c r="KJ47" i="1"/>
  <c r="D7" i="22"/>
  <c r="E7" i="22" s="1"/>
  <c r="D45" i="22"/>
  <c r="E45" i="22" s="1"/>
  <c r="V1" i="1"/>
  <c r="V8" i="1"/>
  <c r="W8" i="1" s="1"/>
  <c r="W47" i="1" s="1"/>
  <c r="G7" i="22"/>
  <c r="H7" i="22" s="1"/>
  <c r="G45" i="22"/>
  <c r="H45" i="22" s="1"/>
  <c r="AJ1" i="1"/>
  <c r="AJ2" i="1" s="1"/>
  <c r="AV8" i="1"/>
  <c r="AW8" i="1" s="1"/>
  <c r="AJ8" i="1"/>
  <c r="AK8" i="1" s="1"/>
  <c r="J45" i="22"/>
  <c r="K45" i="22"/>
  <c r="J7" i="22"/>
  <c r="K7" i="22"/>
  <c r="P7" i="22"/>
  <c r="Q7" i="22"/>
  <c r="R7" i="22"/>
  <c r="P45" i="22"/>
  <c r="Q45" i="22" s="1"/>
  <c r="R45" i="22"/>
  <c r="FZ5" i="1"/>
  <c r="GA5" i="1" s="1"/>
  <c r="C18" i="23"/>
  <c r="GB5" i="1"/>
  <c r="GC5" i="1" s="1"/>
  <c r="CL5" i="1"/>
  <c r="D66" i="22" l="1"/>
  <c r="E66" i="22" s="1"/>
  <c r="AE6" i="22"/>
  <c r="AF6" i="22" s="1"/>
  <c r="J47" i="22"/>
  <c r="HZ52" i="1"/>
  <c r="IA52" i="1" s="1"/>
  <c r="D67" i="22"/>
  <c r="E67" i="22" s="1"/>
  <c r="J68" i="22"/>
  <c r="K68" i="22" s="1"/>
  <c r="CZ205" i="1"/>
  <c r="V27" i="22"/>
  <c r="W27" i="22" s="1"/>
  <c r="X27" i="22" s="1"/>
  <c r="AA16" i="22"/>
  <c r="M9" i="23"/>
  <c r="M10" i="23" s="1"/>
  <c r="EB49" i="1"/>
  <c r="EB205" i="1"/>
  <c r="EB50" i="1"/>
  <c r="EB46" i="1"/>
  <c r="EB40" i="1"/>
  <c r="EH20" i="1"/>
  <c r="EI20" i="1" s="1"/>
  <c r="AQ4" i="1"/>
  <c r="L22" i="23"/>
  <c r="L24" i="23" s="1"/>
  <c r="L25" i="23" s="1"/>
  <c r="HF52" i="1"/>
  <c r="HG52" i="1" s="1"/>
  <c r="HH39" i="1"/>
  <c r="HI39" i="1" s="1"/>
  <c r="HJ50" i="1"/>
  <c r="HK50" i="1" s="1"/>
  <c r="AE51" i="22"/>
  <c r="AF51" i="22" s="1"/>
  <c r="AE64" i="22"/>
  <c r="AF64" i="22" s="1"/>
  <c r="BF43" i="1"/>
  <c r="LE43" i="1" s="1"/>
  <c r="AQ43" i="1"/>
  <c r="KR43" i="1" s="1"/>
  <c r="AO40" i="1"/>
  <c r="KP40" i="1" s="1"/>
  <c r="AO46" i="1"/>
  <c r="KP46" i="1" s="1"/>
  <c r="L27" i="23"/>
  <c r="FT11" i="1"/>
  <c r="FU11" i="1" s="1"/>
  <c r="LU34" i="1"/>
  <c r="MF22" i="1"/>
  <c r="GV22" i="1"/>
  <c r="GW22" i="1" s="1"/>
  <c r="HD34" i="1"/>
  <c r="HE34" i="1" s="1"/>
  <c r="HN39" i="1"/>
  <c r="HO39" i="1" s="1"/>
  <c r="IN22" i="1"/>
  <c r="IO22" i="1" s="1"/>
  <c r="HZ34" i="1"/>
  <c r="IA34" i="1" s="1"/>
  <c r="IH50" i="1"/>
  <c r="II50" i="1" s="1"/>
  <c r="BG43" i="1"/>
  <c r="LF43" i="1" s="1"/>
  <c r="EV50" i="1"/>
  <c r="EW50" i="1" s="1"/>
  <c r="MJ22" i="1"/>
  <c r="AE27" i="22"/>
  <c r="AF27" i="22" s="1"/>
  <c r="IL22" i="1"/>
  <c r="IM22" i="1" s="1"/>
  <c r="AE68" i="22"/>
  <c r="AF68" i="22" s="1"/>
  <c r="BF4" i="1"/>
  <c r="BG35" i="1"/>
  <c r="LF35" i="1" s="1"/>
  <c r="Y40" i="1"/>
  <c r="BU35" i="1"/>
  <c r="LR35" i="1" s="1"/>
  <c r="EV39" i="1"/>
  <c r="EW39" i="1" s="1"/>
  <c r="MA11" i="1"/>
  <c r="W66" i="22"/>
  <c r="X66" i="22" s="1"/>
  <c r="MQ52" i="1"/>
  <c r="W32" i="22"/>
  <c r="X32" i="22" s="1"/>
  <c r="AE43" i="22"/>
  <c r="AF43" i="22" s="1"/>
  <c r="NA22" i="1"/>
  <c r="AE14" i="22"/>
  <c r="AG14" i="22" s="1"/>
  <c r="AE19" i="22"/>
  <c r="AG19" i="22" s="1"/>
  <c r="LK11" i="1"/>
  <c r="GH22" i="1"/>
  <c r="GI22" i="1" s="1"/>
  <c r="MI39" i="1"/>
  <c r="GX22" i="1"/>
  <c r="GY22" i="1" s="1"/>
  <c r="BZ40" i="1"/>
  <c r="LU40" i="1" s="1"/>
  <c r="C27" i="23"/>
  <c r="KX20" i="1"/>
  <c r="KK11" i="1"/>
  <c r="AK43" i="1"/>
  <c r="KL43" i="1" s="1"/>
  <c r="KT39" i="1"/>
  <c r="BQ4" i="1"/>
  <c r="FD39" i="1"/>
  <c r="FE39" i="1" s="1"/>
  <c r="LO11" i="1"/>
  <c r="AR49" i="1"/>
  <c r="KS49" i="1" s="1"/>
  <c r="E22" i="23"/>
  <c r="E24" i="23" s="1"/>
  <c r="E25" i="23" s="1"/>
  <c r="BN20" i="1"/>
  <c r="LK20" i="1" s="1"/>
  <c r="BQ35" i="1"/>
  <c r="LN35" i="1" s="1"/>
  <c r="BD49" i="1"/>
  <c r="LC49" i="1" s="1"/>
  <c r="J65" i="22"/>
  <c r="K65" i="22" s="1"/>
  <c r="EH52" i="1"/>
  <c r="EI52" i="1" s="1"/>
  <c r="FL11" i="1"/>
  <c r="FM11" i="1" s="1"/>
  <c r="GN39" i="1"/>
  <c r="GO39" i="1" s="1"/>
  <c r="CF43" i="1"/>
  <c r="MA43" i="1" s="1"/>
  <c r="MA22" i="1"/>
  <c r="MM22" i="1"/>
  <c r="ML50" i="1"/>
  <c r="CR40" i="1"/>
  <c r="MK40" i="1" s="1"/>
  <c r="MX50" i="1"/>
  <c r="LN11" i="1"/>
  <c r="BQ43" i="1"/>
  <c r="FL43" i="1" s="1"/>
  <c r="FM43" i="1" s="1"/>
  <c r="W14" i="22"/>
  <c r="X14" i="22" s="1"/>
  <c r="AX4" i="1"/>
  <c r="AJ4" i="1"/>
  <c r="AS46" i="1"/>
  <c r="KT46" i="1" s="1"/>
  <c r="AJ43" i="1"/>
  <c r="KK43" i="1" s="1"/>
  <c r="ER34" i="1"/>
  <c r="ES34" i="1" s="1"/>
  <c r="FF43" i="1"/>
  <c r="FG43" i="1" s="1"/>
  <c r="AS49" i="1"/>
  <c r="KT49" i="1" s="1"/>
  <c r="J67" i="22"/>
  <c r="K67" i="22" s="1"/>
  <c r="FH52" i="1"/>
  <c r="FI52" i="1" s="1"/>
  <c r="FN52" i="1"/>
  <c r="FO52" i="1" s="1"/>
  <c r="CF4" i="1"/>
  <c r="LZ49" i="1"/>
  <c r="GL22" i="1"/>
  <c r="GM22" i="1" s="1"/>
  <c r="GJ22" i="1"/>
  <c r="GK22" i="1" s="1"/>
  <c r="FZ52" i="1"/>
  <c r="GA52" i="1" s="1"/>
  <c r="MP39" i="1"/>
  <c r="W12" i="22"/>
  <c r="X12" i="22" s="1"/>
  <c r="HB52" i="1"/>
  <c r="HC52" i="1" s="1"/>
  <c r="HD52" i="1"/>
  <c r="HE52" i="1" s="1"/>
  <c r="AA8" i="22"/>
  <c r="AC8" i="22" s="1"/>
  <c r="KQ22" i="1"/>
  <c r="AP49" i="1"/>
  <c r="KQ49" i="1" s="1"/>
  <c r="KX50" i="1"/>
  <c r="EF50" i="1"/>
  <c r="EG50" i="1" s="1"/>
  <c r="EH50" i="1"/>
  <c r="EI50" i="1" s="1"/>
  <c r="BS20" i="1"/>
  <c r="LP20" i="1" s="1"/>
  <c r="BS43" i="1"/>
  <c r="LP43" i="1" s="1"/>
  <c r="E17" i="23"/>
  <c r="E19" i="23" s="1"/>
  <c r="E20" i="23" s="1"/>
  <c r="CB20" i="1"/>
  <c r="LW20" i="1" s="1"/>
  <c r="CH43" i="1"/>
  <c r="MC43" i="1" s="1"/>
  <c r="CH20" i="1"/>
  <c r="GB49" i="1"/>
  <c r="GC49" i="1" s="1"/>
  <c r="LV49" i="1"/>
  <c r="LV52" i="1"/>
  <c r="GB52" i="1"/>
  <c r="GC52" i="1" s="1"/>
  <c r="MB34" i="1"/>
  <c r="GP34" i="1"/>
  <c r="GQ34" i="1" s="1"/>
  <c r="X46" i="1"/>
  <c r="X40" i="1"/>
  <c r="EJ50" i="1"/>
  <c r="EK50" i="1" s="1"/>
  <c r="IR50" i="1" s="1"/>
  <c r="IS50" i="1" s="1"/>
  <c r="AS20" i="1"/>
  <c r="KT20" i="1" s="1"/>
  <c r="KT11" i="1"/>
  <c r="KN11" i="1"/>
  <c r="AM35" i="1"/>
  <c r="KN35" i="1" s="1"/>
  <c r="AL35" i="1"/>
  <c r="KM35" i="1" s="1"/>
  <c r="AL4" i="1"/>
  <c r="AL43" i="1"/>
  <c r="KM43" i="1" s="1"/>
  <c r="W62" i="22"/>
  <c r="X62" i="22" s="1"/>
  <c r="T62" i="22"/>
  <c r="U62" i="22" s="1"/>
  <c r="CQ20" i="1"/>
  <c r="MJ20" i="1" s="1"/>
  <c r="CQ35" i="1"/>
  <c r="HD35" i="1" s="1"/>
  <c r="HE35" i="1" s="1"/>
  <c r="CY49" i="1"/>
  <c r="MR49" i="1" s="1"/>
  <c r="HT22" i="1"/>
  <c r="HU22" i="1" s="1"/>
  <c r="MR22" i="1"/>
  <c r="MS34" i="1"/>
  <c r="HV34" i="1"/>
  <c r="HW34" i="1" s="1"/>
  <c r="AS35" i="1"/>
  <c r="KT35" i="1" s="1"/>
  <c r="AJ35" i="1"/>
  <c r="KK35" i="1" s="1"/>
  <c r="EV20" i="1"/>
  <c r="EW20" i="1" s="1"/>
  <c r="KY50" i="1"/>
  <c r="KR11" i="1"/>
  <c r="AQ35" i="1"/>
  <c r="KR35" i="1" s="1"/>
  <c r="BS49" i="1"/>
  <c r="LP49" i="1" s="1"/>
  <c r="LP22" i="1"/>
  <c r="CJ20" i="1"/>
  <c r="ME20" i="1" s="1"/>
  <c r="CJ43" i="1"/>
  <c r="ME43" i="1" s="1"/>
  <c r="CJ35" i="1"/>
  <c r="ME35" i="1" s="1"/>
  <c r="CJ4" i="1"/>
  <c r="FX50" i="1"/>
  <c r="FY50" i="1" s="1"/>
  <c r="LS50" i="1"/>
  <c r="FV50" i="1"/>
  <c r="FW50" i="1" s="1"/>
  <c r="GL50" i="1"/>
  <c r="GM50" i="1" s="1"/>
  <c r="W65" i="22"/>
  <c r="X65" i="22" s="1"/>
  <c r="MG52" i="1"/>
  <c r="GZ52" i="1"/>
  <c r="HA52" i="1" s="1"/>
  <c r="HH50" i="1"/>
  <c r="HI50" i="1" s="1"/>
  <c r="MK50" i="1"/>
  <c r="DC40" i="1"/>
  <c r="MT40" i="1" s="1"/>
  <c r="DC46" i="1"/>
  <c r="MT46" i="1" s="1"/>
  <c r="MT39" i="1"/>
  <c r="GV34" i="1"/>
  <c r="GW34" i="1" s="1"/>
  <c r="MF34" i="1"/>
  <c r="W43" i="1"/>
  <c r="W35" i="1"/>
  <c r="BA43" i="1"/>
  <c r="KZ43" i="1" s="1"/>
  <c r="BA20" i="1"/>
  <c r="KZ20" i="1" s="1"/>
  <c r="BA35" i="1"/>
  <c r="KZ35" i="1" s="1"/>
  <c r="BA4" i="1"/>
  <c r="CF40" i="1"/>
  <c r="MA40" i="1" s="1"/>
  <c r="CF46" i="1"/>
  <c r="MA46" i="1" s="1"/>
  <c r="MA39" i="1"/>
  <c r="DG20" i="1"/>
  <c r="MX20" i="1" s="1"/>
  <c r="DG43" i="1"/>
  <c r="IH43" i="1" s="1"/>
  <c r="II43" i="1" s="1"/>
  <c r="AA34" i="22"/>
  <c r="AB34" i="22" s="1"/>
  <c r="AE24" i="22"/>
  <c r="AF24" i="22" s="1"/>
  <c r="AE57" i="22"/>
  <c r="AF57" i="22" s="1"/>
  <c r="AE8" i="22"/>
  <c r="AF8" i="22" s="1"/>
  <c r="AE66" i="22"/>
  <c r="AF66" i="22" s="1"/>
  <c r="FF52" i="1"/>
  <c r="FG52" i="1" s="1"/>
  <c r="D68" i="22"/>
  <c r="E68" i="22" s="1"/>
  <c r="EX20" i="1"/>
  <c r="EY20" i="1" s="1"/>
  <c r="FX52" i="1"/>
  <c r="FY52" i="1" s="1"/>
  <c r="T39" i="22"/>
  <c r="U39" i="22" s="1"/>
  <c r="MA50" i="1"/>
  <c r="LY22" i="1"/>
  <c r="W33" i="22"/>
  <c r="CG40" i="1"/>
  <c r="MB40" i="1" s="1"/>
  <c r="GN22" i="1"/>
  <c r="GO22" i="1" s="1"/>
  <c r="GT39" i="1"/>
  <c r="GU39" i="1" s="1"/>
  <c r="GZ43" i="1"/>
  <c r="HA43" i="1" s="1"/>
  <c r="MK22" i="1"/>
  <c r="HT52" i="1"/>
  <c r="HU52" i="1" s="1"/>
  <c r="HF22" i="1"/>
  <c r="HG22" i="1" s="1"/>
  <c r="HL50" i="1"/>
  <c r="HM50" i="1" s="1"/>
  <c r="GZ50" i="1"/>
  <c r="HA50" i="1" s="1"/>
  <c r="CY35" i="1"/>
  <c r="MR35" i="1" s="1"/>
  <c r="IF22" i="1"/>
  <c r="IG22" i="1" s="1"/>
  <c r="FP22" i="1"/>
  <c r="FQ22" i="1" s="1"/>
  <c r="AA19" i="22"/>
  <c r="AB19" i="22" s="1"/>
  <c r="AA66" i="22"/>
  <c r="AB66" i="22" s="1"/>
  <c r="FB34" i="1"/>
  <c r="FC34" i="1" s="1"/>
  <c r="T65" i="22"/>
  <c r="U65" i="22" s="1"/>
  <c r="P69" i="22"/>
  <c r="Q69" i="22" s="1"/>
  <c r="CC4" i="1"/>
  <c r="GB34" i="1"/>
  <c r="GC34" i="1" s="1"/>
  <c r="LU22" i="1"/>
  <c r="W61" i="22"/>
  <c r="X61" i="22" s="1"/>
  <c r="W18" i="22"/>
  <c r="W29" i="22"/>
  <c r="Y29" i="22" s="1"/>
  <c r="GT34" i="1"/>
  <c r="GU34" i="1" s="1"/>
  <c r="MR11" i="1"/>
  <c r="HR52" i="1"/>
  <c r="HS52" i="1" s="1"/>
  <c r="CY4" i="1"/>
  <c r="N12" i="23"/>
  <c r="N14" i="23" s="1"/>
  <c r="N15" i="23" s="1"/>
  <c r="AA20" i="22"/>
  <c r="AB20" i="22" s="1"/>
  <c r="AA31" i="22"/>
  <c r="AC31" i="22" s="1"/>
  <c r="AE52" i="22"/>
  <c r="AF52" i="22" s="1"/>
  <c r="MW39" i="1"/>
  <c r="AE11" i="22"/>
  <c r="AF11" i="22" s="1"/>
  <c r="AE30" i="22"/>
  <c r="AF30" i="22" s="1"/>
  <c r="AE34" i="22"/>
  <c r="KW52" i="1"/>
  <c r="ED52" i="1"/>
  <c r="EE52" i="1" s="1"/>
  <c r="CG35" i="1"/>
  <c r="MB35" i="1" s="1"/>
  <c r="GN11" i="1"/>
  <c r="GO11" i="1" s="1"/>
  <c r="CG20" i="1"/>
  <c r="G17" i="23"/>
  <c r="G19" i="23" s="1"/>
  <c r="G20" i="23" s="1"/>
  <c r="CD20" i="1"/>
  <c r="LY20" i="1" s="1"/>
  <c r="CU40" i="1"/>
  <c r="MN40" i="1" s="1"/>
  <c r="MN39" i="1"/>
  <c r="CU46" i="1"/>
  <c r="MN46" i="1" s="1"/>
  <c r="CV40" i="1"/>
  <c r="MO40" i="1" s="1"/>
  <c r="CV49" i="1"/>
  <c r="MO49" i="1" s="1"/>
  <c r="HN22" i="1"/>
  <c r="HO22" i="1" s="1"/>
  <c r="MP52" i="1"/>
  <c r="HP52" i="1"/>
  <c r="HQ52" i="1" s="1"/>
  <c r="DF43" i="1"/>
  <c r="MW11" i="1"/>
  <c r="MX34" i="1"/>
  <c r="IH34" i="1"/>
  <c r="II34" i="1" s="1"/>
  <c r="AO43" i="1"/>
  <c r="KP43" i="1" s="1"/>
  <c r="FR34" i="1"/>
  <c r="FS34" i="1" s="1"/>
  <c r="EX11" i="1"/>
  <c r="EY11" i="1" s="1"/>
  <c r="EJ22" i="1"/>
  <c r="EK22" i="1" s="1"/>
  <c r="IR22" i="1" s="1"/>
  <c r="IS22" i="1" s="1"/>
  <c r="FD46" i="1"/>
  <c r="FE46" i="1" s="1"/>
  <c r="GB35" i="1"/>
  <c r="GC35" i="1" s="1"/>
  <c r="LV35" i="1"/>
  <c r="GH34" i="1"/>
  <c r="GI34" i="1" s="1"/>
  <c r="LY34" i="1"/>
  <c r="GX34" i="1"/>
  <c r="GY34" i="1" s="1"/>
  <c r="K12" i="23"/>
  <c r="K14" i="23" s="1"/>
  <c r="K15" i="23" s="1"/>
  <c r="CV35" i="1"/>
  <c r="MO35" i="1" s="1"/>
  <c r="CV4" i="1"/>
  <c r="CV46" i="1"/>
  <c r="MO46" i="1" s="1"/>
  <c r="DF4" i="1"/>
  <c r="DB40" i="1"/>
  <c r="MS40" i="1" s="1"/>
  <c r="MS39" i="1"/>
  <c r="DB46" i="1"/>
  <c r="MS46" i="1" s="1"/>
  <c r="HX39" i="1"/>
  <c r="HY39" i="1" s="1"/>
  <c r="BD40" i="1"/>
  <c r="LC40" i="1" s="1"/>
  <c r="AX43" i="1"/>
  <c r="EF43" i="1" s="1"/>
  <c r="EG43" i="1" s="1"/>
  <c r="EL11" i="1"/>
  <c r="EM11" i="1" s="1"/>
  <c r="LF20" i="1"/>
  <c r="EF35" i="1"/>
  <c r="EG35" i="1" s="1"/>
  <c r="AO35" i="1"/>
  <c r="KP35" i="1" s="1"/>
  <c r="AO20" i="1"/>
  <c r="KP20" i="1" s="1"/>
  <c r="AK20" i="1"/>
  <c r="KL20" i="1" s="1"/>
  <c r="AO4" i="1"/>
  <c r="FB11" i="1"/>
  <c r="FC11" i="1" s="1"/>
  <c r="FD50" i="1"/>
  <c r="FE50" i="1" s="1"/>
  <c r="FH43" i="1"/>
  <c r="FI43" i="1" s="1"/>
  <c r="EL52" i="1"/>
  <c r="EM52" i="1" s="1"/>
  <c r="AX20" i="1"/>
  <c r="EF20" i="1" s="1"/>
  <c r="EG20" i="1" s="1"/>
  <c r="W20" i="1"/>
  <c r="AT46" i="1"/>
  <c r="KU46" i="1" s="1"/>
  <c r="KL11" i="1"/>
  <c r="FF50" i="1"/>
  <c r="FG50" i="1" s="1"/>
  <c r="FP52" i="1"/>
  <c r="FQ52" i="1" s="1"/>
  <c r="FB50" i="1"/>
  <c r="FC50" i="1" s="1"/>
  <c r="LL52" i="1"/>
  <c r="G65" i="22"/>
  <c r="H65" i="22" s="1"/>
  <c r="LE50" i="1"/>
  <c r="ET50" i="1"/>
  <c r="EU50" i="1" s="1"/>
  <c r="G22" i="23"/>
  <c r="G24" i="23" s="1"/>
  <c r="G25" i="23" s="1"/>
  <c r="BP20" i="1"/>
  <c r="BP35" i="1"/>
  <c r="LM35" i="1" s="1"/>
  <c r="BT20" i="1"/>
  <c r="FR20" i="1" s="1"/>
  <c r="FS20" i="1" s="1"/>
  <c r="LQ11" i="1"/>
  <c r="BT4" i="1"/>
  <c r="LN50" i="1"/>
  <c r="FZ11" i="1"/>
  <c r="GA11" i="1" s="1"/>
  <c r="EV52" i="1"/>
  <c r="EW52" i="1" s="1"/>
  <c r="LF52" i="1"/>
  <c r="LW11" i="1"/>
  <c r="W35" i="22"/>
  <c r="X35" i="22" s="1"/>
  <c r="CF35" i="1"/>
  <c r="MA35" i="1" s="1"/>
  <c r="CF20" i="1"/>
  <c r="MA20" i="1" s="1"/>
  <c r="ME34" i="1"/>
  <c r="BV49" i="1"/>
  <c r="LS22" i="1"/>
  <c r="FV22" i="1"/>
  <c r="FW22" i="1" s="1"/>
  <c r="FZ22" i="1"/>
  <c r="GA22" i="1" s="1"/>
  <c r="LT22" i="1"/>
  <c r="FX22" i="1"/>
  <c r="FY22" i="1" s="1"/>
  <c r="CV43" i="1"/>
  <c r="HN43" i="1" s="1"/>
  <c r="HO43" i="1" s="1"/>
  <c r="AA9" i="22"/>
  <c r="AA15" i="22"/>
  <c r="AC15" i="22" s="1"/>
  <c r="AA65" i="22"/>
  <c r="AB65" i="22" s="1"/>
  <c r="GZ22" i="1"/>
  <c r="HA22" i="1" s="1"/>
  <c r="MH22" i="1"/>
  <c r="EB4" i="1"/>
  <c r="EC62" i="1" s="1"/>
  <c r="BB49" i="1"/>
  <c r="LA49" i="1" s="1"/>
  <c r="LA22" i="1"/>
  <c r="EL22" i="1"/>
  <c r="EM22" i="1" s="1"/>
  <c r="BN49" i="1"/>
  <c r="LK22" i="1"/>
  <c r="BR49" i="1"/>
  <c r="LO22" i="1"/>
  <c r="LS46" i="1"/>
  <c r="FV46" i="1"/>
  <c r="FW46" i="1" s="1"/>
  <c r="AK4" i="1"/>
  <c r="M65" i="22"/>
  <c r="N65" i="22" s="1"/>
  <c r="BO49" i="1"/>
  <c r="FH49" i="1" s="1"/>
  <c r="FI49" i="1" s="1"/>
  <c r="FH22" i="1"/>
  <c r="FI22" i="1" s="1"/>
  <c r="CH4" i="1"/>
  <c r="W4" i="1"/>
  <c r="FJ52" i="1"/>
  <c r="FK52" i="1" s="1"/>
  <c r="LA52" i="1"/>
  <c r="EN52" i="1"/>
  <c r="EO52" i="1" s="1"/>
  <c r="EN22" i="1"/>
  <c r="EO22" i="1" s="1"/>
  <c r="FJ22" i="1"/>
  <c r="FK22" i="1" s="1"/>
  <c r="LO52" i="1"/>
  <c r="BH49" i="1"/>
  <c r="LG49" i="1" s="1"/>
  <c r="LG22" i="1"/>
  <c r="ET34" i="1"/>
  <c r="EU34" i="1" s="1"/>
  <c r="LD34" i="1"/>
  <c r="LV43" i="1"/>
  <c r="GB43" i="1"/>
  <c r="GC43" i="1" s="1"/>
  <c r="LY11" i="1"/>
  <c r="CB46" i="1"/>
  <c r="LW46" i="1" s="1"/>
  <c r="LW39" i="1"/>
  <c r="LY50" i="1"/>
  <c r="GJ50" i="1"/>
  <c r="GK50" i="1" s="1"/>
  <c r="MC34" i="1"/>
  <c r="GR34" i="1"/>
  <c r="GS34" i="1" s="1"/>
  <c r="MO22" i="1"/>
  <c r="CV20" i="1"/>
  <c r="MO20" i="1" s="1"/>
  <c r="EX52" i="1"/>
  <c r="EY52" i="1" s="1"/>
  <c r="EJ34" i="1"/>
  <c r="EK34" i="1" s="1"/>
  <c r="IR34" i="1" s="1"/>
  <c r="IS34" i="1" s="1"/>
  <c r="FT50" i="1"/>
  <c r="FU50" i="1" s="1"/>
  <c r="MD11" i="1"/>
  <c r="W9" i="22"/>
  <c r="X9" i="22" s="1"/>
  <c r="W19" i="22"/>
  <c r="GB50" i="1"/>
  <c r="GC50" i="1" s="1"/>
  <c r="GD22" i="1"/>
  <c r="GE22" i="1" s="1"/>
  <c r="GP50" i="1"/>
  <c r="GQ50" i="1" s="1"/>
  <c r="GZ20" i="1"/>
  <c r="HA20" i="1" s="1"/>
  <c r="W46" i="22"/>
  <c r="AA67" i="22"/>
  <c r="AB67" i="22" s="1"/>
  <c r="HJ52" i="1"/>
  <c r="HK52" i="1" s="1"/>
  <c r="IF34" i="1"/>
  <c r="IG34" i="1" s="1"/>
  <c r="AE15" i="22"/>
  <c r="AF15" i="22" s="1"/>
  <c r="AE20" i="22"/>
  <c r="M66" i="22"/>
  <c r="N66" i="22" s="1"/>
  <c r="W52" i="22"/>
  <c r="X52" i="22" s="1"/>
  <c r="W54" i="22"/>
  <c r="X54" i="22" s="1"/>
  <c r="W57" i="22"/>
  <c r="X57" i="22" s="1"/>
  <c r="W59" i="22"/>
  <c r="X59" i="22" s="1"/>
  <c r="M19" i="23"/>
  <c r="M20" i="23" s="1"/>
  <c r="I19" i="23"/>
  <c r="I20" i="23" s="1"/>
  <c r="GD50" i="1"/>
  <c r="GE50" i="1" s="1"/>
  <c r="W48" i="22"/>
  <c r="X48" i="22" s="1"/>
  <c r="GX50" i="1"/>
  <c r="GY50" i="1" s="1"/>
  <c r="AA39" i="22"/>
  <c r="HX43" i="1"/>
  <c r="HY43" i="1" s="1"/>
  <c r="AE63" i="22"/>
  <c r="AF63" i="22" s="1"/>
  <c r="CY43" i="1"/>
  <c r="MR43" i="1" s="1"/>
  <c r="AR35" i="1"/>
  <c r="KS35" i="1" s="1"/>
  <c r="AR43" i="1"/>
  <c r="KS43" i="1" s="1"/>
  <c r="AM46" i="1"/>
  <c r="KN46" i="1" s="1"/>
  <c r="KN39" i="1"/>
  <c r="KX22" i="1"/>
  <c r="AY49" i="1"/>
  <c r="EH49" i="1" s="1"/>
  <c r="EI49" i="1" s="1"/>
  <c r="LB22" i="1"/>
  <c r="EP22" i="1"/>
  <c r="EQ22" i="1" s="1"/>
  <c r="BC49" i="1"/>
  <c r="LB49" i="1" s="1"/>
  <c r="LC52" i="1"/>
  <c r="EP52" i="1"/>
  <c r="EQ52" i="1" s="1"/>
  <c r="ER22" i="1"/>
  <c r="ES22" i="1" s="1"/>
  <c r="LD22" i="1"/>
  <c r="BF49" i="1"/>
  <c r="LE49" i="1" s="1"/>
  <c r="ET22" i="1"/>
  <c r="EU22" i="1" s="1"/>
  <c r="LE22" i="1"/>
  <c r="BO20" i="1"/>
  <c r="F22" i="23"/>
  <c r="F24" i="23" s="1"/>
  <c r="F25" i="23" s="1"/>
  <c r="LL11" i="1"/>
  <c r="BO35" i="1"/>
  <c r="LL35" i="1" s="1"/>
  <c r="BR35" i="1"/>
  <c r="I22" i="23"/>
  <c r="I24" i="23" s="1"/>
  <c r="I25" i="23" s="1"/>
  <c r="FN11" i="1"/>
  <c r="FO11" i="1" s="1"/>
  <c r="FV11" i="1"/>
  <c r="FW11" i="1" s="1"/>
  <c r="BV20" i="1"/>
  <c r="LS20" i="1" s="1"/>
  <c r="LF22" i="1"/>
  <c r="EV22" i="1"/>
  <c r="EW22" i="1" s="1"/>
  <c r="EX50" i="1"/>
  <c r="EY50" i="1" s="1"/>
  <c r="LG50" i="1"/>
  <c r="BI40" i="1"/>
  <c r="LH40" i="1" s="1"/>
  <c r="LH39" i="1"/>
  <c r="EZ39" i="1"/>
  <c r="FA39" i="1" s="1"/>
  <c r="BN46" i="1"/>
  <c r="LK46" i="1" s="1"/>
  <c r="LK39" i="1"/>
  <c r="BN40" i="1"/>
  <c r="LK40" i="1" s="1"/>
  <c r="LM34" i="1"/>
  <c r="FJ34" i="1"/>
  <c r="FK34" i="1" s="1"/>
  <c r="FJ50" i="1"/>
  <c r="FK50" i="1" s="1"/>
  <c r="FL50" i="1"/>
  <c r="FM50" i="1" s="1"/>
  <c r="BQ46" i="1"/>
  <c r="LN39" i="1"/>
  <c r="CI46" i="1"/>
  <c r="MD46" i="1" s="1"/>
  <c r="GR39" i="1"/>
  <c r="GS39" i="1" s="1"/>
  <c r="ME52" i="1"/>
  <c r="GT52" i="1"/>
  <c r="GU52" i="1" s="1"/>
  <c r="CS49" i="1"/>
  <c r="ML49" i="1" s="1"/>
  <c r="HJ22" i="1"/>
  <c r="HK22" i="1" s="1"/>
  <c r="HH22" i="1"/>
  <c r="HI22" i="1" s="1"/>
  <c r="CY46" i="1"/>
  <c r="MR46" i="1" s="1"/>
  <c r="MR39" i="1"/>
  <c r="CY40" i="1"/>
  <c r="MR40" i="1" s="1"/>
  <c r="HT39" i="1"/>
  <c r="HU39" i="1" s="1"/>
  <c r="HV39" i="1"/>
  <c r="HW39" i="1" s="1"/>
  <c r="HZ43" i="1"/>
  <c r="IA43" i="1" s="1"/>
  <c r="MU43" i="1"/>
  <c r="MW52" i="1"/>
  <c r="ID52" i="1"/>
  <c r="FJ43" i="1"/>
  <c r="FK43" i="1" s="1"/>
  <c r="BE46" i="1"/>
  <c r="ER46" i="1" s="1"/>
  <c r="ES46" i="1" s="1"/>
  <c r="LD39" i="1"/>
  <c r="FT34" i="1"/>
  <c r="FU34" i="1" s="1"/>
  <c r="FN39" i="1"/>
  <c r="FO39" i="1" s="1"/>
  <c r="FP11" i="1"/>
  <c r="FQ11" i="1" s="1"/>
  <c r="LB39" i="1"/>
  <c r="BC40" i="1"/>
  <c r="BB43" i="1"/>
  <c r="LA43" i="1" s="1"/>
  <c r="LA11" i="1"/>
  <c r="BB35" i="1"/>
  <c r="BB20" i="1"/>
  <c r="J27" i="23"/>
  <c r="J29" i="23" s="1"/>
  <c r="BE4" i="1"/>
  <c r="BV4" i="1"/>
  <c r="BR4" i="1"/>
  <c r="FB22" i="1"/>
  <c r="FC22" i="1" s="1"/>
  <c r="EF22" i="1"/>
  <c r="EG22" i="1" s="1"/>
  <c r="J64" i="22"/>
  <c r="K64" i="22" s="1"/>
  <c r="M64" i="22"/>
  <c r="N64" i="22" s="1"/>
  <c r="BI20" i="1"/>
  <c r="FB20" i="1" s="1"/>
  <c r="FC20" i="1" s="1"/>
  <c r="BI35" i="1"/>
  <c r="LH35" i="1" s="1"/>
  <c r="BG40" i="1"/>
  <c r="LF40" i="1" s="1"/>
  <c r="BG46" i="1"/>
  <c r="LF46" i="1" s="1"/>
  <c r="LF39" i="1"/>
  <c r="BV35" i="1"/>
  <c r="LS35" i="1" s="1"/>
  <c r="GV52" i="1"/>
  <c r="GW52" i="1" s="1"/>
  <c r="CK35" i="1"/>
  <c r="GV11" i="1"/>
  <c r="GW11" i="1" s="1"/>
  <c r="CK4" i="1"/>
  <c r="CK43" i="1"/>
  <c r="GX43" i="1" s="1"/>
  <c r="GY43" i="1" s="1"/>
  <c r="CK20" i="1"/>
  <c r="MF11" i="1"/>
  <c r="W23" i="22"/>
  <c r="X23" i="22" s="1"/>
  <c r="T23" i="22"/>
  <c r="U23" i="22" s="1"/>
  <c r="W25" i="22"/>
  <c r="X25" i="22" s="1"/>
  <c r="T25" i="22"/>
  <c r="U25" i="22" s="1"/>
  <c r="FX34" i="1"/>
  <c r="FY34" i="1" s="1"/>
  <c r="FV34" i="1"/>
  <c r="FW34" i="1" s="1"/>
  <c r="CD40" i="1"/>
  <c r="LY40" i="1" s="1"/>
  <c r="GH39" i="1"/>
  <c r="GI39" i="1" s="1"/>
  <c r="CD46" i="1"/>
  <c r="LY46" i="1" s="1"/>
  <c r="JR11" i="1"/>
  <c r="JT11" i="1" s="1"/>
  <c r="JU11" i="1" s="1"/>
  <c r="M12" i="23"/>
  <c r="M14" i="23" s="1"/>
  <c r="M15" i="23" s="1"/>
  <c r="HR11" i="1"/>
  <c r="HS11" i="1" s="1"/>
  <c r="MQ11" i="1"/>
  <c r="CX35" i="1"/>
  <c r="HT11" i="1"/>
  <c r="HU11" i="1" s="1"/>
  <c r="CX4" i="1"/>
  <c r="CT20" i="1"/>
  <c r="MM20" i="1" s="1"/>
  <c r="HJ11" i="1"/>
  <c r="HK11" i="1" s="1"/>
  <c r="CT43" i="1"/>
  <c r="CT4" i="1"/>
  <c r="CT35" i="1"/>
  <c r="CR43" i="1"/>
  <c r="MK43" i="1" s="1"/>
  <c r="CR35" i="1"/>
  <c r="CR20" i="1"/>
  <c r="HH20" i="1" s="1"/>
  <c r="HI20" i="1" s="1"/>
  <c r="AA42" i="22"/>
  <c r="AC42" i="22" s="1"/>
  <c r="W42" i="22"/>
  <c r="X42" i="22" s="1"/>
  <c r="CN46" i="1"/>
  <c r="MG39" i="1"/>
  <c r="CP49" i="1"/>
  <c r="MI49" i="1" s="1"/>
  <c r="HB22" i="1"/>
  <c r="HC22" i="1" s="1"/>
  <c r="HD22" i="1"/>
  <c r="HE22" i="1" s="1"/>
  <c r="HF34" i="1"/>
  <c r="HG34" i="1" s="1"/>
  <c r="HP34" i="1"/>
  <c r="HQ34" i="1" s="1"/>
  <c r="MP34" i="1"/>
  <c r="CW43" i="1"/>
  <c r="HP43" i="1" s="1"/>
  <c r="HQ43" i="1" s="1"/>
  <c r="HP11" i="1"/>
  <c r="HQ11" i="1" s="1"/>
  <c r="L12" i="23"/>
  <c r="L14" i="23" s="1"/>
  <c r="L15" i="23" s="1"/>
  <c r="MP11" i="1"/>
  <c r="CW35" i="1"/>
  <c r="MP35" i="1" s="1"/>
  <c r="JR34" i="1"/>
  <c r="JT34" i="1" s="1"/>
  <c r="JU34" i="1" s="1"/>
  <c r="HR34" i="1"/>
  <c r="HS34" i="1" s="1"/>
  <c r="HT34" i="1"/>
  <c r="HU34" i="1" s="1"/>
  <c r="DB49" i="1"/>
  <c r="MS49" i="1" s="1"/>
  <c r="HV22" i="1"/>
  <c r="HW22" i="1" s="1"/>
  <c r="AA32" i="22"/>
  <c r="AB32" i="22" s="1"/>
  <c r="AE32" i="22"/>
  <c r="AA40" i="22"/>
  <c r="AE40" i="22"/>
  <c r="AF40" i="22" s="1"/>
  <c r="HX50" i="1"/>
  <c r="HY50" i="1" s="1"/>
  <c r="MY22" i="1"/>
  <c r="IH22" i="1"/>
  <c r="II22" i="1" s="1"/>
  <c r="DH20" i="1"/>
  <c r="DH35" i="1"/>
  <c r="MY35" i="1" s="1"/>
  <c r="MY11" i="1"/>
  <c r="DH4" i="1"/>
  <c r="IJ22" i="1"/>
  <c r="IK22" i="1" s="1"/>
  <c r="NA35" i="1"/>
  <c r="IN35" i="1"/>
  <c r="IO35" i="1" s="1"/>
  <c r="IL52" i="1"/>
  <c r="IM52" i="1" s="1"/>
  <c r="ED11" i="1"/>
  <c r="EE11" i="1" s="1"/>
  <c r="G27" i="23"/>
  <c r="G29" i="23" s="1"/>
  <c r="BE35" i="1"/>
  <c r="LD35" i="1" s="1"/>
  <c r="AM40" i="1"/>
  <c r="KN40" i="1" s="1"/>
  <c r="FJ11" i="1"/>
  <c r="FK11" i="1" s="1"/>
  <c r="AP40" i="1"/>
  <c r="KQ40" i="1" s="1"/>
  <c r="KQ39" i="1"/>
  <c r="LC39" i="1"/>
  <c r="EP39" i="1"/>
  <c r="EQ39" i="1" s="1"/>
  <c r="FL39" i="1"/>
  <c r="FM39" i="1" s="1"/>
  <c r="EL39" i="1"/>
  <c r="EM39" i="1" s="1"/>
  <c r="BB46" i="1"/>
  <c r="BB40" i="1"/>
  <c r="LA40" i="1" s="1"/>
  <c r="FX11" i="1"/>
  <c r="FY11" i="1" s="1"/>
  <c r="Y35" i="1"/>
  <c r="Y43" i="1"/>
  <c r="Y4" i="1"/>
  <c r="Y20" i="1"/>
  <c r="N27" i="23"/>
  <c r="FH11" i="1"/>
  <c r="FI11" i="1" s="1"/>
  <c r="LN43" i="1"/>
  <c r="FP43" i="1"/>
  <c r="FQ43" i="1" s="1"/>
  <c r="KP22" i="1"/>
  <c r="AO49" i="1"/>
  <c r="KP49" i="1" s="1"/>
  <c r="G66" i="22"/>
  <c r="H66" i="22" s="1"/>
  <c r="J66" i="22"/>
  <c r="K66" i="22" s="1"/>
  <c r="BJ22" i="1"/>
  <c r="BJ49" i="1" s="1"/>
  <c r="ED22" i="1"/>
  <c r="EE22" i="1" s="1"/>
  <c r="KZ22" i="1"/>
  <c r="BA49" i="1"/>
  <c r="EJ49" i="1" s="1"/>
  <c r="EK49" i="1" s="1"/>
  <c r="IR49" i="1" s="1"/>
  <c r="IS49" i="1" s="1"/>
  <c r="LM52" i="1"/>
  <c r="FL52" i="1"/>
  <c r="FM52" i="1" s="1"/>
  <c r="LR46" i="1"/>
  <c r="BT40" i="1"/>
  <c r="LQ40" i="1" s="1"/>
  <c r="BT46" i="1"/>
  <c r="LQ46" i="1" s="1"/>
  <c r="LQ39" i="1"/>
  <c r="FT39" i="1"/>
  <c r="FU39" i="1" s="1"/>
  <c r="GX11" i="1"/>
  <c r="GY11" i="1" s="1"/>
  <c r="BV40" i="1"/>
  <c r="FV40" i="1" s="1"/>
  <c r="FW40" i="1" s="1"/>
  <c r="FV39" i="1"/>
  <c r="FW39" i="1" s="1"/>
  <c r="LS39" i="1"/>
  <c r="FX39" i="1"/>
  <c r="FY39" i="1" s="1"/>
  <c r="W28" i="22"/>
  <c r="Y28" i="22" s="1"/>
  <c r="T28" i="22"/>
  <c r="U28" i="22" s="1"/>
  <c r="Y39" i="22"/>
  <c r="X39" i="22"/>
  <c r="T69" i="22"/>
  <c r="U69" i="22" s="1"/>
  <c r="W69" i="22"/>
  <c r="X69" i="22" s="1"/>
  <c r="FZ50" i="1"/>
  <c r="GA50" i="1" s="1"/>
  <c r="LU50" i="1"/>
  <c r="LV46" i="1"/>
  <c r="CC46" i="1"/>
  <c r="LX39" i="1"/>
  <c r="CC40" i="1"/>
  <c r="GF40" i="1" s="1"/>
  <c r="GG40" i="1" s="1"/>
  <c r="GF39" i="1"/>
  <c r="GG39" i="1" s="1"/>
  <c r="HB11" i="1"/>
  <c r="HC11" i="1" s="1"/>
  <c r="CX20" i="1"/>
  <c r="CW4" i="1"/>
  <c r="H12" i="23"/>
  <c r="H14" i="23" s="1"/>
  <c r="H15" i="23" s="1"/>
  <c r="CS35" i="1"/>
  <c r="ML35" i="1" s="1"/>
  <c r="CS43" i="1"/>
  <c r="ML43" i="1" s="1"/>
  <c r="ML11" i="1"/>
  <c r="HH11" i="1"/>
  <c r="HI11" i="1" s="1"/>
  <c r="MQ34" i="1"/>
  <c r="W16" i="22"/>
  <c r="Y16" i="22" s="1"/>
  <c r="HZ22" i="1"/>
  <c r="IA22" i="1" s="1"/>
  <c r="IB52" i="1"/>
  <c r="IC52" i="1" s="1"/>
  <c r="MS22" i="1"/>
  <c r="E4" i="23"/>
  <c r="E5" i="23" s="1"/>
  <c r="BY11" i="1"/>
  <c r="BC43" i="1"/>
  <c r="EN39" i="1"/>
  <c r="EO39" i="1" s="1"/>
  <c r="FB43" i="1"/>
  <c r="FC43" i="1" s="1"/>
  <c r="KX35" i="1"/>
  <c r="BO4" i="1"/>
  <c r="FR39" i="1"/>
  <c r="FS39" i="1" s="1"/>
  <c r="EF34" i="1"/>
  <c r="EG34" i="1" s="1"/>
  <c r="BJ39" i="1"/>
  <c r="BJ46" i="1" s="1"/>
  <c r="KM39" i="1"/>
  <c r="AL40" i="1"/>
  <c r="KM40" i="1" s="1"/>
  <c r="BI4" i="1"/>
  <c r="G67" i="22"/>
  <c r="H67" i="22" s="1"/>
  <c r="FD35" i="1"/>
  <c r="FE35" i="1" s="1"/>
  <c r="LL43" i="1"/>
  <c r="P66" i="22"/>
  <c r="Q66" i="22" s="1"/>
  <c r="BR20" i="1"/>
  <c r="AQ40" i="1"/>
  <c r="KR40" i="1" s="1"/>
  <c r="KR39" i="1"/>
  <c r="AQ46" i="1"/>
  <c r="KR46" i="1" s="1"/>
  <c r="EP34" i="1"/>
  <c r="EQ34" i="1" s="1"/>
  <c r="KX52" i="1"/>
  <c r="BJ52" i="1"/>
  <c r="EF52" i="1"/>
  <c r="EG52" i="1" s="1"/>
  <c r="KY52" i="1"/>
  <c r="EJ52" i="1"/>
  <c r="EK52" i="1" s="1"/>
  <c r="IR52" i="1" s="1"/>
  <c r="IS52" i="1" s="1"/>
  <c r="BE49" i="1"/>
  <c r="LD52" i="1"/>
  <c r="ET52" i="1"/>
  <c r="EU52" i="1" s="1"/>
  <c r="ER52" i="1"/>
  <c r="ES52" i="1" s="1"/>
  <c r="BL49" i="1"/>
  <c r="BP49" i="1"/>
  <c r="LM49" i="1" s="1"/>
  <c r="LM50" i="1"/>
  <c r="BI46" i="1"/>
  <c r="FH39" i="1"/>
  <c r="FI39" i="1" s="1"/>
  <c r="FH50" i="1"/>
  <c r="FI50" i="1" s="1"/>
  <c r="LP50" i="1"/>
  <c r="FR50" i="1"/>
  <c r="FS50" i="1" s="1"/>
  <c r="GD20" i="1"/>
  <c r="GE20" i="1" s="1"/>
  <c r="CB35" i="1"/>
  <c r="LW35" i="1" s="1"/>
  <c r="GD11" i="1"/>
  <c r="GE11" i="1" s="1"/>
  <c r="CB4" i="1"/>
  <c r="CB43" i="1"/>
  <c r="K17" i="23"/>
  <c r="K19" i="23" s="1"/>
  <c r="K20" i="23" s="1"/>
  <c r="MC11" i="1"/>
  <c r="CH35" i="1"/>
  <c r="GP11" i="1"/>
  <c r="GQ11" i="1" s="1"/>
  <c r="GR11" i="1"/>
  <c r="GS11" i="1" s="1"/>
  <c r="N17" i="23"/>
  <c r="N19" i="23" s="1"/>
  <c r="N20" i="23" s="1"/>
  <c r="W43" i="22"/>
  <c r="CA40" i="1"/>
  <c r="LV40" i="1" s="1"/>
  <c r="GB39" i="1"/>
  <c r="GC39" i="1" s="1"/>
  <c r="GD39" i="1"/>
  <c r="GE39" i="1" s="1"/>
  <c r="MM11" i="1"/>
  <c r="GX39" i="1"/>
  <c r="GY39" i="1" s="1"/>
  <c r="CS4" i="1"/>
  <c r="MH43" i="1"/>
  <c r="CX43" i="1"/>
  <c r="CW20" i="1"/>
  <c r="MM34" i="1"/>
  <c r="HJ34" i="1"/>
  <c r="HK34" i="1" s="1"/>
  <c r="DD46" i="1"/>
  <c r="MU39" i="1"/>
  <c r="HZ39" i="1"/>
  <c r="IA39" i="1" s="1"/>
  <c r="DD40" i="1"/>
  <c r="HZ40" i="1" s="1"/>
  <c r="IA40" i="1" s="1"/>
  <c r="MV50" i="1"/>
  <c r="IB50" i="1"/>
  <c r="IC50" i="1" s="1"/>
  <c r="ID50" i="1"/>
  <c r="AE16" i="22"/>
  <c r="EL50" i="1"/>
  <c r="EM50" i="1" s="1"/>
  <c r="GB20" i="1"/>
  <c r="GC20" i="1" s="1"/>
  <c r="CG43" i="1"/>
  <c r="MB43" i="1" s="1"/>
  <c r="J17" i="23"/>
  <c r="W15" i="22"/>
  <c r="T15" i="22"/>
  <c r="U15" i="22" s="1"/>
  <c r="GR50" i="1"/>
  <c r="GS50" i="1" s="1"/>
  <c r="MI34" i="1"/>
  <c r="HB34" i="1"/>
  <c r="HC34" i="1" s="1"/>
  <c r="CR46" i="1"/>
  <c r="MK39" i="1"/>
  <c r="CS40" i="1"/>
  <c r="ML40" i="1" s="1"/>
  <c r="ML39" i="1"/>
  <c r="HH34" i="1"/>
  <c r="HI34" i="1" s="1"/>
  <c r="JR50" i="1"/>
  <c r="JT50" i="1" s="1"/>
  <c r="JU50" i="1" s="1"/>
  <c r="MQ50" i="1"/>
  <c r="C7" i="23"/>
  <c r="C9" i="23" s="1"/>
  <c r="DB4" i="1"/>
  <c r="DD35" i="1"/>
  <c r="MU35" i="1" s="1"/>
  <c r="E7" i="23"/>
  <c r="E9" i="23" s="1"/>
  <c r="E10" i="23" s="1"/>
  <c r="MU11" i="1"/>
  <c r="DD4" i="1"/>
  <c r="MV11" i="1"/>
  <c r="DE4" i="1"/>
  <c r="IF52" i="1"/>
  <c r="IG52" i="1" s="1"/>
  <c r="IN20" i="1"/>
  <c r="IO20" i="1" s="1"/>
  <c r="NA20" i="1"/>
  <c r="EF11" i="1"/>
  <c r="EG11" i="1" s="1"/>
  <c r="AS43" i="1"/>
  <c r="KT43" i="1" s="1"/>
  <c r="BF35" i="1"/>
  <c r="AP43" i="1"/>
  <c r="KQ43" i="1" s="1"/>
  <c r="BS4" i="1"/>
  <c r="BU4" i="1"/>
  <c r="FP34" i="1"/>
  <c r="FQ34" i="1" s="1"/>
  <c r="LG52" i="1"/>
  <c r="M68" i="22"/>
  <c r="N68" i="22" s="1"/>
  <c r="K29" i="23"/>
  <c r="K30" i="23" s="1"/>
  <c r="BU43" i="1"/>
  <c r="LR43" i="1" s="1"/>
  <c r="EZ22" i="1"/>
  <c r="FA22" i="1" s="1"/>
  <c r="BI49" i="1"/>
  <c r="T33" i="22"/>
  <c r="U33" i="22" s="1"/>
  <c r="CG4" i="1"/>
  <c r="MB11" i="1"/>
  <c r="CE43" i="1"/>
  <c r="CI35" i="1"/>
  <c r="MD35" i="1" s="1"/>
  <c r="GT11" i="1"/>
  <c r="GU11" i="1" s="1"/>
  <c r="W51" i="22"/>
  <c r="X51" i="22" s="1"/>
  <c r="W58" i="22"/>
  <c r="X58" i="22" s="1"/>
  <c r="MF50" i="1"/>
  <c r="W20" i="22"/>
  <c r="Y20" i="22" s="1"/>
  <c r="T20" i="22"/>
  <c r="U20" i="22" s="1"/>
  <c r="W31" i="22"/>
  <c r="T31" i="22"/>
  <c r="U31" i="22" s="1"/>
  <c r="BZ46" i="1"/>
  <c r="LU46" i="1" s="1"/>
  <c r="FZ39" i="1"/>
  <c r="GA39" i="1" s="1"/>
  <c r="CH49" i="1"/>
  <c r="MC49" i="1" s="1"/>
  <c r="GR52" i="1"/>
  <c r="GS52" i="1" s="1"/>
  <c r="MD52" i="1"/>
  <c r="CJ46" i="1"/>
  <c r="CJ40" i="1"/>
  <c r="ME40" i="1" s="1"/>
  <c r="GV39" i="1"/>
  <c r="GW39" i="1" s="1"/>
  <c r="ME39" i="1"/>
  <c r="HD11" i="1"/>
  <c r="HE11" i="1" s="1"/>
  <c r="HT50" i="1"/>
  <c r="HU50" i="1" s="1"/>
  <c r="HH52" i="1"/>
  <c r="HI52" i="1" s="1"/>
  <c r="G14" i="23"/>
  <c r="G15" i="23" s="1"/>
  <c r="C14" i="23"/>
  <c r="C15" i="23" s="1"/>
  <c r="CN49" i="1"/>
  <c r="MG49" i="1" s="1"/>
  <c r="MG22" i="1"/>
  <c r="GX52" i="1"/>
  <c r="GY52" i="1" s="1"/>
  <c r="HB50" i="1"/>
  <c r="HC50" i="1" s="1"/>
  <c r="HD50" i="1"/>
  <c r="HE50" i="1" s="1"/>
  <c r="HF50" i="1"/>
  <c r="HG50" i="1" s="1"/>
  <c r="CS46" i="1"/>
  <c r="ML46" i="1" s="1"/>
  <c r="HX11" i="1"/>
  <c r="HY11" i="1" s="1"/>
  <c r="DI4" i="1"/>
  <c r="IJ34" i="1"/>
  <c r="IK34" i="1" s="1"/>
  <c r="MX22" i="1"/>
  <c r="K9" i="23"/>
  <c r="K10" i="23" s="1"/>
  <c r="ID22" i="1"/>
  <c r="DF49" i="1"/>
  <c r="MW49" i="1" s="1"/>
  <c r="MW22" i="1"/>
  <c r="DG49" i="1"/>
  <c r="M67" i="22"/>
  <c r="N67" i="22" s="1"/>
  <c r="W40" i="22"/>
  <c r="AA68" i="22"/>
  <c r="AB68" i="22" s="1"/>
  <c r="AE62" i="22"/>
  <c r="AF62" i="22" s="1"/>
  <c r="I9" i="23"/>
  <c r="I10" i="23" s="1"/>
  <c r="DF35" i="1"/>
  <c r="MW35" i="1" s="1"/>
  <c r="DF20" i="1"/>
  <c r="G7" i="23"/>
  <c r="G9" i="23" s="1"/>
  <c r="G10" i="23" s="1"/>
  <c r="O2" i="23"/>
  <c r="P2" i="23" s="1"/>
  <c r="AE28" i="22"/>
  <c r="AF28" i="22" s="1"/>
  <c r="AA62" i="22"/>
  <c r="AB62" i="22" s="1"/>
  <c r="V17" i="22"/>
  <c r="AA54" i="22"/>
  <c r="AB54" i="22" s="1"/>
  <c r="AA14" i="22"/>
  <c r="AA28" i="22"/>
  <c r="AB28" i="22" s="1"/>
  <c r="AA64" i="22"/>
  <c r="AB64" i="22" s="1"/>
  <c r="AE22" i="22"/>
  <c r="AF22" i="22" s="1"/>
  <c r="AE58" i="22"/>
  <c r="AF58" i="22" s="1"/>
  <c r="HV50" i="1"/>
  <c r="HW50" i="1" s="1"/>
  <c r="AE9" i="22"/>
  <c r="AE49" i="22"/>
  <c r="AF49" i="22" s="1"/>
  <c r="AE67" i="22"/>
  <c r="AF67" i="22" s="1"/>
  <c r="IF50" i="1"/>
  <c r="IG50" i="1" s="1"/>
  <c r="AE31" i="22"/>
  <c r="AE39" i="22"/>
  <c r="EP46" i="1"/>
  <c r="EQ46" i="1" s="1"/>
  <c r="AN46" i="1"/>
  <c r="KO46" i="1" s="1"/>
  <c r="KO39" i="1"/>
  <c r="EH39" i="1"/>
  <c r="EI39" i="1" s="1"/>
  <c r="AZ46" i="1"/>
  <c r="KY39" i="1"/>
  <c r="KX46" i="1"/>
  <c r="AR46" i="1"/>
  <c r="KS46" i="1" s="1"/>
  <c r="AR40" i="1"/>
  <c r="KS40" i="1" s="1"/>
  <c r="T67" i="22"/>
  <c r="U67" i="22" s="1"/>
  <c r="P67" i="22"/>
  <c r="Q67" i="22" s="1"/>
  <c r="LJ46" i="1"/>
  <c r="LJ22" i="1"/>
  <c r="FF22" i="1"/>
  <c r="FG22" i="1" s="1"/>
  <c r="BX22" i="1"/>
  <c r="BX49" i="1" s="1"/>
  <c r="FD22" i="1"/>
  <c r="FE22" i="1" s="1"/>
  <c r="LQ49" i="1"/>
  <c r="FT49" i="1"/>
  <c r="FU49" i="1" s="1"/>
  <c r="LQ22" i="1"/>
  <c r="FR22" i="1"/>
  <c r="FS22" i="1" s="1"/>
  <c r="LQ52" i="1"/>
  <c r="FT52" i="1"/>
  <c r="FU52" i="1" s="1"/>
  <c r="W41" i="22"/>
  <c r="T41" i="22"/>
  <c r="U41" i="22" s="1"/>
  <c r="LZ34" i="1"/>
  <c r="GJ34" i="1"/>
  <c r="GK34" i="1" s="1"/>
  <c r="GL34" i="1"/>
  <c r="GM34" i="1" s="1"/>
  <c r="GN34" i="1"/>
  <c r="GO34" i="1" s="1"/>
  <c r="MA34" i="1"/>
  <c r="MA52" i="1"/>
  <c r="GL52" i="1"/>
  <c r="GM52" i="1" s="1"/>
  <c r="GN46" i="1"/>
  <c r="GO46" i="1" s="1"/>
  <c r="MB46" i="1"/>
  <c r="MB49" i="1"/>
  <c r="GN49" i="1"/>
  <c r="GO49" i="1" s="1"/>
  <c r="MB50" i="1"/>
  <c r="GN50" i="1"/>
  <c r="GO50" i="1" s="1"/>
  <c r="AR20" i="1"/>
  <c r="KS20" i="1" s="1"/>
  <c r="KS11" i="1"/>
  <c r="LJ20" i="1"/>
  <c r="T64" i="22"/>
  <c r="U64" i="22" s="1"/>
  <c r="P64" i="22"/>
  <c r="Q64" i="22" s="1"/>
  <c r="IN34" i="1"/>
  <c r="IO34" i="1" s="1"/>
  <c r="FD49" i="1"/>
  <c r="FE49" i="1" s="1"/>
  <c r="J69" i="22"/>
  <c r="K69" i="22" s="1"/>
  <c r="M69" i="22"/>
  <c r="N69" i="22" s="1"/>
  <c r="KY49" i="1"/>
  <c r="T66" i="22"/>
  <c r="U66" i="22" s="1"/>
  <c r="MH35" i="1"/>
  <c r="GZ35" i="1"/>
  <c r="HA35" i="1" s="1"/>
  <c r="HH35" i="1"/>
  <c r="HI35" i="1" s="1"/>
  <c r="MN43" i="1"/>
  <c r="AA11" i="22"/>
  <c r="W11" i="22"/>
  <c r="AA30" i="22"/>
  <c r="W30" i="22"/>
  <c r="AA49" i="22"/>
  <c r="AB49" i="22" s="1"/>
  <c r="W49" i="22"/>
  <c r="X49" i="22" s="1"/>
  <c r="ET35" i="1"/>
  <c r="EU35" i="1" s="1"/>
  <c r="BF40" i="1"/>
  <c r="LE40" i="1" s="1"/>
  <c r="BF46" i="1"/>
  <c r="LE39" i="1"/>
  <c r="I27" i="23"/>
  <c r="I29" i="23" s="1"/>
  <c r="I30" i="23" s="1"/>
  <c r="EP11" i="1"/>
  <c r="EQ11" i="1" s="1"/>
  <c r="LC11" i="1"/>
  <c r="BD4" i="1"/>
  <c r="KO11" i="1"/>
  <c r="AN20" i="1"/>
  <c r="KO20" i="1" s="1"/>
  <c r="AN35" i="1"/>
  <c r="KO35" i="1" s="1"/>
  <c r="AN43" i="1"/>
  <c r="KO43" i="1" s="1"/>
  <c r="AZ43" i="1"/>
  <c r="E27" i="23"/>
  <c r="BJ11" i="1"/>
  <c r="BK11" i="1"/>
  <c r="EJ11" i="1"/>
  <c r="EK11" i="1" s="1"/>
  <c r="IS11" i="1" s="1"/>
  <c r="KY11" i="1"/>
  <c r="KX39" i="1"/>
  <c r="EF39" i="1"/>
  <c r="EG39" i="1" s="1"/>
  <c r="AL46" i="1"/>
  <c r="KM46" i="1" s="1"/>
  <c r="AV39" i="1"/>
  <c r="AV46" i="1" s="1"/>
  <c r="AV22" i="1"/>
  <c r="AV49" i="1" s="1"/>
  <c r="FF35" i="1"/>
  <c r="FG35" i="1" s="1"/>
  <c r="AU40" i="1"/>
  <c r="KV40" i="1" s="1"/>
  <c r="KV39" i="1"/>
  <c r="AU46" i="1"/>
  <c r="KV46" i="1" s="1"/>
  <c r="M27" i="23"/>
  <c r="M29" i="23" s="1"/>
  <c r="BH4" i="1"/>
  <c r="BH35" i="1"/>
  <c r="LI52" i="1"/>
  <c r="FB52" i="1"/>
  <c r="FC52" i="1" s="1"/>
  <c r="FD52" i="1"/>
  <c r="FE52" i="1" s="1"/>
  <c r="T68" i="22"/>
  <c r="U68" i="22" s="1"/>
  <c r="P68" i="22"/>
  <c r="Q68" i="22" s="1"/>
  <c r="BM40" i="1"/>
  <c r="LJ40" i="1" s="1"/>
  <c r="FF39" i="1"/>
  <c r="FG39" i="1" s="1"/>
  <c r="BQ49" i="1"/>
  <c r="LN22" i="1"/>
  <c r="FN22" i="1"/>
  <c r="FO22" i="1" s="1"/>
  <c r="LN34" i="1"/>
  <c r="FN34" i="1"/>
  <c r="FO34" i="1" s="1"/>
  <c r="FL34" i="1"/>
  <c r="FM34" i="1" s="1"/>
  <c r="CC20" i="1"/>
  <c r="GF11" i="1"/>
  <c r="GG11" i="1" s="1"/>
  <c r="CC35" i="1"/>
  <c r="CM11" i="1"/>
  <c r="CC43" i="1"/>
  <c r="CL11" i="1"/>
  <c r="S10" i="22" s="1"/>
  <c r="T10" i="22" s="1"/>
  <c r="U10" i="22" s="1"/>
  <c r="GH11" i="1"/>
  <c r="GI11" i="1" s="1"/>
  <c r="LX11" i="1"/>
  <c r="MD20" i="1"/>
  <c r="GR20" i="1"/>
  <c r="GS20" i="1" s="1"/>
  <c r="W13" i="22"/>
  <c r="T13" i="22"/>
  <c r="U13" i="22" s="1"/>
  <c r="W34" i="22"/>
  <c r="T34" i="22"/>
  <c r="U34" i="22" s="1"/>
  <c r="CB49" i="1"/>
  <c r="LW22" i="1"/>
  <c r="GF22" i="1"/>
  <c r="GG22" i="1" s="1"/>
  <c r="CL22" i="1"/>
  <c r="GD52" i="1"/>
  <c r="GE52" i="1" s="1"/>
  <c r="GF52" i="1"/>
  <c r="GG52" i="1" s="1"/>
  <c r="CL52" i="1"/>
  <c r="S50" i="22" s="1"/>
  <c r="T50" i="22" s="1"/>
  <c r="U50" i="22" s="1"/>
  <c r="LX49" i="1"/>
  <c r="GF49" i="1"/>
  <c r="GG49" i="1" s="1"/>
  <c r="LX50" i="1"/>
  <c r="GH50" i="1"/>
  <c r="GI50" i="1" s="1"/>
  <c r="GF50" i="1"/>
  <c r="GG50" i="1" s="1"/>
  <c r="CE40" i="1"/>
  <c r="LZ40" i="1" s="1"/>
  <c r="CE46" i="1"/>
  <c r="GL39" i="1"/>
  <c r="GM39" i="1" s="1"/>
  <c r="LZ39" i="1"/>
  <c r="CL39" i="1"/>
  <c r="CL40" i="1" s="1"/>
  <c r="S38" i="22" s="1"/>
  <c r="T38" i="22" s="1"/>
  <c r="U38" i="22" s="1"/>
  <c r="GJ39" i="1"/>
  <c r="GK39" i="1" s="1"/>
  <c r="GP22" i="1"/>
  <c r="GQ22" i="1" s="1"/>
  <c r="MB22" i="1"/>
  <c r="GP52" i="1"/>
  <c r="GQ52" i="1" s="1"/>
  <c r="MB52" i="1"/>
  <c r="GN52" i="1"/>
  <c r="GO52" i="1" s="1"/>
  <c r="CJ49" i="1"/>
  <c r="GV49" i="1" s="1"/>
  <c r="GW49" i="1" s="1"/>
  <c r="GT22" i="1"/>
  <c r="GU22" i="1" s="1"/>
  <c r="ME22" i="1"/>
  <c r="ME50" i="1"/>
  <c r="GT50" i="1"/>
  <c r="GU50" i="1" s="1"/>
  <c r="GV50" i="1"/>
  <c r="GW50" i="1" s="1"/>
  <c r="IN50" i="1"/>
  <c r="IO50" i="1" s="1"/>
  <c r="NA50" i="1"/>
  <c r="IL50" i="1"/>
  <c r="IM50" i="1" s="1"/>
  <c r="AW11" i="1"/>
  <c r="ED35" i="1"/>
  <c r="EE35" i="1" s="1"/>
  <c r="FD20" i="1"/>
  <c r="FE20" i="1" s="1"/>
  <c r="EJ39" i="1"/>
  <c r="EK39" i="1" s="1"/>
  <c r="IR39" i="1" s="1"/>
  <c r="IS39" i="1" s="1"/>
  <c r="ET39" i="1"/>
  <c r="EU39" i="1" s="1"/>
  <c r="KW20" i="1"/>
  <c r="BD35" i="1"/>
  <c r="ER35" i="1" s="1"/>
  <c r="ES35" i="1" s="1"/>
  <c r="ED39" i="1"/>
  <c r="EE39" i="1" s="1"/>
  <c r="AZ4" i="1"/>
  <c r="EH11" i="1"/>
  <c r="EI11" i="1" s="1"/>
  <c r="FN43" i="1"/>
  <c r="FO43" i="1" s="1"/>
  <c r="AY40" i="1"/>
  <c r="KX40" i="1" s="1"/>
  <c r="AR4" i="1"/>
  <c r="FT22" i="1"/>
  <c r="FU22" i="1" s="1"/>
  <c r="BC20" i="1"/>
  <c r="LB11" i="1"/>
  <c r="BC35" i="1"/>
  <c r="H27" i="23"/>
  <c r="H29" i="23" s="1"/>
  <c r="H30" i="23" s="1"/>
  <c r="BX52" i="1"/>
  <c r="BE43" i="1"/>
  <c r="ET11" i="1"/>
  <c r="EU11" i="1" s="1"/>
  <c r="BE20" i="1"/>
  <c r="ET20" i="1" s="1"/>
  <c r="EU20" i="1" s="1"/>
  <c r="ER11" i="1"/>
  <c r="ES11" i="1" s="1"/>
  <c r="AX46" i="1"/>
  <c r="AX40" i="1"/>
  <c r="KW40" i="1" s="1"/>
  <c r="LJ39" i="1"/>
  <c r="FL22" i="1"/>
  <c r="FM22" i="1" s="1"/>
  <c r="BH43" i="1"/>
  <c r="W46" i="1"/>
  <c r="W40" i="1"/>
  <c r="AM20" i="1"/>
  <c r="KN20" i="1" s="1"/>
  <c r="AM4" i="1"/>
  <c r="AU43" i="1"/>
  <c r="KV43" i="1" s="1"/>
  <c r="AU20" i="1"/>
  <c r="KV20" i="1" s="1"/>
  <c r="AU4" i="1"/>
  <c r="V20" i="1"/>
  <c r="V4" i="1"/>
  <c r="V43" i="1"/>
  <c r="V35" i="1"/>
  <c r="KN22" i="1"/>
  <c r="AM49" i="1"/>
  <c r="KN49" i="1" s="1"/>
  <c r="ED49" i="1"/>
  <c r="EE49" i="1" s="1"/>
  <c r="KV49" i="1"/>
  <c r="EH35" i="1"/>
  <c r="EI35" i="1" s="1"/>
  <c r="AN40" i="1"/>
  <c r="KO40" i="1" s="1"/>
  <c r="AZ40" i="1"/>
  <c r="KY40" i="1" s="1"/>
  <c r="EN11" i="1"/>
  <c r="EO11" i="1" s="1"/>
  <c r="LB46" i="1"/>
  <c r="BD20" i="1"/>
  <c r="KZ39" i="1"/>
  <c r="LD11" i="1"/>
  <c r="KW39" i="1"/>
  <c r="LG20" i="1"/>
  <c r="AV52" i="1"/>
  <c r="AM43" i="1"/>
  <c r="KN43" i="1" s="1"/>
  <c r="KS39" i="1"/>
  <c r="KV11" i="1"/>
  <c r="D65" i="22"/>
  <c r="E65" i="22" s="1"/>
  <c r="LI43" i="1"/>
  <c r="FD43" i="1"/>
  <c r="FE43" i="1" s="1"/>
  <c r="BX39" i="1"/>
  <c r="BX46" i="1" s="1"/>
  <c r="FR52" i="1"/>
  <c r="FS52" i="1" s="1"/>
  <c r="AT20" i="1"/>
  <c r="KU20" i="1" s="1"/>
  <c r="KU11" i="1"/>
  <c r="LG11" i="1"/>
  <c r="KM11" i="1"/>
  <c r="AV11" i="1"/>
  <c r="AL20" i="1"/>
  <c r="KM20" i="1" s="1"/>
  <c r="AK49" i="1"/>
  <c r="KL49" i="1" s="1"/>
  <c r="KR22" i="1"/>
  <c r="AQ49" i="1"/>
  <c r="KR49" i="1" s="1"/>
  <c r="P65" i="22"/>
  <c r="Q65" i="22" s="1"/>
  <c r="EH22" i="1"/>
  <c r="EI22" i="1" s="1"/>
  <c r="KY22" i="1"/>
  <c r="EP50" i="1"/>
  <c r="EQ50" i="1" s="1"/>
  <c r="ER50" i="1"/>
  <c r="ES50" i="1" s="1"/>
  <c r="BW20" i="1"/>
  <c r="BW43" i="1"/>
  <c r="BW35" i="1"/>
  <c r="BW4" i="1"/>
  <c r="LT11" i="1"/>
  <c r="BX11" i="1"/>
  <c r="BH40" i="1"/>
  <c r="LG40" i="1" s="1"/>
  <c r="BH46" i="1"/>
  <c r="EX39" i="1"/>
  <c r="EY39" i="1" s="1"/>
  <c r="ED34" i="1"/>
  <c r="EE34" i="1" s="1"/>
  <c r="KW34" i="1"/>
  <c r="EL34" i="1"/>
  <c r="EM34" i="1" s="1"/>
  <c r="LA34" i="1"/>
  <c r="EN34" i="1"/>
  <c r="EO34" i="1" s="1"/>
  <c r="EZ50" i="1"/>
  <c r="FA50" i="1" s="1"/>
  <c r="LH50" i="1"/>
  <c r="AW31" i="1"/>
  <c r="MB20" i="1"/>
  <c r="W22" i="22"/>
  <c r="X22" i="22" s="1"/>
  <c r="T22" i="22"/>
  <c r="U22" i="22" s="1"/>
  <c r="W26" i="22"/>
  <c r="X26" i="22" s="1"/>
  <c r="T26" i="22"/>
  <c r="U26" i="22" s="1"/>
  <c r="LT49" i="1"/>
  <c r="MU49" i="1"/>
  <c r="DG46" i="1"/>
  <c r="IH46" i="1" s="1"/>
  <c r="II46" i="1" s="1"/>
  <c r="IH39" i="1"/>
  <c r="II39" i="1" s="1"/>
  <c r="DG40" i="1"/>
  <c r="IH40" i="1" s="1"/>
  <c r="II40" i="1" s="1"/>
  <c r="MX39" i="1"/>
  <c r="IF39" i="1"/>
  <c r="IG39" i="1" s="1"/>
  <c r="AK46" i="1"/>
  <c r="KL46" i="1" s="1"/>
  <c r="EZ11" i="1"/>
  <c r="FA11" i="1" s="1"/>
  <c r="LH11" i="1"/>
  <c r="EH34" i="1"/>
  <c r="EI34" i="1" s="1"/>
  <c r="EZ52" i="1"/>
  <c r="FA52" i="1" s="1"/>
  <c r="ED50" i="1"/>
  <c r="EE50" i="1" s="1"/>
  <c r="KW50" i="1"/>
  <c r="N29" i="23"/>
  <c r="N30" i="23" s="1"/>
  <c r="EN50" i="1"/>
  <c r="EO50" i="1" s="1"/>
  <c r="BT43" i="1"/>
  <c r="K22" i="23"/>
  <c r="K24" i="23" s="1"/>
  <c r="K25" i="23" s="1"/>
  <c r="BT35" i="1"/>
  <c r="BP40" i="1"/>
  <c r="FJ40" i="1" s="1"/>
  <c r="FK40" i="1" s="1"/>
  <c r="BP46" i="1"/>
  <c r="GR35" i="1"/>
  <c r="GS35" i="1" s="1"/>
  <c r="W53" i="22"/>
  <c r="X53" i="22" s="1"/>
  <c r="T53" i="22"/>
  <c r="U53" i="22" s="1"/>
  <c r="W56" i="22"/>
  <c r="X56" i="22" s="1"/>
  <c r="T56" i="22"/>
  <c r="U56" i="22" s="1"/>
  <c r="W60" i="22"/>
  <c r="X60" i="22" s="1"/>
  <c r="T60" i="22"/>
  <c r="U60" i="22" s="1"/>
  <c r="MQ35" i="1"/>
  <c r="W24" i="22"/>
  <c r="X24" i="22" s="1"/>
  <c r="AB42" i="22"/>
  <c r="MO50" i="1"/>
  <c r="HN50" i="1"/>
  <c r="HO50" i="1" s="1"/>
  <c r="D64" i="22"/>
  <c r="E64" i="22" s="1"/>
  <c r="C29" i="23"/>
  <c r="C30" i="23" s="1"/>
  <c r="D29" i="23"/>
  <c r="C61" i="23" s="1"/>
  <c r="BS35" i="1"/>
  <c r="J22" i="23"/>
  <c r="LP11" i="1"/>
  <c r="BV43" i="1"/>
  <c r="M22" i="23"/>
  <c r="M24" i="23" s="1"/>
  <c r="M25" i="23" s="1"/>
  <c r="BG49" i="1"/>
  <c r="EX22" i="1"/>
  <c r="EY22" i="1" s="1"/>
  <c r="N24" i="23"/>
  <c r="N25" i="23" s="1"/>
  <c r="BS46" i="1"/>
  <c r="LP39" i="1"/>
  <c r="GV43" i="1"/>
  <c r="GW43" i="1" s="1"/>
  <c r="BW46" i="1"/>
  <c r="BW40" i="1"/>
  <c r="LT40" i="1" s="1"/>
  <c r="LT39" i="1"/>
  <c r="W8" i="22"/>
  <c r="T8" i="22"/>
  <c r="U8" i="22" s="1"/>
  <c r="MP46" i="1"/>
  <c r="L29" i="23"/>
  <c r="C69" i="23" s="1"/>
  <c r="CI4" i="1"/>
  <c r="F19" i="23"/>
  <c r="F20" i="23" s="1"/>
  <c r="FZ49" i="1"/>
  <c r="GA49" i="1" s="1"/>
  <c r="LV22" i="1"/>
  <c r="GB22" i="1"/>
  <c r="GC22" i="1" s="1"/>
  <c r="CH40" i="1"/>
  <c r="MC40" i="1" s="1"/>
  <c r="CH46" i="1"/>
  <c r="GP39" i="1"/>
  <c r="GQ39" i="1" s="1"/>
  <c r="CI49" i="1"/>
  <c r="MD22" i="1"/>
  <c r="GR22" i="1"/>
  <c r="GS22" i="1" s="1"/>
  <c r="CU20" i="1"/>
  <c r="CU35" i="1"/>
  <c r="CU4" i="1"/>
  <c r="HN11" i="1"/>
  <c r="HO11" i="1" s="1"/>
  <c r="MN11" i="1"/>
  <c r="J12" i="23"/>
  <c r="J14" i="23" s="1"/>
  <c r="J15" i="23" s="1"/>
  <c r="HL11" i="1"/>
  <c r="HM11" i="1" s="1"/>
  <c r="W63" i="22"/>
  <c r="X63" i="22" s="1"/>
  <c r="CO46" i="1"/>
  <c r="CO40" i="1"/>
  <c r="HB40" i="1" s="1"/>
  <c r="HC40" i="1" s="1"/>
  <c r="CZ39" i="1"/>
  <c r="CZ40" i="1" s="1"/>
  <c r="V38" i="22" s="1"/>
  <c r="GZ39" i="1"/>
  <c r="HA39" i="1" s="1"/>
  <c r="MH39" i="1"/>
  <c r="HB39" i="1"/>
  <c r="HC39" i="1" s="1"/>
  <c r="MH49" i="1"/>
  <c r="MJ49" i="1"/>
  <c r="CT46" i="1"/>
  <c r="HJ39" i="1"/>
  <c r="HK39" i="1" s="1"/>
  <c r="CT40" i="1"/>
  <c r="MM39" i="1"/>
  <c r="HL39" i="1"/>
  <c r="HM39" i="1" s="1"/>
  <c r="HL34" i="1"/>
  <c r="HM34" i="1" s="1"/>
  <c r="HN34" i="1"/>
  <c r="HO34" i="1" s="1"/>
  <c r="MN34" i="1"/>
  <c r="F29" i="23"/>
  <c r="C63" i="23" s="1"/>
  <c r="C24" i="23"/>
  <c r="C25" i="23" s="1"/>
  <c r="H24" i="23"/>
  <c r="H25" i="23" s="1"/>
  <c r="CE4" i="1"/>
  <c r="CE20" i="1"/>
  <c r="LZ11" i="1"/>
  <c r="GL11" i="1"/>
  <c r="GM11" i="1" s="1"/>
  <c r="CE35" i="1"/>
  <c r="GJ11" i="1"/>
  <c r="GK11" i="1" s="1"/>
  <c r="L17" i="23"/>
  <c r="L19" i="23" s="1"/>
  <c r="L20" i="23" s="1"/>
  <c r="CI43" i="1"/>
  <c r="CD35" i="1"/>
  <c r="CD4" i="1"/>
  <c r="CD43" i="1"/>
  <c r="X29" i="22"/>
  <c r="GD34" i="1"/>
  <c r="GE34" i="1" s="1"/>
  <c r="GF34" i="1"/>
  <c r="GG34" i="1" s="1"/>
  <c r="GJ49" i="1"/>
  <c r="GK49" i="1" s="1"/>
  <c r="LY49" i="1"/>
  <c r="GH49" i="1"/>
  <c r="GI49" i="1" s="1"/>
  <c r="LY52" i="1"/>
  <c r="GJ52" i="1"/>
  <c r="GK52" i="1" s="1"/>
  <c r="HB35" i="1"/>
  <c r="HC35" i="1" s="1"/>
  <c r="MI35" i="1"/>
  <c r="W36" i="22"/>
  <c r="X36" i="22" s="1"/>
  <c r="CQ40" i="1"/>
  <c r="MJ39" i="1"/>
  <c r="HD39" i="1"/>
  <c r="HE39" i="1" s="1"/>
  <c r="HF39" i="1"/>
  <c r="HG39" i="1" s="1"/>
  <c r="CQ46" i="1"/>
  <c r="MK46" i="1"/>
  <c r="CU49" i="1"/>
  <c r="HL22" i="1"/>
  <c r="HM22" i="1" s="1"/>
  <c r="CZ22" i="1"/>
  <c r="HN52" i="1"/>
  <c r="HO52" i="1" s="1"/>
  <c r="HL52" i="1"/>
  <c r="HM52" i="1" s="1"/>
  <c r="CZ52" i="1"/>
  <c r="V50" i="22" s="1"/>
  <c r="HP39" i="1"/>
  <c r="HQ39" i="1" s="1"/>
  <c r="HR39" i="1"/>
  <c r="HS39" i="1" s="1"/>
  <c r="CW40" i="1"/>
  <c r="MP40" i="1" s="1"/>
  <c r="MP49" i="1"/>
  <c r="H19" i="23"/>
  <c r="H20" i="23" s="1"/>
  <c r="D19" i="23"/>
  <c r="D20" i="23" s="1"/>
  <c r="CI40" i="1"/>
  <c r="MD40" i="1" s="1"/>
  <c r="CP43" i="1"/>
  <c r="E12" i="23"/>
  <c r="E14" i="23" s="1"/>
  <c r="E15" i="23" s="1"/>
  <c r="CP4" i="1"/>
  <c r="CP20" i="1"/>
  <c r="HD20" i="1" s="1"/>
  <c r="HE20" i="1" s="1"/>
  <c r="MI11" i="1"/>
  <c r="CZ11" i="1"/>
  <c r="V10" i="22" s="1"/>
  <c r="F12" i="23"/>
  <c r="F14" i="23" s="1"/>
  <c r="F15" i="23" s="1"/>
  <c r="MJ11" i="1"/>
  <c r="CQ4" i="1"/>
  <c r="CQ43" i="1"/>
  <c r="HF11" i="1"/>
  <c r="HG11" i="1" s="1"/>
  <c r="MS43" i="1"/>
  <c r="HR50" i="1"/>
  <c r="HS50" i="1" s="1"/>
  <c r="HP50" i="1"/>
  <c r="HQ50" i="1" s="1"/>
  <c r="HP22" i="1"/>
  <c r="HQ22" i="1" s="1"/>
  <c r="MP22" i="1"/>
  <c r="MO43" i="1"/>
  <c r="D14" i="23"/>
  <c r="D15" i="23" s="1"/>
  <c r="MG34" i="1"/>
  <c r="GZ34" i="1"/>
  <c r="HA34" i="1" s="1"/>
  <c r="MX43" i="1"/>
  <c r="IF11" i="1"/>
  <c r="IG11" i="1" s="1"/>
  <c r="MX11" i="1"/>
  <c r="H7" i="23"/>
  <c r="H9" i="23" s="1"/>
  <c r="H10" i="23" s="1"/>
  <c r="DG35" i="1"/>
  <c r="DG4" i="1"/>
  <c r="IH11" i="1"/>
  <c r="II11" i="1" s="1"/>
  <c r="DI20" i="1"/>
  <c r="IL20" i="1" s="1"/>
  <c r="IM20" i="1" s="1"/>
  <c r="IJ11" i="1"/>
  <c r="IK11" i="1" s="1"/>
  <c r="DI35" i="1"/>
  <c r="IL35" i="1" s="1"/>
  <c r="IM35" i="1" s="1"/>
  <c r="J7" i="23"/>
  <c r="J9" i="23" s="1"/>
  <c r="J10" i="23" s="1"/>
  <c r="IL11" i="1"/>
  <c r="IM11" i="1" s="1"/>
  <c r="DI43" i="1"/>
  <c r="IL43" i="1" s="1"/>
  <c r="IM43" i="1" s="1"/>
  <c r="AC16" i="22"/>
  <c r="AB16" i="22"/>
  <c r="JR22" i="1"/>
  <c r="JT22" i="1" s="1"/>
  <c r="JU22" i="1" s="1"/>
  <c r="HR22" i="1"/>
  <c r="HS22" i="1" s="1"/>
  <c r="CX49" i="1"/>
  <c r="DC49" i="1"/>
  <c r="HX22" i="1"/>
  <c r="HY22" i="1" s="1"/>
  <c r="DN22" i="1"/>
  <c r="Z21" i="22" s="1"/>
  <c r="AE21" i="22" s="1"/>
  <c r="AF21" i="22" s="1"/>
  <c r="DC20" i="1"/>
  <c r="MT11" i="1"/>
  <c r="HZ11" i="1"/>
  <c r="IA11" i="1" s="1"/>
  <c r="D7" i="23"/>
  <c r="D9" i="23" s="1"/>
  <c r="D10" i="23" s="1"/>
  <c r="MV39" i="1"/>
  <c r="IB39" i="1"/>
  <c r="IC39" i="1" s="1"/>
  <c r="DE40" i="1"/>
  <c r="MV40" i="1" s="1"/>
  <c r="ID39" i="1"/>
  <c r="DE46" i="1"/>
  <c r="IB34" i="1"/>
  <c r="IC34" i="1" s="1"/>
  <c r="MV34" i="1"/>
  <c r="DE35" i="1"/>
  <c r="F7" i="23"/>
  <c r="F9" i="23" s="1"/>
  <c r="F10" i="23" s="1"/>
  <c r="IB11" i="1"/>
  <c r="IC11" i="1" s="1"/>
  <c r="DE20" i="1"/>
  <c r="ID11" i="1"/>
  <c r="ID34" i="1"/>
  <c r="MW34" i="1"/>
  <c r="MW43" i="1"/>
  <c r="MZ39" i="1"/>
  <c r="DI40" i="1"/>
  <c r="MZ40" i="1" s="1"/>
  <c r="DI46" i="1"/>
  <c r="IJ39" i="1"/>
  <c r="IK39" i="1" s="1"/>
  <c r="NA52" i="1"/>
  <c r="IN52" i="1"/>
  <c r="IO52" i="1" s="1"/>
  <c r="MK11" i="1"/>
  <c r="CR4" i="1"/>
  <c r="JR39" i="1"/>
  <c r="JT39" i="1" s="1"/>
  <c r="JU39" i="1" s="1"/>
  <c r="CX46" i="1"/>
  <c r="DB35" i="1"/>
  <c r="DN11" i="1"/>
  <c r="Z10" i="22" s="1"/>
  <c r="AE10" i="22" s="1"/>
  <c r="AF10" i="22" s="1"/>
  <c r="HV11" i="1"/>
  <c r="HW11" i="1" s="1"/>
  <c r="DB20" i="1"/>
  <c r="AE13" i="22"/>
  <c r="AA13" i="22"/>
  <c r="AE18" i="22"/>
  <c r="AA18" i="22"/>
  <c r="AE29" i="22"/>
  <c r="AA29" i="22"/>
  <c r="AE33" i="22"/>
  <c r="AA33" i="22"/>
  <c r="AE41" i="22"/>
  <c r="AA41" i="22"/>
  <c r="DC35" i="1"/>
  <c r="MT50" i="1"/>
  <c r="HZ50" i="1"/>
  <c r="IA50" i="1" s="1"/>
  <c r="DE43" i="1"/>
  <c r="ID43" i="1" s="1"/>
  <c r="AF19" i="22"/>
  <c r="AG34" i="22"/>
  <c r="AF34" i="22"/>
  <c r="AG42" i="22"/>
  <c r="AF42" i="22"/>
  <c r="MY49" i="1"/>
  <c r="IH49" i="1"/>
  <c r="II49" i="1" s="1"/>
  <c r="IJ52" i="1"/>
  <c r="IK52" i="1" s="1"/>
  <c r="MY52" i="1"/>
  <c r="DN52" i="1"/>
  <c r="Z50" i="22" s="1"/>
  <c r="IH52" i="1"/>
  <c r="II52" i="1" s="1"/>
  <c r="L9" i="23"/>
  <c r="L10" i="23" s="1"/>
  <c r="MV22" i="1"/>
  <c r="IB22" i="1"/>
  <c r="IC22" i="1" s="1"/>
  <c r="AE65" i="22"/>
  <c r="AF65" i="22" s="1"/>
  <c r="AE69" i="22"/>
  <c r="AF69" i="22" s="1"/>
  <c r="MY46" i="1"/>
  <c r="I14" i="23"/>
  <c r="I15" i="23" s="1"/>
  <c r="MS52" i="1"/>
  <c r="HX52" i="1"/>
  <c r="HY52" i="1" s="1"/>
  <c r="MT34" i="1"/>
  <c r="HX34" i="1"/>
  <c r="HY34" i="1" s="1"/>
  <c r="MU46" i="1"/>
  <c r="DE49" i="1"/>
  <c r="MZ49" i="1"/>
  <c r="IJ49" i="1"/>
  <c r="IK49" i="1" s="1"/>
  <c r="IJ50" i="1"/>
  <c r="IK50" i="1" s="1"/>
  <c r="AE56" i="22"/>
  <c r="AF56" i="22" s="1"/>
  <c r="MQ19" i="1"/>
  <c r="JR19" i="1"/>
  <c r="MQ18" i="1"/>
  <c r="JR18" i="1"/>
  <c r="FR18" i="1"/>
  <c r="FS18" i="1" s="1"/>
  <c r="EX18" i="1"/>
  <c r="EY18" i="1" s="1"/>
  <c r="FJ19" i="1"/>
  <c r="FK19" i="1" s="1"/>
  <c r="HF19" i="1"/>
  <c r="HG19" i="1" s="1"/>
  <c r="HH18" i="1"/>
  <c r="HI18" i="1" s="1"/>
  <c r="HR19" i="1"/>
  <c r="HS19" i="1" s="1"/>
  <c r="EP19" i="1"/>
  <c r="EQ19" i="1" s="1"/>
  <c r="GF19" i="1"/>
  <c r="GG19" i="1" s="1"/>
  <c r="EL19" i="1"/>
  <c r="EM19" i="1" s="1"/>
  <c r="ER18" i="1"/>
  <c r="ES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LF18" i="1"/>
  <c r="GL19" i="1"/>
  <c r="GM19" i="1" s="1"/>
  <c r="ET18" i="1"/>
  <c r="EU18" i="1" s="1"/>
  <c r="FN40" i="1"/>
  <c r="FO40" i="1" s="1"/>
  <c r="GB19" i="1"/>
  <c r="GC19" i="1" s="1"/>
  <c r="V4" i="22"/>
  <c r="IF18" i="1"/>
  <c r="IG18" i="1" s="1"/>
  <c r="IH18" i="1"/>
  <c r="II18" i="1" s="1"/>
  <c r="GN18" i="1"/>
  <c r="GO18" i="1" s="1"/>
  <c r="FP18" i="1"/>
  <c r="FQ18" i="1" s="1"/>
  <c r="LA19" i="1"/>
  <c r="EJ19" i="1"/>
  <c r="EK19" i="1" s="1"/>
  <c r="IR19" i="1" s="1"/>
  <c r="IS19" i="1" s="1"/>
  <c r="EX19" i="1"/>
  <c r="EY19" i="1" s="1"/>
  <c r="GH18" i="1"/>
  <c r="GI18" i="1" s="1"/>
  <c r="MP19" i="1"/>
  <c r="AA43" i="22"/>
  <c r="AA46" i="22"/>
  <c r="AE46" i="22"/>
  <c r="AE23" i="22"/>
  <c r="AF23" i="22" s="1"/>
  <c r="AA23" i="22"/>
  <c r="AB23" i="22" s="1"/>
  <c r="DN205" i="1"/>
  <c r="DN50" i="1"/>
  <c r="Z48" i="22" s="1"/>
  <c r="IN43" i="1"/>
  <c r="IO43" i="1" s="1"/>
  <c r="NA43" i="1"/>
  <c r="AE36" i="22"/>
  <c r="AF36" i="22" s="1"/>
  <c r="AA36" i="22"/>
  <c r="AB36" i="22" s="1"/>
  <c r="DJ40" i="1"/>
  <c r="IN40" i="1" s="1"/>
  <c r="IO40" i="1" s="1"/>
  <c r="DJ46" i="1"/>
  <c r="IN39" i="1"/>
  <c r="IO39" i="1" s="1"/>
  <c r="AE35" i="22"/>
  <c r="AF35" i="22" s="1"/>
  <c r="AA35" i="22"/>
  <c r="AB35" i="22" s="1"/>
  <c r="DN39" i="1"/>
  <c r="DN40" i="1" s="1"/>
  <c r="Z38" i="22" s="1"/>
  <c r="IL39" i="1"/>
  <c r="IM39" i="1" s="1"/>
  <c r="NA39" i="1"/>
  <c r="FF19" i="1"/>
  <c r="FG19" i="1" s="1"/>
  <c r="FF18" i="1"/>
  <c r="FG18" i="1" s="1"/>
  <c r="EF18" i="1"/>
  <c r="EG18" i="1" s="1"/>
  <c r="IS5" i="1"/>
  <c r="ID18" i="1"/>
  <c r="JT5" i="1"/>
  <c r="JU5" i="1" s="1"/>
  <c r="AV47" i="1"/>
  <c r="V47" i="1"/>
  <c r="GB18" i="1"/>
  <c r="GC18" i="1" s="1"/>
  <c r="LU19" i="1"/>
  <c r="GJ18" i="1"/>
  <c r="GK18" i="1" s="1"/>
  <c r="FX18" i="1"/>
  <c r="FY18" i="1" s="1"/>
  <c r="GD18" i="1"/>
  <c r="GE18" i="1" s="1"/>
  <c r="GN19" i="1"/>
  <c r="GO19" i="1" s="1"/>
  <c r="S17" i="22"/>
  <c r="T17" i="22" s="1"/>
  <c r="U17" i="22" s="1"/>
  <c r="T5" i="22"/>
  <c r="U5" i="22" s="1"/>
  <c r="S4" i="22"/>
  <c r="T4" i="22" s="1"/>
  <c r="U4" i="22" s="1"/>
  <c r="EZ18" i="1"/>
  <c r="FA18" i="1" s="1"/>
  <c r="FH19" i="1"/>
  <c r="FI19" i="1" s="1"/>
  <c r="FZ18" i="1"/>
  <c r="GA18" i="1" s="1"/>
  <c r="GP19" i="1"/>
  <c r="GQ19" i="1" s="1"/>
  <c r="IF19" i="1"/>
  <c r="IG19" i="1" s="1"/>
  <c r="FN19" i="1"/>
  <c r="FO19" i="1" s="1"/>
  <c r="HL18" i="1"/>
  <c r="HM18" i="1" s="1"/>
  <c r="MY18" i="1"/>
  <c r="MW40" i="1"/>
  <c r="AJ47" i="1"/>
  <c r="KK47" i="1" s="1"/>
  <c r="FL19" i="1"/>
  <c r="FM19" i="1" s="1"/>
  <c r="KW18" i="1"/>
  <c r="EH18" i="1"/>
  <c r="EI18" i="1" s="1"/>
  <c r="GZ18" i="1"/>
  <c r="HA18" i="1" s="1"/>
  <c r="MN18" i="1"/>
  <c r="MJ19" i="1"/>
  <c r="GX19" i="1"/>
  <c r="GY19" i="1" s="1"/>
  <c r="GZ19" i="1"/>
  <c r="HA19" i="1" s="1"/>
  <c r="AL8" i="1"/>
  <c r="AL47" i="1" s="1"/>
  <c r="KM47" i="1" s="1"/>
  <c r="AK47" i="1"/>
  <c r="KL47" i="1" s="1"/>
  <c r="X8" i="1"/>
  <c r="Y8" i="1" s="1"/>
  <c r="Y47" i="1" s="1"/>
  <c r="EH19" i="1"/>
  <c r="EI19" i="1" s="1"/>
  <c r="EF19" i="1"/>
  <c r="EG19" i="1" s="1"/>
  <c r="LI19" i="1"/>
  <c r="FD19" i="1"/>
  <c r="FE19" i="1" s="1"/>
  <c r="LQ18" i="1"/>
  <c r="FT18" i="1"/>
  <c r="FU18" i="1" s="1"/>
  <c r="W5" i="22"/>
  <c r="X5" i="22" s="1"/>
  <c r="MQ40" i="1"/>
  <c r="HD19" i="1"/>
  <c r="HE19" i="1" s="1"/>
  <c r="W6" i="22"/>
  <c r="X6" i="22" s="1"/>
  <c r="MY19" i="1"/>
  <c r="IJ19" i="1"/>
  <c r="IK19" i="1" s="1"/>
  <c r="NA18" i="1"/>
  <c r="MN19" i="1"/>
  <c r="HL19" i="1"/>
  <c r="HM19" i="1" s="1"/>
  <c r="IL18" i="1"/>
  <c r="IM18" i="1" s="1"/>
  <c r="IJ18" i="1"/>
  <c r="IK18" i="1" s="1"/>
  <c r="MZ18" i="1"/>
  <c r="LB19" i="1"/>
  <c r="EN19" i="1"/>
  <c r="EO19" i="1" s="1"/>
  <c r="LD19" i="1"/>
  <c r="ER19" i="1"/>
  <c r="ES19" i="1" s="1"/>
  <c r="EV18" i="1"/>
  <c r="EW18" i="1" s="1"/>
  <c r="LE18" i="1"/>
  <c r="FD18" i="1"/>
  <c r="FE18" i="1" s="1"/>
  <c r="FB18" i="1"/>
  <c r="FC18" i="1" s="1"/>
  <c r="LW18" i="1"/>
  <c r="GF18" i="1"/>
  <c r="GG18" i="1" s="1"/>
  <c r="GR19" i="1"/>
  <c r="GS19" i="1" s="1"/>
  <c r="MD19" i="1"/>
  <c r="IL19" i="1"/>
  <c r="IM19" i="1" s="1"/>
  <c r="FT19" i="1"/>
  <c r="FU19" i="1" s="1"/>
  <c r="FB19" i="1"/>
  <c r="FC19" i="1" s="1"/>
  <c r="EN18" i="1"/>
  <c r="EO18" i="1" s="1"/>
  <c r="ED19" i="1"/>
  <c r="EE19" i="1" s="1"/>
  <c r="EP18" i="1"/>
  <c r="EQ18" i="1" s="1"/>
  <c r="LC18" i="1"/>
  <c r="EV19" i="1"/>
  <c r="EW19" i="1" s="1"/>
  <c r="ET19" i="1"/>
  <c r="EU19" i="1" s="1"/>
  <c r="FJ18" i="1"/>
  <c r="FK18" i="1" s="1"/>
  <c r="LM18" i="1"/>
  <c r="MA19" i="1"/>
  <c r="LS19" i="1"/>
  <c r="FV19" i="1"/>
  <c r="FW19" i="1" s="1"/>
  <c r="AA6" i="22"/>
  <c r="AB6" i="22" s="1"/>
  <c r="IB18" i="1"/>
  <c r="IC18" i="1" s="1"/>
  <c r="MV18" i="1"/>
  <c r="GX18" i="1"/>
  <c r="GY18" i="1" s="1"/>
  <c r="JT6" i="1"/>
  <c r="JU6" i="1" s="1"/>
  <c r="ED18" i="1"/>
  <c r="EE18" i="1" s="1"/>
  <c r="FH18" i="1"/>
  <c r="FI18" i="1" s="1"/>
  <c r="FL18" i="1"/>
  <c r="FM18" i="1" s="1"/>
  <c r="FP40" i="1"/>
  <c r="FQ40" i="1" s="1"/>
  <c r="V2" i="1"/>
  <c r="V3" i="1" s="1"/>
  <c r="V14" i="1" s="1"/>
  <c r="W1" i="1"/>
  <c r="W2" i="1" s="1"/>
  <c r="W3" i="1" s="1"/>
  <c r="W14" i="1" s="1"/>
  <c r="IN19" i="1"/>
  <c r="IO19" i="1" s="1"/>
  <c r="JT7" i="1"/>
  <c r="JU7" i="1" s="1"/>
  <c r="AK1" i="1"/>
  <c r="AJ3" i="1"/>
  <c r="AJ14" i="1" s="1"/>
  <c r="C19" i="23"/>
  <c r="KZ40" i="1"/>
  <c r="AG6" i="22"/>
  <c r="LH18" i="1"/>
  <c r="GT19" i="1"/>
  <c r="GU19" i="1" s="1"/>
  <c r="GV19" i="1"/>
  <c r="GW19" i="1" s="1"/>
  <c r="IH19" i="1"/>
  <c r="II19" i="1" s="1"/>
  <c r="MY40" i="1"/>
  <c r="LO18" i="1"/>
  <c r="FN18" i="1"/>
  <c r="FO18" i="1" s="1"/>
  <c r="LP40" i="1"/>
  <c r="ME18" i="1"/>
  <c r="GT18" i="1"/>
  <c r="GU18" i="1" s="1"/>
  <c r="GV18" i="1"/>
  <c r="GW18" i="1" s="1"/>
  <c r="HV19" i="1"/>
  <c r="HW19" i="1" s="1"/>
  <c r="HT19" i="1"/>
  <c r="HU19" i="1" s="1"/>
  <c r="MS18" i="1"/>
  <c r="HV18" i="1"/>
  <c r="HW18" i="1" s="1"/>
  <c r="HX19" i="1"/>
  <c r="HY19" i="1" s="1"/>
  <c r="MT19" i="1"/>
  <c r="MW19" i="1"/>
  <c r="ID19" i="1"/>
  <c r="EI5" i="1"/>
  <c r="FR19" i="1"/>
  <c r="FS19" i="1" s="1"/>
  <c r="FP19" i="1"/>
  <c r="FQ19" i="1" s="1"/>
  <c r="KL19" i="1"/>
  <c r="EJ18" i="1"/>
  <c r="EK18" i="1" s="1"/>
  <c r="IR18" i="1" s="1"/>
  <c r="IS18" i="1" s="1"/>
  <c r="EL18" i="1"/>
  <c r="EM18" i="1" s="1"/>
  <c r="LL18" i="1"/>
  <c r="LP19" i="1"/>
  <c r="EZ19" i="1"/>
  <c r="FA19" i="1" s="1"/>
  <c r="LG19" i="1"/>
  <c r="D24" i="23"/>
  <c r="D25" i="23" s="1"/>
  <c r="FZ19" i="1"/>
  <c r="GA19" i="1" s="1"/>
  <c r="FX19" i="1"/>
  <c r="FY19" i="1" s="1"/>
  <c r="LV19" i="1"/>
  <c r="GD19" i="1"/>
  <c r="GE19" i="1" s="1"/>
  <c r="GH19" i="1"/>
  <c r="GI19" i="1" s="1"/>
  <c r="GJ19" i="1"/>
  <c r="GK19" i="1" s="1"/>
  <c r="LZ19" i="1"/>
  <c r="GL18" i="1"/>
  <c r="GM18" i="1" s="1"/>
  <c r="MA18" i="1"/>
  <c r="MG40" i="1"/>
  <c r="GX40" i="1"/>
  <c r="GY40" i="1" s="1"/>
  <c r="MH19" i="1"/>
  <c r="HB19" i="1"/>
  <c r="HC19" i="1" s="1"/>
  <c r="MI18" i="1"/>
  <c r="HB18" i="1"/>
  <c r="HC18" i="1" s="1"/>
  <c r="MJ18" i="1"/>
  <c r="HD18" i="1"/>
  <c r="HE18" i="1" s="1"/>
  <c r="HF18" i="1"/>
  <c r="HG18" i="1" s="1"/>
  <c r="ML19" i="1"/>
  <c r="HJ19" i="1"/>
  <c r="HK19" i="1" s="1"/>
  <c r="HH19" i="1"/>
  <c r="HI19" i="1" s="1"/>
  <c r="HP19" i="1"/>
  <c r="HQ19" i="1" s="1"/>
  <c r="MO19" i="1"/>
  <c r="HN19" i="1"/>
  <c r="HO19" i="1" s="1"/>
  <c r="LS18" i="1"/>
  <c r="FV18" i="1"/>
  <c r="FW18" i="1" s="1"/>
  <c r="GP18" i="1"/>
  <c r="GQ18" i="1" s="1"/>
  <c r="MC18" i="1"/>
  <c r="GR18" i="1"/>
  <c r="GS18" i="1" s="1"/>
  <c r="HN18" i="1"/>
  <c r="HO18" i="1" s="1"/>
  <c r="HJ18" i="1"/>
  <c r="HK18" i="1" s="1"/>
  <c r="MM18" i="1"/>
  <c r="AE4" i="22"/>
  <c r="AE5" i="22"/>
  <c r="AA5" i="22"/>
  <c r="MP18" i="1"/>
  <c r="HP18" i="1"/>
  <c r="HQ18" i="1" s="1"/>
  <c r="HT18" i="1"/>
  <c r="HU18" i="1" s="1"/>
  <c r="HR18" i="1"/>
  <c r="HS18" i="1" s="1"/>
  <c r="HX18" i="1"/>
  <c r="HY18" i="1" s="1"/>
  <c r="HZ18" i="1"/>
  <c r="IA18" i="1" s="1"/>
  <c r="MU19" i="1"/>
  <c r="HZ19" i="1"/>
  <c r="IA19" i="1" s="1"/>
  <c r="IB19" i="1"/>
  <c r="IC19" i="1" s="1"/>
  <c r="Z17" i="22"/>
  <c r="AE17" i="22" s="1"/>
  <c r="AA27" i="22"/>
  <c r="AB27" i="22" s="1"/>
  <c r="AA26" i="22"/>
  <c r="AB26" i="22" s="1"/>
  <c r="AE26" i="22"/>
  <c r="AF26" i="22" s="1"/>
  <c r="AA25" i="22"/>
  <c r="AB25" i="22" s="1"/>
  <c r="AE25" i="22"/>
  <c r="AF25" i="22" s="1"/>
  <c r="AA24" i="22"/>
  <c r="AB24" i="22" s="1"/>
  <c r="IN49" i="1"/>
  <c r="IO49" i="1" s="1"/>
  <c r="NA49" i="1"/>
  <c r="IL49" i="1"/>
  <c r="IM49" i="1" s="1"/>
  <c r="AA22" i="22"/>
  <c r="AB22" i="22" s="1"/>
  <c r="AA12" i="22"/>
  <c r="AB12" i="22" s="1"/>
  <c r="AE12" i="22"/>
  <c r="AF12" i="22" s="1"/>
  <c r="NA34" i="1"/>
  <c r="IL34" i="1"/>
  <c r="IM34" i="1" s="1"/>
  <c r="AG30" i="22" l="1"/>
  <c r="AG8" i="22"/>
  <c r="Y32" i="22"/>
  <c r="HL40" i="1"/>
  <c r="HM40" i="1" s="1"/>
  <c r="HR40" i="1"/>
  <c r="HS40" i="1" s="1"/>
  <c r="LX40" i="1"/>
  <c r="C71" i="23"/>
  <c r="AG43" i="22"/>
  <c r="EC70" i="1"/>
  <c r="EC28" i="1"/>
  <c r="EC22" i="1"/>
  <c r="L30" i="23"/>
  <c r="EC56" i="1"/>
  <c r="EC30" i="1"/>
  <c r="ID40" i="1"/>
  <c r="EC63" i="1"/>
  <c r="HF40" i="1"/>
  <c r="HG40" i="1" s="1"/>
  <c r="EC38" i="1"/>
  <c r="AF14" i="22"/>
  <c r="GJ43" i="1"/>
  <c r="GK43" i="1" s="1"/>
  <c r="HP46" i="1"/>
  <c r="HQ46" i="1" s="1"/>
  <c r="GP49" i="1"/>
  <c r="GQ49" i="1" s="1"/>
  <c r="FF46" i="1"/>
  <c r="FG46" i="1" s="1"/>
  <c r="EV43" i="1"/>
  <c r="EW43" i="1" s="1"/>
  <c r="BJ40" i="1"/>
  <c r="EC15" i="1"/>
  <c r="EC43" i="1"/>
  <c r="GP40" i="1"/>
  <c r="GQ40" i="1" s="1"/>
  <c r="F30" i="23"/>
  <c r="EC33" i="1"/>
  <c r="EC40" i="1"/>
  <c r="ET40" i="1"/>
  <c r="EU40" i="1" s="1"/>
  <c r="AB15" i="22"/>
  <c r="MK20" i="1"/>
  <c r="Y14" i="22"/>
  <c r="Y42" i="22"/>
  <c r="FL35" i="1"/>
  <c r="FM35" i="1" s="1"/>
  <c r="AC20" i="22"/>
  <c r="AB31" i="22"/>
  <c r="KZ49" i="1"/>
  <c r="FF20" i="1"/>
  <c r="FG20" i="1" s="1"/>
  <c r="C68" i="23"/>
  <c r="EC6" i="1"/>
  <c r="EC37" i="1"/>
  <c r="EC26" i="1"/>
  <c r="EC65" i="1"/>
  <c r="EC67" i="1"/>
  <c r="FH40" i="1"/>
  <c r="FI40" i="1" s="1"/>
  <c r="GL40" i="1"/>
  <c r="GM40" i="1" s="1"/>
  <c r="EC5" i="1"/>
  <c r="EC68" i="1"/>
  <c r="EC27" i="1"/>
  <c r="AG11" i="22"/>
  <c r="AB8" i="22"/>
  <c r="GT20" i="1"/>
  <c r="GU20" i="1" s="1"/>
  <c r="LH20" i="1"/>
  <c r="GL43" i="1"/>
  <c r="GM43" i="1" s="1"/>
  <c r="GV20" i="1"/>
  <c r="GW20" i="1" s="1"/>
  <c r="GN20" i="1"/>
  <c r="GO20" i="1" s="1"/>
  <c r="GP20" i="1"/>
  <c r="GQ20" i="1" s="1"/>
  <c r="IJ40" i="1"/>
  <c r="IK40" i="1" s="1"/>
  <c r="HF46" i="1"/>
  <c r="HG46" i="1" s="1"/>
  <c r="FB40" i="1"/>
  <c r="FC40" i="1" s="1"/>
  <c r="EC50" i="1"/>
  <c r="EC11" i="1"/>
  <c r="EC18" i="1"/>
  <c r="EC64" i="1"/>
  <c r="EC61" i="1"/>
  <c r="EC20" i="1"/>
  <c r="EC19" i="1"/>
  <c r="X20" i="22"/>
  <c r="FV35" i="1"/>
  <c r="FW35" i="1" s="1"/>
  <c r="GT46" i="1"/>
  <c r="GU46" i="1" s="1"/>
  <c r="IH20" i="1"/>
  <c r="II20" i="1" s="1"/>
  <c r="HT35" i="1"/>
  <c r="HU35" i="1" s="1"/>
  <c r="IF43" i="1"/>
  <c r="IG43" i="1" s="1"/>
  <c r="GR40" i="1"/>
  <c r="GS40" i="1" s="1"/>
  <c r="FR40" i="1"/>
  <c r="FS40" i="1" s="1"/>
  <c r="EL40" i="1"/>
  <c r="EM40" i="1" s="1"/>
  <c r="EX40" i="1"/>
  <c r="EY40" i="1" s="1"/>
  <c r="AA50" i="22"/>
  <c r="AB50" i="22" s="1"/>
  <c r="HH43" i="1"/>
  <c r="HI43" i="1" s="1"/>
  <c r="X33" i="22"/>
  <c r="Y33" i="22"/>
  <c r="GN40" i="1"/>
  <c r="GO40" i="1" s="1"/>
  <c r="EV40" i="1"/>
  <c r="EW40" i="1" s="1"/>
  <c r="IB40" i="1"/>
  <c r="IC40" i="1" s="1"/>
  <c r="AC19" i="22"/>
  <c r="MJ35" i="1"/>
  <c r="HP49" i="1"/>
  <c r="HQ49" i="1" s="1"/>
  <c r="LD46" i="1"/>
  <c r="AV4" i="1"/>
  <c r="AW53" i="1" s="1"/>
  <c r="AG15" i="22"/>
  <c r="HX46" i="1"/>
  <c r="HY46" i="1" s="1"/>
  <c r="AC34" i="22"/>
  <c r="EJ35" i="1"/>
  <c r="EK35" i="1" s="1"/>
  <c r="IR35" i="1" s="1"/>
  <c r="IS35" i="1" s="1"/>
  <c r="HZ46" i="1"/>
  <c r="IA46" i="1" s="1"/>
  <c r="MC20" i="1"/>
  <c r="EN40" i="1"/>
  <c r="EO40" i="1" s="1"/>
  <c r="MY20" i="1"/>
  <c r="MH40" i="1"/>
  <c r="MU40" i="1"/>
  <c r="C65" i="23"/>
  <c r="AG40" i="22"/>
  <c r="HN46" i="1"/>
  <c r="HO46" i="1" s="1"/>
  <c r="HJ40" i="1"/>
  <c r="HK40" i="1" s="1"/>
  <c r="GZ49" i="1"/>
  <c r="HA49" i="1" s="1"/>
  <c r="GD35" i="1"/>
  <c r="GE35" i="1" s="1"/>
  <c r="KW43" i="1"/>
  <c r="BJ4" i="1"/>
  <c r="BK7" i="1" s="1"/>
  <c r="FR49" i="1"/>
  <c r="FS49" i="1" s="1"/>
  <c r="EJ20" i="1"/>
  <c r="EK20" i="1" s="1"/>
  <c r="IR20" i="1" s="1"/>
  <c r="IS20" i="1" s="1"/>
  <c r="MP43" i="1"/>
  <c r="ET49" i="1"/>
  <c r="EU49" i="1" s="1"/>
  <c r="X18" i="22"/>
  <c r="Y18" i="22"/>
  <c r="C67" i="23"/>
  <c r="J30" i="23"/>
  <c r="C64" i="23"/>
  <c r="G30" i="23"/>
  <c r="AC39" i="22"/>
  <c r="AB39" i="22"/>
  <c r="HN40" i="1"/>
  <c r="HO40" i="1" s="1"/>
  <c r="P3" i="23"/>
  <c r="GB40" i="1"/>
  <c r="GC40" i="1" s="1"/>
  <c r="HP40" i="1"/>
  <c r="HQ40" i="1" s="1"/>
  <c r="Y9" i="22"/>
  <c r="O22" i="23"/>
  <c r="EZ20" i="1"/>
  <c r="FA20" i="1" s="1"/>
  <c r="O17" i="23"/>
  <c r="P17" i="23" s="1"/>
  <c r="LK49" i="1"/>
  <c r="FF49" i="1"/>
  <c r="FG49" i="1" s="1"/>
  <c r="LS49" i="1"/>
  <c r="FV49" i="1"/>
  <c r="FW49" i="1" s="1"/>
  <c r="EC25" i="1"/>
  <c r="EC24" i="1"/>
  <c r="EC17" i="1"/>
  <c r="EC55" i="1"/>
  <c r="EC29" i="1"/>
  <c r="EC53" i="1"/>
  <c r="EC45" i="1"/>
  <c r="DN49" i="1"/>
  <c r="Z47" i="22" s="1"/>
  <c r="AE47" i="22" s="1"/>
  <c r="AG47" i="22" s="1"/>
  <c r="GT40" i="1"/>
  <c r="GU40" i="1" s="1"/>
  <c r="EJ40" i="1"/>
  <c r="EK40" i="1" s="1"/>
  <c r="IR40" i="1" s="1"/>
  <c r="IS40" i="1" s="1"/>
  <c r="MM40" i="1"/>
  <c r="EC47" i="1"/>
  <c r="EC59" i="1"/>
  <c r="EC54" i="1"/>
  <c r="EC42" i="1"/>
  <c r="EC13" i="1"/>
  <c r="EC52" i="1"/>
  <c r="EC71" i="1"/>
  <c r="EC16" i="1"/>
  <c r="EC14" i="1"/>
  <c r="EC48" i="1"/>
  <c r="FT40" i="1"/>
  <c r="FU40" i="1" s="1"/>
  <c r="LB40" i="1"/>
  <c r="EC35" i="1"/>
  <c r="HX40" i="1"/>
  <c r="HY40" i="1" s="1"/>
  <c r="AA10" i="22"/>
  <c r="AB10" i="22" s="1"/>
  <c r="AE50" i="22"/>
  <c r="AF50" i="22" s="1"/>
  <c r="EC23" i="1"/>
  <c r="EC69" i="1"/>
  <c r="AC32" i="22"/>
  <c r="DN4" i="1"/>
  <c r="DO62" i="1" s="1"/>
  <c r="IE62" i="1" s="1"/>
  <c r="HJ49" i="1"/>
  <c r="HK49" i="1" s="1"/>
  <c r="HD49" i="1"/>
  <c r="HE49" i="1" s="1"/>
  <c r="AC28" i="22"/>
  <c r="GX49" i="1"/>
  <c r="GY49" i="1" s="1"/>
  <c r="JR35" i="1"/>
  <c r="JT35" i="1" s="1"/>
  <c r="JU35" i="1" s="1"/>
  <c r="KX49" i="1"/>
  <c r="EL43" i="1"/>
  <c r="EM43" i="1" s="1"/>
  <c r="LL49" i="1"/>
  <c r="P5" i="23"/>
  <c r="GB46" i="1"/>
  <c r="GC46" i="1" s="1"/>
  <c r="HV40" i="1"/>
  <c r="HW40" i="1" s="1"/>
  <c r="Y19" i="22"/>
  <c r="X19" i="22"/>
  <c r="FP49" i="1"/>
  <c r="FQ49" i="1" s="1"/>
  <c r="LO49" i="1"/>
  <c r="LM20" i="1"/>
  <c r="FL20" i="1"/>
  <c r="FM20" i="1" s="1"/>
  <c r="LM40" i="1"/>
  <c r="GD46" i="1"/>
  <c r="GE46" i="1" s="1"/>
  <c r="AF20" i="22"/>
  <c r="AG20" i="22"/>
  <c r="LQ20" i="1"/>
  <c r="FT20" i="1"/>
  <c r="FU20" i="1" s="1"/>
  <c r="GH40" i="1"/>
  <c r="GI40" i="1" s="1"/>
  <c r="EC7" i="1"/>
  <c r="EC34" i="1"/>
  <c r="EC32" i="1"/>
  <c r="GD40" i="1"/>
  <c r="GE40" i="1" s="1"/>
  <c r="ER40" i="1"/>
  <c r="ES40" i="1" s="1"/>
  <c r="EC58" i="1"/>
  <c r="EC60" i="1"/>
  <c r="EC39" i="1"/>
  <c r="AG28" i="22"/>
  <c r="HH49" i="1"/>
  <c r="HI49" i="1" s="1"/>
  <c r="HV43" i="1"/>
  <c r="HW43" i="1" s="1"/>
  <c r="HL46" i="1"/>
  <c r="HM46" i="1" s="1"/>
  <c r="HB49" i="1"/>
  <c r="HC49" i="1" s="1"/>
  <c r="MF43" i="1"/>
  <c r="EL49" i="1"/>
  <c r="EM49" i="1" s="1"/>
  <c r="FX49" i="1"/>
  <c r="FY49" i="1" s="1"/>
  <c r="EF49" i="1"/>
  <c r="EG49" i="1" s="1"/>
  <c r="GH20" i="1"/>
  <c r="GI20" i="1" s="1"/>
  <c r="O27" i="23"/>
  <c r="P27" i="23" s="1"/>
  <c r="Q27" i="23" s="1"/>
  <c r="R27" i="23" s="1"/>
  <c r="ID20" i="1"/>
  <c r="GN35" i="1"/>
  <c r="GO35" i="1" s="1"/>
  <c r="X46" i="22"/>
  <c r="Y46" i="22"/>
  <c r="AB9" i="22"/>
  <c r="AC9" i="22"/>
  <c r="M30" i="23"/>
  <c r="C70" i="23"/>
  <c r="AF39" i="22"/>
  <c r="AG39" i="22"/>
  <c r="LE35" i="1"/>
  <c r="EV35" i="1"/>
  <c r="EW35" i="1" s="1"/>
  <c r="JR43" i="1"/>
  <c r="JT43" i="1" s="1"/>
  <c r="JU43" i="1" s="1"/>
  <c r="MQ43" i="1"/>
  <c r="HT43" i="1"/>
  <c r="HU43" i="1" s="1"/>
  <c r="X43" i="22"/>
  <c r="Y43" i="22"/>
  <c r="GD43" i="1"/>
  <c r="GE43" i="1" s="1"/>
  <c r="LW43" i="1"/>
  <c r="LH46" i="1"/>
  <c r="FB46" i="1"/>
  <c r="FC46" i="1" s="1"/>
  <c r="JR20" i="1"/>
  <c r="JT20" i="1" s="1"/>
  <c r="JU20" i="1" s="1"/>
  <c r="MQ20" i="1"/>
  <c r="HT20" i="1"/>
  <c r="HU20" i="1" s="1"/>
  <c r="EL46" i="1"/>
  <c r="EM46" i="1" s="1"/>
  <c r="LA46" i="1"/>
  <c r="AC40" i="22"/>
  <c r="AB40" i="22"/>
  <c r="MG46" i="1"/>
  <c r="GX46" i="1"/>
  <c r="GY46" i="1" s="1"/>
  <c r="HJ35" i="1"/>
  <c r="HK35" i="1" s="1"/>
  <c r="MM35" i="1"/>
  <c r="EL20" i="1"/>
  <c r="EM20" i="1" s="1"/>
  <c r="LA20" i="1"/>
  <c r="LO35" i="1"/>
  <c r="FN35" i="1"/>
  <c r="FO35" i="1" s="1"/>
  <c r="LL20" i="1"/>
  <c r="FJ20" i="1"/>
  <c r="FK20" i="1" s="1"/>
  <c r="FH20" i="1"/>
  <c r="FI20" i="1" s="1"/>
  <c r="P4" i="23"/>
  <c r="P28" i="23"/>
  <c r="Q28" i="23" s="1"/>
  <c r="R28" i="23" s="1"/>
  <c r="EP40" i="1"/>
  <c r="EQ40" i="1" s="1"/>
  <c r="MJ40" i="1"/>
  <c r="HD40" i="1"/>
  <c r="HE40" i="1" s="1"/>
  <c r="HV46" i="1"/>
  <c r="HW46" i="1" s="1"/>
  <c r="MW20" i="1"/>
  <c r="HR20" i="1"/>
  <c r="HS20" i="1" s="1"/>
  <c r="W38" i="22"/>
  <c r="Y38" i="22" s="1"/>
  <c r="J19" i="23"/>
  <c r="J20" i="23" s="1"/>
  <c r="HJ20" i="1"/>
  <c r="HK20" i="1" s="1"/>
  <c r="GT35" i="1"/>
  <c r="GU35" i="1" s="1"/>
  <c r="IF20" i="1"/>
  <c r="IG20" i="1" s="1"/>
  <c r="AG31" i="22"/>
  <c r="AF31" i="22"/>
  <c r="AF9" i="22"/>
  <c r="AG9" i="22"/>
  <c r="Y40" i="22"/>
  <c r="X40" i="22"/>
  <c r="Y31" i="22"/>
  <c r="X31" i="22"/>
  <c r="AF16" i="22"/>
  <c r="AG16" i="22"/>
  <c r="MC35" i="1"/>
  <c r="GP35" i="1"/>
  <c r="GQ35" i="1" s="1"/>
  <c r="FN20" i="1"/>
  <c r="FO20" i="1" s="1"/>
  <c r="LO20" i="1"/>
  <c r="EN43" i="1"/>
  <c r="EO43" i="1" s="1"/>
  <c r="EP43" i="1"/>
  <c r="EQ43" i="1" s="1"/>
  <c r="LB43" i="1"/>
  <c r="GF46" i="1"/>
  <c r="GG46" i="1" s="1"/>
  <c r="LX46" i="1"/>
  <c r="AF32" i="22"/>
  <c r="AG32" i="22"/>
  <c r="EP49" i="1"/>
  <c r="EQ49" i="1" s="1"/>
  <c r="EL35" i="1"/>
  <c r="EM35" i="1" s="1"/>
  <c r="LA35" i="1"/>
  <c r="LN46" i="1"/>
  <c r="FN46" i="1"/>
  <c r="FO46" i="1" s="1"/>
  <c r="GV40" i="1"/>
  <c r="GW40" i="1" s="1"/>
  <c r="FD40" i="1"/>
  <c r="FE40" i="1" s="1"/>
  <c r="EH40" i="1"/>
  <c r="EI40" i="1" s="1"/>
  <c r="GJ40" i="1"/>
  <c r="GK40" i="1" s="1"/>
  <c r="LS40" i="1"/>
  <c r="HH40" i="1"/>
  <c r="HI40" i="1" s="1"/>
  <c r="HF20" i="1"/>
  <c r="HG20" i="1" s="1"/>
  <c r="CL4" i="1"/>
  <c r="CM70" i="1" s="1"/>
  <c r="X28" i="22"/>
  <c r="FH46" i="1"/>
  <c r="FI46" i="1" s="1"/>
  <c r="EN49" i="1"/>
  <c r="EO49" i="1" s="1"/>
  <c r="GH46" i="1"/>
  <c r="GI46" i="1" s="1"/>
  <c r="X16" i="22"/>
  <c r="HR43" i="1"/>
  <c r="HS43" i="1" s="1"/>
  <c r="FP20" i="1"/>
  <c r="FQ20" i="1" s="1"/>
  <c r="ME46" i="1"/>
  <c r="GV46" i="1"/>
  <c r="GW46" i="1" s="1"/>
  <c r="LH49" i="1"/>
  <c r="EZ49" i="1"/>
  <c r="FA49" i="1" s="1"/>
  <c r="MK35" i="1"/>
  <c r="HF35" i="1"/>
  <c r="HG35" i="1" s="1"/>
  <c r="MM43" i="1"/>
  <c r="HJ43" i="1"/>
  <c r="HK43" i="1" s="1"/>
  <c r="GX20" i="1"/>
  <c r="GY20" i="1" s="1"/>
  <c r="MF20" i="1"/>
  <c r="MF35" i="1"/>
  <c r="GV35" i="1"/>
  <c r="GW35" i="1" s="1"/>
  <c r="GX35" i="1"/>
  <c r="GY35" i="1" s="1"/>
  <c r="HT40" i="1"/>
  <c r="HU40" i="1" s="1"/>
  <c r="D30" i="23"/>
  <c r="FF40" i="1"/>
  <c r="FG40" i="1" s="1"/>
  <c r="EZ40" i="1"/>
  <c r="FA40" i="1" s="1"/>
  <c r="CZ4" i="1"/>
  <c r="DA64" i="1" s="1"/>
  <c r="W50" i="22"/>
  <c r="X50" i="22" s="1"/>
  <c r="HH46" i="1"/>
  <c r="HI46" i="1" s="1"/>
  <c r="HP35" i="1"/>
  <c r="HQ35" i="1" s="1"/>
  <c r="GN43" i="1"/>
  <c r="GO43" i="1" s="1"/>
  <c r="GP43" i="1"/>
  <c r="GQ43" i="1" s="1"/>
  <c r="LZ43" i="1"/>
  <c r="BX4" i="1"/>
  <c r="BY67" i="1" s="1"/>
  <c r="FV20" i="1"/>
  <c r="FW20" i="1" s="1"/>
  <c r="FJ35" i="1"/>
  <c r="FK35" i="1" s="1"/>
  <c r="FH35" i="1"/>
  <c r="FI35" i="1" s="1"/>
  <c r="ED20" i="1"/>
  <c r="EE20" i="1" s="1"/>
  <c r="ED43" i="1"/>
  <c r="EE43" i="1" s="1"/>
  <c r="HL43" i="1"/>
  <c r="HM43" i="1" s="1"/>
  <c r="FJ49" i="1"/>
  <c r="FK49" i="1" s="1"/>
  <c r="EN46" i="1"/>
  <c r="EO46" i="1" s="1"/>
  <c r="AC14" i="22"/>
  <c r="AB14" i="22"/>
  <c r="MX49" i="1"/>
  <c r="IF49" i="1"/>
  <c r="IG49" i="1" s="1"/>
  <c r="HV49" i="1"/>
  <c r="HW49" i="1" s="1"/>
  <c r="Y15" i="22"/>
  <c r="X15" i="22"/>
  <c r="MP20" i="1"/>
  <c r="HP20" i="1"/>
  <c r="HQ20" i="1" s="1"/>
  <c r="FB49" i="1"/>
  <c r="FC49" i="1" s="1"/>
  <c r="LI49" i="1"/>
  <c r="ER49" i="1"/>
  <c r="ES49" i="1" s="1"/>
  <c r="LD49" i="1"/>
  <c r="FB35" i="1"/>
  <c r="FC35" i="1" s="1"/>
  <c r="FT46" i="1"/>
  <c r="FU46" i="1" s="1"/>
  <c r="HR35" i="1"/>
  <c r="HS35" i="1" s="1"/>
  <c r="P22" i="23"/>
  <c r="Q22" i="23" s="1"/>
  <c r="R22" i="23" s="1"/>
  <c r="P23" i="23"/>
  <c r="O7" i="23"/>
  <c r="P7" i="23" s="1"/>
  <c r="Q2" i="23" s="1"/>
  <c r="R2" i="23" s="1"/>
  <c r="AC18" i="22"/>
  <c r="AB18" i="22"/>
  <c r="MS20" i="1"/>
  <c r="HV20" i="1"/>
  <c r="HW20" i="1" s="1"/>
  <c r="JR46" i="1"/>
  <c r="JT46" i="1" s="1"/>
  <c r="JU46" i="1" s="1"/>
  <c r="HR46" i="1"/>
  <c r="HS46" i="1" s="1"/>
  <c r="MQ46" i="1"/>
  <c r="HT46" i="1"/>
  <c r="HU46" i="1" s="1"/>
  <c r="IB35" i="1"/>
  <c r="IC35" i="1" s="1"/>
  <c r="MV35" i="1"/>
  <c r="ID35" i="1"/>
  <c r="HB20" i="1"/>
  <c r="HC20" i="1" s="1"/>
  <c r="MI20" i="1"/>
  <c r="MD43" i="1"/>
  <c r="GR43" i="1"/>
  <c r="GS43" i="1" s="1"/>
  <c r="GT43" i="1"/>
  <c r="GU43" i="1" s="1"/>
  <c r="MC46" i="1"/>
  <c r="GP46" i="1"/>
  <c r="GQ46" i="1" s="1"/>
  <c r="FZ46" i="1"/>
  <c r="GA46" i="1" s="1"/>
  <c r="FX46" i="1"/>
  <c r="FY46" i="1" s="1"/>
  <c r="LT46" i="1"/>
  <c r="J24" i="23"/>
  <c r="J25" i="23" s="1"/>
  <c r="P25" i="23" s="1"/>
  <c r="FP35" i="1"/>
  <c r="FQ35" i="1" s="1"/>
  <c r="LP35" i="1"/>
  <c r="LG43" i="1"/>
  <c r="EZ43" i="1"/>
  <c r="FA43" i="1" s="1"/>
  <c r="EX43" i="1"/>
  <c r="EY43" i="1" s="1"/>
  <c r="LD43" i="1"/>
  <c r="ER43" i="1"/>
  <c r="ES43" i="1" s="1"/>
  <c r="ET43" i="1"/>
  <c r="EU43" i="1" s="1"/>
  <c r="GJ46" i="1"/>
  <c r="GK46" i="1" s="1"/>
  <c r="LZ46" i="1"/>
  <c r="LX20" i="1"/>
  <c r="GF20" i="1"/>
  <c r="GG20" i="1" s="1"/>
  <c r="ET46" i="1"/>
  <c r="EU46" i="1" s="1"/>
  <c r="EV46" i="1"/>
  <c r="EW46" i="1" s="1"/>
  <c r="LE46" i="1"/>
  <c r="AC30" i="22"/>
  <c r="AB30" i="22"/>
  <c r="GL46" i="1"/>
  <c r="GM46" i="1" s="1"/>
  <c r="GZ40" i="1"/>
  <c r="HA40" i="1" s="1"/>
  <c r="IF40" i="1"/>
  <c r="IG40" i="1" s="1"/>
  <c r="FL40" i="1"/>
  <c r="FM40" i="1" s="1"/>
  <c r="EF40" i="1"/>
  <c r="EG40" i="1" s="1"/>
  <c r="MX40" i="1"/>
  <c r="C60" i="23"/>
  <c r="C66" i="23"/>
  <c r="IB43" i="1"/>
  <c r="IC43" i="1" s="1"/>
  <c r="MV43" i="1"/>
  <c r="AC41" i="22"/>
  <c r="AB41" i="22"/>
  <c r="AC29" i="22"/>
  <c r="AB29" i="22"/>
  <c r="AC13" i="22"/>
  <c r="AB13" i="22"/>
  <c r="HX49" i="1"/>
  <c r="HY49" i="1" s="1"/>
  <c r="MT49" i="1"/>
  <c r="IJ43" i="1"/>
  <c r="IK43" i="1" s="1"/>
  <c r="MZ43" i="1"/>
  <c r="MJ43" i="1"/>
  <c r="HD43" i="1"/>
  <c r="HE43" i="1" s="1"/>
  <c r="HF43" i="1"/>
  <c r="HG43" i="1" s="1"/>
  <c r="W10" i="22"/>
  <c r="X10" i="22" s="1"/>
  <c r="O12" i="23"/>
  <c r="GJ20" i="1"/>
  <c r="GK20" i="1" s="1"/>
  <c r="LZ20" i="1"/>
  <c r="GL20" i="1"/>
  <c r="GM20" i="1" s="1"/>
  <c r="HJ46" i="1"/>
  <c r="HK46" i="1" s="1"/>
  <c r="MM46" i="1"/>
  <c r="MN35" i="1"/>
  <c r="HN35" i="1"/>
  <c r="HO35" i="1" s="1"/>
  <c r="HL35" i="1"/>
  <c r="HM35" i="1" s="1"/>
  <c r="GR49" i="1"/>
  <c r="GS49" i="1" s="1"/>
  <c r="MD49" i="1"/>
  <c r="LP46" i="1"/>
  <c r="FP46" i="1"/>
  <c r="FQ46" i="1" s="1"/>
  <c r="FR46" i="1"/>
  <c r="FS46" i="1" s="1"/>
  <c r="FR43" i="1"/>
  <c r="FS43" i="1" s="1"/>
  <c r="LQ43" i="1"/>
  <c r="FT43" i="1"/>
  <c r="FU43" i="1" s="1"/>
  <c r="AV40" i="1"/>
  <c r="HZ49" i="1"/>
  <c r="IA49" i="1" s="1"/>
  <c r="FZ20" i="1"/>
  <c r="GA20" i="1" s="1"/>
  <c r="FX20" i="1"/>
  <c r="FY20" i="1" s="1"/>
  <c r="LT20" i="1"/>
  <c r="LD20" i="1"/>
  <c r="ER20" i="1"/>
  <c r="ES20" i="1" s="1"/>
  <c r="LC35" i="1"/>
  <c r="EP35" i="1"/>
  <c r="EQ35" i="1" s="1"/>
  <c r="GT49" i="1"/>
  <c r="GU49" i="1" s="1"/>
  <c r="ME49" i="1"/>
  <c r="GF35" i="1"/>
  <c r="GG35" i="1" s="1"/>
  <c r="LX35" i="1"/>
  <c r="AC11" i="22"/>
  <c r="AB11" i="22"/>
  <c r="GR46" i="1"/>
  <c r="GS46" i="1" s="1"/>
  <c r="AG41" i="22"/>
  <c r="AF41" i="22"/>
  <c r="AG29" i="22"/>
  <c r="AF29" i="22"/>
  <c r="MS35" i="1"/>
  <c r="HV35" i="1"/>
  <c r="HW35" i="1" s="1"/>
  <c r="MT20" i="1"/>
  <c r="HZ20" i="1"/>
  <c r="IA20" i="1" s="1"/>
  <c r="HX20" i="1"/>
  <c r="HY20" i="1" s="1"/>
  <c r="CZ46" i="1"/>
  <c r="V44" i="22" s="1"/>
  <c r="V37" i="22"/>
  <c r="HL20" i="1"/>
  <c r="HM20" i="1" s="1"/>
  <c r="HN20" i="1"/>
  <c r="HO20" i="1" s="1"/>
  <c r="MN20" i="1"/>
  <c r="EX49" i="1"/>
  <c r="EY49" i="1" s="1"/>
  <c r="EV49" i="1"/>
  <c r="EW49" i="1" s="1"/>
  <c r="LF49" i="1"/>
  <c r="EN35" i="1"/>
  <c r="EO35" i="1" s="1"/>
  <c r="LB35" i="1"/>
  <c r="FL49" i="1"/>
  <c r="FM49" i="1" s="1"/>
  <c r="FN49" i="1"/>
  <c r="FO49" i="1" s="1"/>
  <c r="LN49" i="1"/>
  <c r="ED40" i="1"/>
  <c r="EE40" i="1" s="1"/>
  <c r="AG13" i="22"/>
  <c r="AF13" i="22"/>
  <c r="ID46" i="1"/>
  <c r="MV46" i="1"/>
  <c r="IB46" i="1"/>
  <c r="IC46" i="1" s="1"/>
  <c r="JR49" i="1"/>
  <c r="JT49" i="1" s="1"/>
  <c r="JU49" i="1" s="1"/>
  <c r="HR49" i="1"/>
  <c r="HS49" i="1" s="1"/>
  <c r="HT49" i="1"/>
  <c r="HU49" i="1" s="1"/>
  <c r="MQ49" i="1"/>
  <c r="IJ20" i="1"/>
  <c r="IK20" i="1" s="1"/>
  <c r="MZ20" i="1"/>
  <c r="MI43" i="1"/>
  <c r="HB43" i="1"/>
  <c r="HC43" i="1" s="1"/>
  <c r="CZ49" i="1"/>
  <c r="V47" i="22" s="1"/>
  <c r="V21" i="22"/>
  <c r="GH35" i="1"/>
  <c r="GI35" i="1" s="1"/>
  <c r="LY35" i="1"/>
  <c r="GJ35" i="1"/>
  <c r="GK35" i="1" s="1"/>
  <c r="GL35" i="1"/>
  <c r="GM35" i="1" s="1"/>
  <c r="LZ35" i="1"/>
  <c r="FL46" i="1"/>
  <c r="FM46" i="1" s="1"/>
  <c r="FJ46" i="1"/>
  <c r="FK46" i="1" s="1"/>
  <c r="LM46" i="1"/>
  <c r="LG46" i="1"/>
  <c r="EX46" i="1"/>
  <c r="EY46" i="1" s="1"/>
  <c r="EZ46" i="1"/>
  <c r="FA46" i="1" s="1"/>
  <c r="LW49" i="1"/>
  <c r="GD49" i="1"/>
  <c r="GE49" i="1" s="1"/>
  <c r="Y34" i="22"/>
  <c r="X34" i="22"/>
  <c r="LG35" i="1"/>
  <c r="EX35" i="1"/>
  <c r="EY35" i="1" s="1"/>
  <c r="EZ35" i="1"/>
  <c r="FA35" i="1" s="1"/>
  <c r="Y30" i="22"/>
  <c r="X30" i="22"/>
  <c r="Y41" i="22"/>
  <c r="X41" i="22"/>
  <c r="AC33" i="22"/>
  <c r="AB33" i="22"/>
  <c r="MX35" i="1"/>
  <c r="IF35" i="1"/>
  <c r="IG35" i="1" s="1"/>
  <c r="IH35" i="1"/>
  <c r="II35" i="1" s="1"/>
  <c r="FR35" i="1"/>
  <c r="FS35" i="1" s="1"/>
  <c r="LQ35" i="1"/>
  <c r="LT35" i="1"/>
  <c r="FZ35" i="1"/>
  <c r="GA35" i="1" s="1"/>
  <c r="FX35" i="1"/>
  <c r="FY35" i="1" s="1"/>
  <c r="LC20" i="1"/>
  <c r="EP20" i="1"/>
  <c r="EQ20" i="1" s="1"/>
  <c r="ED46" i="1"/>
  <c r="EE46" i="1" s="1"/>
  <c r="KW46" i="1"/>
  <c r="CL49" i="1"/>
  <c r="S47" i="22" s="1"/>
  <c r="T47" i="22" s="1"/>
  <c r="U47" i="22" s="1"/>
  <c r="S21" i="22"/>
  <c r="T21" i="22" s="1"/>
  <c r="U21" i="22" s="1"/>
  <c r="LX43" i="1"/>
  <c r="GF43" i="1"/>
  <c r="GG43" i="1" s="1"/>
  <c r="EF46" i="1"/>
  <c r="EG46" i="1" s="1"/>
  <c r="EH46" i="1"/>
  <c r="EI46" i="1" s="1"/>
  <c r="KY46" i="1"/>
  <c r="EJ46" i="1"/>
  <c r="EK46" i="1" s="1"/>
  <c r="IR46" i="1" s="1"/>
  <c r="IS46" i="1" s="1"/>
  <c r="FX40" i="1"/>
  <c r="FY40" i="1" s="1"/>
  <c r="FZ40" i="1"/>
  <c r="GA40" i="1" s="1"/>
  <c r="MV49" i="1"/>
  <c r="ID49" i="1"/>
  <c r="IB49" i="1"/>
  <c r="IC49" i="1" s="1"/>
  <c r="MT35" i="1"/>
  <c r="HX35" i="1"/>
  <c r="HY35" i="1" s="1"/>
  <c r="HZ35" i="1"/>
  <c r="IA35" i="1" s="1"/>
  <c r="AG33" i="22"/>
  <c r="AF33" i="22"/>
  <c r="AG18" i="22"/>
  <c r="AF18" i="22"/>
  <c r="IJ46" i="1"/>
  <c r="IK46" i="1" s="1"/>
  <c r="MZ46" i="1"/>
  <c r="IB20" i="1"/>
  <c r="IC20" i="1" s="1"/>
  <c r="MV20" i="1"/>
  <c r="IJ35" i="1"/>
  <c r="IK35" i="1" s="1"/>
  <c r="MZ35" i="1"/>
  <c r="MN49" i="1"/>
  <c r="HN49" i="1"/>
  <c r="HO49" i="1" s="1"/>
  <c r="HL49" i="1"/>
  <c r="HM49" i="1" s="1"/>
  <c r="HD46" i="1"/>
  <c r="HE46" i="1" s="1"/>
  <c r="MJ46" i="1"/>
  <c r="LY43" i="1"/>
  <c r="GH43" i="1"/>
  <c r="GI43" i="1" s="1"/>
  <c r="GZ46" i="1"/>
  <c r="HA46" i="1" s="1"/>
  <c r="HB46" i="1"/>
  <c r="HC46" i="1" s="1"/>
  <c r="MH46" i="1"/>
  <c r="X8" i="22"/>
  <c r="Y8" i="22"/>
  <c r="LS43" i="1"/>
  <c r="FV43" i="1"/>
  <c r="FW43" i="1" s="1"/>
  <c r="E29" i="23"/>
  <c r="BX40" i="1"/>
  <c r="MX46" i="1"/>
  <c r="IF46" i="1"/>
  <c r="IG46" i="1" s="1"/>
  <c r="FZ43" i="1"/>
  <c r="GA43" i="1" s="1"/>
  <c r="FX43" i="1"/>
  <c r="FY43" i="1" s="1"/>
  <c r="LT43" i="1"/>
  <c r="LB20" i="1"/>
  <c r="EN20" i="1"/>
  <c r="EO20" i="1" s="1"/>
  <c r="S37" i="22"/>
  <c r="T37" i="22" s="1"/>
  <c r="U37" i="22" s="1"/>
  <c r="CL46" i="1"/>
  <c r="S44" i="22" s="1"/>
  <c r="T44" i="22" s="1"/>
  <c r="U44" i="22" s="1"/>
  <c r="Y13" i="22"/>
  <c r="X13" i="22"/>
  <c r="EH43" i="1"/>
  <c r="EI43" i="1" s="1"/>
  <c r="EJ43" i="1"/>
  <c r="EK43" i="1" s="1"/>
  <c r="IR43" i="1" s="1"/>
  <c r="IS43" i="1" s="1"/>
  <c r="KY43" i="1"/>
  <c r="Y11" i="22"/>
  <c r="X11" i="22"/>
  <c r="FT35" i="1"/>
  <c r="FU35" i="1" s="1"/>
  <c r="AM8" i="1"/>
  <c r="AM47" i="1" s="1"/>
  <c r="KN47" i="1" s="1"/>
  <c r="W4" i="22"/>
  <c r="X4" i="22" s="1"/>
  <c r="AA4" i="22"/>
  <c r="AC4" i="22" s="1"/>
  <c r="W17" i="22"/>
  <c r="X17" i="22" s="1"/>
  <c r="AC43" i="22"/>
  <c r="AB43" i="22"/>
  <c r="AE48" i="22"/>
  <c r="AF48" i="22" s="1"/>
  <c r="AA48" i="22"/>
  <c r="AB48" i="22" s="1"/>
  <c r="AG46" i="22"/>
  <c r="AF46" i="22"/>
  <c r="AC46" i="22"/>
  <c r="AB46" i="22"/>
  <c r="IL46" i="1"/>
  <c r="IM46" i="1" s="1"/>
  <c r="NA40" i="1"/>
  <c r="IN46" i="1"/>
  <c r="IO46" i="1" s="1"/>
  <c r="NA46" i="1"/>
  <c r="IL40" i="1"/>
  <c r="IM40" i="1" s="1"/>
  <c r="AE38" i="22"/>
  <c r="AA38" i="22"/>
  <c r="AC38" i="22" s="1"/>
  <c r="Z37" i="22"/>
  <c r="DN46" i="1"/>
  <c r="Z44" i="22" s="1"/>
  <c r="AA17" i="22"/>
  <c r="AB17" i="22" s="1"/>
  <c r="X1" i="1"/>
  <c r="Y1" i="1" s="1"/>
  <c r="AC6" i="22"/>
  <c r="JT40" i="1"/>
  <c r="JU40" i="1" s="1"/>
  <c r="Y6" i="22"/>
  <c r="X47" i="1"/>
  <c r="JT18" i="1"/>
  <c r="JU18" i="1" s="1"/>
  <c r="JT19" i="1"/>
  <c r="JU19" i="1" s="1"/>
  <c r="AL1" i="1"/>
  <c r="AK2" i="1"/>
  <c r="AK3" i="1" s="1"/>
  <c r="AK14" i="1" s="1"/>
  <c r="KL14" i="1" s="1"/>
  <c r="KK14" i="1"/>
  <c r="AC5" i="22"/>
  <c r="AB5" i="22"/>
  <c r="C20" i="23"/>
  <c r="AF5" i="22"/>
  <c r="AG5" i="22"/>
  <c r="C10" i="23"/>
  <c r="AG4" i="22"/>
  <c r="AF4" i="22"/>
  <c r="AF17" i="22"/>
  <c r="AG17" i="22"/>
  <c r="AW28" i="1" l="1"/>
  <c r="AW48" i="1"/>
  <c r="BK16" i="1"/>
  <c r="DO42" i="1"/>
  <c r="IE42" i="1" s="1"/>
  <c r="DO34" i="1"/>
  <c r="IE34" i="1" s="1"/>
  <c r="DA35" i="1"/>
  <c r="BK34" i="1"/>
  <c r="BK29" i="1"/>
  <c r="AW63" i="1"/>
  <c r="AW13" i="1"/>
  <c r="AW32" i="1"/>
  <c r="DA50" i="1"/>
  <c r="AW15" i="1"/>
  <c r="AW6" i="1"/>
  <c r="DA23" i="1"/>
  <c r="AW70" i="1"/>
  <c r="AW43" i="1"/>
  <c r="AW54" i="1"/>
  <c r="DA29" i="1"/>
  <c r="BK17" i="1"/>
  <c r="AW5" i="1"/>
  <c r="DO52" i="1"/>
  <c r="IE52" i="1" s="1"/>
  <c r="DO59" i="1"/>
  <c r="IE59" i="1" s="1"/>
  <c r="DO24" i="1"/>
  <c r="IE24" i="1" s="1"/>
  <c r="DO60" i="1"/>
  <c r="IE60" i="1" s="1"/>
  <c r="DO69" i="1"/>
  <c r="IE69" i="1" s="1"/>
  <c r="DO22" i="1"/>
  <c r="IE22" i="1" s="1"/>
  <c r="DO39" i="1"/>
  <c r="IE39" i="1" s="1"/>
  <c r="DO61" i="1"/>
  <c r="IE61" i="1" s="1"/>
  <c r="DO26" i="1"/>
  <c r="IE26" i="1" s="1"/>
  <c r="DO37" i="1"/>
  <c r="IE37" i="1" s="1"/>
  <c r="DO65" i="1"/>
  <c r="IE65" i="1" s="1"/>
  <c r="DO29" i="1"/>
  <c r="IE29" i="1" s="1"/>
  <c r="DO20" i="1"/>
  <c r="IE20" i="1" s="1"/>
  <c r="DO23" i="1"/>
  <c r="IE23" i="1" s="1"/>
  <c r="EC49" i="1"/>
  <c r="CM71" i="1"/>
  <c r="DO15" i="1"/>
  <c r="IE15" i="1" s="1"/>
  <c r="DO19" i="1"/>
  <c r="IE19" i="1" s="1"/>
  <c r="DO58" i="1"/>
  <c r="IE58" i="1" s="1"/>
  <c r="DO54" i="1"/>
  <c r="DO7" i="1"/>
  <c r="IE7" i="1" s="1"/>
  <c r="DO48" i="1"/>
  <c r="IE48" i="1" s="1"/>
  <c r="BK59" i="1"/>
  <c r="BK53" i="1"/>
  <c r="BY27" i="1"/>
  <c r="CM33" i="1"/>
  <c r="BK58" i="1"/>
  <c r="BK67" i="1"/>
  <c r="Q17" i="23"/>
  <c r="R17" i="23" s="1"/>
  <c r="P9" i="23"/>
  <c r="Q4" i="23" s="1"/>
  <c r="R4" i="23" s="1"/>
  <c r="DO27" i="1"/>
  <c r="IE27" i="1" s="1"/>
  <c r="DO53" i="1"/>
  <c r="IE53" i="1" s="1"/>
  <c r="DO64" i="1"/>
  <c r="IE64" i="1" s="1"/>
  <c r="DO5" i="1"/>
  <c r="IE5" i="1" s="1"/>
  <c r="DO25" i="1"/>
  <c r="IE25" i="1" s="1"/>
  <c r="DO56" i="1"/>
  <c r="BK69" i="1"/>
  <c r="CM28" i="1"/>
  <c r="BK71" i="1"/>
  <c r="BK40" i="1"/>
  <c r="BK43" i="1"/>
  <c r="CM54" i="1"/>
  <c r="CM22" i="1"/>
  <c r="BK38" i="1"/>
  <c r="AN8" i="1"/>
  <c r="AN47" i="1" s="1"/>
  <c r="KO47" i="1" s="1"/>
  <c r="P20" i="23"/>
  <c r="Q20" i="23" s="1"/>
  <c r="R20" i="23" s="1"/>
  <c r="P18" i="23"/>
  <c r="Q18" i="23" s="1"/>
  <c r="R18" i="23" s="1"/>
  <c r="BK42" i="1"/>
  <c r="BK19" i="1"/>
  <c r="CM5" i="1"/>
  <c r="CM60" i="1"/>
  <c r="CM64" i="1"/>
  <c r="BK26" i="1"/>
  <c r="BK60" i="1"/>
  <c r="BK25" i="1"/>
  <c r="EC46" i="1"/>
  <c r="BK64" i="1"/>
  <c r="BK62" i="1"/>
  <c r="BK37" i="1"/>
  <c r="CM56" i="1"/>
  <c r="BK61" i="1"/>
  <c r="BK33" i="1"/>
  <c r="BK15" i="1"/>
  <c r="BK48" i="1"/>
  <c r="BK5" i="1"/>
  <c r="BK32" i="1"/>
  <c r="BK28" i="1"/>
  <c r="BK68" i="1"/>
  <c r="BY25" i="1"/>
  <c r="CM40" i="1"/>
  <c r="CM20" i="1"/>
  <c r="CM32" i="1"/>
  <c r="CM37" i="1"/>
  <c r="BK24" i="1"/>
  <c r="BK39" i="1"/>
  <c r="BK63" i="1"/>
  <c r="BK20" i="1"/>
  <c r="BK65" i="1"/>
  <c r="AW52" i="1"/>
  <c r="AW37" i="1"/>
  <c r="AW40" i="1"/>
  <c r="AW65" i="1"/>
  <c r="AW29" i="1"/>
  <c r="AW24" i="1"/>
  <c r="AW60" i="1"/>
  <c r="AW62" i="1"/>
  <c r="DA58" i="1"/>
  <c r="DA28" i="1"/>
  <c r="DA20" i="1"/>
  <c r="AW64" i="1"/>
  <c r="AW16" i="1"/>
  <c r="AW22" i="1"/>
  <c r="AW71" i="1"/>
  <c r="AW61" i="1"/>
  <c r="AW25" i="1"/>
  <c r="AW35" i="1"/>
  <c r="AW20" i="1"/>
  <c r="AW38" i="1"/>
  <c r="AW69" i="1"/>
  <c r="AW59" i="1"/>
  <c r="AW23" i="1"/>
  <c r="AW39" i="1"/>
  <c r="BY7" i="1"/>
  <c r="BY28" i="1"/>
  <c r="DA68" i="1"/>
  <c r="DA37" i="1"/>
  <c r="DA52" i="1"/>
  <c r="AW45" i="1"/>
  <c r="AW47" i="1" s="1"/>
  <c r="AW19" i="1"/>
  <c r="DO16" i="1"/>
  <c r="IE16" i="1" s="1"/>
  <c r="DO67" i="1"/>
  <c r="IE67" i="1" s="1"/>
  <c r="DO68" i="1"/>
  <c r="IE68" i="1" s="1"/>
  <c r="DO33" i="1"/>
  <c r="IE33" i="1" s="1"/>
  <c r="DO28" i="1"/>
  <c r="DO30" i="1"/>
  <c r="IE30" i="1" s="1"/>
  <c r="DO38" i="1"/>
  <c r="IE38" i="1" s="1"/>
  <c r="DO6" i="1"/>
  <c r="IE6" i="1" s="1"/>
  <c r="DO43" i="1"/>
  <c r="IE43" i="1" s="1"/>
  <c r="BK70" i="1"/>
  <c r="BK6" i="1"/>
  <c r="AW17" i="1"/>
  <c r="AW26" i="1"/>
  <c r="BK23" i="1"/>
  <c r="BK30" i="1"/>
  <c r="AW68" i="1"/>
  <c r="AW7" i="1"/>
  <c r="AW27" i="1"/>
  <c r="AW42" i="1"/>
  <c r="BK35" i="1"/>
  <c r="AW67" i="1"/>
  <c r="AW34" i="1"/>
  <c r="BK54" i="1"/>
  <c r="AW58" i="1"/>
  <c r="BY48" i="1"/>
  <c r="BY50" i="1"/>
  <c r="DA11" i="1"/>
  <c r="DA48" i="1"/>
  <c r="DA26" i="1"/>
  <c r="CM19" i="1"/>
  <c r="CM30" i="1"/>
  <c r="CM59" i="1"/>
  <c r="CM58" i="1"/>
  <c r="CM45" i="1"/>
  <c r="BK52" i="1"/>
  <c r="BK45" i="1"/>
  <c r="BK22" i="1"/>
  <c r="BK13" i="1"/>
  <c r="AW30" i="1"/>
  <c r="BK27" i="1"/>
  <c r="EC205" i="1"/>
  <c r="DA40" i="1"/>
  <c r="DA33" i="1"/>
  <c r="DA6" i="1"/>
  <c r="DA18" i="1"/>
  <c r="DA15" i="1"/>
  <c r="DA56" i="1"/>
  <c r="DA55" i="1"/>
  <c r="DA19" i="1"/>
  <c r="DA63" i="1"/>
  <c r="DA54" i="1"/>
  <c r="DA30" i="1"/>
  <c r="DA32" i="1"/>
  <c r="DA45" i="1"/>
  <c r="BY18" i="1"/>
  <c r="BY68" i="1"/>
  <c r="BY71" i="1"/>
  <c r="DA39" i="1"/>
  <c r="DA24" i="1"/>
  <c r="DA69" i="1"/>
  <c r="DA13" i="1"/>
  <c r="DA59" i="1"/>
  <c r="DA34" i="1"/>
  <c r="DA67" i="1"/>
  <c r="DA27" i="1"/>
  <c r="DA38" i="1"/>
  <c r="DA5" i="1"/>
  <c r="DA43" i="1"/>
  <c r="DA16" i="1"/>
  <c r="DA71" i="1"/>
  <c r="P10" i="23"/>
  <c r="Q5" i="23" s="1"/>
  <c r="R5" i="23" s="1"/>
  <c r="P19" i="23"/>
  <c r="Q23" i="23"/>
  <c r="R23" i="23" s="1"/>
  <c r="DO40" i="1"/>
  <c r="IE40" i="1" s="1"/>
  <c r="DO50" i="1"/>
  <c r="IE50" i="1" s="1"/>
  <c r="DO11" i="1"/>
  <c r="IE11" i="1" s="1"/>
  <c r="DO35" i="1"/>
  <c r="IE35" i="1" s="1"/>
  <c r="DO32" i="1"/>
  <c r="IE32" i="1" s="1"/>
  <c r="DO45" i="1"/>
  <c r="IE45" i="1" s="1"/>
  <c r="DO71" i="1"/>
  <c r="IE71" i="1" s="1"/>
  <c r="DO70" i="1"/>
  <c r="IE70" i="1" s="1"/>
  <c r="DO13" i="1"/>
  <c r="IE13" i="1" s="1"/>
  <c r="DO17" i="1"/>
  <c r="IE17" i="1" s="1"/>
  <c r="DO55" i="1"/>
  <c r="IE55" i="1" s="1"/>
  <c r="DO18" i="1"/>
  <c r="IE18" i="1" s="1"/>
  <c r="DO63" i="1"/>
  <c r="BY19" i="1"/>
  <c r="BY64" i="1"/>
  <c r="BY42" i="1"/>
  <c r="BY56" i="1"/>
  <c r="DA53" i="1"/>
  <c r="DA25" i="1"/>
  <c r="DA60" i="1"/>
  <c r="DA22" i="1"/>
  <c r="DA70" i="1"/>
  <c r="DA65" i="1"/>
  <c r="DA62" i="1"/>
  <c r="DA17" i="1"/>
  <c r="DA42" i="1"/>
  <c r="DA7" i="1"/>
  <c r="DA61" i="1"/>
  <c r="CM35" i="1"/>
  <c r="CM23" i="1"/>
  <c r="CM67" i="1"/>
  <c r="CM62" i="1"/>
  <c r="CM38" i="1"/>
  <c r="CM16" i="1"/>
  <c r="P24" i="23"/>
  <c r="W44" i="22"/>
  <c r="X44" i="22" s="1"/>
  <c r="BY6" i="1"/>
  <c r="BY32" i="1"/>
  <c r="BY5" i="1"/>
  <c r="BY65" i="1"/>
  <c r="BY38" i="1"/>
  <c r="BY29" i="1"/>
  <c r="BY59" i="1"/>
  <c r="BY35" i="1"/>
  <c r="BY33" i="1"/>
  <c r="BY43" i="1"/>
  <c r="BY52" i="1"/>
  <c r="BY16" i="1"/>
  <c r="BY24" i="1"/>
  <c r="BY13" i="1"/>
  <c r="BY61" i="1"/>
  <c r="BY62" i="1"/>
  <c r="BY26" i="1"/>
  <c r="BY45" i="1"/>
  <c r="BY37" i="1"/>
  <c r="BY22" i="1"/>
  <c r="BY49" i="1" s="1"/>
  <c r="BY15" i="1"/>
  <c r="BY23" i="1"/>
  <c r="BY55" i="1"/>
  <c r="BY39" i="1"/>
  <c r="CM7" i="1"/>
  <c r="CM25" i="1"/>
  <c r="CM68" i="1"/>
  <c r="CM43" i="1"/>
  <c r="CM63" i="1"/>
  <c r="CM53" i="1"/>
  <c r="CM18" i="1"/>
  <c r="CM69" i="1"/>
  <c r="CM13" i="1"/>
  <c r="CM34" i="1"/>
  <c r="CM17" i="1"/>
  <c r="CM65" i="1"/>
  <c r="CM52" i="1"/>
  <c r="X38" i="22"/>
  <c r="P8" i="23"/>
  <c r="Q3" i="23" s="1"/>
  <c r="R3" i="23" s="1"/>
  <c r="BY34" i="1"/>
  <c r="BY70" i="1"/>
  <c r="BY58" i="1"/>
  <c r="BY60" i="1"/>
  <c r="BY40" i="1"/>
  <c r="BY20" i="1"/>
  <c r="BY17" i="1"/>
  <c r="BY30" i="1"/>
  <c r="BY53" i="1"/>
  <c r="BY69" i="1"/>
  <c r="BY54" i="1"/>
  <c r="BY63" i="1"/>
  <c r="CM42" i="1"/>
  <c r="CM55" i="1"/>
  <c r="CM39" i="1"/>
  <c r="CM48" i="1"/>
  <c r="CM61" i="1"/>
  <c r="CM26" i="1"/>
  <c r="CM6" i="1"/>
  <c r="CM29" i="1"/>
  <c r="CM15" i="1"/>
  <c r="CM27" i="1"/>
  <c r="CM24" i="1"/>
  <c r="CM50" i="1"/>
  <c r="W21" i="22"/>
  <c r="X21" i="22" s="1"/>
  <c r="W37" i="22"/>
  <c r="X37" i="22" s="1"/>
  <c r="P12" i="23"/>
  <c r="P14" i="23"/>
  <c r="P13" i="23"/>
  <c r="W47" i="22"/>
  <c r="Y17" i="22"/>
  <c r="AA47" i="22"/>
  <c r="P15" i="23"/>
  <c r="C62" i="23"/>
  <c r="E30" i="23"/>
  <c r="P30" i="23" s="1"/>
  <c r="Q30" i="23" s="1"/>
  <c r="R30" i="23" s="1"/>
  <c r="P29" i="23"/>
  <c r="Q29" i="23" s="1"/>
  <c r="R29" i="23" s="1"/>
  <c r="AA21" i="22"/>
  <c r="AB21" i="22" s="1"/>
  <c r="AB4" i="22"/>
  <c r="Y4" i="22"/>
  <c r="AC17" i="22"/>
  <c r="X2" i="1"/>
  <c r="X3" i="1" s="1"/>
  <c r="X14" i="1" s="1"/>
  <c r="AB38" i="22"/>
  <c r="AE44" i="22"/>
  <c r="AA44" i="22"/>
  <c r="AA37" i="22"/>
  <c r="AB37" i="22" s="1"/>
  <c r="AE37" i="22"/>
  <c r="AF37" i="22" s="1"/>
  <c r="AF38" i="22"/>
  <c r="AG38" i="22"/>
  <c r="AL2" i="1"/>
  <c r="AL3" i="1" s="1"/>
  <c r="AL14" i="1" s="1"/>
  <c r="KM14" i="1" s="1"/>
  <c r="AM1" i="1"/>
  <c r="Y2" i="1"/>
  <c r="Y3" i="1" s="1"/>
  <c r="Y14" i="1" s="1"/>
  <c r="AF47" i="22"/>
  <c r="AW205" i="1" l="1"/>
  <c r="AW49" i="1"/>
  <c r="AO8" i="1"/>
  <c r="AP8" i="1" s="1"/>
  <c r="CM46" i="1"/>
  <c r="BK49" i="1"/>
  <c r="BK46" i="1"/>
  <c r="AW18" i="1"/>
  <c r="BK205" i="1"/>
  <c r="Q13" i="23"/>
  <c r="R13" i="23" s="1"/>
  <c r="DO49" i="1"/>
  <c r="IE49" i="1" s="1"/>
  <c r="DO205" i="1"/>
  <c r="DO46" i="1"/>
  <c r="IE46" i="1" s="1"/>
  <c r="DA49" i="1"/>
  <c r="DA205" i="1"/>
  <c r="AW50" i="1"/>
  <c r="BY205" i="1"/>
  <c r="AW46" i="1"/>
  <c r="BK50" i="1"/>
  <c r="Q24" i="23"/>
  <c r="R24" i="23" s="1"/>
  <c r="IE28" i="1"/>
  <c r="Q10" i="23"/>
  <c r="R10" i="23" s="1"/>
  <c r="Q14" i="23"/>
  <c r="R14" i="23" s="1"/>
  <c r="BK18" i="1"/>
  <c r="Q8" i="23"/>
  <c r="R8" i="23" s="1"/>
  <c r="Q15" i="23"/>
  <c r="R15" i="23" s="1"/>
  <c r="Q25" i="23"/>
  <c r="R25" i="23" s="1"/>
  <c r="Y44" i="22"/>
  <c r="BY46" i="1"/>
  <c r="Q19" i="23"/>
  <c r="R19" i="23" s="1"/>
  <c r="CM205" i="1"/>
  <c r="CM49" i="1"/>
  <c r="Q12" i="23"/>
  <c r="R12" i="23" s="1"/>
  <c r="Q7" i="23"/>
  <c r="R7" i="23" s="1"/>
  <c r="X47" i="22"/>
  <c r="Y47" i="22"/>
  <c r="Q9" i="23"/>
  <c r="R9" i="23" s="1"/>
  <c r="AB47" i="22"/>
  <c r="AC47" i="22"/>
  <c r="AC44" i="22"/>
  <c r="AB44" i="22"/>
  <c r="AG44" i="22"/>
  <c r="AF44" i="22"/>
  <c r="AN1" i="1"/>
  <c r="AM2" i="1"/>
  <c r="AM3" i="1" s="1"/>
  <c r="AM14" i="1" s="1"/>
  <c r="AO47" i="1" l="1"/>
  <c r="KP47" i="1" s="1"/>
  <c r="KN14" i="1"/>
  <c r="AN2" i="1"/>
  <c r="AN3" i="1" s="1"/>
  <c r="AN14" i="1" s="1"/>
  <c r="KO14" i="1" s="1"/>
  <c r="AO1" i="1"/>
  <c r="AQ8" i="1"/>
  <c r="AP47" i="1"/>
  <c r="KQ47" i="1" s="1"/>
  <c r="AO2" i="1" l="1"/>
  <c r="AO3" i="1" s="1"/>
  <c r="AO14" i="1" s="1"/>
  <c r="KP14" i="1" s="1"/>
  <c r="AP1" i="1"/>
  <c r="AQ47" i="1"/>
  <c r="KR47" i="1" s="1"/>
  <c r="AR8" i="1"/>
  <c r="AP2" i="1" l="1"/>
  <c r="AP3" i="1" s="1"/>
  <c r="AP14" i="1" s="1"/>
  <c r="KQ14" i="1" s="1"/>
  <c r="AQ1" i="1"/>
  <c r="AR47" i="1"/>
  <c r="KS47" i="1" s="1"/>
  <c r="AS8" i="1"/>
  <c r="AR1" i="1" l="1"/>
  <c r="AQ2" i="1"/>
  <c r="AQ3" i="1" s="1"/>
  <c r="AQ14" i="1" s="1"/>
  <c r="KR14" i="1" s="1"/>
  <c r="AS47" i="1"/>
  <c r="KT47" i="1" s="1"/>
  <c r="AT8" i="1"/>
  <c r="AR2" i="1" l="1"/>
  <c r="AR3" i="1" s="1"/>
  <c r="AR14" i="1" s="1"/>
  <c r="KS14" i="1" s="1"/>
  <c r="AS1" i="1"/>
  <c r="AT47" i="1"/>
  <c r="KU47" i="1" s="1"/>
  <c r="AU8" i="1"/>
  <c r="AT1" i="1" l="1"/>
  <c r="AS2" i="1"/>
  <c r="AS3" i="1" s="1"/>
  <c r="AS14" i="1" s="1"/>
  <c r="KT14" i="1" s="1"/>
  <c r="AX8" i="1"/>
  <c r="BJ8" i="1"/>
  <c r="AU47" i="1"/>
  <c r="KV47" i="1" s="1"/>
  <c r="AT2" i="1" l="1"/>
  <c r="AT3" i="1" s="1"/>
  <c r="AT14" i="1" s="1"/>
  <c r="KU14" i="1" s="1"/>
  <c r="AU1" i="1"/>
  <c r="AY8" i="1"/>
  <c r="AX47" i="1"/>
  <c r="BK8" i="1"/>
  <c r="BK47" i="1" s="1"/>
  <c r="BJ47" i="1"/>
  <c r="AX1" i="1" l="1"/>
  <c r="AU2" i="1"/>
  <c r="AU3" i="1" s="1"/>
  <c r="AU14" i="1" s="1"/>
  <c r="ED47" i="1"/>
  <c r="EE47" i="1" s="1"/>
  <c r="KW47" i="1"/>
  <c r="AY47" i="1"/>
  <c r="AZ8" i="1"/>
  <c r="KV14" i="1" l="1"/>
  <c r="AW14" i="1"/>
  <c r="AX2" i="1"/>
  <c r="AX3" i="1" s="1"/>
  <c r="AX14" i="1" s="1"/>
  <c r="AY1" i="1"/>
  <c r="KX47" i="1"/>
  <c r="EF47" i="1"/>
  <c r="EG47" i="1" s="1"/>
  <c r="AZ47" i="1"/>
  <c r="BA8" i="1"/>
  <c r="KW14" i="1" l="1"/>
  <c r="ED14" i="1"/>
  <c r="EE14" i="1" s="1"/>
  <c r="AZ1" i="1"/>
  <c r="AY2" i="1"/>
  <c r="AY3" i="1" s="1"/>
  <c r="AY14" i="1" s="1"/>
  <c r="KY47" i="1"/>
  <c r="EH47" i="1"/>
  <c r="EI47" i="1" s="1"/>
  <c r="BB8" i="1"/>
  <c r="BA47" i="1"/>
  <c r="EF14" i="1" l="1"/>
  <c r="EG14" i="1" s="1"/>
  <c r="KX14" i="1"/>
  <c r="AZ2" i="1"/>
  <c r="AZ3" i="1" s="1"/>
  <c r="AZ14" i="1" s="1"/>
  <c r="BA1" i="1"/>
  <c r="EJ47" i="1"/>
  <c r="EK47" i="1" s="1"/>
  <c r="IR47" i="1" s="1"/>
  <c r="IS47" i="1" s="1"/>
  <c r="KZ47" i="1"/>
  <c r="BB47" i="1"/>
  <c r="BC8" i="1"/>
  <c r="KY14" i="1" l="1"/>
  <c r="EH14" i="1"/>
  <c r="EI14" i="1" s="1"/>
  <c r="BB1" i="1"/>
  <c r="BA2" i="1"/>
  <c r="BA3" i="1" s="1"/>
  <c r="BA14" i="1" s="1"/>
  <c r="BD8" i="1"/>
  <c r="BC47" i="1"/>
  <c r="LA47" i="1"/>
  <c r="EL47" i="1"/>
  <c r="EM47" i="1" s="1"/>
  <c r="EJ14" i="1" l="1"/>
  <c r="EK14" i="1" s="1"/>
  <c r="IR14" i="1" s="1"/>
  <c r="IS14" i="1" s="1"/>
  <c r="KZ14" i="1"/>
  <c r="BC1" i="1"/>
  <c r="BB2" i="1"/>
  <c r="BB3" i="1" s="1"/>
  <c r="BB14" i="1" s="1"/>
  <c r="EN47" i="1"/>
  <c r="EO47" i="1" s="1"/>
  <c r="LB47" i="1"/>
  <c r="BE8" i="1"/>
  <c r="BD47" i="1"/>
  <c r="LA14" i="1" l="1"/>
  <c r="EL14" i="1"/>
  <c r="EM14" i="1" s="1"/>
  <c r="BC2" i="1"/>
  <c r="BC3" i="1" s="1"/>
  <c r="BC14" i="1" s="1"/>
  <c r="BD1" i="1"/>
  <c r="EP47" i="1"/>
  <c r="EQ47" i="1" s="1"/>
  <c r="LC47" i="1"/>
  <c r="BE47" i="1"/>
  <c r="BF8" i="1"/>
  <c r="LB14" i="1" l="1"/>
  <c r="EN14" i="1"/>
  <c r="EO14" i="1" s="1"/>
  <c r="BD2" i="1"/>
  <c r="BD3" i="1" s="1"/>
  <c r="BD14" i="1" s="1"/>
  <c r="BE1" i="1"/>
  <c r="BG8" i="1"/>
  <c r="BF47" i="1"/>
  <c r="ER47" i="1"/>
  <c r="ES47" i="1" s="1"/>
  <c r="LD47" i="1"/>
  <c r="LC14" i="1" l="1"/>
  <c r="EP14" i="1"/>
  <c r="EQ14" i="1" s="1"/>
  <c r="BE2" i="1"/>
  <c r="BE3" i="1" s="1"/>
  <c r="BE14" i="1" s="1"/>
  <c r="BF1" i="1"/>
  <c r="ET47" i="1"/>
  <c r="EU47" i="1" s="1"/>
  <c r="LE47" i="1"/>
  <c r="BG47" i="1"/>
  <c r="BH8" i="1"/>
  <c r="LD14" i="1" l="1"/>
  <c r="ER14" i="1"/>
  <c r="ES14" i="1" s="1"/>
  <c r="BG1" i="1"/>
  <c r="BF2" i="1"/>
  <c r="BF3" i="1" s="1"/>
  <c r="BF14" i="1" s="1"/>
  <c r="BH47" i="1"/>
  <c r="BI8" i="1"/>
  <c r="EV47" i="1"/>
  <c r="EW47" i="1" s="1"/>
  <c r="LF47" i="1"/>
  <c r="LE14" i="1" l="1"/>
  <c r="ET14" i="1"/>
  <c r="EU14" i="1" s="1"/>
  <c r="BG2" i="1"/>
  <c r="BG3" i="1" s="1"/>
  <c r="BG14" i="1" s="1"/>
  <c r="BH1" i="1"/>
  <c r="BI47" i="1"/>
  <c r="BX8" i="1"/>
  <c r="BL8" i="1"/>
  <c r="LG47" i="1"/>
  <c r="EX47" i="1"/>
  <c r="EY47" i="1" s="1"/>
  <c r="LF14" i="1" l="1"/>
  <c r="EV14" i="1"/>
  <c r="EW14" i="1" s="1"/>
  <c r="BI1" i="1"/>
  <c r="BH2" i="1"/>
  <c r="BH3" i="1" s="1"/>
  <c r="BH14" i="1" s="1"/>
  <c r="BM8" i="1"/>
  <c r="BL47" i="1"/>
  <c r="BY8" i="1"/>
  <c r="BX47" i="1"/>
  <c r="LH47" i="1"/>
  <c r="EZ47" i="1"/>
  <c r="FA47" i="1" s="1"/>
  <c r="BL1" i="1" l="1"/>
  <c r="BI2" i="1"/>
  <c r="BI3" i="1" s="1"/>
  <c r="BI14" i="1" s="1"/>
  <c r="LG14" i="1"/>
  <c r="EX14" i="1"/>
  <c r="EY14" i="1" s="1"/>
  <c r="FB47" i="1"/>
  <c r="FC47" i="1" s="1"/>
  <c r="LI47" i="1"/>
  <c r="BM47" i="1"/>
  <c r="BN8" i="1"/>
  <c r="LH14" i="1" l="1"/>
  <c r="EZ14" i="1"/>
  <c r="FA14" i="1" s="1"/>
  <c r="BK14" i="1"/>
  <c r="BM1" i="1"/>
  <c r="BL2" i="1"/>
  <c r="BL3" i="1" s="1"/>
  <c r="BL14" i="1" s="1"/>
  <c r="LJ47" i="1"/>
  <c r="FD47" i="1"/>
  <c r="FE47" i="1" s="1"/>
  <c r="BN47" i="1"/>
  <c r="BO8" i="1"/>
  <c r="LI14" i="1" l="1"/>
  <c r="FB14" i="1"/>
  <c r="FC14" i="1" s="1"/>
  <c r="BN1" i="1"/>
  <c r="BM2" i="1"/>
  <c r="BM3" i="1" s="1"/>
  <c r="BM14" i="1" s="1"/>
  <c r="FF47" i="1"/>
  <c r="FG47" i="1" s="1"/>
  <c r="LK47" i="1"/>
  <c r="BO47" i="1"/>
  <c r="BP8" i="1"/>
  <c r="LJ14" i="1" l="1"/>
  <c r="FD14" i="1"/>
  <c r="FE14" i="1" s="1"/>
  <c r="BN2" i="1"/>
  <c r="BN3" i="1" s="1"/>
  <c r="BN14" i="1" s="1"/>
  <c r="BO1" i="1"/>
  <c r="FH47" i="1"/>
  <c r="FI47" i="1" s="1"/>
  <c r="LL47" i="1"/>
  <c r="BQ8" i="1"/>
  <c r="BP47" i="1"/>
  <c r="FF14" i="1" l="1"/>
  <c r="FG14" i="1" s="1"/>
  <c r="LK14" i="1"/>
  <c r="BP1" i="1"/>
  <c r="BO2" i="1"/>
  <c r="BO3" i="1" s="1"/>
  <c r="BO14" i="1" s="1"/>
  <c r="FJ47" i="1"/>
  <c r="FK47" i="1" s="1"/>
  <c r="LM47" i="1"/>
  <c r="BR8" i="1"/>
  <c r="BQ47" i="1"/>
  <c r="BQ1" i="1" l="1"/>
  <c r="BP2" i="1"/>
  <c r="BP3" i="1" s="1"/>
  <c r="BP14" i="1" s="1"/>
  <c r="LL14" i="1"/>
  <c r="FH14" i="1"/>
  <c r="FI14" i="1" s="1"/>
  <c r="FL47" i="1"/>
  <c r="FM47" i="1" s="1"/>
  <c r="LN47" i="1"/>
  <c r="BR47" i="1"/>
  <c r="BS8" i="1"/>
  <c r="FJ14" i="1" l="1"/>
  <c r="FK14" i="1" s="1"/>
  <c r="LM14" i="1"/>
  <c r="BQ2" i="1"/>
  <c r="BQ3" i="1" s="1"/>
  <c r="BQ14" i="1" s="1"/>
  <c r="BR1" i="1"/>
  <c r="BS47" i="1"/>
  <c r="BT8" i="1"/>
  <c r="LO47" i="1"/>
  <c r="FN47" i="1"/>
  <c r="FO47" i="1" s="1"/>
  <c r="FL14" i="1" l="1"/>
  <c r="FM14" i="1" s="1"/>
  <c r="LN14" i="1"/>
  <c r="BR2" i="1"/>
  <c r="BR3" i="1" s="1"/>
  <c r="BR14" i="1" s="1"/>
  <c r="BS1" i="1"/>
  <c r="BT47" i="1"/>
  <c r="BU8" i="1"/>
  <c r="FP47" i="1"/>
  <c r="FQ47" i="1" s="1"/>
  <c r="LP47" i="1"/>
  <c r="FN14" i="1" l="1"/>
  <c r="FO14" i="1" s="1"/>
  <c r="LO14" i="1"/>
  <c r="BS2" i="1"/>
  <c r="BS3" i="1" s="1"/>
  <c r="BS14" i="1" s="1"/>
  <c r="BT1" i="1"/>
  <c r="BU47" i="1"/>
  <c r="BV8" i="1"/>
  <c r="LQ47" i="1"/>
  <c r="FR47" i="1"/>
  <c r="FS47" i="1" s="1"/>
  <c r="LP14" i="1" l="1"/>
  <c r="FP14" i="1"/>
  <c r="FQ14" i="1" s="1"/>
  <c r="BU1" i="1"/>
  <c r="BT2" i="1"/>
  <c r="BT3" i="1" s="1"/>
  <c r="BT14" i="1" s="1"/>
  <c r="BV47" i="1"/>
  <c r="BW8" i="1"/>
  <c r="LR47" i="1"/>
  <c r="FT47" i="1"/>
  <c r="FU47" i="1" s="1"/>
  <c r="BU2" i="1" l="1"/>
  <c r="BU3" i="1" s="1"/>
  <c r="BU14" i="1" s="1"/>
  <c r="BV1" i="1"/>
  <c r="FR14" i="1"/>
  <c r="FS14" i="1" s="1"/>
  <c r="LQ14" i="1"/>
  <c r="BW47" i="1"/>
  <c r="CL8" i="1"/>
  <c r="BZ8" i="1"/>
  <c r="LS47" i="1"/>
  <c r="FV47" i="1"/>
  <c r="FW47" i="1" s="1"/>
  <c r="FT14" i="1" l="1"/>
  <c r="FU14" i="1" s="1"/>
  <c r="LR14" i="1"/>
  <c r="BV2" i="1"/>
  <c r="BV3" i="1" s="1"/>
  <c r="BV14" i="1" s="1"/>
  <c r="BW1" i="1"/>
  <c r="CL47" i="1"/>
  <c r="S45" i="22" s="1"/>
  <c r="T45" i="22" s="1"/>
  <c r="U45" i="22" s="1"/>
  <c r="S7" i="22"/>
  <c r="T7" i="22" s="1"/>
  <c r="U7" i="22" s="1"/>
  <c r="CM8" i="1"/>
  <c r="LT47" i="1"/>
  <c r="FX47" i="1"/>
  <c r="FY47" i="1" s="1"/>
  <c r="BY47" i="1"/>
  <c r="CA8" i="1"/>
  <c r="BZ47" i="1"/>
  <c r="LS14" i="1" l="1"/>
  <c r="FV14" i="1"/>
  <c r="FW14" i="1" s="1"/>
  <c r="BZ1" i="1"/>
  <c r="BW2" i="1"/>
  <c r="BW3" i="1" s="1"/>
  <c r="BW14" i="1" s="1"/>
  <c r="LU47" i="1"/>
  <c r="FZ47" i="1"/>
  <c r="GA47" i="1" s="1"/>
  <c r="CA47" i="1"/>
  <c r="CB8" i="1"/>
  <c r="CA1" i="1" l="1"/>
  <c r="BZ2" i="1"/>
  <c r="BZ3" i="1" s="1"/>
  <c r="BZ14" i="1" s="1"/>
  <c r="LT14" i="1"/>
  <c r="FX14" i="1"/>
  <c r="FY14" i="1" s="1"/>
  <c r="BY14" i="1"/>
  <c r="CB47" i="1"/>
  <c r="CC8" i="1"/>
  <c r="LV47" i="1"/>
  <c r="GB47" i="1"/>
  <c r="GC47" i="1" s="1"/>
  <c r="LU14" i="1" l="1"/>
  <c r="FZ14" i="1"/>
  <c r="GA14" i="1" s="1"/>
  <c r="CB1" i="1"/>
  <c r="CA2" i="1"/>
  <c r="CA3" i="1" s="1"/>
  <c r="CA14" i="1" s="1"/>
  <c r="CC47" i="1"/>
  <c r="CD8" i="1"/>
  <c r="LW47" i="1"/>
  <c r="GD47" i="1"/>
  <c r="GE47" i="1" s="1"/>
  <c r="GB14" i="1" l="1"/>
  <c r="GC14" i="1" s="1"/>
  <c r="LV14" i="1"/>
  <c r="CB2" i="1"/>
  <c r="CB3" i="1" s="1"/>
  <c r="CB14" i="1" s="1"/>
  <c r="CC1" i="1"/>
  <c r="CD47" i="1"/>
  <c r="CE8" i="1"/>
  <c r="LX47" i="1"/>
  <c r="GF47" i="1"/>
  <c r="GG47" i="1" s="1"/>
  <c r="LW14" i="1" l="1"/>
  <c r="GD14" i="1"/>
  <c r="GE14" i="1" s="1"/>
  <c r="CC2" i="1"/>
  <c r="CC3" i="1" s="1"/>
  <c r="CC14" i="1" s="1"/>
  <c r="CD1" i="1"/>
  <c r="CE47" i="1"/>
  <c r="CF8" i="1"/>
  <c r="GH47" i="1"/>
  <c r="GI47" i="1" s="1"/>
  <c r="LY47" i="1"/>
  <c r="GF14" i="1" l="1"/>
  <c r="GG14" i="1" s="1"/>
  <c r="LX14" i="1"/>
  <c r="CE1" i="1"/>
  <c r="CD2" i="1"/>
  <c r="CD3" i="1" s="1"/>
  <c r="CD14" i="1" s="1"/>
  <c r="CF47" i="1"/>
  <c r="CG8" i="1"/>
  <c r="LZ47" i="1"/>
  <c r="GJ47" i="1"/>
  <c r="GK47" i="1" s="1"/>
  <c r="GH14" i="1" l="1"/>
  <c r="GI14" i="1" s="1"/>
  <c r="LY14" i="1"/>
  <c r="CF1" i="1"/>
  <c r="CE2" i="1"/>
  <c r="CE3" i="1" s="1"/>
  <c r="CE14" i="1" s="1"/>
  <c r="CG47" i="1"/>
  <c r="CH8" i="1"/>
  <c r="MA47" i="1"/>
  <c r="GL47" i="1"/>
  <c r="GM47" i="1" s="1"/>
  <c r="LZ14" i="1" l="1"/>
  <c r="GJ14" i="1"/>
  <c r="GK14" i="1" s="1"/>
  <c r="CG1" i="1"/>
  <c r="CF2" i="1"/>
  <c r="CF3" i="1" s="1"/>
  <c r="CF14" i="1" s="1"/>
  <c r="CI8" i="1"/>
  <c r="CH47" i="1"/>
  <c r="GN47" i="1"/>
  <c r="GO47" i="1" s="1"/>
  <c r="MB47" i="1"/>
  <c r="CG2" i="1" l="1"/>
  <c r="CG3" i="1" s="1"/>
  <c r="CG14" i="1" s="1"/>
  <c r="CH1" i="1"/>
  <c r="GL14" i="1"/>
  <c r="GM14" i="1" s="1"/>
  <c r="MA14" i="1"/>
  <c r="MC47" i="1"/>
  <c r="GP47" i="1"/>
  <c r="GQ47" i="1" s="1"/>
  <c r="CI47" i="1"/>
  <c r="CJ8" i="1"/>
  <c r="CH2" i="1" l="1"/>
  <c r="CH3" i="1" s="1"/>
  <c r="CH14" i="1" s="1"/>
  <c r="CI1" i="1"/>
  <c r="GN14" i="1"/>
  <c r="GO14" i="1" s="1"/>
  <c r="MB14" i="1"/>
  <c r="CK8" i="1"/>
  <c r="CJ47" i="1"/>
  <c r="GR47" i="1"/>
  <c r="GS47" i="1" s="1"/>
  <c r="MD47" i="1"/>
  <c r="CI2" i="1" l="1"/>
  <c r="CI3" i="1" s="1"/>
  <c r="CI14" i="1" s="1"/>
  <c r="CJ1" i="1"/>
  <c r="MC14" i="1"/>
  <c r="GP14" i="1"/>
  <c r="GQ14" i="1" s="1"/>
  <c r="GT47" i="1"/>
  <c r="GU47" i="1" s="1"/>
  <c r="ME47" i="1"/>
  <c r="CZ8" i="1"/>
  <c r="CK47" i="1"/>
  <c r="CN8" i="1"/>
  <c r="GR14" i="1" l="1"/>
  <c r="GS14" i="1" s="1"/>
  <c r="MD14" i="1"/>
  <c r="CJ2" i="1"/>
  <c r="CJ3" i="1" s="1"/>
  <c r="CJ14" i="1" s="1"/>
  <c r="CK1" i="1"/>
  <c r="MF47" i="1"/>
  <c r="GV47" i="1"/>
  <c r="GW47" i="1" s="1"/>
  <c r="CM47" i="1"/>
  <c r="CZ47" i="1"/>
  <c r="V45" i="22" s="1"/>
  <c r="W45" i="22" s="1"/>
  <c r="V7" i="22"/>
  <c r="W7" i="22" s="1"/>
  <c r="DA8" i="1"/>
  <c r="CO8" i="1"/>
  <c r="CN47" i="1"/>
  <c r="GT14" i="1" l="1"/>
  <c r="GU14" i="1" s="1"/>
  <c r="ME14" i="1"/>
  <c r="CN1" i="1"/>
  <c r="CK2" i="1"/>
  <c r="CK3" i="1" s="1"/>
  <c r="CK14" i="1" s="1"/>
  <c r="MG47" i="1"/>
  <c r="GX47" i="1"/>
  <c r="GY47" i="1" s="1"/>
  <c r="X45" i="22"/>
  <c r="Y45" i="22"/>
  <c r="CO47" i="1"/>
  <c r="CP8" i="1"/>
  <c r="Y7" i="22"/>
  <c r="X7" i="22"/>
  <c r="MF14" i="1" l="1"/>
  <c r="GV14" i="1"/>
  <c r="GW14" i="1" s="1"/>
  <c r="CM14" i="1"/>
  <c r="CO1" i="1"/>
  <c r="CN2" i="1"/>
  <c r="CN3" i="1" s="1"/>
  <c r="CN14" i="1" s="1"/>
  <c r="CP47" i="1"/>
  <c r="CQ8" i="1"/>
  <c r="MH47" i="1"/>
  <c r="GZ47" i="1"/>
  <c r="HA47" i="1" s="1"/>
  <c r="MG14" i="1" l="1"/>
  <c r="GX14" i="1"/>
  <c r="GY14" i="1" s="1"/>
  <c r="CP1" i="1"/>
  <c r="CO2" i="1"/>
  <c r="CO3" i="1" s="1"/>
  <c r="CO14" i="1" s="1"/>
  <c r="CR8" i="1"/>
  <c r="CQ47" i="1"/>
  <c r="HB47" i="1"/>
  <c r="HC47" i="1" s="1"/>
  <c r="MI47" i="1"/>
  <c r="MH14" i="1" l="1"/>
  <c r="GZ14" i="1"/>
  <c r="HA14" i="1" s="1"/>
  <c r="CP2" i="1"/>
  <c r="CP3" i="1" s="1"/>
  <c r="CP14" i="1" s="1"/>
  <c r="CQ1" i="1"/>
  <c r="HD47" i="1"/>
  <c r="HE47" i="1" s="1"/>
  <c r="MJ47" i="1"/>
  <c r="CR47" i="1"/>
  <c r="CS8" i="1"/>
  <c r="HB14" i="1" l="1"/>
  <c r="HC14" i="1" s="1"/>
  <c r="MI14" i="1"/>
  <c r="CR1" i="1"/>
  <c r="CQ2" i="1"/>
  <c r="CQ3" i="1" s="1"/>
  <c r="CQ14" i="1" s="1"/>
  <c r="HF47" i="1"/>
  <c r="HG47" i="1" s="1"/>
  <c r="MK47" i="1"/>
  <c r="CT8" i="1"/>
  <c r="CS47" i="1"/>
  <c r="HD14" i="1" l="1"/>
  <c r="HE14" i="1" s="1"/>
  <c r="MJ14" i="1"/>
  <c r="CS1" i="1"/>
  <c r="CR2" i="1"/>
  <c r="CR3" i="1" s="1"/>
  <c r="CR14" i="1" s="1"/>
  <c r="ML47" i="1"/>
  <c r="HH47" i="1"/>
  <c r="HI47" i="1" s="1"/>
  <c r="CT47" i="1"/>
  <c r="CU8" i="1"/>
  <c r="HF14" i="1" l="1"/>
  <c r="HG14" i="1" s="1"/>
  <c r="MK14" i="1"/>
  <c r="CS2" i="1"/>
  <c r="CS3" i="1" s="1"/>
  <c r="CS14" i="1" s="1"/>
  <c r="CT1" i="1"/>
  <c r="MM47" i="1"/>
  <c r="HJ47" i="1"/>
  <c r="HK47" i="1" s="1"/>
  <c r="CU47" i="1"/>
  <c r="CV8" i="1"/>
  <c r="ML14" i="1" l="1"/>
  <c r="HH14" i="1"/>
  <c r="HI14" i="1" s="1"/>
  <c r="CU1" i="1"/>
  <c r="CT2" i="1"/>
  <c r="CT3" i="1" s="1"/>
  <c r="CT14" i="1" s="1"/>
  <c r="CV47" i="1"/>
  <c r="CW8" i="1"/>
  <c r="HL47" i="1"/>
  <c r="HM47" i="1" s="1"/>
  <c r="MN47" i="1"/>
  <c r="HJ14" i="1" l="1"/>
  <c r="HK14" i="1" s="1"/>
  <c r="MM14" i="1"/>
  <c r="CU2" i="1"/>
  <c r="CU3" i="1" s="1"/>
  <c r="CU14" i="1" s="1"/>
  <c r="CV1" i="1"/>
  <c r="MO47" i="1"/>
  <c r="HN47" i="1"/>
  <c r="HO47" i="1" s="1"/>
  <c r="CW47" i="1"/>
  <c r="CX8" i="1"/>
  <c r="JR8" i="1" s="1"/>
  <c r="MN14" i="1" l="1"/>
  <c r="HL14" i="1"/>
  <c r="HM14" i="1" s="1"/>
  <c r="CV2" i="1"/>
  <c r="CV3" i="1" s="1"/>
  <c r="CV14" i="1" s="1"/>
  <c r="CW1" i="1"/>
  <c r="CX47" i="1"/>
  <c r="JR47" i="1" s="1"/>
  <c r="CY8" i="1"/>
  <c r="HP47" i="1"/>
  <c r="HQ47" i="1" s="1"/>
  <c r="MP47" i="1"/>
  <c r="HN14" i="1" l="1"/>
  <c r="HO14" i="1" s="1"/>
  <c r="MO14" i="1"/>
  <c r="CX1" i="1"/>
  <c r="CW2" i="1"/>
  <c r="CW3" i="1" s="1"/>
  <c r="CW14" i="1" s="1"/>
  <c r="CY47" i="1"/>
  <c r="DB8" i="1"/>
  <c r="DN8" i="1"/>
  <c r="MQ47" i="1"/>
  <c r="HR47" i="1"/>
  <c r="HS47" i="1" s="1"/>
  <c r="CY1" i="1" l="1"/>
  <c r="CX2" i="1"/>
  <c r="CX3" i="1" s="1"/>
  <c r="CX14" i="1" s="1"/>
  <c r="JR14" i="1" s="1"/>
  <c r="HP14" i="1"/>
  <c r="HQ14" i="1" s="1"/>
  <c r="MP14" i="1"/>
  <c r="DC8" i="1"/>
  <c r="DB47" i="1"/>
  <c r="MR47" i="1"/>
  <c r="HT47" i="1"/>
  <c r="HU47" i="1" s="1"/>
  <c r="DA47" i="1"/>
  <c r="DO8" i="1"/>
  <c r="DN47" i="1"/>
  <c r="Z45" i="22" s="1"/>
  <c r="Z7" i="22"/>
  <c r="HR14" i="1" l="1"/>
  <c r="HS14" i="1" s="1"/>
  <c r="MQ14" i="1"/>
  <c r="CY2" i="1"/>
  <c r="CY3" i="1" s="1"/>
  <c r="CY14" i="1" s="1"/>
  <c r="DB1" i="1"/>
  <c r="MS47" i="1"/>
  <c r="HV47" i="1"/>
  <c r="HW47" i="1" s="1"/>
  <c r="DC47" i="1"/>
  <c r="DD8" i="1"/>
  <c r="AA7" i="22"/>
  <c r="AE7" i="22"/>
  <c r="AA45" i="22"/>
  <c r="AE45" i="22"/>
  <c r="HT14" i="1" l="1"/>
  <c r="HU14" i="1" s="1"/>
  <c r="MR14" i="1"/>
  <c r="DA14" i="1"/>
  <c r="DB2" i="1"/>
  <c r="DB3" i="1" s="1"/>
  <c r="DB14" i="1" s="1"/>
  <c r="DC1" i="1"/>
  <c r="AC7" i="22"/>
  <c r="AB7" i="22"/>
  <c r="AF45" i="22"/>
  <c r="AG45" i="22"/>
  <c r="DD47" i="1"/>
  <c r="DE8" i="1"/>
  <c r="AC45" i="22"/>
  <c r="AB45" i="22"/>
  <c r="HX47" i="1"/>
  <c r="HY47" i="1" s="1"/>
  <c r="MT47" i="1"/>
  <c r="AF7" i="22"/>
  <c r="AG7" i="22"/>
  <c r="HV14" i="1" l="1"/>
  <c r="HW14" i="1" s="1"/>
  <c r="MS14" i="1"/>
  <c r="DD1" i="1"/>
  <c r="DC2" i="1"/>
  <c r="DC3" i="1" s="1"/>
  <c r="DC14" i="1" s="1"/>
  <c r="DE47" i="1"/>
  <c r="DF8" i="1"/>
  <c r="MU47" i="1"/>
  <c r="HZ47" i="1"/>
  <c r="IA47" i="1" s="1"/>
  <c r="HX14" i="1" l="1"/>
  <c r="HY14" i="1" s="1"/>
  <c r="MT14" i="1"/>
  <c r="DE1" i="1"/>
  <c r="DD2" i="1"/>
  <c r="DD3" i="1" s="1"/>
  <c r="DD14" i="1" s="1"/>
  <c r="DF47" i="1"/>
  <c r="DG8" i="1"/>
  <c r="IB47" i="1"/>
  <c r="IC47" i="1" s="1"/>
  <c r="MV47" i="1"/>
  <c r="HZ14" i="1" l="1"/>
  <c r="IA14" i="1" s="1"/>
  <c r="MU14" i="1"/>
  <c r="DE2" i="1"/>
  <c r="DE3" i="1" s="1"/>
  <c r="DE14" i="1" s="1"/>
  <c r="DF1" i="1"/>
  <c r="DH8" i="1"/>
  <c r="DG47" i="1"/>
  <c r="MW47" i="1"/>
  <c r="ID47" i="1"/>
  <c r="MV14" i="1" l="1"/>
  <c r="IB14" i="1"/>
  <c r="IC14" i="1" s="1"/>
  <c r="DG1" i="1"/>
  <c r="DF2" i="1"/>
  <c r="DF3" i="1" s="1"/>
  <c r="DF14" i="1" s="1"/>
  <c r="MX47" i="1"/>
  <c r="IF47" i="1"/>
  <c r="IG47" i="1" s="1"/>
  <c r="DI8" i="1"/>
  <c r="DH47" i="1"/>
  <c r="MW14" i="1" l="1"/>
  <c r="ID14" i="1"/>
  <c r="DG2" i="1"/>
  <c r="DG3" i="1" s="1"/>
  <c r="DG14" i="1" s="1"/>
  <c r="DH1" i="1"/>
  <c r="DJ8" i="1"/>
  <c r="DI47" i="1"/>
  <c r="IH47" i="1"/>
  <c r="II47" i="1" s="1"/>
  <c r="MY47" i="1"/>
  <c r="MX14" i="1" l="1"/>
  <c r="IF14" i="1"/>
  <c r="IG14" i="1" s="1"/>
  <c r="DH2" i="1"/>
  <c r="DH3" i="1" s="1"/>
  <c r="DH14" i="1" s="1"/>
  <c r="DI1" i="1"/>
  <c r="IJ47" i="1"/>
  <c r="IK47" i="1" s="1"/>
  <c r="MZ47" i="1"/>
  <c r="DJ47" i="1"/>
  <c r="DK8" i="1"/>
  <c r="DL8" i="1" l="1"/>
  <c r="DK47" i="1"/>
  <c r="IH14" i="1"/>
  <c r="II14" i="1" s="1"/>
  <c r="MY14" i="1"/>
  <c r="DJ1" i="1"/>
  <c r="DI2" i="1"/>
  <c r="DI3" i="1" s="1"/>
  <c r="DI14" i="1" s="1"/>
  <c r="IL47" i="1"/>
  <c r="IM47" i="1" s="1"/>
  <c r="NA47" i="1"/>
  <c r="DM8" i="1" l="1"/>
  <c r="JS8" i="1"/>
  <c r="DL47" i="1"/>
  <c r="DO47" i="1" s="1"/>
  <c r="IE47" i="1" s="1"/>
  <c r="IN47" i="1"/>
  <c r="IO47" i="1" s="1"/>
  <c r="NB47" i="1"/>
  <c r="MZ14" i="1"/>
  <c r="IJ14" i="1"/>
  <c r="IK14" i="1" s="1"/>
  <c r="DK1" i="1"/>
  <c r="DJ2" i="1"/>
  <c r="DJ3" i="1" s="1"/>
  <c r="DJ14" i="1" s="1"/>
  <c r="IP47" i="1" l="1"/>
  <c r="IQ47" i="1" s="1"/>
  <c r="DP8" i="1"/>
  <c r="DQ8" i="1" s="1"/>
  <c r="DR8" i="1" s="1"/>
  <c r="DS8" i="1" s="1"/>
  <c r="DT8" i="1" s="1"/>
  <c r="DU8" i="1" s="1"/>
  <c r="DV8" i="1" s="1"/>
  <c r="DW8" i="1" s="1"/>
  <c r="DX8" i="1" s="1"/>
  <c r="DY8" i="1" s="1"/>
  <c r="DZ8" i="1" s="1"/>
  <c r="EA8" i="1" s="1"/>
  <c r="EB8" i="1"/>
  <c r="JS47" i="1"/>
  <c r="JT47" i="1" s="1"/>
  <c r="JU47" i="1" s="1"/>
  <c r="NC47" i="1"/>
  <c r="NA14" i="1"/>
  <c r="IL14" i="1"/>
  <c r="IM14" i="1" s="1"/>
  <c r="DL1" i="1"/>
  <c r="DK2" i="1"/>
  <c r="DK3" i="1" s="1"/>
  <c r="DK14" i="1" s="1"/>
  <c r="IN14" i="1" s="1"/>
  <c r="IO14" i="1" s="1"/>
  <c r="EC8" i="1" l="1"/>
  <c r="EB47" i="1"/>
  <c r="NB14" i="1"/>
  <c r="DM1" i="1"/>
  <c r="DL2" i="1"/>
  <c r="DL3" i="1" s="1"/>
  <c r="DL14" i="1" s="1"/>
  <c r="IP14" i="1" s="1"/>
  <c r="IQ14" i="1" s="1"/>
  <c r="JS14" i="1" l="1"/>
  <c r="JT14" i="1" s="1"/>
  <c r="JU14" i="1" s="1"/>
  <c r="NC14" i="1"/>
  <c r="DO14" i="1"/>
  <c r="IE14" i="1" s="1"/>
  <c r="DM2" i="1"/>
  <c r="DM3" i="1" s="1"/>
  <c r="DP1" i="1"/>
  <c r="DP2" i="1" l="1"/>
  <c r="DP3" i="1" s="1"/>
  <c r="DQ1" i="1"/>
  <c r="DR1" i="1" l="1"/>
  <c r="DQ2" i="1"/>
  <c r="DQ3" i="1" s="1"/>
  <c r="DS1" i="1" l="1"/>
  <c r="DR2" i="1"/>
  <c r="DR3" i="1" s="1"/>
  <c r="DT1" i="1" l="1"/>
  <c r="DS2" i="1"/>
  <c r="DS3" i="1" s="1"/>
  <c r="DT2" i="1" l="1"/>
  <c r="DT3" i="1" s="1"/>
  <c r="DU1" i="1"/>
  <c r="DV1" i="1" l="1"/>
  <c r="DU2" i="1"/>
  <c r="DU3" i="1" s="1"/>
  <c r="DW1" i="1" l="1"/>
  <c r="DV2" i="1"/>
  <c r="DV3" i="1" s="1"/>
  <c r="DX1" i="1" l="1"/>
  <c r="DW2" i="1"/>
  <c r="DW3" i="1" s="1"/>
  <c r="DX2" i="1" l="1"/>
  <c r="DX3" i="1" s="1"/>
  <c r="DY1" i="1"/>
  <c r="DZ1" i="1" l="1"/>
  <c r="DY2" i="1"/>
  <c r="DY3" i="1" s="1"/>
  <c r="DZ2" i="1" l="1"/>
  <c r="DZ3" i="1" s="1"/>
  <c r="EA1" i="1"/>
  <c r="EA2" i="1" l="1"/>
  <c r="EA3" i="1" s="1"/>
</calcChain>
</file>

<file path=xl/comments1.xml><?xml version="1.0" encoding="utf-8"?>
<comments xmlns="http://schemas.openxmlformats.org/spreadsheetml/2006/main">
  <authors>
    <author>RBarnette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authors>
    <author>Ritchie B</author>
    <author>RBarnette</author>
  </authors>
  <commentList>
    <comment ref="ED2" authorId="0" shapeId="0">
      <text>
        <r>
          <rPr>
            <b/>
            <sz val="8"/>
            <color indexed="81"/>
            <rFont val="Tahoma"/>
            <family val="2"/>
          </rPr>
          <t>Ritchie B:</t>
        </r>
        <r>
          <rPr>
            <sz val="8"/>
            <color indexed="81"/>
            <rFont val="Tahoma"/>
            <family val="2"/>
          </rPr>
          <t xml:space="preserve">
</t>
        </r>
      </text>
    </comment>
    <comment ref="CB32" authorId="1" shapeId="0">
      <text>
        <r>
          <rPr>
            <sz val="8"/>
            <color indexed="81"/>
            <rFont val="Tahoma"/>
            <family val="2"/>
          </rPr>
          <t xml:space="preserve">
Temp Staff for open enrollment, Benefits Focus setup for SHP</t>
        </r>
      </text>
    </comment>
    <comment ref="E34" authorId="1"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text>
        <r>
          <rPr>
            <sz val="8"/>
            <color indexed="81"/>
            <rFont val="Tahoma"/>
            <family val="2"/>
          </rPr>
          <t xml:space="preserve">
Does not Include $4,000,000 loan to NC Department of Revenue for tax refunds, that is to be reimubrsed by FY end.
</t>
        </r>
      </text>
    </comment>
    <comment ref="BA45" authorId="1" shapeId="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text>
        <r>
          <rPr>
            <sz val="8"/>
            <color indexed="81"/>
            <rFont val="Tahoma"/>
            <family val="2"/>
          </rPr>
          <t xml:space="preserve">
</t>
        </r>
        <r>
          <rPr>
            <b/>
            <sz val="8"/>
            <color indexed="81"/>
            <rFont val="Tahoma"/>
            <family val="2"/>
          </rPr>
          <t>Outage due to ITS Network Issues</t>
        </r>
      </text>
    </comment>
    <comment ref="AY70" authorId="1" shapeId="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<sst xmlns="http://schemas.openxmlformats.org/spreadsheetml/2006/main" count="954" uniqueCount="307">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</sst>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1">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72">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3" fontId="13" fillId="26" borderId="20" xfId="3" quotePrefix="1" applyNumberFormat="1" applyFont="1" applyFill="1" applyBorder="1" applyAlignment="1">
      <alignment horizontal="center" vertical="center" wrapText="1"/>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2" fillId="27" borderId="0" xfId="0" applyFont="1" applyFill="1" applyBorder="1" applyAlignment="1">
      <alignment horizontal="center" vertical="center"/>
    </xf>
    <xf numFmtId="0" fontId="42" fillId="27" borderId="0" xfId="0" applyFont="1" applyFill="1" applyBorder="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Fill="1" applyBorder="1" applyAlignment="1">
      <alignment horizontal="left"/>
    </xf>
    <xf numFmtId="0" fontId="0" fillId="0" borderId="21" xfId="0" applyFill="1" applyBorder="1" applyAlignment="1">
      <alignment horizontal="left"/>
    </xf>
    <xf numFmtId="165" fontId="24" fillId="0" borderId="0" xfId="0" applyNumberFormat="1" applyFont="1" applyFill="1" applyAlignment="1">
      <alignment horizontal="center"/>
    </xf>
    <xf numFmtId="0" fontId="20" fillId="0" borderId="0" xfId="0" applyFont="1" applyFill="1" applyAlignment="1">
      <alignment horizontal="center"/>
    </xf>
    <xf numFmtId="0" fontId="20" fillId="0" borderId="1" xfId="0" applyFont="1" applyFill="1" applyBorder="1" applyAlignment="1">
      <alignment horizontal="center"/>
    </xf>
    <xf numFmtId="0" fontId="46" fillId="29" borderId="0" xfId="0" applyFont="1" applyFill="1" applyBorder="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Border="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Fill="1" applyBorder="1" applyAlignment="1">
      <alignment horizontal="right"/>
    </xf>
    <xf numFmtId="171" fontId="32" fillId="30" borderId="0" xfId="3" quotePrefix="1" applyNumberFormat="1" applyFont="1" applyFill="1" applyBorder="1" applyAlignment="1">
      <alignment horizontal="center" vertical="center"/>
    </xf>
    <xf numFmtId="43" fontId="28" fillId="0" borderId="34" xfId="1" applyNumberFormat="1" applyFont="1" applyBorder="1"/>
    <xf numFmtId="0" fontId="28" fillId="0" borderId="10" xfId="3" applyNumberFormat="1" applyFont="1" applyBorder="1"/>
    <xf numFmtId="9" fontId="28" fillId="0" borderId="10" xfId="3" applyFont="1" applyBorder="1"/>
    <xf numFmtId="164" fontId="32" fillId="24" borderId="0" xfId="0" applyNumberFormat="1" applyFont="1" applyFill="1" applyBorder="1" applyAlignment="1">
      <alignment horizontal="center" vertical="center"/>
    </xf>
    <xf numFmtId="171" fontId="32" fillId="24" borderId="0" xfId="3" quotePrefix="1" applyNumberFormat="1" applyFont="1" applyFill="1" applyBorder="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40" fontId="17" fillId="30" borderId="21" xfId="0" applyNumberFormat="1" applyFont="1" applyFill="1" applyBorder="1" applyAlignment="1">
      <alignment horizontal="center" vertical="center" wrapText="1"/>
    </xf>
    <xf numFmtId="171" fontId="33" fillId="30" borderId="0" xfId="3" applyNumberFormat="1" applyFont="1" applyFill="1" applyBorder="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0" fillId="0" borderId="0" xfId="0" applyFill="1" applyBorder="1" applyAlignment="1">
      <alignment horizontal="left"/>
    </xf>
    <xf numFmtId="0" fontId="0" fillId="0" borderId="21" xfId="0" applyFill="1" applyBorder="1" applyAlignment="1">
      <alignment horizontal="left"/>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FF0000"/>
      </font>
    </dxf>
    <dxf>
      <font>
        <color rgb="FFFF0000"/>
      </font>
    </dxf>
    <dxf>
      <font>
        <color rgb="FFFF0000"/>
      </font>
    </dxf>
    <dxf>
      <font>
        <color rgb="FFFF0000"/>
      </font>
    </dxf>
    <dxf>
      <font>
        <color rgb="FFFF00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s>
  <tableStyles count="0" defaultTableStyle="TableStyleMedium9" defaultPivotStyle="PivotStyleLight16"/>
  <colors>
    <mruColors>
      <color rgb="FFAEFA48"/>
      <color rgb="FF0000FF"/>
      <color rgb="FFCCCCFF"/>
      <color rgb="FFA9FD8B"/>
      <color rgb="FFE6FBFE"/>
      <color rgb="FFFF00FF"/>
      <color rgb="FFCCFFFF"/>
      <color rgb="FF33CCFF"/>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Data'!$JY$18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Data'!$JZ$18:$NP$18</c:f>
              <c:numCache>
                <c:formatCode>0.00%</c:formatCode>
                <c:ptCount val="13"/>
                <c:pt idx="0">
                  <c:v>0.8</c:v>
                </c:pt>
                <c:pt idx="1">
                  <c:v>0.80472003701989825</c:v>
                </c:pt>
                <c:pt idx="2">
                  <c:v>0.82594339622641511</c:v>
                </c:pt>
                <c:pt idx="3">
                  <c:v>0.79422066549912429</c:v>
                </c:pt>
                <c:pt idx="4">
                  <c:v>0.85079539221064182</c:v>
                </c:pt>
                <c:pt idx="5">
                  <c:v>0.89111214518380644</c:v>
                </c:pt>
                <c:pt idx="6">
                  <c:v>0.80172879524581309</c:v>
                </c:pt>
                <c:pt idx="7">
                  <c:v>0.77765785213167837</c:v>
                </c:pt>
                <c:pt idx="8">
                  <c:v>0.79259753251083698</c:v>
                </c:pt>
                <c:pt idx="9">
                  <c:v>0.7621097954790097</c:v>
                </c:pt>
                <c:pt idx="10">
                  <c:v>0.7777305567360816</c:v>
                </c:pt>
                <c:pt idx="11">
                  <c:v>0.79731485491554788</c:v>
                </c:pt>
                <c:pt idx="12">
                  <c:v>0.79640718562874246</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Data'!$JZ$13:$NP$13</c:f>
              <c:numCache>
                <c:formatCode>_(* #,##0_);_(* \(#,##0\);_(* "-"??_);_(@_)</c:formatCode>
                <c:ptCount val="13"/>
                <c:pt idx="0">
                  <c:v>2523</c:v>
                </c:pt>
                <c:pt idx="1">
                  <c:v>2313</c:v>
                </c:pt>
                <c:pt idx="2">
                  <c:v>2263</c:v>
                </c:pt>
                <c:pt idx="3">
                  <c:v>2409</c:v>
                </c:pt>
                <c:pt idx="4">
                  <c:v>1903</c:v>
                </c:pt>
                <c:pt idx="5">
                  <c:v>2454</c:v>
                </c:pt>
                <c:pt idx="6">
                  <c:v>2005</c:v>
                </c:pt>
                <c:pt idx="7">
                  <c:v>1943</c:v>
                </c:pt>
                <c:pt idx="8">
                  <c:v>3304</c:v>
                </c:pt>
                <c:pt idx="9">
                  <c:v>2994</c:v>
                </c:pt>
                <c:pt idx="10">
                  <c:v>2464</c:v>
                </c:pt>
                <c:pt idx="11">
                  <c:v>2405</c:v>
                </c:pt>
                <c:pt idx="12">
                  <c:v>2133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Data'!$JY$22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2.0547645829985538E-2"/>
                  <c:y val="-3.6434065408640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09-403D-8F7C-C6E2343ECDB6}"/>
                </c:ext>
              </c:extLst>
            </c:dLbl>
            <c:dLbl>
              <c:idx val="12"/>
              <c:layout>
                <c:manualLayout>
                  <c:x val="-2.0547645829985538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24-444B-BE09-C974595B2008}"/>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Data'!$JZ$22:$NP$22</c:f>
              <c:numCache>
                <c:formatCode>_(* #,##0_);_(* \(#,##0\);_(* "-"??_);_(@_)</c:formatCode>
                <c:ptCount val="13"/>
                <c:pt idx="0">
                  <c:v>5680</c:v>
                </c:pt>
                <c:pt idx="1">
                  <c:v>5484</c:v>
                </c:pt>
                <c:pt idx="2">
                  <c:v>5350</c:v>
                </c:pt>
                <c:pt idx="3">
                  <c:v>6023</c:v>
                </c:pt>
                <c:pt idx="4">
                  <c:v>4888</c:v>
                </c:pt>
                <c:pt idx="5">
                  <c:v>5606</c:v>
                </c:pt>
                <c:pt idx="6">
                  <c:v>4913</c:v>
                </c:pt>
                <c:pt idx="7">
                  <c:v>4578</c:v>
                </c:pt>
                <c:pt idx="8">
                  <c:v>6718</c:v>
                </c:pt>
                <c:pt idx="9">
                  <c:v>6309</c:v>
                </c:pt>
                <c:pt idx="10">
                  <c:v>6009</c:v>
                </c:pt>
                <c:pt idx="11">
                  <c:v>6042</c:v>
                </c:pt>
                <c:pt idx="12">
                  <c:v>5449</c:v>
                </c:pt>
              </c:numCache>
            </c:numRef>
          </c:val>
          <c:smooth val="0"/>
          <c:extLst>
            <c:ext xmlns:c16="http://schemas.microsoft.com/office/drawing/2014/chart" uri="{C3380CC4-5D6E-409C-BE32-E72D297353CC}">
              <c16:uniqueId val="{0000000D-3D24-4E0E-B91F-6C9C08628098}"/>
            </c:ext>
          </c:extLst>
        </c:ser>
        <c:ser>
          <c:idx val="1"/>
          <c:order val="1"/>
          <c:tx>
            <c:strRef>
              <c:f>'Summary Data'!$JY$28</c:f>
              <c:strCache>
                <c:ptCount val="1"/>
                <c:pt idx="0">
                  <c:v>Resolved Tickets</c:v>
                </c:pt>
              </c:strCache>
            </c:strRef>
          </c:tx>
          <c:dLbls>
            <c:dLbl>
              <c:idx val="2"/>
              <c:layout>
                <c:manualLayout>
                  <c:x val="-1.9187101612298463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09-403D-8F7C-C6E2343ECDB6}"/>
                </c:ext>
              </c:extLst>
            </c:dLbl>
            <c:dLbl>
              <c:idx val="12"/>
              <c:layout>
                <c:manualLayout>
                  <c:x val="-1.9187101612298463E-2"/>
                  <c:y val="3.46941386938055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24-444B-BE09-C974595B200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Data'!$JZ$28:$NP$28</c:f>
              <c:numCache>
                <c:formatCode>_(* #,##0_);_(* \(#,##0\);_(* "-"??_);_(@_)</c:formatCode>
                <c:ptCount val="13"/>
                <c:pt idx="0">
                  <c:v>5874</c:v>
                </c:pt>
                <c:pt idx="1">
                  <c:v>5592</c:v>
                </c:pt>
                <c:pt idx="2">
                  <c:v>5310</c:v>
                </c:pt>
                <c:pt idx="3">
                  <c:v>6078</c:v>
                </c:pt>
                <c:pt idx="4">
                  <c:v>4986</c:v>
                </c:pt>
                <c:pt idx="5">
                  <c:v>5662</c:v>
                </c:pt>
                <c:pt idx="6">
                  <c:v>4980</c:v>
                </c:pt>
                <c:pt idx="7">
                  <c:v>4919</c:v>
                </c:pt>
                <c:pt idx="8">
                  <c:v>6747</c:v>
                </c:pt>
                <c:pt idx="9">
                  <c:v>6436</c:v>
                </c:pt>
                <c:pt idx="10">
                  <c:v>6049</c:v>
                </c:pt>
                <c:pt idx="11">
                  <c:v>6088</c:v>
                </c:pt>
                <c:pt idx="12">
                  <c:v>5405</c:v>
                </c:pt>
              </c:numCache>
            </c:numRef>
          </c:val>
          <c:smooth val="0"/>
          <c:extLst>
            <c:ext xmlns:c16="http://schemas.microsoft.com/office/drawing/2014/chart" uri="{C3380CC4-5D6E-409C-BE32-E72D297353CC}">
              <c16:uniqueId val="{0000001A-3D24-4E0E-B91F-6C9C08628098}"/>
            </c:ext>
          </c:extLst>
        </c:ser>
        <c:ser>
          <c:idx val="2"/>
          <c:order val="2"/>
          <c:tx>
            <c:strRef>
              <c:f>'Summary Data'!$JY$30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Data'!$JZ$30:$NP$30</c:f>
              <c:numCache>
                <c:formatCode>_(* #,##0_);_(* \(#,##0\);_(* "-"??_);_(@_)</c:formatCode>
                <c:ptCount val="13"/>
                <c:pt idx="0">
                  <c:v>834</c:v>
                </c:pt>
                <c:pt idx="1">
                  <c:v>760</c:v>
                </c:pt>
                <c:pt idx="2">
                  <c:v>836</c:v>
                </c:pt>
                <c:pt idx="3">
                  <c:v>859</c:v>
                </c:pt>
                <c:pt idx="4">
                  <c:v>815</c:v>
                </c:pt>
                <c:pt idx="5">
                  <c:v>806</c:v>
                </c:pt>
                <c:pt idx="6">
                  <c:v>782</c:v>
                </c:pt>
                <c:pt idx="7">
                  <c:v>497</c:v>
                </c:pt>
                <c:pt idx="8">
                  <c:v>505</c:v>
                </c:pt>
                <c:pt idx="9">
                  <c:v>425</c:v>
                </c:pt>
                <c:pt idx="10">
                  <c:v>418</c:v>
                </c:pt>
                <c:pt idx="11">
                  <c:v>395</c:v>
                </c:pt>
                <c:pt idx="12">
                  <c:v>471</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17124816540789545"/>
          <c:y val="0.95469970645929314"/>
          <c:w val="0.69502040816326527"/>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Data'!$JY$37</c:f>
              <c:strCache>
                <c:ptCount val="1"/>
                <c:pt idx="0">
                  <c:v>Bi Weekly Payrolls</c:v>
                </c:pt>
              </c:strCache>
            </c:strRef>
          </c:tx>
          <c:dLbls>
            <c:dLbl>
              <c:idx val="0"/>
              <c:layout>
                <c:manualLayout>
                  <c:x val="-1.9888079941296148E-2"/>
                  <c:y val="4.2373367307505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9926936022423493E-2"/>
                  <c:y val="-3.6938623100298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C5-497E-BAF5-FDDDBACB777C}"/>
                </c:ext>
              </c:extLst>
            </c:dLbl>
            <c:dLbl>
              <c:idx val="2"/>
              <c:layout>
                <c:manualLayout>
                  <c:x val="-1.8607491556334618E-2"/>
                  <c:y val="3.5540938858991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BD-41E7-9F32-071EBF89B524}"/>
                </c:ext>
              </c:extLst>
            </c:dLbl>
            <c:dLbl>
              <c:idx val="3"/>
              <c:layout>
                <c:manualLayout>
                  <c:x val="-1.9926936022423538E-2"/>
                  <c:y val="3.89923465713388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FF-4E0A-A474-2459E89A16D6}"/>
                </c:ext>
              </c:extLst>
            </c:dLbl>
            <c:dLbl>
              <c:idx val="4"/>
              <c:layout>
                <c:manualLayout>
                  <c:x val="-1.8573830138459594E-2"/>
                  <c:y val="3.5607928780337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0-4679-9136-EFB92A4FDFF7}"/>
                </c:ext>
              </c:extLst>
            </c:dLbl>
            <c:dLbl>
              <c:idx val="5"/>
              <c:layout>
                <c:manualLayout>
                  <c:x val="-1.8571232806833433E-2"/>
                  <c:y val="3.5478840696608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D3-4DEB-A458-F5CBC409F6F5}"/>
                </c:ext>
              </c:extLst>
            </c:dLbl>
            <c:dLbl>
              <c:idx val="6"/>
              <c:layout>
                <c:manualLayout>
                  <c:x val="-1.8573830138459594E-2"/>
                  <c:y val="3.54734054088722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9890677272922309E-2"/>
                  <c:y val="-3.52722997626409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05-4EC2-8B1B-56C42F1A1876}"/>
                </c:ext>
              </c:extLst>
            </c:dLbl>
            <c:dLbl>
              <c:idx val="8"/>
              <c:layout>
                <c:manualLayout>
                  <c:x val="-1.9926936022423587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FF-4E0A-A474-2459E89A16D6}"/>
                </c:ext>
              </c:extLst>
            </c:dLbl>
            <c:dLbl>
              <c:idx val="9"/>
              <c:layout>
                <c:manualLayout>
                  <c:x val="-1.9890677272922309E-2"/>
                  <c:y val="3.560521113646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0-4679-9136-EFB92A4FDFF7}"/>
                </c:ext>
              </c:extLst>
            </c:dLbl>
            <c:dLbl>
              <c:idx val="10"/>
              <c:layout>
                <c:manualLayout>
                  <c:x val="-1.9890677272922406E-2"/>
                  <c:y val="3.721011572271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3-4DEB-A458-F5CBC409F6F5}"/>
                </c:ext>
              </c:extLst>
            </c:dLbl>
            <c:dLbl>
              <c:idx val="11"/>
              <c:layout>
                <c:manualLayout>
                  <c:x val="-1.9890677272922309E-2"/>
                  <c:y val="3.54844118665375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04-4FFF-AB40-481B34C4E52E}"/>
                </c:ext>
              </c:extLst>
            </c:dLbl>
            <c:dLbl>
              <c:idx val="12"/>
              <c:layout>
                <c:manualLayout>
                  <c:x val="-1.8573830138459788E-2"/>
                  <c:y val="3.5478840696608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5E-4CF4-BF4A-9DF790A7CA0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Data'!$JZ$37:$NP$37</c:f>
              <c:numCache>
                <c:formatCode>_(* #,##0_);_(* \(#,##0\);_(* "-"??_);_(@_)</c:formatCode>
                <c:ptCount val="13"/>
                <c:pt idx="0">
                  <c:v>51075</c:v>
                </c:pt>
                <c:pt idx="1">
                  <c:v>77804</c:v>
                </c:pt>
                <c:pt idx="2">
                  <c:v>52264</c:v>
                </c:pt>
                <c:pt idx="3">
                  <c:v>52250</c:v>
                </c:pt>
                <c:pt idx="4">
                  <c:v>52283</c:v>
                </c:pt>
                <c:pt idx="5">
                  <c:v>55484</c:v>
                </c:pt>
                <c:pt idx="6">
                  <c:v>54886</c:v>
                </c:pt>
                <c:pt idx="7">
                  <c:v>81839</c:v>
                </c:pt>
                <c:pt idx="8">
                  <c:v>54440</c:v>
                </c:pt>
                <c:pt idx="9">
                  <c:v>54066</c:v>
                </c:pt>
                <c:pt idx="10">
                  <c:v>54179</c:v>
                </c:pt>
                <c:pt idx="11">
                  <c:v>54962</c:v>
                </c:pt>
                <c:pt idx="12">
                  <c:v>55319</c:v>
                </c:pt>
              </c:numCache>
            </c:numRef>
          </c:val>
          <c:smooth val="0"/>
          <c:extLst>
            <c:ext xmlns:c16="http://schemas.microsoft.com/office/drawing/2014/chart" uri="{C3380CC4-5D6E-409C-BE32-E72D297353CC}">
              <c16:uniqueId val="{00000002-4011-4C6A-99F1-485859951C33}"/>
            </c:ext>
          </c:extLst>
        </c:ser>
        <c:ser>
          <c:idx val="1"/>
          <c:order val="1"/>
          <c:tx>
            <c:strRef>
              <c:f>'Summary Data'!$JY$38</c:f>
              <c:strCache>
                <c:ptCount val="1"/>
                <c:pt idx="0">
                  <c:v>Monthly Payrolls</c:v>
                </c:pt>
              </c:strCache>
            </c:strRef>
          </c:tx>
          <c:dLbls>
            <c:dLbl>
              <c:idx val="0"/>
              <c:layout>
                <c:manualLayout>
                  <c:x val="-1.9888079941296148E-2"/>
                  <c:y val="-3.8927394882894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7256879110731833E-2"/>
                  <c:y val="4.04495472133551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32806833433E-2"/>
                  <c:y val="-3.89273948828940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8568635475207325E-2"/>
                  <c:y val="-3.8924677239026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79941296148E-2"/>
                  <c:y val="-3.9053765322755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7251788340744558E-2"/>
                  <c:y val="-3.5478704814414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9885482609670088E-2"/>
                  <c:y val="-3.8930112526761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32806833433E-2"/>
                  <c:y val="3.8726561001049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7249191009118401E-2"/>
                  <c:y val="-3.72044086705884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1.8571232806833336E-2"/>
                  <c:y val="-3.5605075254276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856863547520737E-2"/>
                  <c:y val="-3.8932830170629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8566038143581213E-2"/>
                  <c:y val="-3.7198973382852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68635475207467E-2"/>
                  <c:y val="-3.5481422458282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Data'!$JZ$38:$NP$38</c:f>
              <c:numCache>
                <c:formatCode>_(* #,##0_);_(* \(#,##0\);_(* "-"??_);_(@_)</c:formatCode>
                <c:ptCount val="13"/>
                <c:pt idx="0">
                  <c:v>68059</c:v>
                </c:pt>
                <c:pt idx="1">
                  <c:v>68098</c:v>
                </c:pt>
                <c:pt idx="2">
                  <c:v>68069</c:v>
                </c:pt>
                <c:pt idx="3">
                  <c:v>68189</c:v>
                </c:pt>
                <c:pt idx="4">
                  <c:v>68174</c:v>
                </c:pt>
                <c:pt idx="5">
                  <c:v>68212</c:v>
                </c:pt>
                <c:pt idx="6">
                  <c:v>68226</c:v>
                </c:pt>
                <c:pt idx="7">
                  <c:v>68835</c:v>
                </c:pt>
                <c:pt idx="8">
                  <c:v>68309</c:v>
                </c:pt>
                <c:pt idx="9">
                  <c:v>68360</c:v>
                </c:pt>
                <c:pt idx="10">
                  <c:v>68253</c:v>
                </c:pt>
                <c:pt idx="11">
                  <c:v>68242</c:v>
                </c:pt>
                <c:pt idx="12">
                  <c:v>68312</c:v>
                </c:pt>
              </c:numCache>
            </c:numRef>
          </c:val>
          <c:smooth val="0"/>
          <c:extLst>
            <c:ext xmlns:c16="http://schemas.microsoft.com/office/drawing/2014/chart" uri="{C3380CC4-5D6E-409C-BE32-E72D297353CC}">
              <c16:uniqueId val="{00000005-4011-4C6A-99F1-485859951C33}"/>
            </c:ext>
          </c:extLst>
        </c:ser>
        <c:ser>
          <c:idx val="2"/>
          <c:order val="2"/>
          <c:tx>
            <c:strRef>
              <c:f>'Summary Data'!$JY$39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Data'!$JZ$39:$NP$39</c:f>
              <c:numCache>
                <c:formatCode>_(* #,##0_);_(* \(#,##0\);_(* "-"??_);_(@_)</c:formatCode>
                <c:ptCount val="13"/>
                <c:pt idx="0">
                  <c:v>119134</c:v>
                </c:pt>
                <c:pt idx="1">
                  <c:v>145902</c:v>
                </c:pt>
                <c:pt idx="2">
                  <c:v>120333</c:v>
                </c:pt>
                <c:pt idx="3">
                  <c:v>120439</c:v>
                </c:pt>
                <c:pt idx="4">
                  <c:v>120457</c:v>
                </c:pt>
                <c:pt idx="5">
                  <c:v>123696</c:v>
                </c:pt>
                <c:pt idx="6">
                  <c:v>123112</c:v>
                </c:pt>
                <c:pt idx="7">
                  <c:v>150674</c:v>
                </c:pt>
                <c:pt idx="8">
                  <c:v>122749</c:v>
                </c:pt>
                <c:pt idx="9">
                  <c:v>122426</c:v>
                </c:pt>
                <c:pt idx="10">
                  <c:v>122432</c:v>
                </c:pt>
                <c:pt idx="11">
                  <c:v>123204</c:v>
                </c:pt>
                <c:pt idx="12">
                  <c:v>123631</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Data'!$JY$40</c:f>
              <c:strCache>
                <c:ptCount val="1"/>
                <c:pt idx="0">
                  <c:v>Payrolls Processed Off-Cycle %</c:v>
                </c:pt>
              </c:strCache>
            </c:strRef>
          </c:tx>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Data'!$JZ$40:$NP$40</c:f>
              <c:numCache>
                <c:formatCode>0.00%</c:formatCode>
                <c:ptCount val="13"/>
                <c:pt idx="0">
                  <c:v>3.9451374082965401E-4</c:v>
                </c:pt>
                <c:pt idx="1">
                  <c:v>1.850557223341695E-4</c:v>
                </c:pt>
                <c:pt idx="2">
                  <c:v>3.2410062077734285E-4</c:v>
                </c:pt>
                <c:pt idx="3">
                  <c:v>3.4872425045043547E-4</c:v>
                </c:pt>
                <c:pt idx="4">
                  <c:v>3.8187901076732774E-4</c:v>
                </c:pt>
                <c:pt idx="5">
                  <c:v>3.3145776742982797E-4</c:v>
                </c:pt>
                <c:pt idx="6">
                  <c:v>2.3555786600818767E-4</c:v>
                </c:pt>
                <c:pt idx="7">
                  <c:v>2.5883695926304473E-4</c:v>
                </c:pt>
                <c:pt idx="8">
                  <c:v>3.910418822149264E-4</c:v>
                </c:pt>
                <c:pt idx="9">
                  <c:v>2.8588698479081243E-4</c:v>
                </c:pt>
                <c:pt idx="10">
                  <c:v>1.8785938316779927E-4</c:v>
                </c:pt>
                <c:pt idx="11">
                  <c:v>4.5453069705529041E-4</c:v>
                </c:pt>
                <c:pt idx="12">
                  <c:v>2.6692334446862031E-4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Data'!$JY$46</c:f>
              <c:strCache>
                <c:ptCount val="1"/>
                <c:pt idx="0">
                  <c:v>Cost Per Employee Payroll</c:v>
                </c:pt>
              </c:strCache>
            </c:strRef>
          </c:tx>
          <c:spPr>
            <a:ln w="25400">
              <a:solidFill>
                <a:schemeClr val="accent1"/>
              </a:solidFill>
              <a:prstDash val="solid"/>
            </a:ln>
          </c:spPr>
          <c:marker>
            <c:symbol val="circle"/>
            <c:size val="7"/>
          </c:marker>
          <c:dLbls>
            <c:dLbl>
              <c:idx val="7"/>
              <c:layout>
                <c:manualLayout>
                  <c:x val="-3.0697944006999125E-2"/>
                  <c:y val="-4.6275126036109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E6-4992-BC00-6FD898F29BBF}"/>
                </c:ext>
              </c:extLst>
            </c:dLbl>
            <c:dLbl>
              <c:idx val="8"/>
              <c:layout>
                <c:manualLayout>
                  <c:x val="-1.9586832895888116E-2"/>
                  <c:y val="-3.8320672559176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76-40E9-BFB7-2343D4E97C5A}"/>
                </c:ext>
              </c:extLst>
            </c:dLbl>
            <c:dLbl>
              <c:idx val="9"/>
              <c:layout>
                <c:manualLayout>
                  <c:x val="-9.8646106736657926E-3"/>
                  <c:y val="-3.736748480896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E6-4992-BC00-6FD898F29BBF}"/>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Data'!$JZ$46:$NP$46</c:f>
              <c:numCache>
                <c:formatCode>"$"#,##0.00_);\("$"#,##0.00\)</c:formatCode>
                <c:ptCount val="13"/>
                <c:pt idx="0">
                  <c:v>6.6681060822267364</c:v>
                </c:pt>
                <c:pt idx="1">
                  <c:v>6.65121842058368</c:v>
                </c:pt>
                <c:pt idx="2">
                  <c:v>6.1854054997382262</c:v>
                </c:pt>
                <c:pt idx="3">
                  <c:v>6.3201861523260732</c:v>
                </c:pt>
                <c:pt idx="4">
                  <c:v>6.1149125414048164</c:v>
                </c:pt>
                <c:pt idx="5">
                  <c:v>6.0584741624628125</c:v>
                </c:pt>
                <c:pt idx="6">
                  <c:v>6.1837970303463514</c:v>
                </c:pt>
                <c:pt idx="7">
                  <c:v>4.9314671409798638</c:v>
                </c:pt>
                <c:pt idx="8">
                  <c:v>23.925806646082656</c:v>
                </c:pt>
                <c:pt idx="9">
                  <c:v>6.483226602192345</c:v>
                </c:pt>
                <c:pt idx="10">
                  <c:v>6.4682765126764243</c:v>
                </c:pt>
                <c:pt idx="11">
                  <c:v>6.1820857277361121</c:v>
                </c:pt>
                <c:pt idx="12">
                  <c:v>7.8920241686955546</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Data'!$JY$67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Data'!$JZ$67:$NP$67</c:f>
              <c:numCache>
                <c:formatCode>0.00%</c:formatCode>
                <c:ptCount val="13"/>
                <c:pt idx="0">
                  <c:v>1</c:v>
                </c:pt>
                <c:pt idx="1">
                  <c:v>1</c:v>
                </c:pt>
                <c:pt idx="2">
                  <c:v>1</c:v>
                </c:pt>
                <c:pt idx="3">
                  <c:v>0.99709999999999999</c:v>
                </c:pt>
                <c:pt idx="4">
                  <c:v>1</c:v>
                </c:pt>
                <c:pt idx="5">
                  <c:v>0.99870000000000003</c:v>
                </c:pt>
                <c:pt idx="6">
                  <c:v>1</c:v>
                </c:pt>
                <c:pt idx="7">
                  <c:v>1</c:v>
                </c:pt>
                <c:pt idx="8">
                  <c:v>0.99999899999999997</c:v>
                </c:pt>
                <c:pt idx="9">
                  <c:v>1</c:v>
                </c:pt>
                <c:pt idx="10">
                  <c:v>0.99619999999999997</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Data'!$JY$68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Data'!$JZ$68:$NP$68</c:f>
              <c:numCache>
                <c:formatCode>0.00%</c:formatCode>
                <c:ptCount val="13"/>
                <c:pt idx="0">
                  <c:v>0</c:v>
                </c:pt>
                <c:pt idx="1">
                  <c:v>0</c:v>
                </c:pt>
                <c:pt idx="2">
                  <c:v>0</c:v>
                </c:pt>
                <c:pt idx="3">
                  <c:v>2.8999999999999998E-3</c:v>
                </c:pt>
                <c:pt idx="4">
                  <c:v>0</c:v>
                </c:pt>
                <c:pt idx="5">
                  <c:v>1.2999999999999999E-3</c:v>
                </c:pt>
                <c:pt idx="6">
                  <c:v>0</c:v>
                </c:pt>
                <c:pt idx="7">
                  <c:v>0</c:v>
                </c:pt>
                <c:pt idx="8">
                  <c:v>1.0000000000000001E-5</c:v>
                </c:pt>
                <c:pt idx="9">
                  <c:v>0</c:v>
                </c:pt>
                <c:pt idx="10">
                  <c:v>3.8E-3</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Data'!$JY$69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Data'!$JZ$69:$NP$69</c:f>
              <c:numCache>
                <c:formatCode>0.00%</c:formatCode>
                <c:ptCount val="13"/>
                <c:pt idx="0">
                  <c:v>1</c:v>
                </c:pt>
                <c:pt idx="1">
                  <c:v>1</c:v>
                </c:pt>
                <c:pt idx="2">
                  <c:v>1</c:v>
                </c:pt>
                <c:pt idx="3">
                  <c:v>0.99709999999999999</c:v>
                </c:pt>
                <c:pt idx="4">
                  <c:v>1</c:v>
                </c:pt>
                <c:pt idx="5">
                  <c:v>0.9829</c:v>
                </c:pt>
                <c:pt idx="6">
                  <c:v>1</c:v>
                </c:pt>
                <c:pt idx="7">
                  <c:v>1</c:v>
                </c:pt>
                <c:pt idx="8">
                  <c:v>0.99999899999999997</c:v>
                </c:pt>
                <c:pt idx="9">
                  <c:v>1</c:v>
                </c:pt>
                <c:pt idx="10">
                  <c:v>0.99619999999999997</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Data'!$JY$70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Data'!$JZ$70:$NP$70</c:f>
              <c:numCache>
                <c:formatCode>0.00%</c:formatCode>
                <c:ptCount val="13"/>
                <c:pt idx="0">
                  <c:v>0</c:v>
                </c:pt>
                <c:pt idx="1">
                  <c:v>0</c:v>
                </c:pt>
                <c:pt idx="2">
                  <c:v>0</c:v>
                </c:pt>
                <c:pt idx="3">
                  <c:v>2.8999999999999998E-3</c:v>
                </c:pt>
                <c:pt idx="4">
                  <c:v>0</c:v>
                </c:pt>
                <c:pt idx="5">
                  <c:v>1.7100000000000001E-2</c:v>
                </c:pt>
                <c:pt idx="6">
                  <c:v>0</c:v>
                </c:pt>
                <c:pt idx="7">
                  <c:v>0</c:v>
                </c:pt>
                <c:pt idx="8">
                  <c:v>1E-4</c:v>
                </c:pt>
                <c:pt idx="9">
                  <c:v>0</c:v>
                </c:pt>
                <c:pt idx="10">
                  <c:v>4.3E-3</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Data'!$JY$71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42886</c:v>
                </c:pt>
                <c:pt idx="1">
                  <c:v>42916</c:v>
                </c:pt>
                <c:pt idx="2">
                  <c:v>42947</c:v>
                </c:pt>
                <c:pt idx="3">
                  <c:v>42978</c:v>
                </c:pt>
                <c:pt idx="4">
                  <c:v>43008</c:v>
                </c:pt>
                <c:pt idx="5">
                  <c:v>43039</c:v>
                </c:pt>
                <c:pt idx="6">
                  <c:v>43069</c:v>
                </c:pt>
                <c:pt idx="7">
                  <c:v>43100</c:v>
                </c:pt>
                <c:pt idx="8">
                  <c:v>43131</c:v>
                </c:pt>
                <c:pt idx="9">
                  <c:v>43159</c:v>
                </c:pt>
                <c:pt idx="10">
                  <c:v>43190</c:v>
                </c:pt>
                <c:pt idx="11">
                  <c:v>43220</c:v>
                </c:pt>
                <c:pt idx="12">
                  <c:v>43251</c:v>
                </c:pt>
              </c:numCache>
            </c:numRef>
          </c:cat>
          <c:val>
            <c:numRef>
              <c:f>'Summary Data'!$JZ$71:$NP$71</c:f>
              <c:numCache>
                <c:formatCode>_(* #,##0.000_);_(* \(#,##0.000\);_(* "-"??_);_(@_)</c:formatCode>
                <c:ptCount val="13"/>
                <c:pt idx="0">
                  <c:v>0.46910000000000002</c:v>
                </c:pt>
                <c:pt idx="1">
                  <c:v>0.42949999999999999</c:v>
                </c:pt>
                <c:pt idx="2">
                  <c:v>0.44190000000000002</c:v>
                </c:pt>
                <c:pt idx="3">
                  <c:v>0.45679999999999998</c:v>
                </c:pt>
                <c:pt idx="4">
                  <c:v>0.47539999999999999</c:v>
                </c:pt>
                <c:pt idx="5">
                  <c:v>0.47760000000000002</c:v>
                </c:pt>
                <c:pt idx="6">
                  <c:v>0.47789999999999999</c:v>
                </c:pt>
                <c:pt idx="7">
                  <c:v>0.51570000000000005</c:v>
                </c:pt>
                <c:pt idx="8">
                  <c:v>0.49370000000000003</c:v>
                </c:pt>
                <c:pt idx="9">
                  <c:v>0.4819</c:v>
                </c:pt>
                <c:pt idx="10">
                  <c:v>0.50619999999999998</c:v>
                </c:pt>
                <c:pt idx="11">
                  <c:v>0.49009999999999998</c:v>
                </c:pt>
                <c:pt idx="12">
                  <c:v>0.48080000000000001</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212" t="s">
        <v>56</v>
      </c>
      <c r="B1" s="1213"/>
      <c r="C1" s="1213"/>
      <c r="D1" s="1214"/>
      <c r="E1" s="364" t="s">
        <v>127</v>
      </c>
      <c r="F1" s="204"/>
      <c r="G1" s="204"/>
      <c r="H1" s="204"/>
      <c r="I1" s="204"/>
      <c r="J1" s="204"/>
      <c r="K1" s="204"/>
    </row>
    <row r="2" spans="1:11" s="205" customFormat="1" ht="15" customHeight="1" x14ac:dyDescent="0.25">
      <c r="A2" s="332">
        <v>1</v>
      </c>
      <c r="B2" s="333"/>
      <c r="C2" s="1217" t="s">
        <v>188</v>
      </c>
      <c r="D2" s="1218"/>
      <c r="E2" s="364"/>
      <c r="F2" s="204"/>
      <c r="G2" s="204"/>
      <c r="H2" s="204"/>
      <c r="I2" s="204"/>
      <c r="J2" s="204"/>
      <c r="K2" s="204"/>
    </row>
    <row r="3" spans="1:11" s="205" customFormat="1" ht="14.25" x14ac:dyDescent="0.25">
      <c r="A3" s="202">
        <v>2.1</v>
      </c>
      <c r="B3" s="203"/>
      <c r="C3" s="334" t="s">
        <v>108</v>
      </c>
      <c r="D3" s="335"/>
      <c r="E3" s="364"/>
      <c r="F3" s="204"/>
      <c r="G3" s="204"/>
      <c r="H3" s="204"/>
      <c r="I3" s="204"/>
      <c r="J3" s="204"/>
      <c r="K3" s="204"/>
    </row>
    <row r="4" spans="1:11" s="205" customFormat="1" ht="14.25" x14ac:dyDescent="0.25">
      <c r="A4" s="202">
        <v>2.2000000000000002</v>
      </c>
      <c r="B4" s="203"/>
      <c r="C4" s="336" t="s">
        <v>89</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83</v>
      </c>
      <c r="D6" s="337"/>
      <c r="E6" s="364"/>
      <c r="F6" s="204"/>
      <c r="G6" s="204"/>
      <c r="H6" s="204"/>
      <c r="I6" s="204"/>
      <c r="J6" s="204"/>
      <c r="K6" s="204"/>
    </row>
    <row r="7" spans="1:11" s="205" customFormat="1" ht="14.25" x14ac:dyDescent="0.25">
      <c r="A7" s="202">
        <v>2.5</v>
      </c>
      <c r="B7" s="203"/>
      <c r="C7" s="336" t="s">
        <v>94</v>
      </c>
      <c r="D7" s="337"/>
      <c r="E7" s="364"/>
      <c r="F7" s="204"/>
      <c r="G7" s="204"/>
      <c r="H7" s="204"/>
      <c r="I7" s="204"/>
      <c r="J7" s="204"/>
      <c r="K7" s="204"/>
    </row>
    <row r="8" spans="1:11" s="205" customFormat="1" ht="14.25" x14ac:dyDescent="0.25">
      <c r="A8" s="202">
        <v>2.6</v>
      </c>
      <c r="B8" s="203"/>
      <c r="C8" s="336" t="s">
        <v>109</v>
      </c>
      <c r="D8" s="337"/>
      <c r="E8" s="364"/>
      <c r="F8" s="204"/>
      <c r="G8" s="204"/>
      <c r="H8" s="204"/>
      <c r="I8" s="204"/>
      <c r="J8" s="204"/>
      <c r="K8" s="204"/>
    </row>
    <row r="9" spans="1:11" s="205" customFormat="1" ht="14.25" x14ac:dyDescent="0.25">
      <c r="A9" s="202">
        <v>2.7</v>
      </c>
      <c r="B9" s="203"/>
      <c r="C9" s="336" t="s">
        <v>84</v>
      </c>
      <c r="D9" s="337"/>
      <c r="E9" s="364"/>
      <c r="F9" s="204"/>
      <c r="G9" s="204"/>
      <c r="H9" s="204"/>
      <c r="I9" s="204"/>
      <c r="J9" s="204"/>
      <c r="K9" s="204"/>
    </row>
    <row r="10" spans="1:11" s="205" customFormat="1" ht="14.25" x14ac:dyDescent="0.25">
      <c r="A10" s="202">
        <v>2.8</v>
      </c>
      <c r="B10" s="203"/>
      <c r="C10" s="336" t="s">
        <v>165</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215" t="s">
        <v>301</v>
      </c>
      <c r="D20" s="1216"/>
      <c r="E20" s="364"/>
      <c r="F20" s="204"/>
      <c r="G20" s="204"/>
      <c r="H20" s="204"/>
      <c r="I20" s="204"/>
      <c r="J20" s="204"/>
      <c r="K20" s="204"/>
    </row>
    <row r="21" spans="1:11" s="205" customFormat="1" ht="14.25" customHeight="1" x14ac:dyDescent="0.25">
      <c r="A21" s="202" t="s">
        <v>223</v>
      </c>
      <c r="B21" s="203"/>
      <c r="C21" s="812" t="s">
        <v>224</v>
      </c>
      <c r="D21" s="807"/>
      <c r="E21" s="364">
        <v>41760</v>
      </c>
      <c r="F21" s="204"/>
      <c r="G21" s="204"/>
      <c r="H21" s="204"/>
      <c r="I21" s="204"/>
      <c r="J21" s="204"/>
      <c r="K21" s="204"/>
    </row>
    <row r="22" spans="1:11" s="205" customFormat="1" ht="14.25" customHeight="1" x14ac:dyDescent="0.25">
      <c r="A22" s="202">
        <v>4.2</v>
      </c>
      <c r="B22" s="203"/>
      <c r="C22" s="336" t="s">
        <v>227</v>
      </c>
      <c r="D22" s="337"/>
      <c r="E22" s="364"/>
      <c r="F22" s="204"/>
      <c r="G22" s="204"/>
      <c r="H22" s="204"/>
      <c r="I22" s="204"/>
      <c r="J22" s="204"/>
      <c r="K22" s="204"/>
    </row>
    <row r="23" spans="1:11" s="205" customFormat="1" ht="14.25" customHeight="1" x14ac:dyDescent="0.25">
      <c r="A23" s="202">
        <v>4.3</v>
      </c>
      <c r="B23" s="203"/>
      <c r="C23" s="1210" t="s">
        <v>82</v>
      </c>
      <c r="D23" s="1211"/>
      <c r="E23" s="364"/>
      <c r="F23" s="204"/>
      <c r="G23" s="204"/>
      <c r="H23" s="204"/>
      <c r="I23" s="204"/>
      <c r="J23" s="204"/>
      <c r="K23" s="204"/>
    </row>
    <row r="24" spans="1:11" s="205" customFormat="1" ht="15" customHeight="1" x14ac:dyDescent="0.25">
      <c r="A24" s="202">
        <v>5.0999999999999996</v>
      </c>
      <c r="B24" s="203"/>
      <c r="C24" s="1210" t="s">
        <v>187</v>
      </c>
      <c r="D24" s="1211"/>
      <c r="E24" s="364"/>
      <c r="F24" s="204"/>
      <c r="G24" s="204"/>
      <c r="H24" s="204"/>
      <c r="I24" s="204"/>
      <c r="J24" s="204"/>
      <c r="K24" s="204"/>
    </row>
    <row r="25" spans="1:11" s="205" customFormat="1" ht="15" customHeight="1" x14ac:dyDescent="0.25">
      <c r="A25" s="202">
        <v>5.2</v>
      </c>
      <c r="B25" s="203"/>
      <c r="C25" s="1210" t="s">
        <v>186</v>
      </c>
      <c r="D25" s="1211"/>
      <c r="E25" s="364"/>
      <c r="F25" s="204"/>
      <c r="G25" s="204"/>
      <c r="H25" s="204"/>
      <c r="I25" s="204"/>
      <c r="J25" s="204"/>
      <c r="K25" s="204"/>
    </row>
    <row r="26" spans="1:11" s="205" customFormat="1" ht="14.25" x14ac:dyDescent="0.25">
      <c r="A26" s="202">
        <v>5.3</v>
      </c>
      <c r="B26" s="203"/>
      <c r="C26" s="336" t="s">
        <v>185</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85</v>
      </c>
      <c r="D28" s="337"/>
      <c r="E28" s="364"/>
      <c r="F28" s="204"/>
      <c r="G28" s="204"/>
      <c r="H28" s="204"/>
      <c r="I28" s="204"/>
      <c r="J28" s="204"/>
      <c r="K28" s="204"/>
    </row>
    <row r="29" spans="1:11" s="205" customFormat="1" ht="14.25" x14ac:dyDescent="0.25">
      <c r="A29" s="202">
        <v>6.2</v>
      </c>
      <c r="B29" s="338"/>
      <c r="C29" s="336" t="s">
        <v>285</v>
      </c>
      <c r="D29" s="337"/>
      <c r="E29" s="364">
        <v>42835</v>
      </c>
      <c r="F29" s="204"/>
      <c r="G29" s="204"/>
      <c r="H29" s="204"/>
      <c r="I29" s="204"/>
      <c r="J29" s="204"/>
      <c r="K29" s="204"/>
    </row>
    <row r="30" spans="1:11" s="205" customFormat="1" ht="14.25" x14ac:dyDescent="0.25">
      <c r="A30" s="202">
        <v>7.1</v>
      </c>
      <c r="B30" s="203"/>
      <c r="C30" s="336" t="s">
        <v>86</v>
      </c>
      <c r="D30" s="337"/>
      <c r="E30" s="364"/>
      <c r="F30" s="204"/>
      <c r="G30" s="204"/>
      <c r="H30" s="204"/>
      <c r="I30" s="204"/>
      <c r="J30" s="204"/>
      <c r="K30" s="204"/>
    </row>
    <row r="31" spans="1:11" s="205" customFormat="1" ht="14.25" x14ac:dyDescent="0.25">
      <c r="A31" s="202">
        <v>7.2</v>
      </c>
      <c r="B31" s="203"/>
      <c r="C31" s="336" t="s">
        <v>166</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87</v>
      </c>
      <c r="D33" s="335"/>
      <c r="E33" s="364"/>
      <c r="F33" s="204"/>
      <c r="G33" s="204"/>
      <c r="H33" s="204"/>
      <c r="I33" s="204"/>
      <c r="J33" s="204"/>
      <c r="K33" s="204"/>
    </row>
    <row r="34" spans="1:11" s="205" customFormat="1" ht="14.25" x14ac:dyDescent="0.25">
      <c r="A34" s="202">
        <v>7.5</v>
      </c>
      <c r="B34" s="203"/>
      <c r="C34" s="334" t="s">
        <v>218</v>
      </c>
      <c r="D34" s="335"/>
      <c r="E34" s="364">
        <v>41760</v>
      </c>
      <c r="F34" s="204"/>
      <c r="G34" s="204"/>
      <c r="H34" s="204"/>
      <c r="I34" s="204"/>
      <c r="J34" s="204"/>
      <c r="K34" s="204"/>
    </row>
    <row r="35" spans="1:11" s="205" customFormat="1" ht="14.25" x14ac:dyDescent="0.25">
      <c r="A35" s="202">
        <v>7.6</v>
      </c>
      <c r="B35" s="203"/>
      <c r="C35" s="334" t="s">
        <v>88</v>
      </c>
      <c r="D35" s="335"/>
      <c r="E35" s="364"/>
      <c r="F35" s="204"/>
      <c r="G35" s="204"/>
      <c r="H35" s="204"/>
      <c r="I35" s="204"/>
      <c r="J35" s="204"/>
      <c r="K35" s="204"/>
    </row>
    <row r="36" spans="1:11" s="205" customFormat="1" x14ac:dyDescent="0.25">
      <c r="A36" s="1209">
        <v>8.1</v>
      </c>
      <c r="B36" s="203"/>
      <c r="C36" s="336" t="s">
        <v>64</v>
      </c>
      <c r="D36" s="337"/>
      <c r="E36" s="364"/>
      <c r="F36" s="339"/>
      <c r="G36" s="339"/>
      <c r="H36" s="340"/>
      <c r="I36" s="340"/>
      <c r="J36" s="340"/>
      <c r="K36" s="204"/>
    </row>
    <row r="37" spans="1:11" s="205" customFormat="1" x14ac:dyDescent="0.25">
      <c r="A37" s="1209">
        <v>8.1999999999999993</v>
      </c>
      <c r="B37" s="203"/>
      <c r="C37" s="336" t="s">
        <v>23</v>
      </c>
      <c r="D37" s="337"/>
      <c r="E37" s="364"/>
      <c r="F37" s="339"/>
      <c r="G37" s="339"/>
      <c r="H37" s="341"/>
      <c r="I37" s="341"/>
      <c r="J37" s="341"/>
      <c r="K37" s="204"/>
    </row>
    <row r="38" spans="1:11" s="205" customFormat="1" x14ac:dyDescent="0.25">
      <c r="A38" s="1209">
        <v>8.3000000000000007</v>
      </c>
      <c r="B38" s="203"/>
      <c r="C38" s="336" t="s">
        <v>48</v>
      </c>
      <c r="D38" s="337"/>
      <c r="E38" s="364"/>
      <c r="F38" s="339"/>
      <c r="G38" s="339"/>
      <c r="H38" s="341"/>
      <c r="I38" s="341"/>
      <c r="J38" s="341"/>
      <c r="K38" s="204"/>
    </row>
    <row r="39" spans="1:11" s="205" customFormat="1" x14ac:dyDescent="0.25">
      <c r="A39" s="1209">
        <v>8.4</v>
      </c>
      <c r="B39" s="203"/>
      <c r="C39" s="336" t="s">
        <v>244</v>
      </c>
      <c r="D39" s="337"/>
      <c r="E39" s="364">
        <v>42016</v>
      </c>
      <c r="F39" s="339"/>
      <c r="G39" s="339"/>
      <c r="H39" s="873"/>
      <c r="I39" s="873"/>
      <c r="J39" s="873"/>
      <c r="K39" s="204"/>
    </row>
    <row r="40" spans="1:11" s="205" customFormat="1" x14ac:dyDescent="0.25">
      <c r="A40" s="1209">
        <v>8.5</v>
      </c>
      <c r="B40" s="203"/>
      <c r="C40" s="336" t="s">
        <v>241</v>
      </c>
      <c r="D40" s="337"/>
      <c r="E40" s="364">
        <v>41973</v>
      </c>
      <c r="F40" s="339"/>
      <c r="G40" s="339"/>
      <c r="H40" s="868"/>
      <c r="I40" s="868"/>
      <c r="J40" s="868"/>
      <c r="K40" s="204"/>
    </row>
    <row r="41" spans="1:11" s="205" customFormat="1" x14ac:dyDescent="0.25">
      <c r="A41" s="1209">
        <v>8.6</v>
      </c>
      <c r="B41" s="203"/>
      <c r="C41" s="336" t="s">
        <v>306</v>
      </c>
      <c r="D41" s="337"/>
      <c r="E41" s="364">
        <v>43255</v>
      </c>
      <c r="F41" s="339"/>
      <c r="G41" s="339"/>
      <c r="H41" s="1124"/>
      <c r="I41" s="1124"/>
      <c r="J41" s="1124"/>
      <c r="K41" s="204"/>
    </row>
    <row r="42" spans="1:11" s="205" customFormat="1" x14ac:dyDescent="0.25">
      <c r="A42" s="1209">
        <v>8.6999999999999993</v>
      </c>
      <c r="B42" s="203"/>
      <c r="C42" s="334" t="s">
        <v>24</v>
      </c>
      <c r="D42" s="335"/>
      <c r="E42" s="364"/>
      <c r="F42" s="339"/>
      <c r="G42" s="339"/>
      <c r="H42" s="340"/>
      <c r="I42" s="340"/>
      <c r="J42" s="340"/>
      <c r="K42" s="204"/>
    </row>
    <row r="43" spans="1:11" s="205" customFormat="1" x14ac:dyDescent="0.25">
      <c r="A43" s="1209">
        <v>8.8000000000000007</v>
      </c>
      <c r="B43" s="203"/>
      <c r="C43" s="336" t="s">
        <v>27</v>
      </c>
      <c r="D43" s="337"/>
      <c r="E43" s="364"/>
      <c r="F43" s="339"/>
      <c r="G43" s="339"/>
      <c r="H43" s="341"/>
      <c r="I43" s="341"/>
      <c r="J43" s="341"/>
      <c r="K43" s="204"/>
    </row>
    <row r="44" spans="1:11" s="205" customFormat="1" x14ac:dyDescent="0.25">
      <c r="A44" s="1209">
        <v>8.9</v>
      </c>
      <c r="B44" s="203"/>
      <c r="C44" s="336" t="s">
        <v>25</v>
      </c>
      <c r="D44" s="337"/>
      <c r="E44" s="364"/>
      <c r="F44" s="339"/>
      <c r="G44" s="339"/>
      <c r="H44" s="341"/>
      <c r="I44" s="341"/>
      <c r="J44" s="341"/>
      <c r="K44" s="204"/>
    </row>
    <row r="45" spans="1:11" s="205" customFormat="1" x14ac:dyDescent="0.25">
      <c r="A45" s="342">
        <v>8.1</v>
      </c>
      <c r="B45" s="203"/>
      <c r="C45" s="336" t="s">
        <v>26</v>
      </c>
      <c r="D45" s="337"/>
      <c r="E45" s="364"/>
      <c r="F45" s="339"/>
      <c r="G45" s="339"/>
      <c r="H45" s="341"/>
      <c r="I45" s="341"/>
      <c r="J45" s="341"/>
      <c r="K45" s="204"/>
    </row>
    <row r="46" spans="1:11" s="205" customFormat="1" x14ac:dyDescent="0.25">
      <c r="A46" s="342">
        <v>8.11</v>
      </c>
      <c r="B46" s="203"/>
      <c r="C46" s="336" t="s">
        <v>176</v>
      </c>
      <c r="D46" s="337"/>
      <c r="E46" s="364"/>
      <c r="F46" s="339"/>
      <c r="G46" s="339"/>
      <c r="H46" s="341"/>
      <c r="I46" s="341"/>
      <c r="J46" s="341"/>
      <c r="K46" s="204"/>
    </row>
    <row r="47" spans="1:11" s="205" customFormat="1" x14ac:dyDescent="0.25">
      <c r="A47" s="342">
        <v>8.1199999999999992</v>
      </c>
      <c r="B47" s="203"/>
      <c r="C47" s="336" t="s">
        <v>99</v>
      </c>
      <c r="D47" s="337"/>
      <c r="E47" s="364"/>
      <c r="F47" s="339"/>
      <c r="G47" s="339"/>
      <c r="H47" s="341"/>
      <c r="I47" s="341"/>
      <c r="J47" s="341"/>
      <c r="K47" s="204"/>
    </row>
    <row r="48" spans="1:11" s="205" customFormat="1" x14ac:dyDescent="0.25">
      <c r="A48" s="342">
        <v>8.1300000000000008</v>
      </c>
      <c r="B48" s="203"/>
      <c r="C48" s="336" t="s">
        <v>65</v>
      </c>
      <c r="D48" s="337"/>
      <c r="E48" s="364"/>
      <c r="F48" s="339"/>
      <c r="G48" s="339"/>
      <c r="H48" s="341"/>
      <c r="I48" s="341"/>
      <c r="J48" s="341"/>
      <c r="K48" s="204"/>
    </row>
    <row r="49" spans="1:11" s="205" customFormat="1" x14ac:dyDescent="0.25">
      <c r="A49" s="342">
        <v>8.14</v>
      </c>
      <c r="B49" s="203"/>
      <c r="C49" s="336" t="s">
        <v>66</v>
      </c>
      <c r="D49" s="337"/>
      <c r="E49" s="364"/>
      <c r="F49" s="339"/>
      <c r="G49" s="339"/>
      <c r="H49" s="1124"/>
      <c r="I49" s="1124"/>
      <c r="J49" s="1124"/>
      <c r="K49" s="204"/>
    </row>
    <row r="50" spans="1:11" s="205" customFormat="1" ht="14.25" x14ac:dyDescent="0.25">
      <c r="A50" s="202">
        <v>9.1</v>
      </c>
      <c r="B50" s="343"/>
      <c r="C50" s="344" t="s">
        <v>72</v>
      </c>
      <c r="D50" s="345"/>
      <c r="E50" s="364"/>
      <c r="F50" s="204"/>
      <c r="G50" s="204"/>
      <c r="H50" s="204"/>
      <c r="I50" s="204"/>
      <c r="J50" s="204"/>
      <c r="K50" s="204"/>
    </row>
    <row r="51" spans="1:11" s="205" customFormat="1" ht="14.25" x14ac:dyDescent="0.25">
      <c r="A51" s="202">
        <v>9.1999999999999993</v>
      </c>
      <c r="B51" s="343"/>
      <c r="C51" s="344" t="s">
        <v>73</v>
      </c>
      <c r="D51" s="345"/>
      <c r="E51" s="364"/>
      <c r="F51" s="204"/>
      <c r="G51" s="204"/>
      <c r="H51" s="204"/>
      <c r="I51" s="204"/>
      <c r="J51" s="204"/>
      <c r="K51" s="204"/>
    </row>
    <row r="52" spans="1:11" s="205" customFormat="1" ht="14.25" x14ac:dyDescent="0.25">
      <c r="A52" s="202">
        <v>9.3000000000000007</v>
      </c>
      <c r="B52" s="343"/>
      <c r="C52" s="344" t="s">
        <v>74</v>
      </c>
      <c r="D52" s="345"/>
      <c r="E52" s="364"/>
      <c r="F52" s="204"/>
      <c r="G52" s="204"/>
      <c r="H52" s="204"/>
      <c r="I52" s="204"/>
      <c r="J52" s="204"/>
      <c r="K52" s="204"/>
    </row>
    <row r="53" spans="1:11" s="205" customFormat="1" ht="14.25" x14ac:dyDescent="0.25">
      <c r="A53" s="202">
        <v>9.4</v>
      </c>
      <c r="B53" s="343"/>
      <c r="C53" s="344" t="s">
        <v>75</v>
      </c>
      <c r="D53" s="345"/>
      <c r="E53" s="364"/>
      <c r="F53" s="204"/>
      <c r="G53" s="204"/>
      <c r="H53" s="204"/>
      <c r="I53" s="204"/>
      <c r="J53" s="204"/>
      <c r="K53" s="204"/>
    </row>
    <row r="54" spans="1:11" s="204" customFormat="1" thickBot="1" x14ac:dyDescent="0.3">
      <c r="A54" s="346">
        <v>9.5</v>
      </c>
      <c r="B54" s="347"/>
      <c r="C54" s="348" t="s">
        <v>170</v>
      </c>
      <c r="D54" s="349"/>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204" customFormat="1" ht="14.25" x14ac:dyDescent="0.25">
      <c r="A79" s="350"/>
      <c r="B79" s="351"/>
      <c r="C79" s="344"/>
      <c r="D79" s="344"/>
      <c r="E79" s="364"/>
    </row>
    <row r="80" spans="1:11" s="354" customFormat="1" hidden="1" outlineLevel="1" x14ac:dyDescent="0.25">
      <c r="A80" s="352"/>
      <c r="B80" s="353"/>
      <c r="E80" s="870"/>
      <c r="F80" s="355"/>
      <c r="G80" s="355"/>
      <c r="H80" s="355"/>
      <c r="I80" s="355"/>
      <c r="J80" s="355"/>
      <c r="K80" s="355"/>
    </row>
    <row r="81" spans="1:11" s="358" customFormat="1" ht="8.25" hidden="1" customHeight="1" outlineLevel="1" x14ac:dyDescent="0.25">
      <c r="A81" s="356"/>
      <c r="B81" s="357"/>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s="358" customFormat="1" ht="15" hidden="1" customHeight="1" outlineLevel="1" x14ac:dyDescent="0.25">
      <c r="A102" s="359"/>
      <c r="B102" s="360"/>
      <c r="E102" s="870"/>
      <c r="F102" s="355"/>
      <c r="G102" s="355"/>
      <c r="H102" s="355"/>
      <c r="I102" s="355"/>
      <c r="J102" s="355"/>
      <c r="K102" s="355"/>
    </row>
    <row r="103"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NQ206"/>
  <sheetViews>
    <sheetView tabSelected="1" zoomScale="85" zoomScaleNormal="85" workbookViewId="0">
      <pane xSplit="7" ySplit="10" topLeftCell="CZ11" activePane="bottomRight" state="frozen"/>
      <selection activeCell="A4" sqref="A4"/>
      <selection pane="topRight" activeCell="E4" sqref="E4"/>
      <selection pane="bottomLeft" activeCell="A5" sqref="A5"/>
      <selection pane="bottomRight" activeCell="DL12" sqref="DL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customWidth="1" collapsed="1"/>
    <col min="105" max="105" width="10.85546875" style="37" customWidth="1"/>
    <col min="106" max="106" width="11.42578125" style="20" hidden="1" customWidth="1" outlineLevel="1"/>
    <col min="107" max="107" width="11.7109375" style="27" hidden="1" customWidth="1" outlineLevel="1" collapsed="1"/>
    <col min="108" max="108" width="11.7109375" style="20" hidden="1" customWidth="1" outlineLevel="1" collapsed="1"/>
    <col min="109" max="109" width="11.7109375" style="27" hidden="1" customWidth="1" outlineLevel="1" collapsed="1"/>
    <col min="110" max="110" width="11.7109375" style="20" hidden="1" customWidth="1" outlineLevel="1" collapsed="1"/>
    <col min="111" max="111" width="11.7109375" style="27" hidden="1" customWidth="1" outlineLevel="1" collapsed="1"/>
    <col min="112" max="112" width="11.85546875" style="20" hidden="1" customWidth="1" outlineLevel="1" collapsed="1"/>
    <col min="113" max="113" width="11.85546875" style="27" hidden="1" customWidth="1" outlineLevel="1" collapsed="1"/>
    <col min="114" max="114" width="11.7109375" style="20" hidden="1" customWidth="1" outlineLevel="1" collapsed="1"/>
    <col min="115" max="115" width="11.7109375" style="27" customWidth="1" collapsed="1"/>
    <col min="116" max="116" width="11.7109375" style="20" customWidth="1"/>
    <col min="117" max="117" width="11.7109375" style="27" hidden="1" customWidth="1" outlineLevel="1"/>
    <col min="118" max="118" width="12" style="37" customWidth="1" collapsed="1"/>
    <col min="119" max="119" width="10.85546875" style="37" customWidth="1"/>
    <col min="120" max="120" width="11.42578125" style="20" hidden="1" customWidth="1" outlineLevel="1"/>
    <col min="121" max="121" width="11.7109375" style="27" hidden="1" customWidth="1" outlineLevel="1" collapsed="1"/>
    <col min="122" max="122" width="11.7109375" style="20" hidden="1" customWidth="1" outlineLevel="1" collapsed="1"/>
    <col min="123" max="123" width="11.7109375" style="27" hidden="1" customWidth="1" outlineLevel="1" collapsed="1"/>
    <col min="124" max="124" width="11.7109375" style="20" hidden="1" customWidth="1" outlineLevel="1"/>
    <col min="125" max="125" width="11.7109375" style="27" hidden="1" customWidth="1" outlineLevel="1" collapsed="1"/>
    <col min="126" max="126" width="11" style="20" hidden="1" customWidth="1" outlineLevel="1" collapsed="1"/>
    <col min="127" max="127" width="11.85546875" style="27" hidden="1" customWidth="1" outlineLevel="1"/>
    <col min="128" max="128" width="11.7109375" style="20" hidden="1" customWidth="1" outlineLevel="1" collapsed="1"/>
    <col min="129" max="129" width="11.7109375" style="27" hidden="1" customWidth="1" outlineLevel="1"/>
    <col min="130" max="130" width="11.7109375" style="20" hidden="1" customWidth="1" outlineLevel="1"/>
    <col min="131" max="131" width="11.7109375" style="27" hidden="1" customWidth="1" outlineLevel="1"/>
    <col min="132" max="132" width="12" style="37" hidden="1" customWidth="1" outlineLevel="1"/>
    <col min="133" max="133" width="10.85546875" style="37" hidden="1" customWidth="1" outlineLevel="1"/>
    <col min="134" max="134" width="11.28515625" hidden="1" customWidth="1" outlineLevel="2"/>
    <col min="135" max="135" width="11.28515625" style="410" hidden="1" customWidth="1" outlineLevel="2"/>
    <col min="136" max="136" width="11.28515625" hidden="1" customWidth="1" outlineLevel="2"/>
    <col min="137" max="137" width="11.28515625" style="410" hidden="1" customWidth="1" outlineLevel="2"/>
    <col min="138" max="138" width="11.28515625" hidden="1" customWidth="1" outlineLevel="2"/>
    <col min="139" max="139" width="11.28515625" style="410" hidden="1" customWidth="1" outlineLevel="2"/>
    <col min="140" max="140" width="10.85546875" hidden="1" customWidth="1" outlineLevel="2" collapsed="1"/>
    <col min="141" max="141" width="9.7109375" style="410" hidden="1" customWidth="1" outlineLevel="2"/>
    <col min="142" max="142" width="11.28515625" hidden="1" customWidth="1" outlineLevel="2" collapsed="1"/>
    <col min="143" max="143" width="11.28515625" style="410" hidden="1" customWidth="1" outlineLevel="2"/>
    <col min="144" max="144" width="11.28515625" hidden="1" customWidth="1" outlineLevel="2" collapsed="1"/>
    <col min="145" max="145" width="11.28515625" style="410" hidden="1" customWidth="1" outlineLevel="2"/>
    <col min="146" max="146" width="11.28515625" hidden="1" customWidth="1" outlineLevel="2" collapsed="1"/>
    <col min="147" max="147" width="11.28515625" style="410" hidden="1" customWidth="1" outlineLevel="2"/>
    <col min="148" max="148" width="11.28515625" hidden="1" customWidth="1" outlineLevel="2" collapsed="1"/>
    <col min="149" max="149" width="11.28515625" style="410" hidden="1" customWidth="1" outlineLevel="2"/>
    <col min="150" max="150" width="11.28515625" hidden="1" customWidth="1" outlineLevel="2" collapsed="1"/>
    <col min="151" max="151" width="11.28515625" style="410" hidden="1" customWidth="1" outlineLevel="2"/>
    <col min="152" max="152" width="11.28515625" hidden="1" customWidth="1" outlineLevel="2" collapsed="1"/>
    <col min="153" max="153" width="11.28515625" style="410" hidden="1" customWidth="1" outlineLevel="2"/>
    <col min="154" max="154" width="11.28515625" hidden="1" customWidth="1" outlineLevel="2" collapsed="1"/>
    <col min="155" max="155" width="11.28515625" style="410" hidden="1" customWidth="1" outlineLevel="2"/>
    <col min="156" max="156" width="11.28515625" hidden="1" customWidth="1" outlineLevel="2" collapsed="1"/>
    <col min="157" max="157" width="11.28515625" style="410" hidden="1" customWidth="1" outlineLevel="2"/>
    <col min="158" max="158" width="11.28515625" hidden="1" customWidth="1" outlineLevel="2" collapsed="1"/>
    <col min="159" max="159" width="11.28515625" style="410" hidden="1" customWidth="1" outlineLevel="2"/>
    <col min="160" max="160" width="11.5703125" hidden="1" customWidth="1" outlineLevel="2" collapsed="1"/>
    <col min="161" max="161" width="9.140625" style="410" hidden="1" customWidth="1" outlineLevel="2"/>
    <col min="162" max="162" width="11.5703125" hidden="1" customWidth="1" outlineLevel="2" collapsed="1"/>
    <col min="163" max="163" width="9.140625" style="410" hidden="1" customWidth="1" outlineLevel="2"/>
    <col min="164" max="164" width="11.5703125" hidden="1" customWidth="1" outlineLevel="2" collapsed="1"/>
    <col min="165" max="165" width="9.140625" style="410" hidden="1" customWidth="1" outlineLevel="2"/>
    <col min="166" max="166" width="11.5703125" hidden="1" customWidth="1" outlineLevel="2" collapsed="1"/>
    <col min="167" max="167" width="9.140625" style="410" hidden="1" customWidth="1" outlineLevel="2"/>
    <col min="168" max="168" width="11.5703125" hidden="1" customWidth="1" outlineLevel="2" collapsed="1"/>
    <col min="169" max="169" width="9.140625" style="410" hidden="1" customWidth="1" outlineLevel="2"/>
    <col min="170" max="170" width="11.5703125" hidden="1" customWidth="1" outlineLevel="2" collapsed="1"/>
    <col min="171" max="171" width="9.140625" style="410" hidden="1" customWidth="1" outlineLevel="2"/>
    <col min="172" max="172" width="11.5703125" hidden="1" customWidth="1" outlineLevel="2" collapsed="1"/>
    <col min="173" max="173" width="9.140625" style="410" hidden="1" customWidth="1" outlineLevel="2"/>
    <col min="174" max="174" width="11.5703125" hidden="1" customWidth="1" outlineLevel="2" collapsed="1"/>
    <col min="175" max="175" width="9.140625" style="410" hidden="1" customWidth="1" outlineLevel="2"/>
    <col min="176" max="176" width="11.5703125" hidden="1" customWidth="1" outlineLevel="2" collapsed="1"/>
    <col min="177" max="177" width="9.140625" style="410" hidden="1" customWidth="1" outlineLevel="2"/>
    <col min="178" max="178" width="11.5703125" hidden="1" customWidth="1" outlineLevel="2" collapsed="1"/>
    <col min="179" max="179" width="9.140625" style="410" hidden="1" customWidth="1" outlineLevel="2"/>
    <col min="180" max="180" width="11.5703125" hidden="1" customWidth="1" outlineLevel="2" collapsed="1"/>
    <col min="181" max="181" width="9.140625" style="410" hidden="1" customWidth="1" outlineLevel="2"/>
    <col min="182" max="182" width="11.5703125" hidden="1" customWidth="1" outlineLevel="2" collapsed="1"/>
    <col min="183" max="183" width="9.140625" style="410" hidden="1" customWidth="1" outlineLevel="2"/>
    <col min="184" max="184" width="11.5703125" hidden="1" customWidth="1" outlineLevel="2" collapsed="1"/>
    <col min="185" max="185" width="9.140625" style="410" hidden="1" customWidth="1" outlineLevel="2"/>
    <col min="186" max="186" width="11.5703125" hidden="1" customWidth="1" outlineLevel="2" collapsed="1"/>
    <col min="187" max="187" width="9.140625" style="410" hidden="1" customWidth="1" outlineLevel="2"/>
    <col min="188" max="188" width="11.5703125" hidden="1" customWidth="1" outlineLevel="2" collapsed="1"/>
    <col min="189" max="189" width="9.140625" style="410" hidden="1" customWidth="1" outlineLevel="2"/>
    <col min="190" max="190" width="11.5703125" hidden="1" customWidth="1" outlineLevel="2" collapsed="1"/>
    <col min="191" max="191" width="9.140625" style="410" hidden="1" customWidth="1" outlineLevel="2"/>
    <col min="192" max="192" width="11.5703125" hidden="1" customWidth="1" outlineLevel="2" collapsed="1"/>
    <col min="193" max="193" width="9.140625" style="410" hidden="1" customWidth="1" outlineLevel="2"/>
    <col min="194" max="194" width="11.5703125" hidden="1" customWidth="1" outlineLevel="2" collapsed="1"/>
    <col min="195" max="195" width="9.140625" style="410" hidden="1" customWidth="1" outlineLevel="2"/>
    <col min="196" max="196" width="11.140625" hidden="1" customWidth="1" outlineLevel="2" collapsed="1"/>
    <col min="197" max="197" width="8.42578125" style="410" hidden="1" customWidth="1" outlineLevel="2"/>
    <col min="198" max="198" width="11.5703125" hidden="1" customWidth="1" outlineLevel="2" collapsed="1"/>
    <col min="199" max="199" width="9.140625" style="410" hidden="1" customWidth="1" outlineLevel="2"/>
    <col min="200" max="200" width="11.5703125" hidden="1" customWidth="1" outlineLevel="2" collapsed="1"/>
    <col min="201" max="201" width="9.140625" style="410" hidden="1" customWidth="1" outlineLevel="2"/>
    <col min="202" max="202" width="11.5703125" hidden="1" customWidth="1" outlineLevel="2" collapsed="1"/>
    <col min="203" max="203" width="9.140625" style="410" hidden="1" customWidth="1" outlineLevel="2"/>
    <col min="204" max="204" width="11.5703125" hidden="1" customWidth="1" outlineLevel="2" collapsed="1"/>
    <col min="205" max="205" width="9.140625" style="410" hidden="1" customWidth="1" outlineLevel="2"/>
    <col min="206" max="206" width="12.5703125" hidden="1" customWidth="1" outlineLevel="2" collapsed="1"/>
    <col min="207" max="207" width="8.42578125" style="410" hidden="1" customWidth="1" outlineLevel="2"/>
    <col min="208" max="208" width="12.5703125" hidden="1" customWidth="1" outlineLevel="2" collapsed="1"/>
    <col min="209" max="209" width="8.42578125" style="410" hidden="1" customWidth="1" outlineLevel="2"/>
    <col min="210" max="210" width="12.5703125" hidden="1" customWidth="1" outlineLevel="2" collapsed="1"/>
    <col min="211" max="211" width="8.42578125" style="410" hidden="1" customWidth="1" outlineLevel="2"/>
    <col min="212" max="212" width="12.5703125" hidden="1" customWidth="1" outlineLevel="2" collapsed="1"/>
    <col min="213" max="213" width="8.42578125" style="410" hidden="1" customWidth="1" outlineLevel="2"/>
    <col min="214" max="214" width="12.5703125" hidden="1" customWidth="1" outlineLevel="2" collapsed="1"/>
    <col min="215" max="215" width="8.42578125" style="410" hidden="1" customWidth="1" outlineLevel="2"/>
    <col min="216" max="216" width="12.5703125" hidden="1" customWidth="1" outlineLevel="2" collapsed="1"/>
    <col min="217" max="217" width="8.42578125" style="410" hidden="1" customWidth="1" outlineLevel="2"/>
    <col min="218" max="218" width="12.5703125" hidden="1" customWidth="1" outlineLevel="2" collapsed="1"/>
    <col min="219" max="219" width="8.42578125" style="410" hidden="1" customWidth="1" outlineLevel="2"/>
    <col min="220" max="220" width="12.5703125" hidden="1" customWidth="1" outlineLevel="2" collapsed="1"/>
    <col min="221" max="221" width="8.42578125" style="410" hidden="1" customWidth="1" outlineLevel="2"/>
    <col min="222" max="222" width="12.5703125" hidden="1" customWidth="1" outlineLevel="2" collapsed="1"/>
    <col min="223" max="223" width="8.42578125" style="410" hidden="1" customWidth="1" outlineLevel="2"/>
    <col min="224" max="224" width="12.5703125" hidden="1" customWidth="1" outlineLevel="2" collapsed="1"/>
    <col min="225" max="225" width="8.42578125" style="410" hidden="1" customWidth="1" outlineLevel="2"/>
    <col min="226" max="226" width="12.5703125" hidden="1" customWidth="1" outlineLevel="2" collapsed="1"/>
    <col min="227" max="227" width="8.42578125" style="410" hidden="1" customWidth="1" outlineLevel="2"/>
    <col min="228" max="228" width="12.5703125" hidden="1" customWidth="1" outlineLevel="2" collapsed="1"/>
    <col min="229" max="229" width="8.42578125" style="410" hidden="1" customWidth="1" outlineLevel="2"/>
    <col min="230" max="230" width="12.5703125" hidden="1" customWidth="1" outlineLevel="1"/>
    <col min="231" max="231" width="8.42578125" style="410" hidden="1" customWidth="1" outlineLevel="1"/>
    <col min="232" max="232" width="12.5703125" hidden="1" customWidth="1" outlineLevel="1" collapsed="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1.42578125" hidden="1" customWidth="1" outlineLevel="1" collapsed="1"/>
    <col min="239" max="239" width="8.42578125" style="410" hidden="1" customWidth="1" outlineLevel="1"/>
    <col min="240" max="240" width="12.5703125" hidden="1" customWidth="1" outlineLevel="1" collapsed="1"/>
    <col min="241" max="241" width="9.5703125" style="410" hidden="1" customWidth="1" outlineLevel="1"/>
    <col min="242" max="242" width="12.5703125" hidden="1" customWidth="1" outlineLevel="1" collapsed="1"/>
    <col min="243" max="243" width="10" style="410" hidden="1" customWidth="1" outlineLevel="1"/>
    <col min="244" max="244" width="12.5703125" hidden="1" customWidth="1" outlineLevel="1" collapsed="1"/>
    <col min="245" max="245" width="8.42578125" style="410" hidden="1" customWidth="1" outlineLevel="1"/>
    <col min="246" max="246" width="12.5703125" hidden="1" customWidth="1" outlineLevel="1" collapsed="1"/>
    <col min="247" max="247" width="11.28515625" style="410" hidden="1" customWidth="1" outlineLevel="1"/>
    <col min="248" max="248" width="12.5703125" hidden="1" customWidth="1" outlineLevel="1" collapsed="1"/>
    <col min="249" max="249" width="8.42578125" style="410" hidden="1" customWidth="1" outlineLevel="1"/>
    <col min="250" max="250" width="12.5703125" customWidth="1" collapsed="1"/>
    <col min="251" max="251" width="11.42578125" style="410" customWidth="1"/>
    <col min="252" max="252" width="12.5703125" hidden="1" customWidth="1" outlineLevel="1" collapsed="1"/>
    <col min="253" max="253" width="8.42578125" style="410" hidden="1" customWidth="1" outlineLevel="1"/>
    <col min="254" max="254" width="12.5703125" style="410" hidden="1" customWidth="1" outlineLevel="1"/>
    <col min="255" max="255" width="8.42578125" style="410" hidden="1" customWidth="1" outlineLevel="1"/>
    <col min="256" max="256" width="12.5703125" style="410" hidden="1" customWidth="1" outlineLevel="1"/>
    <col min="257" max="257" width="8.42578125" style="410" hidden="1" customWidth="1" outlineLevel="1"/>
    <col min="258" max="258" width="12.5703125" style="410" hidden="1" customWidth="1" outlineLevel="1"/>
    <col min="259" max="259" width="8.42578125" style="410" hidden="1" customWidth="1" outlineLevel="1"/>
    <col min="260" max="260" width="12.5703125" style="410" hidden="1" customWidth="1" outlineLevel="1"/>
    <col min="261" max="261" width="8.42578125" style="410" hidden="1" customWidth="1" outlineLevel="1"/>
    <col min="262" max="262" width="12.5703125" style="410" hidden="1" customWidth="1" outlineLevel="1"/>
    <col min="263" max="263" width="8.42578125" style="410" hidden="1" customWidth="1" outlineLevel="1"/>
    <col min="264" max="264" width="12.5703125" style="410" hidden="1" customWidth="1" outlineLevel="1"/>
    <col min="265" max="265" width="8.42578125" style="410" hidden="1" customWidth="1" outlineLevel="1"/>
    <col min="266" max="266" width="12.5703125" style="410" hidden="1" customWidth="1" outlineLevel="1"/>
    <col min="267" max="267" width="8.42578125" style="410" hidden="1" customWidth="1" outlineLevel="1"/>
    <col min="268" max="268" width="12.5703125" style="410" hidden="1" customWidth="1" outlineLevel="1"/>
    <col min="269" max="269" width="8.42578125" style="410" hidden="1" customWidth="1" outlineLevel="1"/>
    <col min="270" max="270" width="12.5703125" style="410" hidden="1" customWidth="1" outlineLevel="1"/>
    <col min="271" max="271" width="8.42578125" style="410" hidden="1" customWidth="1" outlineLevel="1"/>
    <col min="272" max="272" width="12.5703125" style="410" hidden="1" customWidth="1" outlineLevel="1"/>
    <col min="273" max="273" width="8.42578125" style="410" hidden="1" customWidth="1" outlineLevel="1"/>
    <col min="274" max="274" width="12.5703125" style="410" hidden="1" customWidth="1" outlineLevel="1"/>
    <col min="275" max="275" width="8.42578125" style="410" hidden="1" customWidth="1" outlineLevel="1"/>
    <col min="276" max="276" width="12.5703125" style="410" hidden="1" customWidth="1" outlineLevel="1"/>
    <col min="277" max="277" width="8.42578125" style="410" hidden="1" customWidth="1" outlineLevel="1"/>
    <col min="278" max="278" width="11.7109375" style="20" customWidth="1" collapsed="1"/>
    <col min="279" max="279" width="11.7109375" style="410" customWidth="1"/>
    <col min="280" max="280" width="11.85546875" customWidth="1"/>
    <col min="281" max="281" width="10.85546875" customWidth="1"/>
    <col min="282" max="284" width="12.85546875" style="410" hidden="1" customWidth="1" outlineLevel="1"/>
    <col min="285" max="285" width="13.7109375" customWidth="1" collapsed="1"/>
    <col min="286" max="296" width="11" style="276" hidden="1" customWidth="1"/>
    <col min="297" max="310" width="11" style="277" hidden="1" customWidth="1" outlineLevel="1" collapsed="1"/>
    <col min="311" max="311" width="11" style="277" hidden="1" customWidth="1" outlineLevel="1"/>
    <col min="312" max="320" width="11" style="277" hidden="1" customWidth="1" outlineLevel="1" collapsed="1"/>
    <col min="321" max="332" width="11" style="795" hidden="1" customWidth="1" outlineLevel="1" collapsed="1"/>
    <col min="333" max="333" width="11" style="907" hidden="1" customWidth="1" outlineLevel="1" collapsed="1"/>
    <col min="334" max="334" width="11" style="907" hidden="1" customWidth="1" outlineLevel="2" collapsed="1"/>
    <col min="335" max="344" width="11" style="907" hidden="1" customWidth="1" outlineLevel="1" collapsed="1"/>
    <col min="345" max="351" width="9.140625" hidden="1" customWidth="1" outlineLevel="1" collapsed="1"/>
    <col min="352" max="352" width="10.85546875" hidden="1" customWidth="1" outlineLevel="1" collapsed="1"/>
    <col min="353" max="354" width="9.140625" hidden="1" customWidth="1" outlineLevel="1" collapsed="1"/>
    <col min="355" max="355" width="9.140625" customWidth="1" collapsed="1"/>
    <col min="356" max="356" width="9.140625" customWidth="1"/>
    <col min="357" max="362" width="9.140625" style="462" customWidth="1"/>
    <col min="363" max="363" width="10.5703125" style="462" customWidth="1"/>
    <col min="364" max="367" width="9.140625" style="462" customWidth="1"/>
    <col min="368" max="380" width="9.140625" style="462" hidden="1" customWidth="1" outlineLevel="1"/>
    <col min="381" max="381" width="9.140625" collapsed="1"/>
  </cols>
  <sheetData>
    <row r="1" spans="1:3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2">
        <f>DATE(YEAR(DM1),MONTH(DM1)+1,1)</f>
        <v>43282</v>
      </c>
      <c r="DQ1" s="1202">
        <f t="shared" ref="DQ1" si="47">DATE(YEAR(DP1),MONTH(DP1)+1,1)</f>
        <v>43313</v>
      </c>
      <c r="DR1" s="1202">
        <f t="shared" ref="DR1" si="48">DATE(YEAR(DQ1),MONTH(DQ1)+1,1)</f>
        <v>43344</v>
      </c>
      <c r="DS1" s="1202">
        <f t="shared" ref="DS1" si="49">DATE(YEAR(DR1),MONTH(DR1)+1,1)</f>
        <v>43374</v>
      </c>
      <c r="DT1" s="1202">
        <f t="shared" ref="DT1" si="50">DATE(YEAR(DS1),MONTH(DS1)+1,1)</f>
        <v>43405</v>
      </c>
      <c r="DU1" s="1202">
        <f t="shared" ref="DU1" si="51">DATE(YEAR(DT1),MONTH(DT1)+1,1)</f>
        <v>43435</v>
      </c>
      <c r="DV1" s="1202">
        <f t="shared" ref="DV1" si="52">DATE(YEAR(DU1),MONTH(DU1)+1,1)</f>
        <v>43466</v>
      </c>
      <c r="DW1" s="1202">
        <f t="shared" ref="DW1" si="53">DATE(YEAR(DV1),MONTH(DV1)+1,1)</f>
        <v>43497</v>
      </c>
      <c r="DX1" s="1202">
        <f t="shared" ref="DX1" si="54">DATE(YEAR(DW1),MONTH(DW1)+1,1)</f>
        <v>43525</v>
      </c>
      <c r="DY1" s="1202">
        <f t="shared" ref="DY1" si="55">DATE(YEAR(DX1),MONTH(DX1)+1,1)</f>
        <v>43556</v>
      </c>
      <c r="DZ1" s="1202">
        <f t="shared" ref="DZ1" si="56">DATE(YEAR(DY1),MONTH(DY1)+1,1)</f>
        <v>43586</v>
      </c>
      <c r="EA1" s="1202">
        <f t="shared" ref="EA1" si="57">DATE(YEAR(DZ1),MONTH(DZ1)+1,1)</f>
        <v>43617</v>
      </c>
      <c r="EB1" s="59"/>
      <c r="EC1" s="59"/>
      <c r="ED1" s="1225"/>
      <c r="EE1" s="1226"/>
      <c r="EF1" s="1225"/>
      <c r="EG1" s="1226"/>
      <c r="EH1" s="1225"/>
      <c r="EI1" s="1226"/>
      <c r="EJ1" s="1225"/>
      <c r="EK1" s="1226"/>
      <c r="EL1" s="1225"/>
      <c r="EM1" s="1226"/>
      <c r="EN1" s="1225"/>
      <c r="EO1" s="1226"/>
      <c r="EP1" s="1225"/>
      <c r="EQ1" s="1226"/>
      <c r="ER1" s="1225"/>
      <c r="ES1" s="1226"/>
      <c r="ET1" s="1225"/>
      <c r="EU1" s="1226"/>
      <c r="EV1" s="1225"/>
      <c r="EW1" s="1226"/>
      <c r="EX1" s="1225"/>
      <c r="EY1" s="1226"/>
      <c r="EZ1" s="1225"/>
      <c r="FA1" s="1226"/>
      <c r="FB1" s="1225"/>
      <c r="FC1" s="1226"/>
      <c r="FD1" s="1225"/>
      <c r="FE1" s="1226"/>
      <c r="FF1" s="1225"/>
      <c r="FG1" s="1226"/>
      <c r="FH1" s="1225"/>
      <c r="FI1" s="1226"/>
      <c r="FJ1" s="1225"/>
      <c r="FK1" s="1226"/>
      <c r="FL1" s="1225"/>
      <c r="FM1" s="1226"/>
      <c r="FN1" s="1225"/>
      <c r="FO1" s="1226"/>
      <c r="FP1" s="1225"/>
      <c r="FQ1" s="1226"/>
      <c r="FR1" s="1225"/>
      <c r="FS1" s="1226"/>
      <c r="FT1" s="1225"/>
      <c r="FU1" s="1226"/>
      <c r="FV1" s="1225"/>
      <c r="FW1" s="1226"/>
      <c r="FX1" s="1225"/>
      <c r="FY1" s="1226"/>
      <c r="FZ1" s="1223"/>
      <c r="GA1" s="1224"/>
      <c r="GB1" s="1223"/>
      <c r="GC1" s="1224"/>
      <c r="GD1" s="1223"/>
      <c r="GE1" s="1224"/>
      <c r="GF1" s="1223"/>
      <c r="GG1" s="1224"/>
      <c r="GH1" s="1223"/>
      <c r="GI1" s="1224"/>
      <c r="GJ1" s="1223"/>
      <c r="GK1" s="1224"/>
      <c r="GL1" s="1223"/>
      <c r="GM1" s="1224"/>
      <c r="GN1" s="1223"/>
      <c r="GO1" s="1224"/>
      <c r="GP1" s="1223"/>
      <c r="GQ1" s="1224"/>
      <c r="GR1" s="1223"/>
      <c r="GS1" s="1224"/>
      <c r="GT1" s="1223"/>
      <c r="GU1" s="1224"/>
      <c r="GV1" s="1223"/>
      <c r="GW1" s="1224"/>
      <c r="GX1" s="1219"/>
      <c r="GY1" s="1220"/>
      <c r="GZ1" s="1219"/>
      <c r="HA1" s="1220"/>
      <c r="HB1" s="1219"/>
      <c r="HC1" s="1220"/>
      <c r="HD1" s="1219"/>
      <c r="HE1" s="1220"/>
      <c r="HF1" s="1219"/>
      <c r="HG1" s="1220"/>
      <c r="HH1" s="1219"/>
      <c r="HI1" s="1220"/>
      <c r="HJ1" s="1219"/>
      <c r="HK1" s="1220"/>
      <c r="HL1" s="1219"/>
      <c r="HM1" s="1220"/>
      <c r="HN1" s="1219"/>
      <c r="HO1" s="1220"/>
      <c r="HP1" s="1219"/>
      <c r="HQ1" s="1220"/>
      <c r="HR1" s="1219"/>
      <c r="HS1" s="1220"/>
      <c r="HT1" s="1219"/>
      <c r="HU1" s="1220"/>
      <c r="HV1" s="1266"/>
      <c r="HW1" s="1267"/>
      <c r="HX1" s="1266"/>
      <c r="HY1" s="1267"/>
      <c r="HZ1" s="1266"/>
      <c r="IA1" s="1267"/>
      <c r="IB1" s="1266"/>
      <c r="IC1" s="1267"/>
      <c r="ID1" s="1266"/>
      <c r="IE1" s="1267"/>
      <c r="IF1" s="1266"/>
      <c r="IG1" s="1267"/>
      <c r="IH1" s="1266"/>
      <c r="II1" s="1267"/>
      <c r="IJ1" s="1266"/>
      <c r="IK1" s="1267"/>
      <c r="IL1" s="1266"/>
      <c r="IM1" s="1267"/>
      <c r="IN1" s="1266"/>
      <c r="IO1" s="1267"/>
      <c r="IP1" s="1266"/>
      <c r="IQ1" s="1267"/>
      <c r="IR1" s="1266"/>
      <c r="IS1" s="1267"/>
      <c r="IT1" s="1205"/>
      <c r="IU1" s="1205"/>
      <c r="IV1" s="1205"/>
      <c r="IW1" s="1205"/>
      <c r="IX1" s="1205"/>
      <c r="IY1" s="1205"/>
      <c r="IZ1" s="1205"/>
      <c r="JA1" s="1205"/>
      <c r="JB1" s="1205"/>
      <c r="JC1" s="1205"/>
      <c r="JD1" s="1205"/>
      <c r="JE1" s="1205"/>
      <c r="JF1" s="1205"/>
      <c r="JG1" s="1205"/>
      <c r="JH1" s="1205"/>
      <c r="JI1" s="1205"/>
      <c r="JJ1" s="1205"/>
      <c r="JK1" s="1205"/>
      <c r="JL1" s="1205"/>
      <c r="JM1" s="1205"/>
      <c r="JN1" s="1205"/>
      <c r="JO1" s="1205"/>
      <c r="JP1" s="1205"/>
      <c r="JQ1" s="1205"/>
      <c r="JR1" s="1039"/>
      <c r="JS1" s="1053"/>
      <c r="JT1" s="1225" t="s">
        <v>193</v>
      </c>
      <c r="JU1" s="1226"/>
      <c r="JV1" s="692"/>
      <c r="JW1" s="692"/>
      <c r="JX1" s="692"/>
      <c r="JZ1" s="244"/>
      <c r="KA1" s="244"/>
      <c r="KB1" s="244"/>
      <c r="KC1" s="244"/>
      <c r="KD1" s="244"/>
      <c r="KE1" s="244"/>
      <c r="KF1" s="244"/>
      <c r="KG1" s="244"/>
      <c r="KH1" s="244"/>
      <c r="KI1" s="244"/>
      <c r="KJ1" s="244"/>
      <c r="KK1" s="245"/>
      <c r="KL1" s="245"/>
      <c r="KM1" s="245"/>
      <c r="KN1" s="245"/>
      <c r="KO1" s="245"/>
      <c r="KP1" s="245"/>
      <c r="KQ1" s="245"/>
      <c r="KR1" s="245"/>
      <c r="KS1" s="245"/>
      <c r="KT1" s="245"/>
      <c r="KU1" s="245"/>
      <c r="KV1" s="245"/>
      <c r="KW1" s="245"/>
      <c r="KX1" s="245"/>
      <c r="KY1" s="245"/>
      <c r="KZ1" s="245"/>
      <c r="LA1" s="245"/>
      <c r="LB1" s="245"/>
      <c r="LC1" s="245"/>
      <c r="LD1" s="245"/>
      <c r="LE1" s="245"/>
      <c r="LF1" s="245"/>
      <c r="LG1" s="245"/>
      <c r="LH1" s="245"/>
      <c r="LI1" s="779"/>
      <c r="LJ1" s="779"/>
      <c r="LK1" s="779"/>
      <c r="LL1" s="779"/>
      <c r="LM1" s="779"/>
      <c r="LN1" s="779"/>
      <c r="LO1" s="779"/>
      <c r="LP1" s="779"/>
      <c r="LQ1" s="779"/>
      <c r="LR1" s="779"/>
      <c r="LS1" s="779"/>
      <c r="LT1" s="779"/>
      <c r="LU1" s="890"/>
      <c r="LV1" s="890"/>
      <c r="LW1" s="890"/>
      <c r="LX1" s="890"/>
      <c r="LY1" s="890"/>
      <c r="LZ1" s="890"/>
      <c r="MA1" s="890"/>
      <c r="MB1" s="890"/>
      <c r="MC1" s="890"/>
      <c r="MD1" s="890"/>
      <c r="ME1" s="890"/>
      <c r="MF1" s="890"/>
      <c r="MS1" s="1148"/>
      <c r="MT1" s="1148"/>
      <c r="MU1" s="1148"/>
      <c r="MV1" s="1148"/>
      <c r="MW1" s="1148"/>
      <c r="MX1" s="1148"/>
      <c r="MY1" s="1148"/>
      <c r="MZ1" s="1148"/>
      <c r="NA1" s="1148"/>
      <c r="NB1" s="1148"/>
      <c r="NC1" s="1148"/>
      <c r="ND1" s="1148"/>
      <c r="NE1" s="1148"/>
      <c r="NF1" s="1148"/>
      <c r="NG1" s="1148"/>
      <c r="NH1" s="1148"/>
      <c r="NI1" s="1148"/>
      <c r="NJ1" s="1148"/>
      <c r="NK1" s="1148"/>
      <c r="NL1" s="1148"/>
      <c r="NM1" s="1148"/>
      <c r="NN1" s="1148"/>
      <c r="NO1" s="1148"/>
      <c r="NP1" s="1148"/>
    </row>
    <row r="2" spans="1:3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58">DATE(YEAR(V1),MONTH(V1)+1,1)</f>
        <v>40756</v>
      </c>
      <c r="W2" s="43">
        <f t="shared" si="58"/>
        <v>40787</v>
      </c>
      <c r="X2" s="43">
        <f t="shared" si="58"/>
        <v>40817</v>
      </c>
      <c r="Y2" s="43">
        <f t="shared" si="58"/>
        <v>40848</v>
      </c>
      <c r="Z2" s="43">
        <v>40878</v>
      </c>
      <c r="AA2" s="43">
        <v>40909</v>
      </c>
      <c r="AB2" s="43">
        <v>40940</v>
      </c>
      <c r="AC2" s="43">
        <v>40969</v>
      </c>
      <c r="AD2" s="43">
        <v>41000</v>
      </c>
      <c r="AE2" s="43">
        <v>41030</v>
      </c>
      <c r="AF2" s="43">
        <v>41061</v>
      </c>
      <c r="AG2" s="43">
        <v>41091</v>
      </c>
      <c r="AH2" s="59"/>
      <c r="AI2" s="59"/>
      <c r="AJ2" s="43">
        <f t="shared" ref="AJ2:AU2" si="59">DATE(YEAR(AJ1),MONTH(AJ1)+1,1)</f>
        <v>41122</v>
      </c>
      <c r="AK2" s="43">
        <f t="shared" si="59"/>
        <v>41153</v>
      </c>
      <c r="AL2" s="43">
        <f t="shared" si="59"/>
        <v>41183</v>
      </c>
      <c r="AM2" s="43">
        <f t="shared" si="59"/>
        <v>41214</v>
      </c>
      <c r="AN2" s="43">
        <f t="shared" si="59"/>
        <v>41244</v>
      </c>
      <c r="AO2" s="43">
        <f t="shared" si="59"/>
        <v>41275</v>
      </c>
      <c r="AP2" s="43">
        <f t="shared" si="59"/>
        <v>41306</v>
      </c>
      <c r="AQ2" s="43">
        <f t="shared" si="59"/>
        <v>41334</v>
      </c>
      <c r="AR2" s="43">
        <f t="shared" si="59"/>
        <v>41365</v>
      </c>
      <c r="AS2" s="43">
        <f t="shared" si="59"/>
        <v>41395</v>
      </c>
      <c r="AT2" s="43">
        <f t="shared" si="59"/>
        <v>41426</v>
      </c>
      <c r="AU2" s="43">
        <f t="shared" si="59"/>
        <v>41456</v>
      </c>
      <c r="AV2" s="59"/>
      <c r="AW2" s="59"/>
      <c r="AX2" s="43">
        <f t="shared" ref="AX2:BI2" si="60">DATE(YEAR(AX1),MONTH(AX1)+1,1)</f>
        <v>41487</v>
      </c>
      <c r="AY2" s="43">
        <f t="shared" si="60"/>
        <v>41518</v>
      </c>
      <c r="AZ2" s="43">
        <f>DATE(YEAR(AZ1),MONTH(AZ1)+1,1)-1</f>
        <v>41547</v>
      </c>
      <c r="BA2" s="43">
        <f t="shared" si="60"/>
        <v>41579</v>
      </c>
      <c r="BB2" s="43">
        <f t="shared" si="60"/>
        <v>41609</v>
      </c>
      <c r="BC2" s="43">
        <f t="shared" si="60"/>
        <v>41640</v>
      </c>
      <c r="BD2" s="43">
        <f t="shared" si="60"/>
        <v>41671</v>
      </c>
      <c r="BE2" s="43">
        <f t="shared" si="60"/>
        <v>41699</v>
      </c>
      <c r="BF2" s="43">
        <f t="shared" si="60"/>
        <v>41730</v>
      </c>
      <c r="BG2" s="43">
        <f t="shared" si="60"/>
        <v>41760</v>
      </c>
      <c r="BH2" s="43">
        <f t="shared" si="60"/>
        <v>41791</v>
      </c>
      <c r="BI2" s="43">
        <f t="shared" si="60"/>
        <v>41821</v>
      </c>
      <c r="BJ2" s="59"/>
      <c r="BK2" s="59"/>
      <c r="BL2" s="43">
        <f t="shared" ref="BL2:BN2" si="61">DATE(YEAR(BL1),MONTH(BL1)+1,0)</f>
        <v>41851</v>
      </c>
      <c r="BM2" s="43">
        <f t="shared" si="61"/>
        <v>41882</v>
      </c>
      <c r="BN2" s="43">
        <f t="shared" si="61"/>
        <v>41912</v>
      </c>
      <c r="BO2" s="43">
        <f t="shared" ref="BO2:BW2" si="62">DATE(YEAR(BO1),MONTH(BO1)+1,0)</f>
        <v>41943</v>
      </c>
      <c r="BP2" s="43">
        <f t="shared" si="62"/>
        <v>41973</v>
      </c>
      <c r="BQ2" s="43">
        <f t="shared" si="62"/>
        <v>42004</v>
      </c>
      <c r="BR2" s="43">
        <f t="shared" si="62"/>
        <v>42035</v>
      </c>
      <c r="BS2" s="43">
        <f t="shared" si="62"/>
        <v>42063</v>
      </c>
      <c r="BT2" s="43">
        <f t="shared" si="62"/>
        <v>42094</v>
      </c>
      <c r="BU2" s="43">
        <f t="shared" si="62"/>
        <v>42124</v>
      </c>
      <c r="BV2" s="43">
        <f t="shared" si="62"/>
        <v>42155</v>
      </c>
      <c r="BW2" s="43">
        <f t="shared" si="62"/>
        <v>42185</v>
      </c>
      <c r="BX2" s="59"/>
      <c r="BY2" s="59"/>
      <c r="BZ2" s="882">
        <f>DATE(YEAR(BZ1),MONTH(BZ1)+1,0)</f>
        <v>42216</v>
      </c>
      <c r="CA2" s="882">
        <f t="shared" ref="CA2:CK2" si="63">DATE(YEAR(CA1),MONTH(CA1)+1,0)</f>
        <v>42247</v>
      </c>
      <c r="CB2" s="882">
        <f t="shared" si="63"/>
        <v>42277</v>
      </c>
      <c r="CC2" s="882">
        <f t="shared" si="63"/>
        <v>42308</v>
      </c>
      <c r="CD2" s="882">
        <f t="shared" si="63"/>
        <v>42338</v>
      </c>
      <c r="CE2" s="882">
        <f t="shared" si="63"/>
        <v>42369</v>
      </c>
      <c r="CF2" s="882">
        <f t="shared" si="63"/>
        <v>42400</v>
      </c>
      <c r="CG2" s="882">
        <f t="shared" si="63"/>
        <v>42429</v>
      </c>
      <c r="CH2" s="882">
        <f t="shared" si="63"/>
        <v>42460</v>
      </c>
      <c r="CI2" s="882">
        <f t="shared" si="63"/>
        <v>42490</v>
      </c>
      <c r="CJ2" s="882">
        <f t="shared" si="63"/>
        <v>42521</v>
      </c>
      <c r="CK2" s="882">
        <f t="shared" si="63"/>
        <v>42551</v>
      </c>
      <c r="CL2" s="59"/>
      <c r="CM2" s="59"/>
      <c r="CN2" s="984">
        <f>DATE(YEAR(CN1),MONTH(CN1)+1,0)</f>
        <v>42582</v>
      </c>
      <c r="CO2" s="984">
        <f t="shared" ref="CO2:CY2" si="64">DATE(YEAR(CO1),MONTH(CO1)+1,0)</f>
        <v>42613</v>
      </c>
      <c r="CP2" s="984">
        <f t="shared" si="64"/>
        <v>42643</v>
      </c>
      <c r="CQ2" s="984">
        <f t="shared" si="64"/>
        <v>42674</v>
      </c>
      <c r="CR2" s="984">
        <f t="shared" si="64"/>
        <v>42704</v>
      </c>
      <c r="CS2" s="984">
        <f t="shared" si="64"/>
        <v>42735</v>
      </c>
      <c r="CT2" s="984">
        <f t="shared" si="64"/>
        <v>42766</v>
      </c>
      <c r="CU2" s="984">
        <f t="shared" si="64"/>
        <v>42794</v>
      </c>
      <c r="CV2" s="984">
        <f t="shared" si="64"/>
        <v>42825</v>
      </c>
      <c r="CW2" s="984">
        <f t="shared" si="64"/>
        <v>42855</v>
      </c>
      <c r="CX2" s="984">
        <f t="shared" si="64"/>
        <v>42886</v>
      </c>
      <c r="CY2" s="984">
        <f t="shared" si="64"/>
        <v>42916</v>
      </c>
      <c r="CZ2" s="59"/>
      <c r="DA2" s="59"/>
      <c r="DB2" s="1039">
        <f>DATE(YEAR(DB1),MONTH(DB1)+1,0)</f>
        <v>42947</v>
      </c>
      <c r="DC2" s="1039">
        <f t="shared" ref="DC2:DM2" si="65">DATE(YEAR(DC1),MONTH(DC1)+1,0)</f>
        <v>42978</v>
      </c>
      <c r="DD2" s="1039">
        <f t="shared" si="65"/>
        <v>43008</v>
      </c>
      <c r="DE2" s="1039">
        <f t="shared" si="65"/>
        <v>43039</v>
      </c>
      <c r="DF2" s="1039">
        <f t="shared" si="65"/>
        <v>43069</v>
      </c>
      <c r="DG2" s="1039">
        <f t="shared" si="65"/>
        <v>43100</v>
      </c>
      <c r="DH2" s="1039">
        <f t="shared" si="65"/>
        <v>43131</v>
      </c>
      <c r="DI2" s="1039">
        <f t="shared" si="65"/>
        <v>43159</v>
      </c>
      <c r="DJ2" s="1039">
        <f t="shared" si="65"/>
        <v>43190</v>
      </c>
      <c r="DK2" s="1039">
        <f t="shared" si="65"/>
        <v>43220</v>
      </c>
      <c r="DL2" s="1039">
        <f t="shared" si="65"/>
        <v>43251</v>
      </c>
      <c r="DM2" s="1039">
        <f t="shared" si="65"/>
        <v>43281</v>
      </c>
      <c r="DN2" s="59"/>
      <c r="DO2" s="59"/>
      <c r="DP2" s="1202">
        <f>DATE(YEAR(DP1),MONTH(DP1)+1,0)</f>
        <v>43312</v>
      </c>
      <c r="DQ2" s="1202">
        <f t="shared" ref="DQ2:EA2" si="66">DATE(YEAR(DQ1),MONTH(DQ1)+1,0)</f>
        <v>43343</v>
      </c>
      <c r="DR2" s="1202">
        <f t="shared" si="66"/>
        <v>43373</v>
      </c>
      <c r="DS2" s="1202">
        <f t="shared" si="66"/>
        <v>43404</v>
      </c>
      <c r="DT2" s="1202">
        <f t="shared" si="66"/>
        <v>43434</v>
      </c>
      <c r="DU2" s="1202">
        <f t="shared" si="66"/>
        <v>43465</v>
      </c>
      <c r="DV2" s="1202">
        <f t="shared" si="66"/>
        <v>43496</v>
      </c>
      <c r="DW2" s="1202">
        <f t="shared" si="66"/>
        <v>43524</v>
      </c>
      <c r="DX2" s="1202">
        <f t="shared" si="66"/>
        <v>43555</v>
      </c>
      <c r="DY2" s="1202">
        <f t="shared" si="66"/>
        <v>43585</v>
      </c>
      <c r="DZ2" s="1202">
        <f t="shared" si="66"/>
        <v>43616</v>
      </c>
      <c r="EA2" s="1202">
        <f t="shared" si="66"/>
        <v>43646</v>
      </c>
      <c r="EB2" s="59"/>
      <c r="EC2" s="59"/>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478"/>
      <c r="FE2" s="477"/>
      <c r="FF2" s="478"/>
      <c r="FG2" s="477"/>
      <c r="FH2" s="478"/>
      <c r="FI2" s="477"/>
      <c r="FJ2" s="478"/>
      <c r="FK2" s="477"/>
      <c r="FL2" s="478"/>
      <c r="FM2" s="477"/>
      <c r="FN2" s="478"/>
      <c r="FO2" s="477"/>
      <c r="FP2" s="478"/>
      <c r="FQ2" s="477"/>
      <c r="FR2" s="880"/>
      <c r="FS2" s="477"/>
      <c r="FT2" s="478"/>
      <c r="FU2" s="477"/>
      <c r="FV2" s="478"/>
      <c r="FW2" s="477"/>
      <c r="FX2" s="478"/>
      <c r="FY2" s="477"/>
      <c r="FZ2" s="885"/>
      <c r="GA2" s="886"/>
      <c r="GB2" s="885"/>
      <c r="GC2" s="886"/>
      <c r="GD2" s="885"/>
      <c r="GE2" s="886"/>
      <c r="GF2" s="885"/>
      <c r="GG2" s="886"/>
      <c r="GH2" s="885"/>
      <c r="GI2" s="886"/>
      <c r="GJ2" s="885"/>
      <c r="GK2" s="886"/>
      <c r="GL2" s="885"/>
      <c r="GM2" s="886"/>
      <c r="GN2" s="885"/>
      <c r="GO2" s="886"/>
      <c r="GP2" s="885"/>
      <c r="GQ2" s="886"/>
      <c r="GR2" s="885"/>
      <c r="GS2" s="886"/>
      <c r="GT2" s="885"/>
      <c r="GU2" s="886"/>
      <c r="GV2" s="885"/>
      <c r="GW2" s="886"/>
      <c r="GX2" s="979"/>
      <c r="GY2" s="980"/>
      <c r="GZ2" s="979"/>
      <c r="HA2" s="980"/>
      <c r="HB2" s="979"/>
      <c r="HC2" s="980"/>
      <c r="HD2" s="979"/>
      <c r="HE2" s="980"/>
      <c r="HF2" s="979"/>
      <c r="HG2" s="980"/>
      <c r="HH2" s="979"/>
      <c r="HI2" s="980"/>
      <c r="HJ2" s="979"/>
      <c r="HK2" s="980"/>
      <c r="HL2" s="979"/>
      <c r="HM2" s="980"/>
      <c r="HN2" s="979"/>
      <c r="HO2" s="980"/>
      <c r="HP2" s="979"/>
      <c r="HQ2" s="980"/>
      <c r="HR2" s="979"/>
      <c r="HS2" s="980"/>
      <c r="HT2" s="979"/>
      <c r="HU2" s="980"/>
      <c r="HV2" s="1036"/>
      <c r="HW2" s="1034"/>
      <c r="HX2" s="1036"/>
      <c r="HY2" s="1034"/>
      <c r="HZ2" s="1036"/>
      <c r="IA2" s="1034"/>
      <c r="IB2" s="1036"/>
      <c r="IC2" s="1034"/>
      <c r="ID2" s="1036"/>
      <c r="IE2" s="1034"/>
      <c r="IF2" s="1036"/>
      <c r="IG2" s="1034"/>
      <c r="IH2" s="1036"/>
      <c r="II2" s="1034"/>
      <c r="IJ2" s="1036"/>
      <c r="IK2" s="1034"/>
      <c r="IL2" s="1036"/>
      <c r="IM2" s="1034"/>
      <c r="IN2" s="1036"/>
      <c r="IO2" s="1034"/>
      <c r="IP2" s="1036"/>
      <c r="IQ2" s="1034"/>
      <c r="IR2" s="1036"/>
      <c r="IS2" s="1034"/>
      <c r="IT2" s="1206"/>
      <c r="IU2" s="1206"/>
      <c r="IV2" s="1206"/>
      <c r="IW2" s="1206"/>
      <c r="IX2" s="1206"/>
      <c r="IY2" s="1206"/>
      <c r="IZ2" s="1206"/>
      <c r="JA2" s="1206"/>
      <c r="JB2" s="1206"/>
      <c r="JC2" s="1206"/>
      <c r="JD2" s="1206"/>
      <c r="JE2" s="1206"/>
      <c r="JF2" s="1206"/>
      <c r="JG2" s="1206"/>
      <c r="JH2" s="1206"/>
      <c r="JI2" s="1206"/>
      <c r="JJ2" s="1206"/>
      <c r="JK2" s="1206"/>
      <c r="JL2" s="1206"/>
      <c r="JM2" s="1206"/>
      <c r="JN2" s="1206"/>
      <c r="JO2" s="1206"/>
      <c r="JP2" s="1206"/>
      <c r="JQ2" s="1206"/>
      <c r="JR2" s="1039"/>
      <c r="JS2" s="1034"/>
      <c r="JU2" s="171"/>
      <c r="JV2" s="477"/>
      <c r="JW2" s="477"/>
      <c r="JX2" s="477"/>
      <c r="JY2" s="171"/>
      <c r="JZ2" s="244"/>
      <c r="KA2" s="244"/>
      <c r="KB2" s="244"/>
      <c r="KC2" s="244"/>
      <c r="KD2" s="244"/>
      <c r="KE2" s="244"/>
      <c r="KF2" s="244"/>
      <c r="KG2" s="244"/>
      <c r="KH2" s="244"/>
      <c r="KI2" s="244"/>
      <c r="KJ2" s="244"/>
      <c r="KK2" s="245"/>
      <c r="KL2" s="245"/>
      <c r="KM2" s="245"/>
      <c r="KN2" s="245"/>
      <c r="KO2" s="245"/>
      <c r="KP2" s="245"/>
      <c r="KQ2" s="245"/>
      <c r="KR2" s="245"/>
      <c r="KS2" s="245"/>
      <c r="KT2" s="245"/>
      <c r="KU2" s="245"/>
      <c r="KV2" s="245"/>
      <c r="KW2" s="245"/>
      <c r="KX2" s="245"/>
      <c r="KY2" s="245"/>
      <c r="KZ2" s="245"/>
      <c r="LA2" s="245"/>
      <c r="LB2" s="245"/>
      <c r="LC2" s="245"/>
      <c r="LD2" s="245"/>
      <c r="LE2" s="245"/>
      <c r="LF2" s="245"/>
      <c r="LG2" s="245"/>
      <c r="LH2" s="245"/>
      <c r="LI2" s="779"/>
      <c r="LJ2" s="779"/>
      <c r="LK2" s="779"/>
      <c r="LL2" s="779"/>
      <c r="LM2" s="779"/>
      <c r="LN2" s="779"/>
      <c r="LO2" s="779"/>
      <c r="LP2" s="779"/>
      <c r="LQ2" s="779"/>
      <c r="LR2" s="779"/>
      <c r="LS2" s="779"/>
      <c r="LT2" s="779"/>
      <c r="LU2" s="890"/>
      <c r="LV2" s="890"/>
      <c r="LW2" s="890"/>
      <c r="LX2" s="890"/>
      <c r="LY2" s="890"/>
      <c r="LZ2" s="890"/>
      <c r="MA2" s="890"/>
      <c r="MB2" s="890"/>
      <c r="MC2" s="890"/>
      <c r="MD2" s="890"/>
      <c r="ME2" s="890"/>
      <c r="MF2" s="890"/>
      <c r="MS2" s="1148"/>
      <c r="MT2" s="1148"/>
      <c r="MU2" s="1148"/>
      <c r="MV2" s="1148"/>
      <c r="MW2" s="1148"/>
      <c r="MX2" s="1148"/>
      <c r="MY2" s="1148"/>
      <c r="MZ2" s="1148"/>
      <c r="NA2" s="1148"/>
      <c r="NB2" s="1148"/>
      <c r="NC2" s="1148"/>
      <c r="ND2" s="1148"/>
      <c r="NE2" s="1148"/>
      <c r="NF2" s="1148"/>
      <c r="NG2" s="1148"/>
      <c r="NH2" s="1148"/>
      <c r="NI2" s="1148"/>
      <c r="NJ2" s="1148"/>
      <c r="NK2" s="1148"/>
      <c r="NL2" s="1148"/>
      <c r="NM2" s="1148"/>
      <c r="NN2" s="1148"/>
      <c r="NO2" s="1148"/>
      <c r="NP2" s="1148"/>
    </row>
    <row r="3" spans="1:380" s="38" customFormat="1" ht="13.5" hidden="1" customHeight="1" outlineLevel="2" x14ac:dyDescent="0.25">
      <c r="A3" s="756"/>
      <c r="E3" s="39"/>
      <c r="F3" s="39"/>
      <c r="G3" s="39">
        <f>NETWORKDAYS(G1,G2,$A$74:$A$117)-(1)</f>
        <v>22</v>
      </c>
      <c r="H3" s="40">
        <v>21</v>
      </c>
      <c r="I3" s="40">
        <v>22</v>
      </c>
      <c r="J3" s="40">
        <v>22</v>
      </c>
      <c r="K3" s="40">
        <v>21</v>
      </c>
      <c r="L3" s="40">
        <v>19</v>
      </c>
      <c r="M3" s="40">
        <v>19</v>
      </c>
      <c r="N3" s="40">
        <v>20</v>
      </c>
      <c r="O3" s="40">
        <v>20</v>
      </c>
      <c r="P3" s="40">
        <v>23</v>
      </c>
      <c r="Q3" s="40">
        <v>19</v>
      </c>
      <c r="R3" s="40">
        <v>21</v>
      </c>
      <c r="S3" s="40">
        <v>22</v>
      </c>
      <c r="T3" s="60"/>
      <c r="U3" s="60"/>
      <c r="V3" s="40">
        <f>NETWORKDAYS(V1,V2,$A$78:$A$117)-(1)</f>
        <v>20</v>
      </c>
      <c r="W3" s="40">
        <f>NETWORKDAYS(W1,W2,$A$78:$A$117)-(1)</f>
        <v>23</v>
      </c>
      <c r="X3" s="40">
        <f>NETWORKDAYS(X1,X2,$A$78:$A$117)</f>
        <v>21</v>
      </c>
      <c r="Y3" s="40">
        <f t="shared" ref="Y3" si="67">NETWORKDAYS(Y1,Y2,$A$78:$A$117)-(1)</f>
        <v>21</v>
      </c>
      <c r="Z3" s="40">
        <v>19</v>
      </c>
      <c r="AA3" s="40">
        <v>19</v>
      </c>
      <c r="AB3" s="40">
        <v>20</v>
      </c>
      <c r="AC3" s="40">
        <v>21</v>
      </c>
      <c r="AD3" s="40">
        <v>22</v>
      </c>
      <c r="AE3" s="40">
        <v>20</v>
      </c>
      <c r="AF3" s="40">
        <v>23</v>
      </c>
      <c r="AG3" s="40">
        <v>21</v>
      </c>
      <c r="AH3" s="60"/>
      <c r="AI3" s="60"/>
      <c r="AJ3" s="40">
        <f>NETWORKDAYS(AJ1,AJ2,$A$78:$A$117)</f>
        <v>22</v>
      </c>
      <c r="AK3" s="40">
        <f>NETWORKDAYS(AK1,AK2,$A$78:$A$117)</f>
        <v>23</v>
      </c>
      <c r="AL3" s="40">
        <f>NETWORKDAYS(AL1,AL2,$A$78:$A$117)</f>
        <v>20</v>
      </c>
      <c r="AM3" s="40">
        <f>(NETWORKDAYS(AM1,AM2,$A$78:$A$117))-1</f>
        <v>23</v>
      </c>
      <c r="AN3" s="40">
        <f>NETWORKDAYS(AN1,AN2,$A$78:$A$117)</f>
        <v>19</v>
      </c>
      <c r="AO3" s="40">
        <f>(NETWORKDAYS(AO1,AO2,$A$78:$A$117))-1</f>
        <v>18</v>
      </c>
      <c r="AP3" s="40">
        <f>(NETWORKDAYS(AP1,AP2,$A$78:$A$117))-3</f>
        <v>21</v>
      </c>
      <c r="AQ3" s="40">
        <f>(NETWORKDAYS(AQ1,AQ2,$A$78:$A$117))-1</f>
        <v>20</v>
      </c>
      <c r="AR3" s="40">
        <f>(NETWORKDAYS(AR1,AR2,$A$78:$A$117))-2</f>
        <v>20</v>
      </c>
      <c r="AS3" s="40">
        <f>(NETWORKDAYS(AS1,AS2,$A$78:$A$117))-1</f>
        <v>22</v>
      </c>
      <c r="AT3" s="717">
        <f>NETWORKDAYS(AT1,AT2,$A$78:$A$117)-1</f>
        <v>22</v>
      </c>
      <c r="AU3" s="717">
        <f>NETWORKDAYS(AU1,AU2,$A$78:$A$117)-1</f>
        <v>20</v>
      </c>
      <c r="AV3" s="60"/>
      <c r="AW3" s="60"/>
      <c r="AX3" s="717">
        <f>NETWORKDAYS(AX1,AX2,$A$78:$A$117)-2</f>
        <v>22</v>
      </c>
      <c r="AY3" s="40">
        <f>NETWORKDAYS(AY1,AY2,$A$78:$A$129)</f>
        <v>22</v>
      </c>
      <c r="AZ3" s="40">
        <f>NETWORKDAYS(AZ1,AZ2,$A$78:$A$129)</f>
        <v>20</v>
      </c>
      <c r="BA3" s="40">
        <f>(NETWORKDAYS(BA1,BA2,$A$78:$A$129))-1</f>
        <v>23</v>
      </c>
      <c r="BB3" s="40">
        <f>(NETWORKDAYS(BB1,BB2,$A$78:$A$129))</f>
        <v>18</v>
      </c>
      <c r="BC3" s="40">
        <f>(NETWORKDAYS(BC1,BC2,$A$78:$A$129))-1</f>
        <v>19</v>
      </c>
      <c r="BD3" s="40">
        <f>(NETWORKDAYS(BD1,BD2,$A$78:$A$142))</f>
        <v>21</v>
      </c>
      <c r="BE3" s="40">
        <f>(NETWORKDAYS(BE1,BE2,$A$78:$A$142))</f>
        <v>20</v>
      </c>
      <c r="BF3" s="40">
        <f>(NETWORKDAYS(BF1,BF2,$A$78:$A$142))-1</f>
        <v>21</v>
      </c>
      <c r="BG3" s="40">
        <f>(NETWORKDAYS(BG1,BG2,$A$78:$A$142))-1</f>
        <v>21</v>
      </c>
      <c r="BH3" s="40">
        <f>(NETWORKDAYS(BH1,BH2,$A$78:$A$142))+1</f>
        <v>22</v>
      </c>
      <c r="BI3" s="40">
        <f>(NETWORKDAYS(BI1,BI2,$A$78:$A$142))-1</f>
        <v>21</v>
      </c>
      <c r="BJ3" s="60"/>
      <c r="BK3" s="60"/>
      <c r="BL3" s="717">
        <f>NETWORKDAYS(BL1,BL2,$A$78:$A$142)</f>
        <v>22</v>
      </c>
      <c r="BM3" s="717">
        <f>NETWORKDAYS(BM1,BM2,$A$78:$A$142)</f>
        <v>21</v>
      </c>
      <c r="BN3" s="717">
        <f t="shared" ref="BN3:BO3" si="68">NETWORKDAYS(BN1,BN2,$A$78:$A$142)</f>
        <v>21</v>
      </c>
      <c r="BO3" s="717">
        <f t="shared" si="68"/>
        <v>23</v>
      </c>
      <c r="BP3" s="717">
        <f>NETWORKDAYS(BP1,BP2,$A$78:$A$142)</f>
        <v>17</v>
      </c>
      <c r="BQ3" s="717">
        <f>NETWORKDAYS(BQ1,BQ2,$A$78:$A$203)</f>
        <v>20</v>
      </c>
      <c r="BR3" s="717">
        <f>NETWORKDAYS(BR1,BR2,$A$78:$A$203)</f>
        <v>20</v>
      </c>
      <c r="BS3" s="717">
        <f t="shared" ref="BS3" si="69">NETWORKDAYS(BS1,BS2,$A$78:$A$203)</f>
        <v>20</v>
      </c>
      <c r="BT3" s="717">
        <f>NETWORKDAYS(BT1,BT2,$A$78:$A$203)</f>
        <v>22</v>
      </c>
      <c r="BU3" s="717">
        <f>NETWORKDAYS(BU1,BU2,$A$78:$A$203)</f>
        <v>21</v>
      </c>
      <c r="BV3" s="717">
        <f>NETWORKDAYS(BV1,BV2,$A$78:$A$203)</f>
        <v>20</v>
      </c>
      <c r="BW3" s="717">
        <f>NETWORKDAYS(BW1,BW2,$A$78:$A$203)</f>
        <v>22</v>
      </c>
      <c r="BX3" s="60"/>
      <c r="BY3" s="60"/>
      <c r="BZ3" s="883">
        <f>NETWORKDAYS(BZ1,BZ2,$A$78:$A$203)</f>
        <v>22</v>
      </c>
      <c r="CA3" s="883">
        <f>NETWORKDAYS(CA1,CA2,$A$78:$A$203)</f>
        <v>21</v>
      </c>
      <c r="CB3" s="883">
        <f t="shared" ref="CB3:CD3" si="70">NETWORKDAYS(CB1,CB2,$A$78:$A$203)</f>
        <v>21</v>
      </c>
      <c r="CC3" s="883">
        <f t="shared" si="70"/>
        <v>22</v>
      </c>
      <c r="CD3" s="883">
        <f t="shared" si="70"/>
        <v>18</v>
      </c>
      <c r="CE3" s="883">
        <f t="shared" ref="CE3" si="71">NETWORKDAYS(CE1,CE2,$A$78:$A$203)</f>
        <v>20</v>
      </c>
      <c r="CF3" s="883">
        <f t="shared" ref="CF3" si="72">NETWORKDAYS(CF1,CF2,$A$78:$A$203)</f>
        <v>19</v>
      </c>
      <c r="CG3" s="883">
        <f t="shared" ref="CG3:CH3" si="73">NETWORKDAYS(CG1,CG2,$A$78:$A$203)</f>
        <v>21</v>
      </c>
      <c r="CH3" s="883">
        <f t="shared" si="73"/>
        <v>22</v>
      </c>
      <c r="CI3" s="883">
        <f t="shared" ref="CI3" si="74">NETWORKDAYS(CI1,CI2,$A$78:$A$203)</f>
        <v>21</v>
      </c>
      <c r="CJ3" s="883">
        <f t="shared" ref="CJ3" si="75">NETWORKDAYS(CJ1,CJ2,$A$78:$A$203)</f>
        <v>21</v>
      </c>
      <c r="CK3" s="883">
        <f t="shared" ref="CK3" si="76">NETWORKDAYS(CK1,CK2,$A$78:$A$203)</f>
        <v>22</v>
      </c>
      <c r="CL3" s="60"/>
      <c r="CM3" s="60"/>
      <c r="CN3" s="985">
        <f>NETWORKDAYS(CN1,CN2,$A$78:$A$203)</f>
        <v>20</v>
      </c>
      <c r="CO3" s="985">
        <f>NETWORKDAYS(CO1,CO2,$A$78:$A$203)</f>
        <v>23</v>
      </c>
      <c r="CP3" s="985">
        <f t="shared" ref="CP3:CY3" si="77">NETWORKDAYS(CP1,CP2,$A$78:$A$203)</f>
        <v>21</v>
      </c>
      <c r="CQ3" s="985">
        <f t="shared" si="77"/>
        <v>21</v>
      </c>
      <c r="CR3" s="985">
        <f t="shared" si="77"/>
        <v>19</v>
      </c>
      <c r="CS3" s="985">
        <f t="shared" si="77"/>
        <v>19</v>
      </c>
      <c r="CT3" s="985">
        <f t="shared" si="77"/>
        <v>20</v>
      </c>
      <c r="CU3" s="985">
        <f t="shared" si="77"/>
        <v>20</v>
      </c>
      <c r="CV3" s="985">
        <f t="shared" si="77"/>
        <v>23</v>
      </c>
      <c r="CW3" s="985">
        <f t="shared" si="77"/>
        <v>19</v>
      </c>
      <c r="CX3" s="985">
        <f t="shared" si="77"/>
        <v>22</v>
      </c>
      <c r="CY3" s="985">
        <f t="shared" si="77"/>
        <v>22</v>
      </c>
      <c r="CZ3" s="60"/>
      <c r="DA3" s="60"/>
      <c r="DB3" s="1040">
        <f>NETWORKDAYS(DB1,DB2,$A$78:$A$203)</f>
        <v>20</v>
      </c>
      <c r="DC3" s="1040">
        <f>NETWORKDAYS(DC1,DC2,$A$78:$A$203)</f>
        <v>23</v>
      </c>
      <c r="DD3" s="1040">
        <f t="shared" ref="DD3:DM3" si="78">NETWORKDAYS(DD1,DD2,$A$78:$A$203)</f>
        <v>20</v>
      </c>
      <c r="DE3" s="1040">
        <f t="shared" si="78"/>
        <v>22</v>
      </c>
      <c r="DF3" s="1040">
        <f t="shared" si="78"/>
        <v>19</v>
      </c>
      <c r="DG3" s="1040">
        <f t="shared" si="78"/>
        <v>18</v>
      </c>
      <c r="DH3" s="1040">
        <f t="shared" si="78"/>
        <v>21</v>
      </c>
      <c r="DI3" s="1040">
        <f t="shared" si="78"/>
        <v>20</v>
      </c>
      <c r="DJ3" s="1040">
        <f t="shared" si="78"/>
        <v>21</v>
      </c>
      <c r="DK3" s="1040">
        <f t="shared" si="78"/>
        <v>21</v>
      </c>
      <c r="DL3" s="1040">
        <f t="shared" si="78"/>
        <v>22</v>
      </c>
      <c r="DM3" s="1040">
        <f t="shared" si="78"/>
        <v>21</v>
      </c>
      <c r="DN3" s="60"/>
      <c r="DO3" s="60"/>
      <c r="DP3" s="1203">
        <f>NETWORKDAYS(DP1,DP2,$A$78:$A$203)</f>
        <v>21</v>
      </c>
      <c r="DQ3" s="1203">
        <f>NETWORKDAYS(DQ1,DQ2,$A$78:$A$203)</f>
        <v>23</v>
      </c>
      <c r="DR3" s="1203">
        <f t="shared" ref="DR3:EA3" si="79">NETWORKDAYS(DR1,DR2,$A$78:$A$203)</f>
        <v>19</v>
      </c>
      <c r="DS3" s="1203">
        <f t="shared" si="79"/>
        <v>23</v>
      </c>
      <c r="DT3" s="1203">
        <f t="shared" si="79"/>
        <v>19</v>
      </c>
      <c r="DU3" s="1203">
        <f t="shared" si="79"/>
        <v>19</v>
      </c>
      <c r="DV3" s="1203">
        <f t="shared" si="79"/>
        <v>21</v>
      </c>
      <c r="DW3" s="1203">
        <f t="shared" si="79"/>
        <v>20</v>
      </c>
      <c r="DX3" s="1203">
        <f t="shared" si="79"/>
        <v>21</v>
      </c>
      <c r="DY3" s="1203">
        <f t="shared" si="79"/>
        <v>21</v>
      </c>
      <c r="DZ3" s="1203">
        <f t="shared" si="79"/>
        <v>22</v>
      </c>
      <c r="EA3" s="1203">
        <f t="shared" si="79"/>
        <v>20</v>
      </c>
      <c r="EB3" s="60"/>
      <c r="EC3" s="60"/>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479"/>
      <c r="FE3" s="477"/>
      <c r="FF3" s="479"/>
      <c r="FG3" s="477"/>
      <c r="FH3" s="479"/>
      <c r="FI3" s="477"/>
      <c r="FJ3" s="479"/>
      <c r="FK3" s="477"/>
      <c r="FL3" s="479"/>
      <c r="FM3" s="477"/>
      <c r="FN3" s="479"/>
      <c r="FO3" s="477"/>
      <c r="FP3" s="479"/>
      <c r="FQ3" s="477"/>
      <c r="FR3" s="881"/>
      <c r="FS3" s="477"/>
      <c r="FT3" s="479"/>
      <c r="FU3" s="477"/>
      <c r="FV3" s="479"/>
      <c r="FW3" s="477"/>
      <c r="FX3" s="479"/>
      <c r="FY3" s="477"/>
      <c r="FZ3" s="887"/>
      <c r="GA3" s="886"/>
      <c r="GB3" s="887"/>
      <c r="GC3" s="886"/>
      <c r="GD3" s="887"/>
      <c r="GE3" s="886"/>
      <c r="GF3" s="887"/>
      <c r="GG3" s="886"/>
      <c r="GH3" s="887"/>
      <c r="GI3" s="886"/>
      <c r="GJ3" s="887"/>
      <c r="GK3" s="886"/>
      <c r="GL3" s="887"/>
      <c r="GM3" s="886"/>
      <c r="GN3" s="887"/>
      <c r="GO3" s="886"/>
      <c r="GP3" s="887"/>
      <c r="GQ3" s="886"/>
      <c r="GR3" s="887"/>
      <c r="GS3" s="886"/>
      <c r="GT3" s="887"/>
      <c r="GU3" s="886"/>
      <c r="GV3" s="887"/>
      <c r="GW3" s="886"/>
      <c r="GX3" s="981"/>
      <c r="GY3" s="980"/>
      <c r="GZ3" s="981"/>
      <c r="HA3" s="980"/>
      <c r="HB3" s="981"/>
      <c r="HC3" s="980"/>
      <c r="HD3" s="981"/>
      <c r="HE3" s="980"/>
      <c r="HF3" s="981"/>
      <c r="HG3" s="980"/>
      <c r="HH3" s="981"/>
      <c r="HI3" s="980"/>
      <c r="HJ3" s="981"/>
      <c r="HK3" s="980"/>
      <c r="HL3" s="981"/>
      <c r="HM3" s="980"/>
      <c r="HN3" s="981"/>
      <c r="HO3" s="980"/>
      <c r="HP3" s="981"/>
      <c r="HQ3" s="980"/>
      <c r="HR3" s="981"/>
      <c r="HS3" s="980"/>
      <c r="HT3" s="981"/>
      <c r="HU3" s="980"/>
      <c r="HV3" s="1037"/>
      <c r="HW3" s="1034"/>
      <c r="HX3" s="1037"/>
      <c r="HY3" s="1034"/>
      <c r="HZ3" s="1037"/>
      <c r="IA3" s="1034"/>
      <c r="IB3" s="1037"/>
      <c r="IC3" s="1034"/>
      <c r="ID3" s="1037"/>
      <c r="IE3" s="1034"/>
      <c r="IF3" s="1037"/>
      <c r="IG3" s="1034"/>
      <c r="IH3" s="1037"/>
      <c r="II3" s="1034"/>
      <c r="IJ3" s="1037"/>
      <c r="IK3" s="1034"/>
      <c r="IL3" s="1037"/>
      <c r="IM3" s="1034"/>
      <c r="IN3" s="1037"/>
      <c r="IO3" s="1034"/>
      <c r="IP3" s="1037"/>
      <c r="IQ3" s="1034"/>
      <c r="IR3" s="1037"/>
      <c r="IS3" s="1034"/>
      <c r="IT3" s="1206"/>
      <c r="IU3" s="1206"/>
      <c r="IV3" s="1206"/>
      <c r="IW3" s="1206"/>
      <c r="IX3" s="1206"/>
      <c r="IY3" s="1206"/>
      <c r="IZ3" s="1206"/>
      <c r="JA3" s="1206"/>
      <c r="JB3" s="1206"/>
      <c r="JC3" s="1206"/>
      <c r="JD3" s="1206"/>
      <c r="JE3" s="1206"/>
      <c r="JF3" s="1206"/>
      <c r="JG3" s="1206"/>
      <c r="JH3" s="1206"/>
      <c r="JI3" s="1206"/>
      <c r="JJ3" s="1206"/>
      <c r="JK3" s="1206"/>
      <c r="JL3" s="1206"/>
      <c r="JM3" s="1206"/>
      <c r="JN3" s="1206"/>
      <c r="JO3" s="1206"/>
      <c r="JP3" s="1206"/>
      <c r="JQ3" s="1206"/>
      <c r="JR3" s="1040"/>
      <c r="JS3" s="1034"/>
      <c r="JU3" s="171"/>
      <c r="JV3" s="477"/>
      <c r="JW3" s="477"/>
      <c r="JX3" s="477"/>
      <c r="JY3" s="171"/>
      <c r="JZ3" s="246"/>
      <c r="KA3" s="246"/>
      <c r="KB3" s="246"/>
      <c r="KC3" s="246"/>
      <c r="KD3" s="246"/>
      <c r="KE3" s="246"/>
      <c r="KF3" s="246"/>
      <c r="KG3" s="246"/>
      <c r="KH3" s="246"/>
      <c r="KI3" s="246"/>
      <c r="KJ3" s="246"/>
      <c r="KK3" s="247"/>
      <c r="KL3" s="247"/>
      <c r="KM3" s="247"/>
      <c r="KN3" s="247"/>
      <c r="KO3" s="247"/>
      <c r="KP3" s="247"/>
      <c r="KQ3" s="247"/>
      <c r="KR3" s="247"/>
      <c r="KS3" s="247"/>
      <c r="KT3" s="247"/>
      <c r="KU3" s="247"/>
      <c r="KV3" s="247"/>
      <c r="KW3" s="247"/>
      <c r="KX3" s="247"/>
      <c r="KY3" s="247"/>
      <c r="KZ3" s="247"/>
      <c r="LA3" s="247"/>
      <c r="LB3" s="247"/>
      <c r="LC3" s="247"/>
      <c r="LD3" s="247"/>
      <c r="LE3" s="247"/>
      <c r="LF3" s="247"/>
      <c r="LG3" s="247"/>
      <c r="LH3" s="247"/>
      <c r="LI3" s="780"/>
      <c r="LJ3" s="780"/>
      <c r="LK3" s="780"/>
      <c r="LL3" s="780"/>
      <c r="LM3" s="780"/>
      <c r="LN3" s="780"/>
      <c r="LO3" s="780"/>
      <c r="LP3" s="780"/>
      <c r="LQ3" s="780"/>
      <c r="LR3" s="780"/>
      <c r="LS3" s="780"/>
      <c r="LT3" s="780"/>
      <c r="LU3" s="891"/>
      <c r="LV3" s="891"/>
      <c r="LW3" s="891"/>
      <c r="LX3" s="891"/>
      <c r="LY3" s="891"/>
      <c r="LZ3" s="891"/>
      <c r="MA3" s="891"/>
      <c r="MB3" s="891"/>
      <c r="MC3" s="891"/>
      <c r="MD3" s="891"/>
      <c r="ME3" s="891"/>
      <c r="MF3" s="891"/>
      <c r="MS3" s="1149"/>
      <c r="MT3" s="1149"/>
      <c r="MU3" s="1149"/>
      <c r="MV3" s="1149"/>
      <c r="MW3" s="1149"/>
      <c r="MX3" s="1149"/>
      <c r="MY3" s="1149"/>
      <c r="MZ3" s="1149"/>
      <c r="NA3" s="1149"/>
      <c r="NB3" s="1149"/>
      <c r="NC3" s="1149"/>
      <c r="ND3" s="1149"/>
      <c r="NE3" s="1149"/>
      <c r="NF3" s="1149"/>
      <c r="NG3" s="1149"/>
      <c r="NH3" s="1149"/>
      <c r="NI3" s="1149"/>
      <c r="NJ3" s="1149"/>
      <c r="NK3" s="1149"/>
      <c r="NL3" s="1149"/>
      <c r="NM3" s="1149"/>
      <c r="NN3" s="1149"/>
      <c r="NO3" s="1149"/>
      <c r="NP3" s="1149"/>
    </row>
    <row r="4" spans="1:38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80">IF(V11&gt;0,1,)</f>
        <v>1</v>
      </c>
      <c r="W4" s="46">
        <f t="shared" si="80"/>
        <v>1</v>
      </c>
      <c r="X4" s="46">
        <f t="shared" si="80"/>
        <v>1</v>
      </c>
      <c r="Y4" s="46">
        <f t="shared" si="80"/>
        <v>1</v>
      </c>
      <c r="Z4" s="46">
        <v>1</v>
      </c>
      <c r="AA4" s="46">
        <v>1</v>
      </c>
      <c r="AB4" s="46">
        <v>1</v>
      </c>
      <c r="AC4" s="46">
        <v>1</v>
      </c>
      <c r="AD4" s="46">
        <v>1</v>
      </c>
      <c r="AE4" s="46">
        <v>1</v>
      </c>
      <c r="AF4" s="46">
        <v>1</v>
      </c>
      <c r="AG4" s="46">
        <v>1</v>
      </c>
      <c r="AH4" s="243">
        <v>12</v>
      </c>
      <c r="AI4" s="181"/>
      <c r="AJ4" s="46">
        <f t="shared" ref="AJ4:AU4" si="81">IF(AJ11&gt;0,1,)</f>
        <v>1</v>
      </c>
      <c r="AK4" s="46">
        <f t="shared" si="81"/>
        <v>1</v>
      </c>
      <c r="AL4" s="46">
        <f t="shared" si="81"/>
        <v>1</v>
      </c>
      <c r="AM4" s="46">
        <f t="shared" si="81"/>
        <v>1</v>
      </c>
      <c r="AN4" s="46">
        <f t="shared" si="81"/>
        <v>1</v>
      </c>
      <c r="AO4" s="46">
        <f t="shared" si="81"/>
        <v>1</v>
      </c>
      <c r="AP4" s="46">
        <f t="shared" si="81"/>
        <v>1</v>
      </c>
      <c r="AQ4" s="46">
        <f t="shared" si="81"/>
        <v>1</v>
      </c>
      <c r="AR4" s="46">
        <f t="shared" si="81"/>
        <v>1</v>
      </c>
      <c r="AS4" s="46">
        <f t="shared" si="81"/>
        <v>1</v>
      </c>
      <c r="AT4" s="46">
        <f t="shared" si="81"/>
        <v>1</v>
      </c>
      <c r="AU4" s="46">
        <f t="shared" si="81"/>
        <v>1</v>
      </c>
      <c r="AV4" s="243">
        <f>SUM(AJ4:AU4)</f>
        <v>12</v>
      </c>
      <c r="AW4" s="181"/>
      <c r="AX4" s="46">
        <f t="shared" ref="AX4:BI4" si="82">IF(AX11&gt;0,1,)</f>
        <v>1</v>
      </c>
      <c r="AY4" s="46">
        <f t="shared" si="82"/>
        <v>1</v>
      </c>
      <c r="AZ4" s="46">
        <f t="shared" si="82"/>
        <v>1</v>
      </c>
      <c r="BA4" s="46">
        <f t="shared" si="82"/>
        <v>1</v>
      </c>
      <c r="BB4" s="46">
        <f t="shared" si="82"/>
        <v>1</v>
      </c>
      <c r="BC4" s="46">
        <f t="shared" si="82"/>
        <v>1</v>
      </c>
      <c r="BD4" s="46">
        <f t="shared" si="82"/>
        <v>1</v>
      </c>
      <c r="BE4" s="46">
        <f t="shared" si="82"/>
        <v>1</v>
      </c>
      <c r="BF4" s="46">
        <f t="shared" si="82"/>
        <v>1</v>
      </c>
      <c r="BG4" s="46">
        <f t="shared" si="82"/>
        <v>1</v>
      </c>
      <c r="BH4" s="46">
        <f t="shared" si="82"/>
        <v>1</v>
      </c>
      <c r="BI4" s="46">
        <f t="shared" si="82"/>
        <v>1</v>
      </c>
      <c r="BJ4" s="243">
        <f>SUM(AX4:BI4)</f>
        <v>12</v>
      </c>
      <c r="BK4" s="181"/>
      <c r="BL4" s="46">
        <f t="shared" ref="BL4:BW4" si="83">IF(BL11&gt;0,1,)</f>
        <v>1</v>
      </c>
      <c r="BM4" s="46">
        <f t="shared" si="83"/>
        <v>1</v>
      </c>
      <c r="BN4" s="46">
        <f t="shared" si="83"/>
        <v>1</v>
      </c>
      <c r="BO4" s="46">
        <f t="shared" si="83"/>
        <v>1</v>
      </c>
      <c r="BP4" s="46">
        <f t="shared" si="83"/>
        <v>1</v>
      </c>
      <c r="BQ4" s="46">
        <f t="shared" si="83"/>
        <v>1</v>
      </c>
      <c r="BR4" s="46">
        <f t="shared" si="83"/>
        <v>1</v>
      </c>
      <c r="BS4" s="46">
        <f t="shared" si="83"/>
        <v>1</v>
      </c>
      <c r="BT4" s="46">
        <f t="shared" si="83"/>
        <v>1</v>
      </c>
      <c r="BU4" s="46">
        <f t="shared" si="83"/>
        <v>1</v>
      </c>
      <c r="BV4" s="46">
        <f t="shared" si="83"/>
        <v>1</v>
      </c>
      <c r="BW4" s="46">
        <f t="shared" si="83"/>
        <v>1</v>
      </c>
      <c r="BX4" s="243">
        <f>SUM(BL4:BW4)</f>
        <v>12</v>
      </c>
      <c r="BY4" s="181"/>
      <c r="BZ4" s="884">
        <f t="shared" ref="BZ4:CK4" si="84">IF(BZ11&gt;0,1,)</f>
        <v>1</v>
      </c>
      <c r="CA4" s="884">
        <f t="shared" si="84"/>
        <v>1</v>
      </c>
      <c r="CB4" s="884">
        <f t="shared" si="84"/>
        <v>1</v>
      </c>
      <c r="CC4" s="884">
        <f t="shared" si="84"/>
        <v>1</v>
      </c>
      <c r="CD4" s="884">
        <f t="shared" si="84"/>
        <v>1</v>
      </c>
      <c r="CE4" s="884">
        <f t="shared" si="84"/>
        <v>1</v>
      </c>
      <c r="CF4" s="884">
        <f t="shared" si="84"/>
        <v>1</v>
      </c>
      <c r="CG4" s="884">
        <f t="shared" si="84"/>
        <v>1</v>
      </c>
      <c r="CH4" s="884">
        <f t="shared" si="84"/>
        <v>1</v>
      </c>
      <c r="CI4" s="884">
        <f t="shared" si="84"/>
        <v>1</v>
      </c>
      <c r="CJ4" s="884">
        <f t="shared" si="84"/>
        <v>1</v>
      </c>
      <c r="CK4" s="884">
        <f t="shared" si="84"/>
        <v>1</v>
      </c>
      <c r="CL4" s="243">
        <f>SUM(BZ4:CK4)</f>
        <v>12</v>
      </c>
      <c r="CM4" s="181"/>
      <c r="CN4" s="986">
        <f t="shared" ref="CN4:CY4" si="85">IF(CN11&gt;0,1,)</f>
        <v>1</v>
      </c>
      <c r="CO4" s="986">
        <f t="shared" si="85"/>
        <v>1</v>
      </c>
      <c r="CP4" s="986">
        <f t="shared" si="85"/>
        <v>1</v>
      </c>
      <c r="CQ4" s="986">
        <f t="shared" si="85"/>
        <v>1</v>
      </c>
      <c r="CR4" s="986">
        <f t="shared" si="85"/>
        <v>1</v>
      </c>
      <c r="CS4" s="986">
        <f t="shared" si="85"/>
        <v>1</v>
      </c>
      <c r="CT4" s="986">
        <f t="shared" si="85"/>
        <v>1</v>
      </c>
      <c r="CU4" s="986">
        <f t="shared" si="85"/>
        <v>1</v>
      </c>
      <c r="CV4" s="986">
        <f t="shared" si="85"/>
        <v>1</v>
      </c>
      <c r="CW4" s="986">
        <f t="shared" si="85"/>
        <v>1</v>
      </c>
      <c r="CX4" s="986">
        <f t="shared" si="85"/>
        <v>1</v>
      </c>
      <c r="CY4" s="986">
        <f t="shared" si="85"/>
        <v>1</v>
      </c>
      <c r="CZ4" s="243">
        <f>SUM(CN4:CY4)</f>
        <v>12</v>
      </c>
      <c r="DA4" s="181"/>
      <c r="DB4" s="1041">
        <f t="shared" ref="DB4:DM4" si="86">IF(DB11&gt;0,1,)</f>
        <v>1</v>
      </c>
      <c r="DC4" s="1041">
        <f t="shared" si="86"/>
        <v>1</v>
      </c>
      <c r="DD4" s="1041">
        <f t="shared" si="86"/>
        <v>1</v>
      </c>
      <c r="DE4" s="1041">
        <f t="shared" si="86"/>
        <v>1</v>
      </c>
      <c r="DF4" s="1041">
        <f t="shared" si="86"/>
        <v>1</v>
      </c>
      <c r="DG4" s="1041">
        <f t="shared" si="86"/>
        <v>1</v>
      </c>
      <c r="DH4" s="1041">
        <f t="shared" si="86"/>
        <v>1</v>
      </c>
      <c r="DI4" s="1041">
        <f t="shared" si="86"/>
        <v>1</v>
      </c>
      <c r="DJ4" s="1041">
        <f t="shared" si="86"/>
        <v>1</v>
      </c>
      <c r="DK4" s="1041">
        <f t="shared" si="86"/>
        <v>1</v>
      </c>
      <c r="DL4" s="1041">
        <f t="shared" si="86"/>
        <v>1</v>
      </c>
      <c r="DM4" s="1041">
        <f t="shared" si="86"/>
        <v>0</v>
      </c>
      <c r="DN4" s="243">
        <f>SUM(DB4:DM4)</f>
        <v>11</v>
      </c>
      <c r="DO4" s="181"/>
      <c r="DP4" s="1204">
        <f t="shared" ref="DP4:EA4" si="87">IF(DP11&gt;0,1,)</f>
        <v>0</v>
      </c>
      <c r="DQ4" s="1204">
        <f t="shared" si="87"/>
        <v>0</v>
      </c>
      <c r="DR4" s="1204">
        <f t="shared" si="87"/>
        <v>0</v>
      </c>
      <c r="DS4" s="1204">
        <f t="shared" si="87"/>
        <v>0</v>
      </c>
      <c r="DT4" s="1204">
        <f t="shared" si="87"/>
        <v>0</v>
      </c>
      <c r="DU4" s="1204">
        <f t="shared" si="87"/>
        <v>0</v>
      </c>
      <c r="DV4" s="1204">
        <f t="shared" si="87"/>
        <v>0</v>
      </c>
      <c r="DW4" s="1204">
        <f t="shared" si="87"/>
        <v>0</v>
      </c>
      <c r="DX4" s="1204">
        <f t="shared" si="87"/>
        <v>0</v>
      </c>
      <c r="DY4" s="1204">
        <f t="shared" si="87"/>
        <v>0</v>
      </c>
      <c r="DZ4" s="1204">
        <f t="shared" si="87"/>
        <v>0</v>
      </c>
      <c r="EA4" s="1204">
        <f t="shared" si="87"/>
        <v>0</v>
      </c>
      <c r="EB4" s="243">
        <f>SUM(DP4:EA4)</f>
        <v>0</v>
      </c>
      <c r="EC4" s="181"/>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481"/>
      <c r="FM4" s="480"/>
      <c r="FN4" s="481"/>
      <c r="FO4" s="480"/>
      <c r="FP4" s="481"/>
      <c r="FQ4" s="480"/>
      <c r="FR4" s="481"/>
      <c r="FS4" s="480"/>
      <c r="FT4" s="481"/>
      <c r="FU4" s="480"/>
      <c r="FV4" s="481"/>
      <c r="FW4" s="480"/>
      <c r="FX4" s="481"/>
      <c r="FY4" s="480"/>
      <c r="FZ4" s="888"/>
      <c r="GA4" s="889"/>
      <c r="GB4" s="888"/>
      <c r="GC4" s="889"/>
      <c r="GD4" s="888"/>
      <c r="GE4" s="889"/>
      <c r="GF4" s="888"/>
      <c r="GG4" s="889"/>
      <c r="GH4" s="888"/>
      <c r="GI4" s="889"/>
      <c r="GJ4" s="888"/>
      <c r="GK4" s="889"/>
      <c r="GL4" s="888"/>
      <c r="GM4" s="889"/>
      <c r="GN4" s="888"/>
      <c r="GO4" s="889"/>
      <c r="GP4" s="888"/>
      <c r="GQ4" s="889"/>
      <c r="GR4" s="888"/>
      <c r="GS4" s="889"/>
      <c r="GT4" s="888"/>
      <c r="GU4" s="889"/>
      <c r="GV4" s="888"/>
      <c r="GW4" s="889"/>
      <c r="GX4" s="982"/>
      <c r="GY4" s="983"/>
      <c r="GZ4" s="982"/>
      <c r="HA4" s="983"/>
      <c r="HB4" s="982"/>
      <c r="HC4" s="983"/>
      <c r="HD4" s="982"/>
      <c r="HE4" s="983"/>
      <c r="HF4" s="982"/>
      <c r="HG4" s="983"/>
      <c r="HH4" s="982"/>
      <c r="HI4" s="983"/>
      <c r="HJ4" s="982"/>
      <c r="HK4" s="983"/>
      <c r="HL4" s="982"/>
      <c r="HM4" s="983"/>
      <c r="HN4" s="982"/>
      <c r="HO4" s="983"/>
      <c r="HP4" s="982"/>
      <c r="HQ4" s="983"/>
      <c r="HR4" s="982"/>
      <c r="HS4" s="983"/>
      <c r="HT4" s="982"/>
      <c r="HU4" s="983"/>
      <c r="HV4" s="1038"/>
      <c r="HW4" s="1035"/>
      <c r="HX4" s="1038"/>
      <c r="HY4" s="1035"/>
      <c r="HZ4" s="1038"/>
      <c r="IA4" s="1035"/>
      <c r="IB4" s="1038"/>
      <c r="IC4" s="1035"/>
      <c r="ID4" s="1038"/>
      <c r="IE4" s="1035"/>
      <c r="IF4" s="1038"/>
      <c r="IG4" s="1035"/>
      <c r="IH4" s="1038"/>
      <c r="II4" s="1035"/>
      <c r="IJ4" s="1038"/>
      <c r="IK4" s="1035"/>
      <c r="IL4" s="1038"/>
      <c r="IM4" s="1035"/>
      <c r="IN4" s="1038"/>
      <c r="IO4" s="1035"/>
      <c r="IP4" s="1038"/>
      <c r="IQ4" s="1035"/>
      <c r="IR4" s="1038"/>
      <c r="IS4" s="1035"/>
      <c r="IT4" s="1207"/>
      <c r="IU4" s="1207"/>
      <c r="IV4" s="1207"/>
      <c r="IW4" s="1207"/>
      <c r="IX4" s="1207"/>
      <c r="IY4" s="1207"/>
      <c r="IZ4" s="1207"/>
      <c r="JA4" s="1207"/>
      <c r="JB4" s="1207"/>
      <c r="JC4" s="1207"/>
      <c r="JD4" s="1207"/>
      <c r="JE4" s="1207"/>
      <c r="JF4" s="1207"/>
      <c r="JG4" s="1207"/>
      <c r="JH4" s="1207"/>
      <c r="JI4" s="1207"/>
      <c r="JJ4" s="1207"/>
      <c r="JK4" s="1207"/>
      <c r="JL4" s="1207"/>
      <c r="JM4" s="1207"/>
      <c r="JN4" s="1207"/>
      <c r="JO4" s="1207"/>
      <c r="JP4" s="1207"/>
      <c r="JQ4" s="1207"/>
      <c r="JR4" s="1041"/>
      <c r="JS4" s="1035"/>
      <c r="JU4" s="172"/>
      <c r="JV4" s="480"/>
      <c r="JW4" s="480"/>
      <c r="JX4" s="480"/>
      <c r="JY4" s="172"/>
      <c r="JZ4" s="248"/>
      <c r="KA4" s="248"/>
      <c r="KB4" s="248"/>
      <c r="KC4" s="248"/>
      <c r="KD4" s="248"/>
      <c r="KE4" s="248"/>
      <c r="KF4" s="248"/>
      <c r="KG4" s="248"/>
      <c r="KH4" s="248"/>
      <c r="KI4" s="248"/>
      <c r="KJ4" s="248"/>
      <c r="KK4" s="249"/>
      <c r="KL4" s="249"/>
      <c r="KM4" s="249"/>
      <c r="KN4" s="249"/>
      <c r="KO4" s="249"/>
      <c r="KP4" s="249"/>
      <c r="KQ4" s="249"/>
      <c r="KR4" s="249"/>
      <c r="KS4" s="249"/>
      <c r="KT4" s="249"/>
      <c r="KU4" s="249"/>
      <c r="KV4" s="249"/>
      <c r="KW4" s="249"/>
      <c r="KX4" s="249"/>
      <c r="KY4" s="249"/>
      <c r="KZ4" s="249"/>
      <c r="LA4" s="249"/>
      <c r="LB4" s="249"/>
      <c r="LC4" s="249"/>
      <c r="LD4" s="249"/>
      <c r="LE4" s="249"/>
      <c r="LF4" s="249"/>
      <c r="LG4" s="249"/>
      <c r="LH4" s="249"/>
      <c r="LI4" s="781"/>
      <c r="LJ4" s="781"/>
      <c r="LK4" s="781"/>
      <c r="LL4" s="781"/>
      <c r="LM4" s="781"/>
      <c r="LN4" s="781"/>
      <c r="LO4" s="781"/>
      <c r="LP4" s="781"/>
      <c r="LQ4" s="781"/>
      <c r="LR4" s="781"/>
      <c r="LS4" s="781"/>
      <c r="LT4" s="781"/>
      <c r="LU4" s="892"/>
      <c r="LV4" s="892"/>
      <c r="LW4" s="892"/>
      <c r="LX4" s="892"/>
      <c r="LY4" s="892"/>
      <c r="LZ4" s="892"/>
      <c r="MA4" s="892"/>
      <c r="MB4" s="892"/>
      <c r="MC4" s="892"/>
      <c r="MD4" s="892"/>
      <c r="ME4" s="892"/>
      <c r="MF4" s="892"/>
      <c r="MS4" s="1150"/>
      <c r="MT4" s="1150"/>
      <c r="MU4" s="1150"/>
      <c r="MV4" s="1150"/>
      <c r="MW4" s="1150"/>
      <c r="MX4" s="1150"/>
      <c r="MY4" s="1150"/>
      <c r="MZ4" s="1150"/>
      <c r="NA4" s="1150"/>
      <c r="NB4" s="1150"/>
      <c r="NC4" s="1150"/>
      <c r="ND4" s="1150"/>
      <c r="NE4" s="1150"/>
      <c r="NF4" s="1150"/>
      <c r="NG4" s="1150"/>
      <c r="NH4" s="1150"/>
      <c r="NI4" s="1150"/>
      <c r="NJ4" s="1150"/>
      <c r="NK4" s="1150"/>
      <c r="NL4" s="1150"/>
      <c r="NM4" s="1150"/>
      <c r="NN4" s="1150"/>
      <c r="NO4" s="1150"/>
      <c r="NP4" s="1150"/>
    </row>
    <row r="5" spans="1:38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f>3+15+21</f>
        <v>39</v>
      </c>
      <c r="DH5" s="49">
        <f>23+19+6</f>
        <v>48</v>
      </c>
      <c r="DI5" s="62">
        <f>15+5+15</f>
        <v>35</v>
      </c>
      <c r="DJ5" s="49">
        <f>7+6+10</f>
        <v>23</v>
      </c>
      <c r="DK5" s="62">
        <f>16+25+15</f>
        <v>56</v>
      </c>
      <c r="DL5" s="49">
        <f>4+13+16</f>
        <v>33</v>
      </c>
      <c r="DM5" s="62"/>
      <c r="DN5" s="182">
        <f>SUM(DB5:DM5)</f>
        <v>431</v>
      </c>
      <c r="DO5" s="185">
        <f>SUM(DB5:DM5)/$DN$4</f>
        <v>39.18181818181818</v>
      </c>
      <c r="DP5" s="948"/>
      <c r="DQ5" s="62"/>
      <c r="DR5" s="49"/>
      <c r="DS5" s="62"/>
      <c r="DT5" s="49"/>
      <c r="DU5" s="62"/>
      <c r="DV5" s="49"/>
      <c r="DW5" s="62"/>
      <c r="DX5" s="49"/>
      <c r="DY5" s="62"/>
      <c r="DZ5" s="49"/>
      <c r="EA5" s="62"/>
      <c r="EB5" s="182">
        <f>SUM(DP5:EA5)</f>
        <v>0</v>
      </c>
      <c r="EC5" s="185" t="e">
        <f>SUM(DP5:EA5)/$EB$4</f>
        <v>#DIV/0!</v>
      </c>
      <c r="ED5" s="125">
        <f>AX5-AU5</f>
        <v>-5</v>
      </c>
      <c r="EE5" s="399">
        <f>ED5/AU5</f>
        <v>-0.15625</v>
      </c>
      <c r="EF5" s="125">
        <f>AY5-AX5</f>
        <v>-5</v>
      </c>
      <c r="EG5" s="399">
        <f>EF5/AX5</f>
        <v>-0.18518518518518517</v>
      </c>
      <c r="EH5" s="125">
        <f>AZ5-AY5</f>
        <v>46</v>
      </c>
      <c r="EI5" s="399">
        <f>EH5/AY5</f>
        <v>2.0909090909090908</v>
      </c>
      <c r="EJ5" s="125">
        <f>BA5-AZ5</f>
        <v>18</v>
      </c>
      <c r="EK5" s="399">
        <f>EJ5/AZ5</f>
        <v>0.26470588235294118</v>
      </c>
      <c r="EL5" s="125">
        <f>BB5-BA5</f>
        <v>-73</v>
      </c>
      <c r="EM5" s="399">
        <f>EL5/BA5</f>
        <v>-0.84883720930232553</v>
      </c>
      <c r="EN5" s="125">
        <f>BC5-BB5</f>
        <v>29</v>
      </c>
      <c r="EO5" s="399">
        <f>EN5/BB5</f>
        <v>2.2307692307692308</v>
      </c>
      <c r="EP5" s="125">
        <f>BD5-BC5</f>
        <v>-15</v>
      </c>
      <c r="EQ5" s="399">
        <f>EP5/BC5</f>
        <v>-0.35714285714285715</v>
      </c>
      <c r="ER5" s="125">
        <f>BE5-BD5</f>
        <v>-6</v>
      </c>
      <c r="ES5" s="399">
        <f>ER5/BD5</f>
        <v>-0.22222222222222221</v>
      </c>
      <c r="ET5" s="125">
        <f>BF5-BE5</f>
        <v>11</v>
      </c>
      <c r="EU5" s="399">
        <f>ET5/BE5</f>
        <v>0.52380952380952384</v>
      </c>
      <c r="EV5" s="125">
        <f>BG5-BF5</f>
        <v>0</v>
      </c>
      <c r="EW5" s="399">
        <f>EV5/BF5</f>
        <v>0</v>
      </c>
      <c r="EX5" s="125">
        <f>BH5-BG5</f>
        <v>-7</v>
      </c>
      <c r="EY5" s="399">
        <f>EX5/BG5</f>
        <v>-0.21875</v>
      </c>
      <c r="EZ5" s="125">
        <f>BI5-BH5</f>
        <v>11</v>
      </c>
      <c r="FA5" s="399">
        <f>EZ5/BH5</f>
        <v>0.44</v>
      </c>
      <c r="FB5" s="662">
        <f>BL5-BI5</f>
        <v>88</v>
      </c>
      <c r="FC5" s="663">
        <f>FB5/BI5</f>
        <v>2.4444444444444446</v>
      </c>
      <c r="FD5" s="662">
        <f>BM5-BL5</f>
        <v>-92</v>
      </c>
      <c r="FE5" s="663">
        <f>FD5/BL5</f>
        <v>-0.74193548387096775</v>
      </c>
      <c r="FF5" s="662">
        <f>BN5-BM5</f>
        <v>42</v>
      </c>
      <c r="FG5" s="663">
        <f>FF5/BM5</f>
        <v>1.3125</v>
      </c>
      <c r="FH5" s="662">
        <f>BO5-BN5</f>
        <v>-49</v>
      </c>
      <c r="FI5" s="663">
        <f>FH5/BN5</f>
        <v>-0.66216216216216217</v>
      </c>
      <c r="FJ5" s="662">
        <f>BP5-BO5</f>
        <v>-8</v>
      </c>
      <c r="FK5" s="663">
        <f>FJ5/BO5</f>
        <v>-0.32</v>
      </c>
      <c r="FL5" s="662">
        <f>BQ5-BP5</f>
        <v>29</v>
      </c>
      <c r="FM5" s="663">
        <f>FL5/BP5</f>
        <v>1.7058823529411764</v>
      </c>
      <c r="FN5" s="662">
        <f>BR5-BQ5</f>
        <v>-27</v>
      </c>
      <c r="FO5" s="663">
        <f>FN5/BQ5</f>
        <v>-0.58695652173913049</v>
      </c>
      <c r="FP5" s="662">
        <f>BS5-BR5</f>
        <v>47</v>
      </c>
      <c r="FQ5" s="663">
        <f>FP5/BR5</f>
        <v>2.4736842105263159</v>
      </c>
      <c r="FR5" s="662">
        <f>BT5-BS5</f>
        <v>90</v>
      </c>
      <c r="FS5" s="663">
        <f>FR5/BS5</f>
        <v>1.3636363636363635</v>
      </c>
      <c r="FT5" s="662">
        <f>BU5-BT5</f>
        <v>-139</v>
      </c>
      <c r="FU5" s="663">
        <f>FT5/BT5</f>
        <v>-0.89102564102564108</v>
      </c>
      <c r="FV5" s="662">
        <f>BV5-BU5</f>
        <v>-11</v>
      </c>
      <c r="FW5" s="663">
        <f>FV5/BU5</f>
        <v>-0.6470588235294118</v>
      </c>
      <c r="FX5" s="662">
        <f>BW5-BV5</f>
        <v>21</v>
      </c>
      <c r="FY5" s="663">
        <f>FX5/BV5</f>
        <v>3.5</v>
      </c>
      <c r="FZ5" s="662">
        <f>BZ5-BW5</f>
        <v>-3</v>
      </c>
      <c r="GA5" s="663">
        <f>FZ5/BW5</f>
        <v>-0.1111111111111111</v>
      </c>
      <c r="GB5" s="662">
        <f>CA5-BZ5</f>
        <v>7</v>
      </c>
      <c r="GC5" s="663">
        <f>GB5/BZ5</f>
        <v>0.29166666666666669</v>
      </c>
      <c r="GD5" s="662">
        <f>CB5-CA5</f>
        <v>-3</v>
      </c>
      <c r="GE5" s="663">
        <f>GD5/CA5</f>
        <v>-9.6774193548387094E-2</v>
      </c>
      <c r="GF5" s="662">
        <f>CC5-CB5</f>
        <v>-3</v>
      </c>
      <c r="GG5" s="663">
        <f>GF5/CB5</f>
        <v>-0.10714285714285714</v>
      </c>
      <c r="GH5" s="662">
        <f>CD5-CC5</f>
        <v>140</v>
      </c>
      <c r="GI5" s="663">
        <f>GH5/CC5</f>
        <v>5.6</v>
      </c>
      <c r="GJ5" s="662">
        <f>CE5-CD5</f>
        <v>-111</v>
      </c>
      <c r="GK5" s="663">
        <f>GJ5/CD5</f>
        <v>-0.67272727272727273</v>
      </c>
      <c r="GL5" s="662">
        <f>CF5-CE5</f>
        <v>-43</v>
      </c>
      <c r="GM5" s="663">
        <f>GL5/CE5</f>
        <v>-0.79629629629629628</v>
      </c>
      <c r="GN5" s="662">
        <f>CG5-CF5</f>
        <v>25</v>
      </c>
      <c r="GO5" s="663">
        <f>GN5/CF5</f>
        <v>2.2727272727272729</v>
      </c>
      <c r="GP5" s="662">
        <f>CH5-CG5</f>
        <v>12</v>
      </c>
      <c r="GQ5" s="663">
        <f>GP5/CG5</f>
        <v>0.33333333333333331</v>
      </c>
      <c r="GR5" s="662">
        <f>CI5-CH5</f>
        <v>-4</v>
      </c>
      <c r="GS5" s="663">
        <f>GR5/CH5</f>
        <v>-8.3333333333333329E-2</v>
      </c>
      <c r="GT5" s="662">
        <f>CJ5-CI5</f>
        <v>-20</v>
      </c>
      <c r="GU5" s="663">
        <f>GT5/CI5</f>
        <v>-0.45454545454545453</v>
      </c>
      <c r="GV5" s="662">
        <f>CK5-CJ5</f>
        <v>27</v>
      </c>
      <c r="GW5" s="663">
        <f>GV5/CJ5</f>
        <v>1.125</v>
      </c>
      <c r="GX5" s="662">
        <f>CN5-CK5</f>
        <v>13</v>
      </c>
      <c r="GY5" s="663">
        <f>GX5/CK5</f>
        <v>0.25490196078431371</v>
      </c>
      <c r="GZ5" s="662">
        <f>CO5-CN5</f>
        <v>-15</v>
      </c>
      <c r="HA5" s="663">
        <f>GZ5/CN5</f>
        <v>-0.234375</v>
      </c>
      <c r="HB5" s="662">
        <f>CP5-CO5</f>
        <v>-12</v>
      </c>
      <c r="HC5" s="663">
        <f>HB5/CO5</f>
        <v>-0.24489795918367346</v>
      </c>
      <c r="HD5" s="662">
        <f>CQ5-CP5</f>
        <v>5</v>
      </c>
      <c r="HE5" s="663">
        <f>HD5/CP5</f>
        <v>0.13513513513513514</v>
      </c>
      <c r="HF5" s="662">
        <f>CR5-CQ5</f>
        <v>-7</v>
      </c>
      <c r="HG5" s="663">
        <f>HF5/CQ5</f>
        <v>-0.16666666666666666</v>
      </c>
      <c r="HH5" s="662">
        <f>CS5-CR5</f>
        <v>23</v>
      </c>
      <c r="HI5" s="663">
        <f>HH5/CR5</f>
        <v>0.65714285714285714</v>
      </c>
      <c r="HJ5" s="662">
        <f>CT5-CS5</f>
        <v>-47</v>
      </c>
      <c r="HK5" s="663">
        <f>HJ5/CS5</f>
        <v>-0.81034482758620685</v>
      </c>
      <c r="HL5" s="662">
        <f>CU5-CT5</f>
        <v>91</v>
      </c>
      <c r="HM5" s="663">
        <f>HL5/CT5</f>
        <v>8.2727272727272734</v>
      </c>
      <c r="HN5" s="662">
        <f>CV5-CU5</f>
        <v>-84</v>
      </c>
      <c r="HO5" s="663">
        <f>HN5/CU5</f>
        <v>-0.82352941176470584</v>
      </c>
      <c r="HP5" s="662">
        <f>CW5-CV5</f>
        <v>13</v>
      </c>
      <c r="HQ5" s="663">
        <f>HP5/CV5</f>
        <v>0.72222222222222221</v>
      </c>
      <c r="HR5" s="662">
        <f>CX5-CW5</f>
        <v>16</v>
      </c>
      <c r="HS5" s="663">
        <f>HR5/CW5</f>
        <v>0.5161290322580645</v>
      </c>
      <c r="HT5" s="662">
        <f>CY5-CX5</f>
        <v>-20</v>
      </c>
      <c r="HU5" s="663">
        <f>HT5/CX5</f>
        <v>-0.42553191489361702</v>
      </c>
      <c r="HV5" s="662">
        <f>DB5-CY5</f>
        <v>12</v>
      </c>
      <c r="HW5" s="663">
        <f>HV5/CY5</f>
        <v>0.44444444444444442</v>
      </c>
      <c r="HX5" s="662">
        <f>DC5-DB5</f>
        <v>3</v>
      </c>
      <c r="HY5" s="663">
        <f>HX5/DB5</f>
        <v>7.6923076923076927E-2</v>
      </c>
      <c r="HZ5" s="662">
        <f>DD5-DC5</f>
        <v>4</v>
      </c>
      <c r="IA5" s="663">
        <f>HZ5/DD5</f>
        <v>8.6956521739130432E-2</v>
      </c>
      <c r="IB5" s="662">
        <f>DE5-DD5</f>
        <v>-5</v>
      </c>
      <c r="IC5" s="663">
        <f>IB5/DD5</f>
        <v>-0.10869565217391304</v>
      </c>
      <c r="ID5" s="662">
        <f>DF5-DE5</f>
        <v>-12</v>
      </c>
      <c r="IE5" s="663">
        <f>ID5/DO5</f>
        <v>-0.30626450116009285</v>
      </c>
      <c r="IF5" s="662">
        <f>DG5-DF5</f>
        <v>10</v>
      </c>
      <c r="IG5" s="663">
        <f>IF5/DF5</f>
        <v>0.34482758620689657</v>
      </c>
      <c r="IH5" s="662">
        <f>DH5-DG5</f>
        <v>9</v>
      </c>
      <c r="II5" s="663">
        <f>IH5/DG5</f>
        <v>0.23076923076923078</v>
      </c>
      <c r="IJ5" s="662">
        <f>DI5-DH5</f>
        <v>-13</v>
      </c>
      <c r="IK5" s="663">
        <f>IJ5/DH5</f>
        <v>-0.27083333333333331</v>
      </c>
      <c r="IL5" s="662">
        <f>DJ5-DI5</f>
        <v>-12</v>
      </c>
      <c r="IM5" s="663">
        <f>IL5/DI5</f>
        <v>-0.34285714285714286</v>
      </c>
      <c r="IN5" s="662">
        <f>DK5-DJ5</f>
        <v>33</v>
      </c>
      <c r="IO5" s="663">
        <f>IN5/DJ5</f>
        <v>1.4347826086956521</v>
      </c>
      <c r="IP5" s="662">
        <f>DL5-DK5</f>
        <v>-23</v>
      </c>
      <c r="IQ5" s="663">
        <f>IP5/DK5</f>
        <v>-0.4107142857142857</v>
      </c>
      <c r="IR5" s="662">
        <f>DM5-DL5</f>
        <v>-33</v>
      </c>
      <c r="IS5" s="663">
        <f>IR5/EJ5</f>
        <v>-1.8333333333333333</v>
      </c>
      <c r="IT5" s="693">
        <f t="shared" ref="IT5:IT7" si="88">DP5-DM5</f>
        <v>0</v>
      </c>
      <c r="IU5" s="663" t="e">
        <f t="shared" ref="IU5:IU7" si="89">IT5/DM5</f>
        <v>#DIV/0!</v>
      </c>
      <c r="IV5" s="693">
        <f t="shared" ref="IV5:IV7" si="90">DQ5-DP5</f>
        <v>0</v>
      </c>
      <c r="IW5" s="663" t="e">
        <f t="shared" ref="IW5:IW7" si="91">IV5/DP5</f>
        <v>#DIV/0!</v>
      </c>
      <c r="IX5" s="693">
        <f t="shared" ref="IX5:IX7" si="92">DR5-DQ5</f>
        <v>0</v>
      </c>
      <c r="IY5" s="663" t="e">
        <f t="shared" ref="IY5:IY7" si="93">IX5/DQ5</f>
        <v>#DIV/0!</v>
      </c>
      <c r="IZ5" s="693">
        <f t="shared" ref="IZ5:IZ7" si="94">DS5-DR5</f>
        <v>0</v>
      </c>
      <c r="JA5" s="663" t="e">
        <f t="shared" ref="JA5:JA7" si="95">IZ5/DS5</f>
        <v>#DIV/0!</v>
      </c>
      <c r="JB5" s="693">
        <f t="shared" ref="JB5:JB7" si="96">DT5-DS5</f>
        <v>0</v>
      </c>
      <c r="JC5" s="663" t="e">
        <f t="shared" ref="JC5:JC7" si="97">JB5/DS5</f>
        <v>#DIV/0!</v>
      </c>
      <c r="JD5" s="693">
        <f t="shared" ref="JD5:JD7" si="98">DU5-DT5</f>
        <v>0</v>
      </c>
      <c r="JE5" s="663" t="e">
        <f t="shared" ref="JE5:JE7" si="99">JD5/DT5</f>
        <v>#DIV/0!</v>
      </c>
      <c r="JF5" s="693">
        <f t="shared" ref="JF5:JF7" si="100">DV5-DU5</f>
        <v>0</v>
      </c>
      <c r="JG5" s="663" t="e">
        <f t="shared" ref="JG5:JG7" si="101">JF5/DU5</f>
        <v>#DIV/0!</v>
      </c>
      <c r="JH5" s="693">
        <f t="shared" ref="JH5:JH7" si="102">DW5-DV5</f>
        <v>0</v>
      </c>
      <c r="JI5" s="663" t="e">
        <f t="shared" ref="JI5:JI7" si="103">JH5/DV5</f>
        <v>#DIV/0!</v>
      </c>
      <c r="JJ5" s="693">
        <f t="shared" ref="JJ5:JJ7" si="104">DX5-DW5</f>
        <v>0</v>
      </c>
      <c r="JK5" s="663" t="e">
        <f t="shared" ref="JK5:JK7" si="105">JJ5/DW5</f>
        <v>#DIV/0!</v>
      </c>
      <c r="JL5" s="693">
        <f t="shared" ref="JL5:JL7" si="106">DY5-DX5</f>
        <v>0</v>
      </c>
      <c r="JM5" s="663" t="e">
        <f t="shared" ref="JM5:JM7" si="107">JL5/DX5</f>
        <v>#DIV/0!</v>
      </c>
      <c r="JN5" s="693">
        <f t="shared" ref="JN5:JN7" si="108">DZ5-DY5</f>
        <v>0</v>
      </c>
      <c r="JO5" s="663" t="e">
        <f t="shared" ref="JO5:JO7" si="109">JN5/DY5</f>
        <v>#DIV/0!</v>
      </c>
      <c r="JP5" s="693">
        <f t="shared" ref="JP5:JP7" si="110">EA5-DZ5</f>
        <v>0</v>
      </c>
      <c r="JQ5" s="663" t="e">
        <f t="shared" ref="JQ5:JQ7" si="111">JP5/DZ5</f>
        <v>#DIV/0!</v>
      </c>
      <c r="JR5" s="948">
        <f>CX5</f>
        <v>47</v>
      </c>
      <c r="JS5" s="1086">
        <f>DL5</f>
        <v>33</v>
      </c>
      <c r="JT5" s="662">
        <f>JS5-JR5</f>
        <v>-14</v>
      </c>
      <c r="JU5" s="109">
        <f>IF(ISERROR(JT5/JR5),0,JT5/JR5)</f>
        <v>-0.2978723404255319</v>
      </c>
      <c r="JV5" s="693"/>
      <c r="JW5" s="693"/>
      <c r="JX5" s="693"/>
      <c r="JZ5" s="250"/>
      <c r="KA5" s="250"/>
      <c r="KB5" s="250"/>
      <c r="KC5" s="250"/>
      <c r="KD5" s="250"/>
      <c r="KE5" s="250"/>
      <c r="KF5" s="250"/>
      <c r="KG5" s="250"/>
      <c r="KH5" s="250"/>
      <c r="KI5" s="250"/>
      <c r="KJ5" s="250"/>
      <c r="KK5" s="251"/>
      <c r="KL5" s="251"/>
      <c r="KM5" s="251"/>
      <c r="KN5" s="251"/>
      <c r="KO5" s="251"/>
      <c r="KP5" s="251"/>
      <c r="KQ5" s="251"/>
      <c r="KR5" s="251"/>
      <c r="KS5" s="251"/>
      <c r="KT5" s="251"/>
      <c r="KU5" s="251"/>
      <c r="KV5" s="251"/>
      <c r="KW5" s="251"/>
      <c r="KX5" s="251"/>
      <c r="KY5" s="251"/>
      <c r="KZ5" s="251"/>
      <c r="LA5" s="251"/>
      <c r="LB5" s="251"/>
      <c r="LC5" s="251"/>
      <c r="LD5" s="251"/>
      <c r="LE5" s="251"/>
      <c r="LF5" s="251"/>
      <c r="LG5" s="251"/>
      <c r="LH5" s="251"/>
      <c r="LI5" s="782"/>
      <c r="LJ5" s="782"/>
      <c r="LK5" s="782"/>
      <c r="LL5" s="782"/>
      <c r="LM5" s="782"/>
      <c r="LN5" s="782"/>
      <c r="LO5" s="782"/>
      <c r="LP5" s="782"/>
      <c r="LQ5" s="782"/>
      <c r="LR5" s="782"/>
      <c r="LS5" s="782"/>
      <c r="LT5" s="782"/>
      <c r="LU5" s="893"/>
      <c r="LV5" s="893"/>
      <c r="LW5" s="893"/>
      <c r="LX5" s="893"/>
      <c r="LY5" s="893"/>
      <c r="LZ5" s="893"/>
      <c r="MA5" s="893"/>
      <c r="MB5" s="893"/>
      <c r="MC5" s="893"/>
      <c r="MD5" s="893"/>
      <c r="ME5" s="893"/>
      <c r="MF5" s="893"/>
    </row>
    <row r="6" spans="1:38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v>1441</v>
      </c>
      <c r="DH6" s="16">
        <v>2377</v>
      </c>
      <c r="DI6" s="63">
        <v>2124</v>
      </c>
      <c r="DJ6" s="16">
        <v>1830</v>
      </c>
      <c r="DK6" s="63">
        <v>1841</v>
      </c>
      <c r="DL6" s="16">
        <v>1596</v>
      </c>
      <c r="DM6" s="63"/>
      <c r="DN6" s="186">
        <f>SUM(DB6:DM6)</f>
        <v>19724</v>
      </c>
      <c r="DO6" s="186">
        <f>SUM(DB6:DM6)/$DN$4</f>
        <v>1793.090909090909</v>
      </c>
      <c r="DP6" s="16"/>
      <c r="DQ6" s="63"/>
      <c r="DR6" s="16"/>
      <c r="DS6" s="63"/>
      <c r="DT6" s="16"/>
      <c r="DU6" s="63"/>
      <c r="DV6" s="16"/>
      <c r="DW6" s="63"/>
      <c r="DX6" s="16"/>
      <c r="DY6" s="63"/>
      <c r="DZ6" s="16"/>
      <c r="EA6" s="63"/>
      <c r="EB6" s="183">
        <f>SUM(DP6:EA6)</f>
        <v>0</v>
      </c>
      <c r="EC6" s="186" t="e">
        <f>SUM(DP6:EA6)/$EB$4</f>
        <v>#DIV/0!</v>
      </c>
      <c r="ED6" s="125">
        <f>AX6-AU6</f>
        <v>-172</v>
      </c>
      <c r="EE6" s="399">
        <f>ED6/AU6</f>
        <v>-5.6319580877537655E-2</v>
      </c>
      <c r="EF6" s="125">
        <f>AY6-AX6</f>
        <v>36</v>
      </c>
      <c r="EG6" s="399">
        <f>EF6/AX6</f>
        <v>1.2491325468424705E-2</v>
      </c>
      <c r="EH6" s="125">
        <f>AZ6-AY6</f>
        <v>973</v>
      </c>
      <c r="EI6" s="399">
        <f>EH6/AY6</f>
        <v>0.33344756682659354</v>
      </c>
      <c r="EJ6" s="125">
        <f>BA6-AZ6</f>
        <v>3389</v>
      </c>
      <c r="EK6" s="399">
        <f>EJ6/AZ6</f>
        <v>0.87098432279619631</v>
      </c>
      <c r="EL6" s="125">
        <f>BB6-BA6</f>
        <v>-3642</v>
      </c>
      <c r="EM6" s="399">
        <f>EL6/BA6</f>
        <v>-0.50027472527472527</v>
      </c>
      <c r="EN6" s="125">
        <f>BC6-BB6</f>
        <v>-105</v>
      </c>
      <c r="EO6" s="399">
        <f>EN6/BB6</f>
        <v>-2.8862012094557448E-2</v>
      </c>
      <c r="EP6" s="125">
        <f>BD6-BC6</f>
        <v>971</v>
      </c>
      <c r="EQ6" s="399">
        <f>EP6/BC6</f>
        <v>0.27483724879705634</v>
      </c>
      <c r="ER6" s="125">
        <f>BE6-BD6</f>
        <v>-1776</v>
      </c>
      <c r="ES6" s="399">
        <f>ER6/BD6</f>
        <v>-0.39431616341030196</v>
      </c>
      <c r="ET6" s="125">
        <f>BF6-BE6</f>
        <v>88</v>
      </c>
      <c r="EU6" s="399">
        <f>ET6/BE6</f>
        <v>3.2258064516129031E-2</v>
      </c>
      <c r="EV6" s="125">
        <f>BG6-BF6</f>
        <v>-120</v>
      </c>
      <c r="EW6" s="399">
        <f>EV6/BF6</f>
        <v>-4.261363636363636E-2</v>
      </c>
      <c r="EX6" s="125">
        <f>BH6-BG6</f>
        <v>-49</v>
      </c>
      <c r="EY6" s="399">
        <f>EX6/BG6</f>
        <v>-1.8175074183976261E-2</v>
      </c>
      <c r="EZ6" s="125">
        <f>BI6-BH6</f>
        <v>177</v>
      </c>
      <c r="FA6" s="399">
        <f>EZ6/BH6</f>
        <v>6.6868152625613908E-2</v>
      </c>
      <c r="FB6" s="662">
        <f>BL6-BI6</f>
        <v>167</v>
      </c>
      <c r="FC6" s="663">
        <f>FB6/BI6</f>
        <v>5.9135977337110485E-2</v>
      </c>
      <c r="FD6" s="662">
        <f>BM6-BL6</f>
        <v>-128</v>
      </c>
      <c r="FE6" s="663">
        <f>FD6/BL6</f>
        <v>-4.2795051822133064E-2</v>
      </c>
      <c r="FF6" s="662">
        <f>BN6-BM6</f>
        <v>321</v>
      </c>
      <c r="FG6" s="663">
        <f>FF6/BM6</f>
        <v>0.11212015368494586</v>
      </c>
      <c r="FH6" s="662">
        <f>BO6-BN6</f>
        <v>5210</v>
      </c>
      <c r="FI6" s="663">
        <f>FH6/BN6</f>
        <v>1.6363065326633166</v>
      </c>
      <c r="FJ6" s="662">
        <f>BP6-BO6</f>
        <v>-5681</v>
      </c>
      <c r="FK6" s="663">
        <f>FJ6/BO6</f>
        <v>-0.6767929473433405</v>
      </c>
      <c r="FL6" s="662">
        <f>BQ6-BP6</f>
        <v>180</v>
      </c>
      <c r="FM6" s="663">
        <f>FL6/BP6</f>
        <v>6.6347217102838182E-2</v>
      </c>
      <c r="FN6" s="662">
        <f>BR6-BQ6</f>
        <v>721</v>
      </c>
      <c r="FO6" s="663">
        <f>FN6/BQ6</f>
        <v>0.24922226062910474</v>
      </c>
      <c r="FP6" s="662">
        <f>BS6-BR6</f>
        <v>-778</v>
      </c>
      <c r="FQ6" s="663">
        <f>FP6/BR6</f>
        <v>-0.21527393469839512</v>
      </c>
      <c r="FR6" s="662">
        <f>BT6-BS6</f>
        <v>247</v>
      </c>
      <c r="FS6" s="663">
        <f>FR6/BS6</f>
        <v>8.7094499294781386E-2</v>
      </c>
      <c r="FT6" s="662">
        <f>BU6-BT6</f>
        <v>724</v>
      </c>
      <c r="FU6" s="663">
        <f>FT6/BT6</f>
        <v>0.23483619850794679</v>
      </c>
      <c r="FV6" s="662">
        <f>BV6-BU6</f>
        <v>-1232</v>
      </c>
      <c r="FW6" s="663">
        <f>FV6/BU6</f>
        <v>-0.32361439453638036</v>
      </c>
      <c r="FX6" s="662">
        <f>BW6-BV6</f>
        <v>-87</v>
      </c>
      <c r="FY6" s="663">
        <f>FX6/BV6</f>
        <v>-3.3786407766990288E-2</v>
      </c>
      <c r="FZ6" s="662">
        <f>BZ6-BW6</f>
        <v>-80</v>
      </c>
      <c r="GA6" s="663">
        <f>FZ6/BW6</f>
        <v>-3.215434083601286E-2</v>
      </c>
      <c r="GB6" s="662">
        <f>CA6-BZ6</f>
        <v>-62</v>
      </c>
      <c r="GC6" s="663">
        <f>GB6/BZ6</f>
        <v>-2.5747508305647839E-2</v>
      </c>
      <c r="GD6" s="662">
        <f>CB6-CA6</f>
        <v>321</v>
      </c>
      <c r="GE6" s="663">
        <f>GD6/CA6</f>
        <v>0.13682864450127877</v>
      </c>
      <c r="GF6" s="662">
        <f>CC6-CB6</f>
        <v>299</v>
      </c>
      <c r="GG6" s="663">
        <f>GF6/CB6</f>
        <v>0.11211098612673416</v>
      </c>
      <c r="GH6" s="662">
        <f>CD6-CC6</f>
        <v>-181</v>
      </c>
      <c r="GI6" s="663">
        <f>GH6/CC6</f>
        <v>-6.1024949426837491E-2</v>
      </c>
      <c r="GJ6" s="662">
        <f>CE6-CD6</f>
        <v>-290</v>
      </c>
      <c r="GK6" s="663">
        <f>GJ6/CD6</f>
        <v>-0.10412926391382406</v>
      </c>
      <c r="GL6" s="662">
        <f>CF6-CE6</f>
        <v>174</v>
      </c>
      <c r="GM6" s="663">
        <f>GL6/CE6</f>
        <v>6.9739478957915838E-2</v>
      </c>
      <c r="GN6" s="662">
        <f>CG6-CF6</f>
        <v>-199</v>
      </c>
      <c r="GO6" s="663">
        <f>GN6/CF6</f>
        <v>-7.4559760209816417E-2</v>
      </c>
      <c r="GP6" s="662">
        <f>CH6-CG6</f>
        <v>-28</v>
      </c>
      <c r="GQ6" s="663">
        <f>GP6/CG6</f>
        <v>-1.1336032388663968E-2</v>
      </c>
      <c r="GR6" s="662">
        <f>CI6-CH6</f>
        <v>-276</v>
      </c>
      <c r="GS6" s="663">
        <f>GR6/CH6</f>
        <v>-0.11302211302211303</v>
      </c>
      <c r="GT6" s="662">
        <f>CJ6-CI6</f>
        <v>26</v>
      </c>
      <c r="GU6" s="663">
        <f>GT6/CI6</f>
        <v>1.2003693444136657E-2</v>
      </c>
      <c r="GV6" s="662">
        <f>CK6-CJ6</f>
        <v>254</v>
      </c>
      <c r="GW6" s="663">
        <f>GV6/CJ6</f>
        <v>0.11587591240875912</v>
      </c>
      <c r="GX6" s="662">
        <f>CN6-CK6</f>
        <v>-25</v>
      </c>
      <c r="GY6" s="663">
        <f>GX6/CK6</f>
        <v>-1.0220768601798855E-2</v>
      </c>
      <c r="GZ6" s="662">
        <f>CO6-CN6</f>
        <v>399</v>
      </c>
      <c r="HA6" s="663">
        <f>GZ6/CN6</f>
        <v>0.16480793060718713</v>
      </c>
      <c r="HB6" s="662">
        <f>CP6-CO6</f>
        <v>-217</v>
      </c>
      <c r="HC6" s="663">
        <f>HB6/CO6</f>
        <v>-7.6950354609929078E-2</v>
      </c>
      <c r="HD6" s="662">
        <f>CQ6-CP6</f>
        <v>448</v>
      </c>
      <c r="HE6" s="663">
        <f>HD6/CP6</f>
        <v>0.17210910487898579</v>
      </c>
      <c r="HF6" s="662">
        <f>CR6-CQ6</f>
        <v>-588</v>
      </c>
      <c r="HG6" s="663">
        <f>HF6/CQ6</f>
        <v>-0.1927236971484759</v>
      </c>
      <c r="HH6" s="662">
        <f>CS6-CR6</f>
        <v>-129</v>
      </c>
      <c r="HI6" s="663">
        <f>HH6/CR6</f>
        <v>-5.2375152253349572E-2</v>
      </c>
      <c r="HJ6" s="662">
        <f>CT6-CS6</f>
        <v>21</v>
      </c>
      <c r="HK6" s="663">
        <f>HJ6/CS6</f>
        <v>8.9974293059125968E-3</v>
      </c>
      <c r="HL6" s="662">
        <f>CU6-CT6</f>
        <v>7</v>
      </c>
      <c r="HM6" s="663">
        <f>HL6/CT6</f>
        <v>2.9723991507431E-3</v>
      </c>
      <c r="HN6" s="662">
        <f>CV6-CU6</f>
        <v>-349</v>
      </c>
      <c r="HO6" s="663">
        <f>HN6/CU6</f>
        <v>-0.14775613886536834</v>
      </c>
      <c r="HP6" s="662">
        <f>CW6-CV6</f>
        <v>-307</v>
      </c>
      <c r="HQ6" s="663">
        <f>HP6/CV6</f>
        <v>-0.15250869349230006</v>
      </c>
      <c r="HR6" s="662">
        <f>CX6-CW6</f>
        <v>106</v>
      </c>
      <c r="HS6" s="663">
        <f>HR6/CW6</f>
        <v>6.2133645955451351E-2</v>
      </c>
      <c r="HT6" s="662">
        <f>CY6-CX6</f>
        <v>-73</v>
      </c>
      <c r="HU6" s="663">
        <f>HT6/CX6</f>
        <v>-4.0286975717439291E-2</v>
      </c>
      <c r="HV6" s="662">
        <f>DB6-CY6</f>
        <v>12</v>
      </c>
      <c r="HW6" s="663">
        <f>HV6/CY6</f>
        <v>6.9005175388154108E-3</v>
      </c>
      <c r="HX6" s="662">
        <f>DC6-DB6</f>
        <v>63</v>
      </c>
      <c r="HY6" s="663">
        <f>HX6/DB6</f>
        <v>3.597944031981725E-2</v>
      </c>
      <c r="HZ6" s="662">
        <f>DD6-DC6</f>
        <v>-263</v>
      </c>
      <c r="IA6" s="663">
        <f>HZ6/DD6</f>
        <v>-0.16956802063185042</v>
      </c>
      <c r="IB6" s="662">
        <f>DE6-DD6</f>
        <v>364</v>
      </c>
      <c r="IC6" s="663">
        <f>IB6/DD6</f>
        <v>0.23468729851708575</v>
      </c>
      <c r="ID6" s="662">
        <f>DF6-DE6</f>
        <v>-431</v>
      </c>
      <c r="IE6" s="663">
        <f>ID6/DO6</f>
        <v>-0.24036706550395459</v>
      </c>
      <c r="IF6" s="662">
        <f>DG6-DF6</f>
        <v>-43</v>
      </c>
      <c r="IG6" s="663">
        <f>IF6/DF6</f>
        <v>-2.8975741239892182E-2</v>
      </c>
      <c r="IH6" s="662">
        <f>DH6-DG6</f>
        <v>936</v>
      </c>
      <c r="II6" s="663">
        <f>IH6/DG6</f>
        <v>0.64954892435808465</v>
      </c>
      <c r="IJ6" s="662">
        <f>DI6-DH6</f>
        <v>-253</v>
      </c>
      <c r="IK6" s="663">
        <f>IJ6/DH6</f>
        <v>-0.1064366848969289</v>
      </c>
      <c r="IL6" s="662">
        <f>DJ6-DI6</f>
        <v>-294</v>
      </c>
      <c r="IM6" s="663">
        <f>IL6/DI6</f>
        <v>-0.1384180790960452</v>
      </c>
      <c r="IN6" s="662">
        <f>DK6-DJ6</f>
        <v>11</v>
      </c>
      <c r="IO6" s="663">
        <f>IN6/DJ6</f>
        <v>6.0109289617486343E-3</v>
      </c>
      <c r="IP6" s="662">
        <f>DL6-DK6</f>
        <v>-245</v>
      </c>
      <c r="IQ6" s="663">
        <f>IP6/DK6</f>
        <v>-0.13307984790874525</v>
      </c>
      <c r="IR6" s="662">
        <f>EK6-EJ6</f>
        <v>-3388.1290156772038</v>
      </c>
      <c r="IS6" s="663">
        <f>IR6/EJ6</f>
        <v>-0.99974299665895661</v>
      </c>
      <c r="IT6" s="693">
        <f t="shared" si="88"/>
        <v>0</v>
      </c>
      <c r="IU6" s="663" t="e">
        <f t="shared" si="89"/>
        <v>#DIV/0!</v>
      </c>
      <c r="IV6" s="693">
        <f t="shared" si="90"/>
        <v>0</v>
      </c>
      <c r="IW6" s="663" t="e">
        <f t="shared" si="91"/>
        <v>#DIV/0!</v>
      </c>
      <c r="IX6" s="693">
        <f t="shared" si="92"/>
        <v>0</v>
      </c>
      <c r="IY6" s="663" t="e">
        <f t="shared" si="93"/>
        <v>#DIV/0!</v>
      </c>
      <c r="IZ6" s="693">
        <f t="shared" si="94"/>
        <v>0</v>
      </c>
      <c r="JA6" s="663" t="e">
        <f t="shared" si="95"/>
        <v>#DIV/0!</v>
      </c>
      <c r="JB6" s="693">
        <f t="shared" si="96"/>
        <v>0</v>
      </c>
      <c r="JC6" s="663" t="e">
        <f t="shared" si="97"/>
        <v>#DIV/0!</v>
      </c>
      <c r="JD6" s="693">
        <f t="shared" si="98"/>
        <v>0</v>
      </c>
      <c r="JE6" s="663" t="e">
        <f t="shared" si="99"/>
        <v>#DIV/0!</v>
      </c>
      <c r="JF6" s="693">
        <f t="shared" si="100"/>
        <v>0</v>
      </c>
      <c r="JG6" s="663" t="e">
        <f t="shared" si="101"/>
        <v>#DIV/0!</v>
      </c>
      <c r="JH6" s="693">
        <f t="shared" si="102"/>
        <v>0</v>
      </c>
      <c r="JI6" s="663" t="e">
        <f t="shared" si="103"/>
        <v>#DIV/0!</v>
      </c>
      <c r="JJ6" s="693">
        <f t="shared" si="104"/>
        <v>0</v>
      </c>
      <c r="JK6" s="663" t="e">
        <f t="shared" si="105"/>
        <v>#DIV/0!</v>
      </c>
      <c r="JL6" s="693">
        <f t="shared" si="106"/>
        <v>0</v>
      </c>
      <c r="JM6" s="663" t="e">
        <f t="shared" si="107"/>
        <v>#DIV/0!</v>
      </c>
      <c r="JN6" s="693">
        <f t="shared" si="108"/>
        <v>0</v>
      </c>
      <c r="JO6" s="663" t="e">
        <f t="shared" si="109"/>
        <v>#DIV/0!</v>
      </c>
      <c r="JP6" s="693">
        <f t="shared" si="110"/>
        <v>0</v>
      </c>
      <c r="JQ6" s="663" t="e">
        <f t="shared" si="111"/>
        <v>#DIV/0!</v>
      </c>
      <c r="JR6" s="16">
        <f>CX6</f>
        <v>1812</v>
      </c>
      <c r="JS6" s="1086">
        <f>DL6</f>
        <v>1596</v>
      </c>
      <c r="JT6" s="662">
        <f>JS6-JR6</f>
        <v>-216</v>
      </c>
      <c r="JU6" s="109">
        <f>IF(ISERROR(JT6/JR6),0,JT6/JR6)</f>
        <v>-0.11920529801324503</v>
      </c>
      <c r="JV6" s="693"/>
      <c r="JW6" s="693"/>
      <c r="JX6" s="693"/>
      <c r="JZ6" s="252"/>
      <c r="KA6" s="252"/>
      <c r="KB6" s="252"/>
      <c r="KC6" s="252"/>
      <c r="KD6" s="252"/>
      <c r="KE6" s="252"/>
      <c r="KF6" s="252"/>
      <c r="KG6" s="252"/>
      <c r="KH6" s="252"/>
      <c r="KI6" s="252"/>
      <c r="KJ6" s="252"/>
      <c r="KK6" s="253"/>
      <c r="KL6" s="253"/>
      <c r="KM6" s="253"/>
      <c r="KN6" s="253"/>
      <c r="KO6" s="253"/>
      <c r="KP6" s="253"/>
      <c r="KQ6" s="253"/>
      <c r="KR6" s="253"/>
      <c r="KS6" s="253"/>
      <c r="KT6" s="253"/>
      <c r="KU6" s="253"/>
      <c r="KV6" s="253"/>
      <c r="KW6" s="253"/>
      <c r="KX6" s="253"/>
      <c r="KY6" s="253"/>
      <c r="KZ6" s="253"/>
      <c r="LA6" s="253"/>
      <c r="LB6" s="253"/>
      <c r="LC6" s="253"/>
      <c r="LD6" s="253"/>
      <c r="LE6" s="253"/>
      <c r="LF6" s="253"/>
      <c r="LG6" s="253"/>
      <c r="LH6" s="253"/>
      <c r="LI6" s="783"/>
      <c r="LJ6" s="783"/>
      <c r="LK6" s="783"/>
      <c r="LL6" s="783"/>
      <c r="LM6" s="783"/>
      <c r="LN6" s="783"/>
      <c r="LO6" s="783"/>
      <c r="LP6" s="783"/>
      <c r="LQ6" s="783"/>
      <c r="LR6" s="783"/>
      <c r="LS6" s="783"/>
      <c r="LT6" s="783"/>
      <c r="LU6" s="894"/>
      <c r="LV6" s="894"/>
      <c r="LW6" s="894"/>
      <c r="LX6" s="894"/>
      <c r="LY6" s="894"/>
      <c r="LZ6" s="894"/>
      <c r="MA6" s="894"/>
      <c r="MB6" s="894"/>
      <c r="MC6" s="894"/>
      <c r="MD6" s="894"/>
      <c r="ME6" s="894"/>
      <c r="MF6" s="894"/>
    </row>
    <row r="7" spans="1:380" s="11" customFormat="1" ht="13.5" hidden="1" customHeight="1" outlineLevel="1" x14ac:dyDescent="0.25">
      <c r="A7" s="759"/>
      <c r="B7" s="109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v>21</v>
      </c>
      <c r="DH7" s="16">
        <v>147</v>
      </c>
      <c r="DI7" s="63">
        <v>46</v>
      </c>
      <c r="DJ7" s="16">
        <v>40</v>
      </c>
      <c r="DK7" s="63">
        <v>39</v>
      </c>
      <c r="DL7" s="16">
        <v>39</v>
      </c>
      <c r="DM7" s="63"/>
      <c r="DN7" s="183">
        <f>SUM(DB7:DM7)</f>
        <v>452</v>
      </c>
      <c r="DO7" s="226">
        <f>SUM(DB7:DM7)/$DN$4</f>
        <v>41.090909090909093</v>
      </c>
      <c r="DP7" s="16"/>
      <c r="DQ7" s="63"/>
      <c r="DR7" s="16"/>
      <c r="DS7" s="63"/>
      <c r="DT7" s="16"/>
      <c r="DU7" s="63"/>
      <c r="DV7" s="16"/>
      <c r="DW7" s="63"/>
      <c r="DX7" s="16"/>
      <c r="DY7" s="63"/>
      <c r="DZ7" s="16"/>
      <c r="EA7" s="63"/>
      <c r="EB7" s="183">
        <f>SUM(DP7:EA7)</f>
        <v>0</v>
      </c>
      <c r="EC7" s="226" t="e">
        <f>SUM(DP7:EA7)/$EB$4</f>
        <v>#DIV/0!</v>
      </c>
      <c r="ED7" s="125">
        <f>AX7-AU7</f>
        <v>-17</v>
      </c>
      <c r="EE7" s="399">
        <f>ED7/AU7</f>
        <v>-0.18888888888888888</v>
      </c>
      <c r="EF7" s="125">
        <f>AY7-AX7</f>
        <v>13</v>
      </c>
      <c r="EG7" s="399">
        <f>EF7/AX7</f>
        <v>0.17808219178082191</v>
      </c>
      <c r="EH7" s="125">
        <f>AZ7-AY7</f>
        <v>101</v>
      </c>
      <c r="EI7" s="399">
        <f>EH7/AY7</f>
        <v>1.1744186046511629</v>
      </c>
      <c r="EJ7" s="125">
        <f>BA7-AZ7</f>
        <v>4298</v>
      </c>
      <c r="EK7" s="399">
        <f>EJ7/AZ7</f>
        <v>22.983957219251337</v>
      </c>
      <c r="EL7" s="125">
        <f>BB7-BA7</f>
        <v>-3587</v>
      </c>
      <c r="EM7" s="399">
        <f>EL7/BA7</f>
        <v>-0.79977703455964322</v>
      </c>
      <c r="EN7" s="125">
        <f>BC7-BB7</f>
        <v>-504</v>
      </c>
      <c r="EO7" s="399">
        <f>EN7/BB7</f>
        <v>-0.56124721603563477</v>
      </c>
      <c r="EP7" s="125">
        <f>BD7-BC7</f>
        <v>-168</v>
      </c>
      <c r="EQ7" s="399">
        <f>EP7/BC7</f>
        <v>-0.42639593908629442</v>
      </c>
      <c r="ER7" s="125">
        <f>BE7-BD7</f>
        <v>-81</v>
      </c>
      <c r="ES7" s="399">
        <f>ER7/BD7</f>
        <v>-0.3584070796460177</v>
      </c>
      <c r="ET7" s="125">
        <f>BF7-BE7</f>
        <v>-68</v>
      </c>
      <c r="EU7" s="399">
        <f>ET7/BE7</f>
        <v>-0.4689655172413793</v>
      </c>
      <c r="EV7" s="125">
        <f>BG7-BF7</f>
        <v>-35</v>
      </c>
      <c r="EW7" s="399">
        <f>EV7/BF7</f>
        <v>-0.45454545454545453</v>
      </c>
      <c r="EX7" s="125">
        <f>BH7-BG7</f>
        <v>7</v>
      </c>
      <c r="EY7" s="399">
        <f>EX7/BG7</f>
        <v>0.16666666666666666</v>
      </c>
      <c r="EZ7" s="125">
        <f>BI7-BH7</f>
        <v>28</v>
      </c>
      <c r="FA7" s="399">
        <f>EZ7/BH7</f>
        <v>0.5714285714285714</v>
      </c>
      <c r="FB7" s="662">
        <f>BL7-BI7</f>
        <v>-7</v>
      </c>
      <c r="FC7" s="663">
        <f>FB7/BI7</f>
        <v>-9.0909090909090912E-2</v>
      </c>
      <c r="FD7" s="662">
        <f>BM7-BL7</f>
        <v>2</v>
      </c>
      <c r="FE7" s="663">
        <f>FD7/BL7</f>
        <v>2.8571428571428571E-2</v>
      </c>
      <c r="FF7" s="662">
        <f>BN7-BM7</f>
        <v>16</v>
      </c>
      <c r="FG7" s="663">
        <f>FF7/BM7</f>
        <v>0.22222222222222221</v>
      </c>
      <c r="FH7" s="662">
        <f>BO7-BN7</f>
        <v>4381</v>
      </c>
      <c r="FI7" s="663">
        <f>FH7/BN7</f>
        <v>49.784090909090907</v>
      </c>
      <c r="FJ7" s="662">
        <f>BP7-BO7</f>
        <v>-4404</v>
      </c>
      <c r="FK7" s="663">
        <f>FJ7/BO7</f>
        <v>-0.98545535914074733</v>
      </c>
      <c r="FL7" s="662">
        <f>BQ7-BP7</f>
        <v>1</v>
      </c>
      <c r="FM7" s="663">
        <f>FL7/BP7</f>
        <v>1.5384615384615385E-2</v>
      </c>
      <c r="FN7" s="662">
        <f>BR7-BQ7</f>
        <v>195</v>
      </c>
      <c r="FO7" s="663">
        <f>FN7/BQ7</f>
        <v>2.9545454545454546</v>
      </c>
      <c r="FP7" s="662">
        <f>BS7-BR7</f>
        <v>9</v>
      </c>
      <c r="FQ7" s="663">
        <f>FP7/BR7</f>
        <v>3.4482758620689655E-2</v>
      </c>
      <c r="FR7" s="662">
        <f>BT7-BS7</f>
        <v>-139</v>
      </c>
      <c r="FS7" s="663">
        <f>FR7/BS7</f>
        <v>-0.51481481481481484</v>
      </c>
      <c r="FT7" s="662">
        <f>BU7-BT7</f>
        <v>33</v>
      </c>
      <c r="FU7" s="663">
        <f>FT7/BT7</f>
        <v>0.25190839694656486</v>
      </c>
      <c r="FV7" s="662">
        <f>BV7-BU7</f>
        <v>-88</v>
      </c>
      <c r="FW7" s="663">
        <f>FV7/BU7</f>
        <v>-0.53658536585365857</v>
      </c>
      <c r="FX7" s="662">
        <f>BW7-BV7</f>
        <v>26</v>
      </c>
      <c r="FY7" s="663">
        <f>FX7/BV7</f>
        <v>0.34210526315789475</v>
      </c>
      <c r="FZ7" s="662">
        <f>BZ7-BW7</f>
        <v>44</v>
      </c>
      <c r="GA7" s="663">
        <f>FZ7/BW7</f>
        <v>0.43137254901960786</v>
      </c>
      <c r="GB7" s="662">
        <f>CA7-BZ7</f>
        <v>-21</v>
      </c>
      <c r="GC7" s="663">
        <f>GB7/BZ7</f>
        <v>-0.14383561643835616</v>
      </c>
      <c r="GD7" s="662">
        <f>CB7-CA7</f>
        <v>61</v>
      </c>
      <c r="GE7" s="663">
        <f>GD7/CA7</f>
        <v>0.48799999999999999</v>
      </c>
      <c r="GF7" s="662">
        <f>CC7-CB7</f>
        <v>261</v>
      </c>
      <c r="GG7" s="663">
        <f>GF7/CB7</f>
        <v>1.403225806451613</v>
      </c>
      <c r="GH7" s="662">
        <f>CD7-CC7</f>
        <v>-121</v>
      </c>
      <c r="GI7" s="663">
        <f>GH7/CC7</f>
        <v>-0.27069351230425054</v>
      </c>
      <c r="GJ7" s="662">
        <f>CE7-CD7</f>
        <v>-155</v>
      </c>
      <c r="GK7" s="663">
        <f>GJ7/CD7</f>
        <v>-0.47546012269938648</v>
      </c>
      <c r="GL7" s="662">
        <f>CF7-CE7</f>
        <v>-53</v>
      </c>
      <c r="GM7" s="663">
        <f>GL7/CE7</f>
        <v>-0.30994152046783624</v>
      </c>
      <c r="GN7" s="662">
        <f>CG7-CF7</f>
        <v>-22</v>
      </c>
      <c r="GO7" s="663">
        <f>GN7/CF7</f>
        <v>-0.1864406779661017</v>
      </c>
      <c r="GP7" s="662">
        <f>CH7-CG7</f>
        <v>20</v>
      </c>
      <c r="GQ7" s="663">
        <f>GP7/CG7</f>
        <v>0.20833333333333334</v>
      </c>
      <c r="GR7" s="662">
        <f>CI7-CH7</f>
        <v>-34</v>
      </c>
      <c r="GS7" s="663">
        <f>GR7/CH7</f>
        <v>-0.29310344827586204</v>
      </c>
      <c r="GT7" s="662">
        <f>CJ7-CI7</f>
        <v>-25</v>
      </c>
      <c r="GU7" s="663">
        <f>GT7/CI7</f>
        <v>-0.3048780487804878</v>
      </c>
      <c r="GV7" s="662">
        <f>CK7-CJ7</f>
        <v>10</v>
      </c>
      <c r="GW7" s="663">
        <f>GV7/CJ7</f>
        <v>0.17543859649122806</v>
      </c>
      <c r="GX7" s="662">
        <f>CN7-CK7</f>
        <v>12</v>
      </c>
      <c r="GY7" s="663">
        <f>GX7/CK7</f>
        <v>0.17910447761194029</v>
      </c>
      <c r="GZ7" s="662">
        <f>CO7-CN7</f>
        <v>37</v>
      </c>
      <c r="HA7" s="663">
        <f>GZ7/CN7</f>
        <v>0.46835443037974683</v>
      </c>
      <c r="HB7" s="662">
        <f>CP7-CO7</f>
        <v>-2</v>
      </c>
      <c r="HC7" s="663">
        <f>HB7/CO7</f>
        <v>-1.7241379310344827E-2</v>
      </c>
      <c r="HD7" s="662">
        <f>CQ7-CP7</f>
        <v>12</v>
      </c>
      <c r="HE7" s="663">
        <f>HD7/CP7</f>
        <v>0.10526315789473684</v>
      </c>
      <c r="HF7" s="662">
        <f>CR7-CQ7</f>
        <v>-66</v>
      </c>
      <c r="HG7" s="663">
        <f>HF7/CQ7</f>
        <v>-0.52380952380952384</v>
      </c>
      <c r="HH7" s="662">
        <f>CS7-CR7</f>
        <v>8</v>
      </c>
      <c r="HI7" s="663">
        <f>HH7/CR7</f>
        <v>0.13333333333333333</v>
      </c>
      <c r="HJ7" s="662">
        <f>CT7-CS7</f>
        <v>131</v>
      </c>
      <c r="HK7" s="663">
        <f>HJ7/CS7</f>
        <v>1.9264705882352942</v>
      </c>
      <c r="HL7" s="662">
        <f>CU7-CT7</f>
        <v>-160</v>
      </c>
      <c r="HM7" s="663">
        <f>HL7/CT7</f>
        <v>-0.8040201005025126</v>
      </c>
      <c r="HN7" s="662">
        <f>CV7-CU7</f>
        <v>11</v>
      </c>
      <c r="HO7" s="663">
        <f>HN7/CU7</f>
        <v>0.28205128205128205</v>
      </c>
      <c r="HP7" s="662">
        <f>CW7-CV7</f>
        <v>7</v>
      </c>
      <c r="HQ7" s="663">
        <f>HP7/CV7</f>
        <v>0.14000000000000001</v>
      </c>
      <c r="HR7" s="662">
        <f>CX7-CW7</f>
        <v>2</v>
      </c>
      <c r="HS7" s="663">
        <f>HR7/CW7</f>
        <v>3.5087719298245612E-2</v>
      </c>
      <c r="HT7" s="662">
        <f>CY7-CX7</f>
        <v>-42</v>
      </c>
      <c r="HU7" s="663">
        <f>HT7/CX7</f>
        <v>-0.71186440677966101</v>
      </c>
      <c r="HV7" s="662">
        <f>DB7-CY7</f>
        <v>4</v>
      </c>
      <c r="HW7" s="663">
        <f>HV7/CY7</f>
        <v>0.23529411764705882</v>
      </c>
      <c r="HX7" s="662">
        <f>DC7-DB7</f>
        <v>-1</v>
      </c>
      <c r="HY7" s="663">
        <f>HX7/DB7</f>
        <v>-4.7619047619047616E-2</v>
      </c>
      <c r="HZ7" s="662">
        <f>DD7-DC7</f>
        <v>1</v>
      </c>
      <c r="IA7" s="663">
        <f>HZ7/DD7</f>
        <v>4.7619047619047616E-2</v>
      </c>
      <c r="IB7" s="662">
        <f>DE7-DD7</f>
        <v>11</v>
      </c>
      <c r="IC7" s="663">
        <f>IB7/DD7</f>
        <v>0.52380952380952384</v>
      </c>
      <c r="ID7" s="662">
        <f>DF7-DE7</f>
        <v>-6</v>
      </c>
      <c r="IE7" s="663">
        <f>ID7/DO7</f>
        <v>-0.14601769911504422</v>
      </c>
      <c r="IF7" s="662">
        <f>DG7-DF7</f>
        <v>-5</v>
      </c>
      <c r="IG7" s="663">
        <f>IF7/DF7</f>
        <v>-0.19230769230769232</v>
      </c>
      <c r="IH7" s="662">
        <f>DH7-DG7</f>
        <v>126</v>
      </c>
      <c r="II7" s="663">
        <f>IH7/DG7</f>
        <v>6</v>
      </c>
      <c r="IJ7" s="662">
        <f>DI7-DH7</f>
        <v>-101</v>
      </c>
      <c r="IK7" s="663">
        <f>IJ7/DH7</f>
        <v>-0.68707482993197277</v>
      </c>
      <c r="IL7" s="662">
        <f>DJ7-DI7</f>
        <v>-6</v>
      </c>
      <c r="IM7" s="663">
        <f>IL7/DI7</f>
        <v>-0.13043478260869565</v>
      </c>
      <c r="IN7" s="662">
        <f>DK7-DJ7</f>
        <v>-1</v>
      </c>
      <c r="IO7" s="663">
        <f>IN7/DJ7</f>
        <v>-2.5000000000000001E-2</v>
      </c>
      <c r="IP7" s="662">
        <f>DL7-DK7</f>
        <v>0</v>
      </c>
      <c r="IQ7" s="663">
        <f>IP7/DK7</f>
        <v>0</v>
      </c>
      <c r="IR7" s="662">
        <f>EK7-EJ7</f>
        <v>-4275.0160427807486</v>
      </c>
      <c r="IS7" s="663">
        <f>IR7/EJ7</f>
        <v>-0.99465240641711228</v>
      </c>
      <c r="IT7" s="693">
        <f t="shared" si="88"/>
        <v>0</v>
      </c>
      <c r="IU7" s="663" t="e">
        <f t="shared" si="89"/>
        <v>#DIV/0!</v>
      </c>
      <c r="IV7" s="693">
        <f t="shared" si="90"/>
        <v>0</v>
      </c>
      <c r="IW7" s="663" t="e">
        <f t="shared" si="91"/>
        <v>#DIV/0!</v>
      </c>
      <c r="IX7" s="693">
        <f t="shared" si="92"/>
        <v>0</v>
      </c>
      <c r="IY7" s="663" t="e">
        <f t="shared" si="93"/>
        <v>#DIV/0!</v>
      </c>
      <c r="IZ7" s="693">
        <f t="shared" si="94"/>
        <v>0</v>
      </c>
      <c r="JA7" s="663" t="e">
        <f t="shared" si="95"/>
        <v>#DIV/0!</v>
      </c>
      <c r="JB7" s="693">
        <f t="shared" si="96"/>
        <v>0</v>
      </c>
      <c r="JC7" s="663" t="e">
        <f t="shared" si="97"/>
        <v>#DIV/0!</v>
      </c>
      <c r="JD7" s="693">
        <f t="shared" si="98"/>
        <v>0</v>
      </c>
      <c r="JE7" s="663" t="e">
        <f t="shared" si="99"/>
        <v>#DIV/0!</v>
      </c>
      <c r="JF7" s="693">
        <f t="shared" si="100"/>
        <v>0</v>
      </c>
      <c r="JG7" s="663" t="e">
        <f t="shared" si="101"/>
        <v>#DIV/0!</v>
      </c>
      <c r="JH7" s="693">
        <f t="shared" si="102"/>
        <v>0</v>
      </c>
      <c r="JI7" s="663" t="e">
        <f t="shared" si="103"/>
        <v>#DIV/0!</v>
      </c>
      <c r="JJ7" s="693">
        <f t="shared" si="104"/>
        <v>0</v>
      </c>
      <c r="JK7" s="663" t="e">
        <f t="shared" si="105"/>
        <v>#DIV/0!</v>
      </c>
      <c r="JL7" s="693">
        <f t="shared" si="106"/>
        <v>0</v>
      </c>
      <c r="JM7" s="663" t="e">
        <f t="shared" si="107"/>
        <v>#DIV/0!</v>
      </c>
      <c r="JN7" s="693">
        <f t="shared" si="108"/>
        <v>0</v>
      </c>
      <c r="JO7" s="663" t="e">
        <f t="shared" si="109"/>
        <v>#DIV/0!</v>
      </c>
      <c r="JP7" s="693">
        <f t="shared" si="110"/>
        <v>0</v>
      </c>
      <c r="JQ7" s="663" t="e">
        <f t="shared" si="111"/>
        <v>#DIV/0!</v>
      </c>
      <c r="JR7" s="16">
        <f>CX7</f>
        <v>59</v>
      </c>
      <c r="JS7" s="1086">
        <f>DL7</f>
        <v>39</v>
      </c>
      <c r="JT7" s="662">
        <f>JS7-JR7</f>
        <v>-20</v>
      </c>
      <c r="JU7" s="109">
        <f>IF(ISERROR(JT7/JR7),0,JT7/JR7)</f>
        <v>-0.33898305084745761</v>
      </c>
      <c r="JV7" s="693"/>
      <c r="JW7" s="693"/>
      <c r="JX7" s="693"/>
      <c r="JZ7" s="252"/>
      <c r="KA7" s="252"/>
      <c r="KB7" s="252"/>
      <c r="KC7" s="252"/>
      <c r="KD7" s="252"/>
      <c r="KE7" s="252"/>
      <c r="KF7" s="252"/>
      <c r="KG7" s="252"/>
      <c r="KH7" s="252"/>
      <c r="KI7" s="252"/>
      <c r="KJ7" s="252"/>
      <c r="KK7" s="253"/>
      <c r="KL7" s="253"/>
      <c r="KM7" s="253"/>
      <c r="KN7" s="253"/>
      <c r="KO7" s="253"/>
      <c r="KP7" s="253"/>
      <c r="KQ7" s="253"/>
      <c r="KR7" s="253"/>
      <c r="KS7" s="253"/>
      <c r="KT7" s="253"/>
      <c r="KU7" s="253"/>
      <c r="KV7" s="253"/>
      <c r="KW7" s="253"/>
      <c r="KX7" s="253"/>
      <c r="KY7" s="253"/>
      <c r="KZ7" s="253"/>
      <c r="LA7" s="253"/>
      <c r="LB7" s="253"/>
      <c r="LC7" s="253"/>
      <c r="LD7" s="253"/>
      <c r="LE7" s="253"/>
      <c r="LF7" s="253"/>
      <c r="LG7" s="253"/>
      <c r="LH7" s="253"/>
      <c r="LI7" s="783"/>
      <c r="LJ7" s="783"/>
      <c r="LK7" s="783"/>
      <c r="LL7" s="783"/>
      <c r="LM7" s="783"/>
      <c r="LN7" s="783"/>
      <c r="LO7" s="783"/>
      <c r="LP7" s="783"/>
      <c r="LQ7" s="783"/>
      <c r="LR7" s="783"/>
      <c r="LS7" s="783"/>
      <c r="LT7" s="783"/>
      <c r="LU7" s="894"/>
      <c r="LV7" s="894"/>
      <c r="LW7" s="894"/>
      <c r="LX7" s="894"/>
      <c r="LY7" s="894"/>
      <c r="LZ7" s="894"/>
      <c r="MA7" s="894"/>
      <c r="MB7" s="894"/>
      <c r="MC7" s="894"/>
      <c r="MD7" s="894"/>
      <c r="ME7" s="894"/>
      <c r="MF7" s="894"/>
    </row>
    <row r="8" spans="1:38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112">V8</f>
        <v>94733314</v>
      </c>
      <c r="X8" s="55">
        <f t="shared" si="112"/>
        <v>94733314</v>
      </c>
      <c r="Y8" s="64">
        <f t="shared" si="112"/>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113">AJ8</f>
        <v>94733314</v>
      </c>
      <c r="AL8" s="55">
        <f t="shared" si="113"/>
        <v>94733314</v>
      </c>
      <c r="AM8" s="64">
        <f t="shared" si="113"/>
        <v>94733314</v>
      </c>
      <c r="AN8" s="55">
        <f t="shared" si="113"/>
        <v>94733314</v>
      </c>
      <c r="AO8" s="64">
        <f t="shared" si="113"/>
        <v>94733314</v>
      </c>
      <c r="AP8" s="55">
        <f t="shared" si="113"/>
        <v>94733314</v>
      </c>
      <c r="AQ8" s="64">
        <f t="shared" si="113"/>
        <v>94733314</v>
      </c>
      <c r="AR8" s="55">
        <f t="shared" si="113"/>
        <v>94733314</v>
      </c>
      <c r="AS8" s="64">
        <f t="shared" si="113"/>
        <v>94733314</v>
      </c>
      <c r="AT8" s="55">
        <f t="shared" si="113"/>
        <v>94733314</v>
      </c>
      <c r="AU8" s="64">
        <f t="shared" si="113"/>
        <v>94733314</v>
      </c>
      <c r="AV8" s="55">
        <f>AG8</f>
        <v>94733314</v>
      </c>
      <c r="AW8" s="55">
        <f>AV8</f>
        <v>94733314</v>
      </c>
      <c r="AX8" s="55">
        <f>AU8</f>
        <v>94733314</v>
      </c>
      <c r="AY8" s="64">
        <f t="shared" ref="AY8:BI8" si="114">AX8</f>
        <v>94733314</v>
      </c>
      <c r="AZ8" s="55">
        <f t="shared" si="114"/>
        <v>94733314</v>
      </c>
      <c r="BA8" s="64">
        <f t="shared" si="114"/>
        <v>94733314</v>
      </c>
      <c r="BB8" s="55">
        <f t="shared" si="114"/>
        <v>94733314</v>
      </c>
      <c r="BC8" s="64">
        <f t="shared" si="114"/>
        <v>94733314</v>
      </c>
      <c r="BD8" s="55">
        <f t="shared" si="114"/>
        <v>94733314</v>
      </c>
      <c r="BE8" s="64">
        <f t="shared" si="114"/>
        <v>94733314</v>
      </c>
      <c r="BF8" s="55">
        <f t="shared" si="114"/>
        <v>94733314</v>
      </c>
      <c r="BG8" s="64">
        <f t="shared" si="114"/>
        <v>94733314</v>
      </c>
      <c r="BH8" s="55">
        <f t="shared" si="114"/>
        <v>94733314</v>
      </c>
      <c r="BI8" s="64">
        <f t="shared" si="114"/>
        <v>94733314</v>
      </c>
      <c r="BJ8" s="55">
        <f>AU8</f>
        <v>94733314</v>
      </c>
      <c r="BK8" s="55">
        <f>BJ8</f>
        <v>94733314</v>
      </c>
      <c r="BL8" s="55">
        <f>BI8</f>
        <v>94733314</v>
      </c>
      <c r="BM8" s="64">
        <f t="shared" ref="BM8" si="115">BL8</f>
        <v>94733314</v>
      </c>
      <c r="BN8" s="55">
        <f t="shared" ref="BN8" si="116">BM8</f>
        <v>94733314</v>
      </c>
      <c r="BO8" s="64">
        <f t="shared" ref="BO8" si="117">BN8</f>
        <v>94733314</v>
      </c>
      <c r="BP8" s="55">
        <f t="shared" ref="BP8" si="118">BO8</f>
        <v>94733314</v>
      </c>
      <c r="BQ8" s="64">
        <f t="shared" ref="BQ8" si="119">BP8</f>
        <v>94733314</v>
      </c>
      <c r="BR8" s="55">
        <f t="shared" ref="BR8" si="120">BQ8</f>
        <v>94733314</v>
      </c>
      <c r="BS8" s="64">
        <f t="shared" ref="BS8" si="121">BR8</f>
        <v>94733314</v>
      </c>
      <c r="BT8" s="55">
        <f t="shared" ref="BT8" si="122">BS8</f>
        <v>94733314</v>
      </c>
      <c r="BU8" s="64">
        <f t="shared" ref="BU8" si="123">BT8</f>
        <v>94733314</v>
      </c>
      <c r="BV8" s="55">
        <f t="shared" ref="BV8" si="124">BU8</f>
        <v>94733314</v>
      </c>
      <c r="BW8" s="64">
        <f t="shared" ref="BW8" si="125">BV8</f>
        <v>94733314</v>
      </c>
      <c r="BX8" s="55">
        <f>BI8</f>
        <v>94733314</v>
      </c>
      <c r="BY8" s="55">
        <f>BX8</f>
        <v>94733314</v>
      </c>
      <c r="BZ8" s="55">
        <f>BW8</f>
        <v>94733314</v>
      </c>
      <c r="CA8" s="64">
        <f t="shared" ref="CA8" si="126">BZ8</f>
        <v>94733314</v>
      </c>
      <c r="CB8" s="55">
        <f t="shared" ref="CB8" si="127">CA8</f>
        <v>94733314</v>
      </c>
      <c r="CC8" s="64">
        <f t="shared" ref="CC8" si="128">CB8</f>
        <v>94733314</v>
      </c>
      <c r="CD8" s="55">
        <f t="shared" ref="CD8" si="129">CC8</f>
        <v>94733314</v>
      </c>
      <c r="CE8" s="64">
        <f t="shared" ref="CE8" si="130">CD8</f>
        <v>94733314</v>
      </c>
      <c r="CF8" s="55">
        <f t="shared" ref="CF8" si="131">CE8</f>
        <v>94733314</v>
      </c>
      <c r="CG8" s="64">
        <f t="shared" ref="CG8" si="132">CF8</f>
        <v>94733314</v>
      </c>
      <c r="CH8" s="55">
        <f t="shared" ref="CH8" si="133">CG8</f>
        <v>94733314</v>
      </c>
      <c r="CI8" s="64">
        <f t="shared" ref="CI8" si="134">CH8</f>
        <v>94733314</v>
      </c>
      <c r="CJ8" s="55">
        <f t="shared" ref="CJ8" si="135">CI8</f>
        <v>94733314</v>
      </c>
      <c r="CK8" s="64">
        <f t="shared" ref="CK8" si="136">CJ8</f>
        <v>94733314</v>
      </c>
      <c r="CL8" s="55">
        <f>BW8</f>
        <v>94733314</v>
      </c>
      <c r="CM8" s="55">
        <f>CL8</f>
        <v>94733314</v>
      </c>
      <c r="CN8" s="55">
        <f>CK8</f>
        <v>94733314</v>
      </c>
      <c r="CO8" s="64">
        <f t="shared" ref="CO8" si="137">CN8</f>
        <v>94733314</v>
      </c>
      <c r="CP8" s="55">
        <f t="shared" ref="CP8" si="138">CO8</f>
        <v>94733314</v>
      </c>
      <c r="CQ8" s="64">
        <f t="shared" ref="CQ8" si="139">CP8</f>
        <v>94733314</v>
      </c>
      <c r="CR8" s="55">
        <f t="shared" ref="CR8" si="140">CQ8</f>
        <v>94733314</v>
      </c>
      <c r="CS8" s="64">
        <f t="shared" ref="CS8" si="141">CR8</f>
        <v>94733314</v>
      </c>
      <c r="CT8" s="55">
        <f t="shared" ref="CT8" si="142">CS8</f>
        <v>94733314</v>
      </c>
      <c r="CU8" s="64">
        <f t="shared" ref="CU8" si="143">CT8</f>
        <v>94733314</v>
      </c>
      <c r="CV8" s="55">
        <f t="shared" ref="CV8" si="144">CU8</f>
        <v>94733314</v>
      </c>
      <c r="CW8" s="64">
        <f t="shared" ref="CW8" si="145">CV8</f>
        <v>94733314</v>
      </c>
      <c r="CX8" s="55">
        <f t="shared" ref="CX8" si="146">CW8</f>
        <v>94733314</v>
      </c>
      <c r="CY8" s="64">
        <f t="shared" ref="CY8" si="147">CX8</f>
        <v>94733314</v>
      </c>
      <c r="CZ8" s="55">
        <f>CK8</f>
        <v>94733314</v>
      </c>
      <c r="DA8" s="55">
        <f>CZ8</f>
        <v>94733314</v>
      </c>
      <c r="DB8" s="55">
        <f>CY8</f>
        <v>94733314</v>
      </c>
      <c r="DC8" s="64">
        <f t="shared" ref="DC8" si="148">DB8</f>
        <v>94733314</v>
      </c>
      <c r="DD8" s="55">
        <f t="shared" ref="DD8" si="149">DC8</f>
        <v>94733314</v>
      </c>
      <c r="DE8" s="64">
        <f t="shared" ref="DE8" si="150">DD8</f>
        <v>94733314</v>
      </c>
      <c r="DF8" s="55">
        <f t="shared" ref="DF8" si="151">DE8</f>
        <v>94733314</v>
      </c>
      <c r="DG8" s="64">
        <f t="shared" ref="DG8" si="152">DF8</f>
        <v>94733314</v>
      </c>
      <c r="DH8" s="55">
        <f t="shared" ref="DH8" si="153">DG8</f>
        <v>94733314</v>
      </c>
      <c r="DI8" s="64">
        <f t="shared" ref="DI8" si="154">DH8</f>
        <v>94733314</v>
      </c>
      <c r="DJ8" s="55">
        <f t="shared" ref="DJ8" si="155">DI8</f>
        <v>94733314</v>
      </c>
      <c r="DK8" s="64">
        <f t="shared" ref="DK8" si="156">DJ8</f>
        <v>94733314</v>
      </c>
      <c r="DL8" s="55">
        <f t="shared" ref="DL8" si="157">DK8</f>
        <v>94733314</v>
      </c>
      <c r="DM8" s="64">
        <f t="shared" ref="DM8" si="158">DL8</f>
        <v>94733314</v>
      </c>
      <c r="DN8" s="55">
        <f>CY8</f>
        <v>94733314</v>
      </c>
      <c r="DO8" s="55">
        <f>DN8</f>
        <v>94733314</v>
      </c>
      <c r="DP8" s="55">
        <f>DM8</f>
        <v>94733314</v>
      </c>
      <c r="DQ8" s="64">
        <f t="shared" ref="DQ8" si="159">DP8</f>
        <v>94733314</v>
      </c>
      <c r="DR8" s="55">
        <f t="shared" ref="DR8" si="160">DQ8</f>
        <v>94733314</v>
      </c>
      <c r="DS8" s="64">
        <f t="shared" ref="DS8" si="161">DR8</f>
        <v>94733314</v>
      </c>
      <c r="DT8" s="55">
        <f t="shared" ref="DT8" si="162">DS8</f>
        <v>94733314</v>
      </c>
      <c r="DU8" s="64">
        <f t="shared" ref="DU8" si="163">DT8</f>
        <v>94733314</v>
      </c>
      <c r="DV8" s="55">
        <f t="shared" ref="DV8" si="164">DU8</f>
        <v>94733314</v>
      </c>
      <c r="DW8" s="64">
        <f t="shared" ref="DW8" si="165">DV8</f>
        <v>94733314</v>
      </c>
      <c r="DX8" s="55">
        <f t="shared" ref="DX8" si="166">DW8</f>
        <v>94733314</v>
      </c>
      <c r="DY8" s="64">
        <f t="shared" ref="DY8" si="167">DX8</f>
        <v>94733314</v>
      </c>
      <c r="DZ8" s="55">
        <f t="shared" ref="DZ8" si="168">DY8</f>
        <v>94733314</v>
      </c>
      <c r="EA8" s="64">
        <f t="shared" ref="EA8" si="169">DZ8</f>
        <v>94733314</v>
      </c>
      <c r="EB8" s="55">
        <f>DM8</f>
        <v>94733314</v>
      </c>
      <c r="EC8" s="55">
        <f>EB8</f>
        <v>94733314</v>
      </c>
      <c r="ED8" s="126"/>
      <c r="EE8" s="468"/>
      <c r="EF8" s="126"/>
      <c r="EG8" s="468"/>
      <c r="EH8" s="126"/>
      <c r="EI8" s="468"/>
      <c r="EJ8" s="126"/>
      <c r="EK8" s="468"/>
      <c r="EL8" s="126"/>
      <c r="EM8" s="468"/>
      <c r="EN8" s="126"/>
      <c r="EO8" s="468"/>
      <c r="EP8" s="126"/>
      <c r="EQ8" s="468"/>
      <c r="ER8" s="126"/>
      <c r="ES8" s="468"/>
      <c r="ET8" s="126"/>
      <c r="EU8" s="468"/>
      <c r="EV8" s="126"/>
      <c r="EW8" s="468"/>
      <c r="EX8" s="126"/>
      <c r="EY8" s="468"/>
      <c r="EZ8" s="126"/>
      <c r="FA8" s="468"/>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671"/>
      <c r="IG8" s="672"/>
      <c r="IH8" s="671"/>
      <c r="II8" s="672"/>
      <c r="IJ8" s="671"/>
      <c r="IK8" s="672"/>
      <c r="IL8" s="671"/>
      <c r="IM8" s="672"/>
      <c r="IN8" s="671"/>
      <c r="IO8" s="672"/>
      <c r="IP8" s="671"/>
      <c r="IQ8" s="672"/>
      <c r="IR8" s="671"/>
      <c r="IS8" s="672"/>
      <c r="IT8" s="694"/>
      <c r="IU8" s="672"/>
      <c r="IV8" s="694"/>
      <c r="IW8" s="672"/>
      <c r="IX8" s="694"/>
      <c r="IY8" s="672"/>
      <c r="IZ8" s="694"/>
      <c r="JA8" s="672"/>
      <c r="JB8" s="694"/>
      <c r="JC8" s="672"/>
      <c r="JD8" s="694"/>
      <c r="JE8" s="672"/>
      <c r="JF8" s="694"/>
      <c r="JG8" s="672"/>
      <c r="JH8" s="694"/>
      <c r="JI8" s="672"/>
      <c r="JJ8" s="694"/>
      <c r="JK8" s="672"/>
      <c r="JL8" s="694"/>
      <c r="JM8" s="672"/>
      <c r="JN8" s="694"/>
      <c r="JO8" s="672"/>
      <c r="JP8" s="694"/>
      <c r="JQ8" s="672"/>
      <c r="JR8" s="55">
        <f>CX8</f>
        <v>94733314</v>
      </c>
      <c r="JS8" s="1087">
        <f>DL8</f>
        <v>94733314</v>
      </c>
      <c r="JT8" s="704"/>
      <c r="JU8" s="705"/>
      <c r="JV8" s="694"/>
      <c r="JW8" s="694"/>
      <c r="JX8" s="694"/>
      <c r="JZ8" s="254"/>
      <c r="KA8" s="254"/>
      <c r="KB8" s="254"/>
      <c r="KC8" s="254"/>
      <c r="KD8" s="254"/>
      <c r="KE8" s="254"/>
      <c r="KF8" s="254"/>
      <c r="KG8" s="254"/>
      <c r="KH8" s="254"/>
      <c r="KI8" s="254"/>
      <c r="KJ8" s="254"/>
      <c r="KK8" s="255"/>
      <c r="KL8" s="255"/>
      <c r="KM8" s="255"/>
      <c r="KN8" s="255"/>
      <c r="KO8" s="255"/>
      <c r="KP8" s="255"/>
      <c r="KQ8" s="255"/>
      <c r="KR8" s="255"/>
      <c r="KS8" s="255"/>
      <c r="KT8" s="255"/>
      <c r="KU8" s="255"/>
      <c r="KV8" s="255"/>
      <c r="KW8" s="255"/>
      <c r="KX8" s="255"/>
      <c r="KY8" s="255"/>
      <c r="KZ8" s="255"/>
      <c r="LA8" s="255"/>
      <c r="LB8" s="255"/>
      <c r="LC8" s="255"/>
      <c r="LD8" s="255"/>
      <c r="LE8" s="255"/>
      <c r="LF8" s="255"/>
      <c r="LG8" s="255"/>
      <c r="LH8" s="255"/>
      <c r="LI8" s="784"/>
      <c r="LJ8" s="784"/>
      <c r="LK8" s="784"/>
      <c r="LL8" s="784"/>
      <c r="LM8" s="784"/>
      <c r="LN8" s="784"/>
      <c r="LO8" s="784"/>
      <c r="LP8" s="784"/>
      <c r="LQ8" s="784"/>
      <c r="LR8" s="784"/>
      <c r="LS8" s="784"/>
      <c r="LT8" s="784"/>
      <c r="LU8" s="895"/>
      <c r="LV8" s="895"/>
      <c r="LW8" s="895"/>
      <c r="LX8" s="895"/>
      <c r="LY8" s="895"/>
      <c r="LZ8" s="895"/>
      <c r="MA8" s="895"/>
      <c r="MB8" s="895"/>
      <c r="MC8" s="895"/>
      <c r="MD8" s="895"/>
      <c r="ME8" s="895"/>
      <c r="MF8" s="895"/>
    </row>
    <row r="9" spans="1:380" s="296" customFormat="1" ht="22.5" customHeight="1" collapsed="1" thickBot="1" x14ac:dyDescent="0.3">
      <c r="A9" s="761"/>
      <c r="B9" s="1238"/>
      <c r="C9" s="1238"/>
      <c r="D9" s="1238"/>
      <c r="E9" s="1238"/>
      <c r="F9" s="1238"/>
      <c r="G9" s="1238"/>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1132"/>
      <c r="DQ9" s="1132"/>
      <c r="DR9" s="1132"/>
      <c r="DS9" s="1132"/>
      <c r="DT9" s="1132"/>
      <c r="DU9" s="1132"/>
      <c r="DV9" s="1132"/>
      <c r="DW9" s="1132"/>
      <c r="DX9" s="1132"/>
      <c r="DY9" s="1132"/>
      <c r="DZ9" s="1132"/>
      <c r="EA9" s="1132"/>
      <c r="EB9" s="1133"/>
      <c r="EC9" s="1134"/>
      <c r="ED9" s="754" t="s">
        <v>133</v>
      </c>
      <c r="EE9" s="483" t="s">
        <v>192</v>
      </c>
      <c r="EF9" s="482" t="s">
        <v>134</v>
      </c>
      <c r="EG9" s="483" t="s">
        <v>192</v>
      </c>
      <c r="EH9" s="484" t="s">
        <v>135</v>
      </c>
      <c r="EI9" s="483" t="s">
        <v>192</v>
      </c>
      <c r="EJ9" s="484" t="s">
        <v>136</v>
      </c>
      <c r="EK9" s="483" t="s">
        <v>192</v>
      </c>
      <c r="EL9" s="484" t="s">
        <v>117</v>
      </c>
      <c r="EM9" s="483" t="s">
        <v>192</v>
      </c>
      <c r="EN9" s="484" t="s">
        <v>118</v>
      </c>
      <c r="EO9" s="483" t="s">
        <v>192</v>
      </c>
      <c r="EP9" s="484" t="s">
        <v>119</v>
      </c>
      <c r="EQ9" s="483" t="s">
        <v>192</v>
      </c>
      <c r="ER9" s="484" t="s">
        <v>120</v>
      </c>
      <c r="ES9" s="483" t="s">
        <v>192</v>
      </c>
      <c r="ET9" s="484" t="s">
        <v>121</v>
      </c>
      <c r="EU9" s="483" t="s">
        <v>192</v>
      </c>
      <c r="EV9" s="484" t="s">
        <v>122</v>
      </c>
      <c r="EW9" s="483" t="s">
        <v>192</v>
      </c>
      <c r="EX9" s="484" t="s">
        <v>123</v>
      </c>
      <c r="EY9" s="483" t="s">
        <v>192</v>
      </c>
      <c r="EZ9" s="484" t="s">
        <v>137</v>
      </c>
      <c r="FA9" s="483" t="s">
        <v>192</v>
      </c>
      <c r="FB9" s="484" t="s">
        <v>133</v>
      </c>
      <c r="FC9" s="483" t="s">
        <v>215</v>
      </c>
      <c r="FD9" s="484" t="s">
        <v>134</v>
      </c>
      <c r="FE9" s="483" t="s">
        <v>215</v>
      </c>
      <c r="FF9" s="484" t="s">
        <v>135</v>
      </c>
      <c r="FG9" s="483" t="s">
        <v>215</v>
      </c>
      <c r="FH9" s="484" t="s">
        <v>216</v>
      </c>
      <c r="FI9" s="483" t="s">
        <v>215</v>
      </c>
      <c r="FJ9" s="484" t="s">
        <v>117</v>
      </c>
      <c r="FK9" s="483" t="s">
        <v>215</v>
      </c>
      <c r="FL9" s="484" t="s">
        <v>118</v>
      </c>
      <c r="FM9" s="483" t="s">
        <v>215</v>
      </c>
      <c r="FN9" s="484" t="s">
        <v>119</v>
      </c>
      <c r="FO9" s="483" t="s">
        <v>215</v>
      </c>
      <c r="FP9" s="484" t="s">
        <v>120</v>
      </c>
      <c r="FQ9" s="483" t="s">
        <v>215</v>
      </c>
      <c r="FR9" s="484" t="s">
        <v>121</v>
      </c>
      <c r="FS9" s="483" t="s">
        <v>215</v>
      </c>
      <c r="FT9" s="484" t="s">
        <v>122</v>
      </c>
      <c r="FU9" s="483" t="s">
        <v>215</v>
      </c>
      <c r="FV9" s="484" t="s">
        <v>123</v>
      </c>
      <c r="FW9" s="483" t="s">
        <v>215</v>
      </c>
      <c r="FX9" s="484" t="s">
        <v>137</v>
      </c>
      <c r="FY9" s="483" t="s">
        <v>215</v>
      </c>
      <c r="FZ9" s="484" t="s">
        <v>133</v>
      </c>
      <c r="GA9" s="483" t="s">
        <v>251</v>
      </c>
      <c r="GB9" s="484" t="s">
        <v>134</v>
      </c>
      <c r="GC9" s="483" t="s">
        <v>251</v>
      </c>
      <c r="GD9" s="484" t="s">
        <v>135</v>
      </c>
      <c r="GE9" s="483" t="s">
        <v>251</v>
      </c>
      <c r="GF9" s="484" t="s">
        <v>216</v>
      </c>
      <c r="GG9" s="483" t="s">
        <v>251</v>
      </c>
      <c r="GH9" s="484" t="s">
        <v>117</v>
      </c>
      <c r="GI9" s="483" t="s">
        <v>251</v>
      </c>
      <c r="GJ9" s="484" t="s">
        <v>118</v>
      </c>
      <c r="GK9" s="483" t="s">
        <v>251</v>
      </c>
      <c r="GL9" s="484" t="s">
        <v>119</v>
      </c>
      <c r="GM9" s="483" t="s">
        <v>251</v>
      </c>
      <c r="GN9" s="484" t="s">
        <v>120</v>
      </c>
      <c r="GO9" s="483" t="s">
        <v>251</v>
      </c>
      <c r="GP9" s="484" t="s">
        <v>121</v>
      </c>
      <c r="GQ9" s="483" t="s">
        <v>251</v>
      </c>
      <c r="GR9" s="484" t="s">
        <v>122</v>
      </c>
      <c r="GS9" s="483" t="s">
        <v>251</v>
      </c>
      <c r="GT9" s="484" t="s">
        <v>123</v>
      </c>
      <c r="GU9" s="483" t="s">
        <v>251</v>
      </c>
      <c r="GV9" s="484" t="s">
        <v>137</v>
      </c>
      <c r="GW9" s="483" t="s">
        <v>251</v>
      </c>
      <c r="GX9" s="484" t="s">
        <v>133</v>
      </c>
      <c r="GY9" s="483" t="s">
        <v>271</v>
      </c>
      <c r="GZ9" s="484" t="s">
        <v>134</v>
      </c>
      <c r="HA9" s="483" t="s">
        <v>271</v>
      </c>
      <c r="HB9" s="484" t="s">
        <v>135</v>
      </c>
      <c r="HC9" s="483" t="s">
        <v>271</v>
      </c>
      <c r="HD9" s="484" t="s">
        <v>272</v>
      </c>
      <c r="HE9" s="483" t="s">
        <v>271</v>
      </c>
      <c r="HF9" s="484" t="s">
        <v>117</v>
      </c>
      <c r="HG9" s="483" t="s">
        <v>271</v>
      </c>
      <c r="HH9" s="484" t="s">
        <v>118</v>
      </c>
      <c r="HI9" s="483" t="s">
        <v>271</v>
      </c>
      <c r="HJ9" s="484" t="s">
        <v>119</v>
      </c>
      <c r="HK9" s="483" t="s">
        <v>271</v>
      </c>
      <c r="HL9" s="484" t="s">
        <v>120</v>
      </c>
      <c r="HM9" s="483" t="s">
        <v>271</v>
      </c>
      <c r="HN9" s="484" t="s">
        <v>121</v>
      </c>
      <c r="HO9" s="483" t="s">
        <v>271</v>
      </c>
      <c r="HP9" s="484" t="s">
        <v>122</v>
      </c>
      <c r="HQ9" s="483" t="s">
        <v>271</v>
      </c>
      <c r="HR9" s="484" t="s">
        <v>123</v>
      </c>
      <c r="HS9" s="483" t="s">
        <v>271</v>
      </c>
      <c r="HT9" s="484" t="s">
        <v>137</v>
      </c>
      <c r="HU9" s="483" t="s">
        <v>271</v>
      </c>
      <c r="HV9" s="1200" t="s">
        <v>133</v>
      </c>
      <c r="HW9" s="1201" t="s">
        <v>280</v>
      </c>
      <c r="HX9" s="1200" t="s">
        <v>134</v>
      </c>
      <c r="HY9" s="1201" t="s">
        <v>280</v>
      </c>
      <c r="HZ9" s="1200" t="s">
        <v>135</v>
      </c>
      <c r="IA9" s="1201" t="s">
        <v>280</v>
      </c>
      <c r="IB9" s="1200" t="s">
        <v>272</v>
      </c>
      <c r="IC9" s="1201" t="s">
        <v>280</v>
      </c>
      <c r="ID9" s="1200" t="s">
        <v>117</v>
      </c>
      <c r="IE9" s="1201" t="s">
        <v>280</v>
      </c>
      <c r="IF9" s="1200" t="s">
        <v>118</v>
      </c>
      <c r="IG9" s="1201" t="s">
        <v>280</v>
      </c>
      <c r="IH9" s="1200" t="s">
        <v>119</v>
      </c>
      <c r="II9" s="1201" t="s">
        <v>280</v>
      </c>
      <c r="IJ9" s="1200" t="s">
        <v>120</v>
      </c>
      <c r="IK9" s="1201" t="s">
        <v>280</v>
      </c>
      <c r="IL9" s="1200" t="s">
        <v>121</v>
      </c>
      <c r="IM9" s="1201" t="s">
        <v>280</v>
      </c>
      <c r="IN9" s="1200" t="s">
        <v>122</v>
      </c>
      <c r="IO9" s="1201" t="s">
        <v>280</v>
      </c>
      <c r="IP9" s="1200" t="s">
        <v>123</v>
      </c>
      <c r="IQ9" s="1201" t="s">
        <v>280</v>
      </c>
      <c r="IR9" s="1200" t="s">
        <v>137</v>
      </c>
      <c r="IS9" s="1201" t="s">
        <v>280</v>
      </c>
      <c r="IT9" s="1196" t="s">
        <v>133</v>
      </c>
      <c r="IU9" s="1196" t="s">
        <v>302</v>
      </c>
      <c r="IV9" s="1196" t="s">
        <v>134</v>
      </c>
      <c r="IW9" s="1196" t="s">
        <v>302</v>
      </c>
      <c r="IX9" s="1196" t="s">
        <v>135</v>
      </c>
      <c r="IY9" s="1196" t="s">
        <v>302</v>
      </c>
      <c r="IZ9" s="1196" t="s">
        <v>272</v>
      </c>
      <c r="JA9" s="1196" t="s">
        <v>302</v>
      </c>
      <c r="JB9" s="1196" t="s">
        <v>117</v>
      </c>
      <c r="JC9" s="1196" t="s">
        <v>302</v>
      </c>
      <c r="JD9" s="1196" t="s">
        <v>118</v>
      </c>
      <c r="JE9" s="1196" t="s">
        <v>302</v>
      </c>
      <c r="JF9" s="1196" t="s">
        <v>119</v>
      </c>
      <c r="JG9" s="1196" t="s">
        <v>302</v>
      </c>
      <c r="JH9" s="1196" t="s">
        <v>120</v>
      </c>
      <c r="JI9" s="1196" t="s">
        <v>302</v>
      </c>
      <c r="JJ9" s="1196" t="s">
        <v>121</v>
      </c>
      <c r="JK9" s="1196" t="s">
        <v>302</v>
      </c>
      <c r="JL9" s="1196" t="s">
        <v>122</v>
      </c>
      <c r="JM9" s="1196" t="s">
        <v>302</v>
      </c>
      <c r="JN9" s="1196" t="s">
        <v>123</v>
      </c>
      <c r="JO9" s="1196" t="s">
        <v>302</v>
      </c>
      <c r="JP9" s="1196" t="s">
        <v>137</v>
      </c>
      <c r="JQ9" s="1196" t="s">
        <v>302</v>
      </c>
      <c r="JR9" s="121" t="s">
        <v>282</v>
      </c>
      <c r="JS9" s="121" t="s">
        <v>283</v>
      </c>
      <c r="JV9" s="483"/>
      <c r="JW9" s="483"/>
      <c r="JX9" s="483"/>
      <c r="JY9" s="778"/>
      <c r="JZ9" s="517" t="s">
        <v>106</v>
      </c>
      <c r="KA9" s="517" t="s">
        <v>106</v>
      </c>
      <c r="KB9" s="517" t="s">
        <v>106</v>
      </c>
      <c r="KC9" s="517" t="s">
        <v>106</v>
      </c>
      <c r="KD9" s="517" t="s">
        <v>106</v>
      </c>
      <c r="KE9" s="517" t="s">
        <v>106</v>
      </c>
      <c r="KF9" s="517" t="s">
        <v>106</v>
      </c>
      <c r="KG9" s="517" t="s">
        <v>106</v>
      </c>
      <c r="KH9" s="517" t="s">
        <v>106</v>
      </c>
      <c r="KI9" s="517" t="s">
        <v>106</v>
      </c>
      <c r="KJ9" s="517" t="s">
        <v>106</v>
      </c>
      <c r="KK9" s="517" t="s">
        <v>156</v>
      </c>
      <c r="KL9" s="517" t="s">
        <v>156</v>
      </c>
      <c r="KM9" s="517" t="s">
        <v>156</v>
      </c>
      <c r="KN9" s="517" t="s">
        <v>156</v>
      </c>
      <c r="KO9" s="517" t="s">
        <v>156</v>
      </c>
      <c r="KP9" s="517" t="s">
        <v>156</v>
      </c>
      <c r="KQ9" s="517" t="s">
        <v>156</v>
      </c>
      <c r="KR9" s="517" t="s">
        <v>156</v>
      </c>
      <c r="KS9" s="517" t="s">
        <v>156</v>
      </c>
      <c r="KT9" s="517" t="s">
        <v>156</v>
      </c>
      <c r="KU9" s="517" t="s">
        <v>156</v>
      </c>
      <c r="KV9" s="517" t="s">
        <v>156</v>
      </c>
      <c r="KW9" s="517" t="s">
        <v>191</v>
      </c>
      <c r="KX9" s="517" t="s">
        <v>191</v>
      </c>
      <c r="KY9" s="517" t="s">
        <v>191</v>
      </c>
      <c r="KZ9" s="517" t="s">
        <v>191</v>
      </c>
      <c r="LA9" s="517" t="s">
        <v>191</v>
      </c>
      <c r="LB9" s="517" t="s">
        <v>191</v>
      </c>
      <c r="LC9" s="517" t="s">
        <v>191</v>
      </c>
      <c r="LD9" s="517" t="s">
        <v>191</v>
      </c>
      <c r="LE9" s="517" t="s">
        <v>191</v>
      </c>
      <c r="LF9" s="517" t="s">
        <v>191</v>
      </c>
      <c r="LG9" s="517" t="s">
        <v>191</v>
      </c>
      <c r="LH9" s="517" t="s">
        <v>191</v>
      </c>
      <c r="LI9" s="517" t="s">
        <v>217</v>
      </c>
      <c r="LJ9" s="517" t="s">
        <v>217</v>
      </c>
      <c r="LK9" s="517" t="s">
        <v>217</v>
      </c>
      <c r="LL9" s="517" t="s">
        <v>217</v>
      </c>
      <c r="LM9" s="517" t="s">
        <v>217</v>
      </c>
      <c r="LN9" s="517" t="s">
        <v>217</v>
      </c>
      <c r="LO9" s="517" t="s">
        <v>217</v>
      </c>
      <c r="LP9" s="517" t="s">
        <v>217</v>
      </c>
      <c r="LQ9" s="517" t="s">
        <v>217</v>
      </c>
      <c r="LR9" s="517" t="s">
        <v>217</v>
      </c>
      <c r="LS9" s="517" t="s">
        <v>217</v>
      </c>
      <c r="LT9" s="517" t="s">
        <v>217</v>
      </c>
      <c r="LU9" s="896" t="s">
        <v>252</v>
      </c>
      <c r="LV9" s="896" t="s">
        <v>252</v>
      </c>
      <c r="LW9" s="896" t="s">
        <v>252</v>
      </c>
      <c r="LX9" s="896" t="s">
        <v>252</v>
      </c>
      <c r="LY9" s="896" t="s">
        <v>252</v>
      </c>
      <c r="LZ9" s="896" t="s">
        <v>252</v>
      </c>
      <c r="MA9" s="896" t="s">
        <v>252</v>
      </c>
      <c r="MB9" s="896" t="s">
        <v>252</v>
      </c>
      <c r="MC9" s="896" t="s">
        <v>252</v>
      </c>
      <c r="MD9" s="896" t="s">
        <v>252</v>
      </c>
      <c r="ME9" s="896" t="s">
        <v>252</v>
      </c>
      <c r="MF9" s="896" t="s">
        <v>252</v>
      </c>
      <c r="MG9" s="977" t="s">
        <v>269</v>
      </c>
      <c r="MH9" s="977" t="s">
        <v>269</v>
      </c>
      <c r="MI9" s="977" t="s">
        <v>269</v>
      </c>
      <c r="MJ9" s="977" t="s">
        <v>269</v>
      </c>
      <c r="MK9" s="977" t="s">
        <v>269</v>
      </c>
      <c r="ML9" s="977" t="s">
        <v>269</v>
      </c>
      <c r="MM9" s="977" t="s">
        <v>269</v>
      </c>
      <c r="MN9" s="977" t="s">
        <v>269</v>
      </c>
      <c r="MO9" s="977" t="s">
        <v>269</v>
      </c>
      <c r="MP9" s="977" t="s">
        <v>269</v>
      </c>
      <c r="MQ9" s="977" t="s">
        <v>269</v>
      </c>
      <c r="MR9" s="977" t="s">
        <v>269</v>
      </c>
      <c r="MS9" s="1151" t="s">
        <v>281</v>
      </c>
      <c r="MT9" s="1151" t="s">
        <v>281</v>
      </c>
      <c r="MU9" s="1151" t="s">
        <v>281</v>
      </c>
      <c r="MV9" s="1151" t="s">
        <v>281</v>
      </c>
      <c r="MW9" s="1151" t="s">
        <v>281</v>
      </c>
      <c r="MX9" s="1151" t="s">
        <v>281</v>
      </c>
      <c r="MY9" s="1151" t="s">
        <v>281</v>
      </c>
      <c r="MZ9" s="1151" t="s">
        <v>281</v>
      </c>
      <c r="NA9" s="1151" t="s">
        <v>281</v>
      </c>
      <c r="NB9" s="1151" t="s">
        <v>281</v>
      </c>
      <c r="NC9" s="1151" t="s">
        <v>281</v>
      </c>
      <c r="ND9" s="1151" t="s">
        <v>281</v>
      </c>
      <c r="NE9" s="1174" t="s">
        <v>281</v>
      </c>
      <c r="NF9" s="1174" t="s">
        <v>281</v>
      </c>
      <c r="NG9" s="1174" t="s">
        <v>281</v>
      </c>
      <c r="NH9" s="1174" t="s">
        <v>281</v>
      </c>
      <c r="NI9" s="1174" t="s">
        <v>281</v>
      </c>
      <c r="NJ9" s="1174" t="s">
        <v>281</v>
      </c>
      <c r="NK9" s="1174" t="s">
        <v>281</v>
      </c>
      <c r="NL9" s="1174" t="s">
        <v>281</v>
      </c>
      <c r="NM9" s="1174" t="s">
        <v>281</v>
      </c>
      <c r="NN9" s="1174" t="s">
        <v>281</v>
      </c>
      <c r="NO9" s="1174" t="s">
        <v>292</v>
      </c>
      <c r="NP9" s="1174" t="s">
        <v>293</v>
      </c>
    </row>
    <row r="10" spans="1:380" s="10" customFormat="1" ht="47.25" customHeight="1" thickBot="1" x14ac:dyDescent="0.3">
      <c r="A10" s="1231" t="s">
        <v>157</v>
      </c>
      <c r="B10" s="1232"/>
      <c r="C10" s="1232"/>
      <c r="D10" s="1232"/>
      <c r="E10" s="1232"/>
      <c r="F10" s="1232"/>
      <c r="G10" s="1233"/>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151</v>
      </c>
      <c r="U10" s="148" t="s">
        <v>152</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173</v>
      </c>
      <c r="AI10" s="148" t="s">
        <v>174</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154</v>
      </c>
      <c r="AW10" s="148" t="s">
        <v>155</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189</v>
      </c>
      <c r="BK10" s="148" t="s">
        <v>190</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213</v>
      </c>
      <c r="BY10" s="148" t="s">
        <v>214</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249</v>
      </c>
      <c r="CM10" s="148" t="s">
        <v>250</v>
      </c>
      <c r="CN10" s="365">
        <v>42582</v>
      </c>
      <c r="CO10" s="224">
        <v>42613</v>
      </c>
      <c r="CP10" s="225">
        <v>42643</v>
      </c>
      <c r="CQ10" s="224">
        <v>42674</v>
      </c>
      <c r="CR10" s="225">
        <v>42704</v>
      </c>
      <c r="CS10" s="224">
        <v>42735</v>
      </c>
      <c r="CT10" s="225">
        <v>42766</v>
      </c>
      <c r="CU10" s="224">
        <v>42794</v>
      </c>
      <c r="CV10" s="225">
        <v>42825</v>
      </c>
      <c r="CW10" s="1093">
        <v>42855</v>
      </c>
      <c r="CX10" s="225">
        <v>42886</v>
      </c>
      <c r="CY10" s="224">
        <v>42916</v>
      </c>
      <c r="CZ10" s="127" t="s">
        <v>267</v>
      </c>
      <c r="DA10" s="148" t="s">
        <v>268</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278</v>
      </c>
      <c r="DO10" s="148" t="s">
        <v>279</v>
      </c>
      <c r="DP10" s="365">
        <v>43312</v>
      </c>
      <c r="DQ10" s="224">
        <v>43343</v>
      </c>
      <c r="DR10" s="225">
        <v>43373</v>
      </c>
      <c r="DS10" s="224">
        <v>43404</v>
      </c>
      <c r="DT10" s="225">
        <v>43434</v>
      </c>
      <c r="DU10" s="224">
        <v>43465</v>
      </c>
      <c r="DV10" s="225">
        <v>43496</v>
      </c>
      <c r="DW10" s="224">
        <v>43524</v>
      </c>
      <c r="DX10" s="225">
        <v>43555</v>
      </c>
      <c r="DY10" s="224">
        <v>43585</v>
      </c>
      <c r="DZ10" s="225">
        <v>43616</v>
      </c>
      <c r="EA10" s="224">
        <v>43646</v>
      </c>
      <c r="EB10" s="127" t="s">
        <v>290</v>
      </c>
      <c r="EC10" s="148" t="s">
        <v>291</v>
      </c>
      <c r="ED10" s="1225" t="s">
        <v>96</v>
      </c>
      <c r="EE10" s="1226"/>
      <c r="EF10" s="1225" t="s">
        <v>201</v>
      </c>
      <c r="EG10" s="1226"/>
      <c r="EH10" s="1225" t="s">
        <v>201</v>
      </c>
      <c r="EI10" s="1226"/>
      <c r="EJ10" s="1225" t="s">
        <v>201</v>
      </c>
      <c r="EK10" s="1226"/>
      <c r="EL10" s="1225" t="s">
        <v>201</v>
      </c>
      <c r="EM10" s="1226"/>
      <c r="EN10" s="1225" t="s">
        <v>201</v>
      </c>
      <c r="EO10" s="1226"/>
      <c r="EP10" s="1225" t="s">
        <v>201</v>
      </c>
      <c r="EQ10" s="1226"/>
      <c r="ER10" s="1225" t="s">
        <v>201</v>
      </c>
      <c r="ES10" s="1226"/>
      <c r="ET10" s="1225" t="s">
        <v>201</v>
      </c>
      <c r="EU10" s="1226"/>
      <c r="EV10" s="1225" t="s">
        <v>201</v>
      </c>
      <c r="EW10" s="1226"/>
      <c r="EX10" s="1225" t="s">
        <v>201</v>
      </c>
      <c r="EY10" s="1226"/>
      <c r="EZ10" s="1225" t="s">
        <v>201</v>
      </c>
      <c r="FA10" s="1226"/>
      <c r="FB10" s="1225" t="s">
        <v>201</v>
      </c>
      <c r="FC10" s="1226"/>
      <c r="FD10" s="1225" t="s">
        <v>96</v>
      </c>
      <c r="FE10" s="1226"/>
      <c r="FF10" s="1225" t="s">
        <v>96</v>
      </c>
      <c r="FG10" s="1226"/>
      <c r="FH10" s="1225" t="s">
        <v>96</v>
      </c>
      <c r="FI10" s="1226"/>
      <c r="FJ10" s="1225" t="s">
        <v>96</v>
      </c>
      <c r="FK10" s="1226"/>
      <c r="FL10" s="1225" t="s">
        <v>96</v>
      </c>
      <c r="FM10" s="1226"/>
      <c r="FN10" s="1225" t="s">
        <v>96</v>
      </c>
      <c r="FO10" s="1226"/>
      <c r="FP10" s="1225" t="s">
        <v>96</v>
      </c>
      <c r="FQ10" s="1226"/>
      <c r="FR10" s="1225" t="s">
        <v>96</v>
      </c>
      <c r="FS10" s="1226"/>
      <c r="FT10" s="1225" t="s">
        <v>96</v>
      </c>
      <c r="FU10" s="1226"/>
      <c r="FV10" s="1225" t="s">
        <v>96</v>
      </c>
      <c r="FW10" s="1226"/>
      <c r="FX10" s="1225" t="s">
        <v>96</v>
      </c>
      <c r="FY10" s="1226"/>
      <c r="FZ10" s="1225" t="s">
        <v>96</v>
      </c>
      <c r="GA10" s="1226"/>
      <c r="GB10" s="1225" t="s">
        <v>96</v>
      </c>
      <c r="GC10" s="1226"/>
      <c r="GD10" s="1225" t="s">
        <v>96</v>
      </c>
      <c r="GE10" s="1226"/>
      <c r="GF10" s="1225" t="s">
        <v>96</v>
      </c>
      <c r="GG10" s="1226"/>
      <c r="GH10" s="1225" t="s">
        <v>96</v>
      </c>
      <c r="GI10" s="1226"/>
      <c r="GJ10" s="1225" t="s">
        <v>96</v>
      </c>
      <c r="GK10" s="1226"/>
      <c r="GL10" s="1225" t="s">
        <v>96</v>
      </c>
      <c r="GM10" s="1226"/>
      <c r="GN10" s="1225" t="s">
        <v>96</v>
      </c>
      <c r="GO10" s="1226"/>
      <c r="GP10" s="1225" t="s">
        <v>96</v>
      </c>
      <c r="GQ10" s="1226"/>
      <c r="GR10" s="1225" t="s">
        <v>96</v>
      </c>
      <c r="GS10" s="1226"/>
      <c r="GT10" s="1225" t="s">
        <v>96</v>
      </c>
      <c r="GU10" s="1226"/>
      <c r="GV10" s="1227" t="s">
        <v>270</v>
      </c>
      <c r="GW10" s="1228"/>
      <c r="GX10" s="1221" t="s">
        <v>270</v>
      </c>
      <c r="GY10" s="1222"/>
      <c r="GZ10" s="1221" t="s">
        <v>270</v>
      </c>
      <c r="HA10" s="1222"/>
      <c r="HB10" s="1221" t="s">
        <v>270</v>
      </c>
      <c r="HC10" s="1222"/>
      <c r="HD10" s="1221" t="s">
        <v>270</v>
      </c>
      <c r="HE10" s="1222"/>
      <c r="HF10" s="1221" t="s">
        <v>270</v>
      </c>
      <c r="HG10" s="1222"/>
      <c r="HH10" s="1221" t="s">
        <v>270</v>
      </c>
      <c r="HI10" s="1222"/>
      <c r="HJ10" s="1221" t="s">
        <v>270</v>
      </c>
      <c r="HK10" s="1222"/>
      <c r="HL10" s="1221" t="s">
        <v>270</v>
      </c>
      <c r="HM10" s="1222"/>
      <c r="HN10" s="1221" t="s">
        <v>270</v>
      </c>
      <c r="HO10" s="1222"/>
      <c r="HP10" s="1221" t="s">
        <v>270</v>
      </c>
      <c r="HQ10" s="1222"/>
      <c r="HR10" s="1221" t="s">
        <v>270</v>
      </c>
      <c r="HS10" s="1222"/>
      <c r="HT10" s="1221" t="s">
        <v>270</v>
      </c>
      <c r="HU10" s="1222"/>
      <c r="HV10" s="1221" t="s">
        <v>270</v>
      </c>
      <c r="HW10" s="1222"/>
      <c r="HX10" s="1221" t="s">
        <v>270</v>
      </c>
      <c r="HY10" s="1222"/>
      <c r="HZ10" s="1221" t="s">
        <v>270</v>
      </c>
      <c r="IA10" s="1222"/>
      <c r="IB10" s="1221" t="s">
        <v>270</v>
      </c>
      <c r="IC10" s="1222"/>
      <c r="ID10" s="1221" t="s">
        <v>270</v>
      </c>
      <c r="IE10" s="1222"/>
      <c r="IF10" s="1221" t="s">
        <v>270</v>
      </c>
      <c r="IG10" s="1222"/>
      <c r="IH10" s="1221" t="s">
        <v>270</v>
      </c>
      <c r="II10" s="1222"/>
      <c r="IJ10" s="1221" t="s">
        <v>270</v>
      </c>
      <c r="IK10" s="1222"/>
      <c r="IL10" s="1221" t="s">
        <v>270</v>
      </c>
      <c r="IM10" s="1222"/>
      <c r="IN10" s="1221" t="s">
        <v>270</v>
      </c>
      <c r="IO10" s="1222"/>
      <c r="IP10" s="1221" t="s">
        <v>270</v>
      </c>
      <c r="IQ10" s="1222"/>
      <c r="IR10" s="1221" t="s">
        <v>270</v>
      </c>
      <c r="IS10" s="1222"/>
      <c r="IT10" s="1221" t="s">
        <v>270</v>
      </c>
      <c r="IU10" s="1222"/>
      <c r="IV10" s="1221" t="s">
        <v>270</v>
      </c>
      <c r="IW10" s="1222"/>
      <c r="IX10" s="1221" t="s">
        <v>270</v>
      </c>
      <c r="IY10" s="1222"/>
      <c r="IZ10" s="1221" t="s">
        <v>270</v>
      </c>
      <c r="JA10" s="1222"/>
      <c r="JB10" s="1221" t="s">
        <v>270</v>
      </c>
      <c r="JC10" s="1222"/>
      <c r="JD10" s="1221" t="s">
        <v>270</v>
      </c>
      <c r="JE10" s="1222"/>
      <c r="JF10" s="1221" t="s">
        <v>270</v>
      </c>
      <c r="JG10" s="1222"/>
      <c r="JH10" s="1221" t="s">
        <v>270</v>
      </c>
      <c r="JI10" s="1222"/>
      <c r="JJ10" s="1221" t="s">
        <v>270</v>
      </c>
      <c r="JK10" s="1222"/>
      <c r="JL10" s="1221" t="s">
        <v>270</v>
      </c>
      <c r="JM10" s="1222"/>
      <c r="JN10" s="1221" t="s">
        <v>270</v>
      </c>
      <c r="JO10" s="1222"/>
      <c r="JP10" s="1221" t="s">
        <v>270</v>
      </c>
      <c r="JQ10" s="1222"/>
      <c r="JR10" s="225">
        <f>CX10</f>
        <v>42886</v>
      </c>
      <c r="JS10" s="1054">
        <f>DL10</f>
        <v>43251</v>
      </c>
      <c r="JT10" s="1225" t="s">
        <v>200</v>
      </c>
      <c r="JU10" s="1226"/>
      <c r="JV10" s="695"/>
      <c r="JW10" s="695"/>
      <c r="JX10" s="695"/>
      <c r="JY10" s="10" t="s">
        <v>160</v>
      </c>
      <c r="JZ10" s="256">
        <v>40025</v>
      </c>
      <c r="KA10" s="256">
        <v>40056</v>
      </c>
      <c r="KB10" s="256">
        <v>40086</v>
      </c>
      <c r="KC10" s="256">
        <v>40117</v>
      </c>
      <c r="KD10" s="256">
        <v>40147</v>
      </c>
      <c r="KE10" s="256">
        <v>40178</v>
      </c>
      <c r="KF10" s="256">
        <v>40209</v>
      </c>
      <c r="KG10" s="256">
        <v>40237</v>
      </c>
      <c r="KH10" s="256">
        <v>40268</v>
      </c>
      <c r="KI10" s="256">
        <v>40298</v>
      </c>
      <c r="KJ10" s="256">
        <v>40329</v>
      </c>
      <c r="KK10" s="257">
        <f t="shared" ref="KK10:KV11" si="170">AJ10</f>
        <v>41121</v>
      </c>
      <c r="KL10" s="257">
        <f t="shared" si="170"/>
        <v>41152</v>
      </c>
      <c r="KM10" s="257">
        <f t="shared" si="170"/>
        <v>41182</v>
      </c>
      <c r="KN10" s="257">
        <f t="shared" si="170"/>
        <v>41213</v>
      </c>
      <c r="KO10" s="257">
        <f t="shared" si="170"/>
        <v>41243</v>
      </c>
      <c r="KP10" s="257">
        <f t="shared" si="170"/>
        <v>41274</v>
      </c>
      <c r="KQ10" s="257">
        <f t="shared" si="170"/>
        <v>41305</v>
      </c>
      <c r="KR10" s="257">
        <f t="shared" si="170"/>
        <v>41333</v>
      </c>
      <c r="KS10" s="257">
        <f t="shared" si="170"/>
        <v>41364</v>
      </c>
      <c r="KT10" s="257">
        <f t="shared" si="170"/>
        <v>41394</v>
      </c>
      <c r="KU10" s="257">
        <f t="shared" si="170"/>
        <v>41425</v>
      </c>
      <c r="KV10" s="257">
        <f t="shared" si="170"/>
        <v>41455</v>
      </c>
      <c r="KW10" s="257">
        <f t="shared" ref="KW10:LH11" si="171">AX10</f>
        <v>41486</v>
      </c>
      <c r="KX10" s="257">
        <f t="shared" si="171"/>
        <v>41517</v>
      </c>
      <c r="KY10" s="257">
        <f t="shared" si="171"/>
        <v>41547</v>
      </c>
      <c r="KZ10" s="257">
        <f t="shared" si="171"/>
        <v>41578</v>
      </c>
      <c r="LA10" s="257">
        <f t="shared" si="171"/>
        <v>41608</v>
      </c>
      <c r="LB10" s="257">
        <f t="shared" si="171"/>
        <v>41639</v>
      </c>
      <c r="LC10" s="257">
        <f t="shared" si="171"/>
        <v>41670</v>
      </c>
      <c r="LD10" s="257">
        <f t="shared" si="171"/>
        <v>41698</v>
      </c>
      <c r="LE10" s="257">
        <f t="shared" si="171"/>
        <v>41729</v>
      </c>
      <c r="LF10" s="257">
        <f t="shared" si="171"/>
        <v>41759</v>
      </c>
      <c r="LG10" s="257">
        <f t="shared" si="171"/>
        <v>41790</v>
      </c>
      <c r="LH10" s="257">
        <f t="shared" si="171"/>
        <v>41820</v>
      </c>
      <c r="LI10" s="785">
        <f t="shared" ref="LI10:LT11" si="172">BL10</f>
        <v>41851</v>
      </c>
      <c r="LJ10" s="785">
        <f t="shared" si="172"/>
        <v>41882</v>
      </c>
      <c r="LK10" s="785">
        <f t="shared" si="172"/>
        <v>41912</v>
      </c>
      <c r="LL10" s="785">
        <f t="shared" si="172"/>
        <v>41943</v>
      </c>
      <c r="LM10" s="785">
        <f t="shared" si="172"/>
        <v>41973</v>
      </c>
      <c r="LN10" s="785">
        <f t="shared" si="172"/>
        <v>42004</v>
      </c>
      <c r="LO10" s="785">
        <f t="shared" si="172"/>
        <v>42035</v>
      </c>
      <c r="LP10" s="785">
        <f t="shared" si="172"/>
        <v>42063</v>
      </c>
      <c r="LQ10" s="785">
        <f t="shared" si="172"/>
        <v>42094</v>
      </c>
      <c r="LR10" s="785">
        <f t="shared" si="172"/>
        <v>42124</v>
      </c>
      <c r="LS10" s="785">
        <f t="shared" si="172"/>
        <v>42155</v>
      </c>
      <c r="LT10" s="785">
        <f t="shared" si="172"/>
        <v>42185</v>
      </c>
      <c r="LU10" s="897">
        <f t="shared" ref="LU10:MF11" si="173">BZ10</f>
        <v>42216</v>
      </c>
      <c r="LV10" s="897">
        <f t="shared" si="173"/>
        <v>42247</v>
      </c>
      <c r="LW10" s="897">
        <f t="shared" si="173"/>
        <v>42277</v>
      </c>
      <c r="LX10" s="897">
        <f t="shared" si="173"/>
        <v>42308</v>
      </c>
      <c r="LY10" s="897">
        <f t="shared" si="173"/>
        <v>42338</v>
      </c>
      <c r="LZ10" s="897">
        <f t="shared" si="173"/>
        <v>42369</v>
      </c>
      <c r="MA10" s="897">
        <f t="shared" si="173"/>
        <v>42400</v>
      </c>
      <c r="MB10" s="897">
        <f t="shared" si="173"/>
        <v>42428</v>
      </c>
      <c r="MC10" s="897">
        <f t="shared" si="173"/>
        <v>42460</v>
      </c>
      <c r="MD10" s="897">
        <f t="shared" si="173"/>
        <v>42490</v>
      </c>
      <c r="ME10" s="897">
        <f t="shared" si="173"/>
        <v>42521</v>
      </c>
      <c r="MF10" s="897">
        <f t="shared" si="173"/>
        <v>42551</v>
      </c>
      <c r="MG10" s="956">
        <f t="shared" ref="MG10:MR11" si="174">CN10</f>
        <v>42582</v>
      </c>
      <c r="MH10" s="956">
        <f t="shared" si="174"/>
        <v>42613</v>
      </c>
      <c r="MI10" s="956">
        <f t="shared" si="174"/>
        <v>42643</v>
      </c>
      <c r="MJ10" s="956">
        <f t="shared" si="174"/>
        <v>42674</v>
      </c>
      <c r="MK10" s="956">
        <f t="shared" si="174"/>
        <v>42704</v>
      </c>
      <c r="ML10" s="956">
        <f t="shared" si="174"/>
        <v>42735</v>
      </c>
      <c r="MM10" s="956">
        <f t="shared" si="174"/>
        <v>42766</v>
      </c>
      <c r="MN10" s="956">
        <f t="shared" si="174"/>
        <v>42794</v>
      </c>
      <c r="MO10" s="956">
        <f t="shared" si="174"/>
        <v>42825</v>
      </c>
      <c r="MP10" s="956">
        <f t="shared" si="174"/>
        <v>42855</v>
      </c>
      <c r="MQ10" s="956">
        <f t="shared" si="174"/>
        <v>42886</v>
      </c>
      <c r="MR10" s="956">
        <f t="shared" si="174"/>
        <v>42916</v>
      </c>
      <c r="MS10" s="1152">
        <f t="shared" ref="MS10:ND11" si="175">DB10</f>
        <v>42947</v>
      </c>
      <c r="MT10" s="1152">
        <f t="shared" si="175"/>
        <v>42978</v>
      </c>
      <c r="MU10" s="1152">
        <f t="shared" si="175"/>
        <v>43008</v>
      </c>
      <c r="MV10" s="1152">
        <f t="shared" si="175"/>
        <v>43039</v>
      </c>
      <c r="MW10" s="1152">
        <f t="shared" si="175"/>
        <v>43069</v>
      </c>
      <c r="MX10" s="1152">
        <f t="shared" si="175"/>
        <v>43100</v>
      </c>
      <c r="MY10" s="1152">
        <f t="shared" si="175"/>
        <v>43131</v>
      </c>
      <c r="MZ10" s="1152">
        <f t="shared" si="175"/>
        <v>43159</v>
      </c>
      <c r="NA10" s="1152">
        <f t="shared" si="175"/>
        <v>43190</v>
      </c>
      <c r="NB10" s="1152">
        <f t="shared" si="175"/>
        <v>43220</v>
      </c>
      <c r="NC10" s="1152">
        <f t="shared" si="175"/>
        <v>43251</v>
      </c>
      <c r="ND10" s="1152">
        <f t="shared" si="175"/>
        <v>43281</v>
      </c>
      <c r="NE10" s="1173">
        <f t="shared" ref="NE10:NP11" si="176">DP10</f>
        <v>43312</v>
      </c>
      <c r="NF10" s="1173">
        <f t="shared" si="176"/>
        <v>43343</v>
      </c>
      <c r="NG10" s="1173">
        <f t="shared" si="176"/>
        <v>43373</v>
      </c>
      <c r="NH10" s="1173">
        <f t="shared" si="176"/>
        <v>43404</v>
      </c>
      <c r="NI10" s="1173">
        <f t="shared" si="176"/>
        <v>43434</v>
      </c>
      <c r="NJ10" s="1173">
        <f t="shared" si="176"/>
        <v>43465</v>
      </c>
      <c r="NK10" s="1173">
        <f t="shared" si="176"/>
        <v>43496</v>
      </c>
      <c r="NL10" s="1173">
        <f t="shared" si="176"/>
        <v>43524</v>
      </c>
      <c r="NM10" s="1173">
        <f t="shared" si="176"/>
        <v>43555</v>
      </c>
      <c r="NN10" s="1173">
        <f t="shared" si="176"/>
        <v>43585</v>
      </c>
      <c r="NO10" s="1173">
        <f t="shared" si="176"/>
        <v>43616</v>
      </c>
      <c r="NP10" s="1173">
        <f t="shared" si="176"/>
        <v>43646</v>
      </c>
    </row>
    <row r="11" spans="1:380" s="101" customFormat="1" ht="15.75" customHeight="1" thickBot="1" x14ac:dyDescent="0.3">
      <c r="A11" s="762">
        <v>1</v>
      </c>
      <c r="B11" s="1234" t="s">
        <v>163</v>
      </c>
      <c r="C11" s="1234"/>
      <c r="D11" s="1234"/>
      <c r="E11" s="1234"/>
      <c r="F11" s="1234"/>
      <c r="G11" s="1235"/>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77">V38+(V37)</f>
        <v>125806</v>
      </c>
      <c r="W11" s="100">
        <f t="shared" si="177"/>
        <v>158093</v>
      </c>
      <c r="X11" s="99">
        <f t="shared" si="177"/>
        <v>127601</v>
      </c>
      <c r="Y11" s="100">
        <f t="shared" si="177"/>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78">AJ38+(AJ37)</f>
        <v>111549</v>
      </c>
      <c r="AK11" s="100">
        <f t="shared" si="178"/>
        <v>134889</v>
      </c>
      <c r="AL11" s="99">
        <f t="shared" si="178"/>
        <v>111390</v>
      </c>
      <c r="AM11" s="100">
        <f t="shared" si="178"/>
        <v>111467</v>
      </c>
      <c r="AN11" s="99">
        <f t="shared" si="178"/>
        <v>111297</v>
      </c>
      <c r="AO11" s="100">
        <f t="shared" si="178"/>
        <v>111106</v>
      </c>
      <c r="AP11" s="99">
        <f t="shared" si="178"/>
        <v>111020</v>
      </c>
      <c r="AQ11" s="100">
        <f t="shared" si="178"/>
        <v>132508</v>
      </c>
      <c r="AR11" s="99">
        <f t="shared" si="178"/>
        <v>110944</v>
      </c>
      <c r="AS11" s="100">
        <f t="shared" si="178"/>
        <v>111316</v>
      </c>
      <c r="AT11" s="99">
        <f t="shared" si="178"/>
        <v>111603</v>
      </c>
      <c r="AU11" s="100">
        <f t="shared" si="178"/>
        <v>112436</v>
      </c>
      <c r="AV11" s="128">
        <f>SUM(AJ11:AU11)</f>
        <v>1381525</v>
      </c>
      <c r="AW11" s="178">
        <f>SUM(AJ11:AU11)/$AH$4</f>
        <v>115127.08333333333</v>
      </c>
      <c r="AX11" s="366">
        <f t="shared" ref="AX11:BI11" si="179">AX38+(AX37)</f>
        <v>112399</v>
      </c>
      <c r="AY11" s="100">
        <f>AY38+(AY37)</f>
        <v>133843</v>
      </c>
      <c r="AZ11" s="99">
        <f t="shared" si="179"/>
        <v>110716</v>
      </c>
      <c r="BA11" s="100">
        <f t="shared" si="179"/>
        <v>110651</v>
      </c>
      <c r="BB11" s="99">
        <f t="shared" si="179"/>
        <v>110119</v>
      </c>
      <c r="BC11" s="100">
        <f t="shared" si="179"/>
        <v>109794</v>
      </c>
      <c r="BD11" s="99">
        <f t="shared" si="179"/>
        <v>123268</v>
      </c>
      <c r="BE11" s="100">
        <f t="shared" si="179"/>
        <v>109540</v>
      </c>
      <c r="BF11" s="99">
        <f t="shared" si="179"/>
        <v>109775</v>
      </c>
      <c r="BG11" s="100">
        <f t="shared" si="179"/>
        <v>110455</v>
      </c>
      <c r="BH11" s="99">
        <f t="shared" si="179"/>
        <v>111303</v>
      </c>
      <c r="BI11" s="100">
        <f t="shared" si="179"/>
        <v>136203</v>
      </c>
      <c r="BJ11" s="128">
        <f>SUM(AX11:BI11)</f>
        <v>1388066</v>
      </c>
      <c r="BK11" s="178">
        <f>SUM(AX11:BI11)/$AH$4</f>
        <v>115672.16666666667</v>
      </c>
      <c r="BL11" s="366">
        <f t="shared" ref="BL11" si="180">BL38+(BL37)</f>
        <v>113834</v>
      </c>
      <c r="BM11" s="100">
        <f>BM38+(BM37)</f>
        <v>115414</v>
      </c>
      <c r="BN11" s="99">
        <f t="shared" ref="BN11:BT11" si="181">BN38+(BN37)</f>
        <v>115875</v>
      </c>
      <c r="BO11" s="100">
        <f t="shared" si="181"/>
        <v>116600</v>
      </c>
      <c r="BP11" s="99">
        <f t="shared" si="181"/>
        <v>117464</v>
      </c>
      <c r="BQ11" s="100">
        <f t="shared" si="181"/>
        <v>117293</v>
      </c>
      <c r="BR11" s="99">
        <f t="shared" si="181"/>
        <v>142567</v>
      </c>
      <c r="BS11" s="100">
        <f t="shared" si="181"/>
        <v>117052</v>
      </c>
      <c r="BT11" s="99">
        <f t="shared" si="181"/>
        <v>117471</v>
      </c>
      <c r="BU11" s="99">
        <f t="shared" ref="BU11:BW11" si="182">BU38+(BU37)</f>
        <v>118989</v>
      </c>
      <c r="BV11" s="99">
        <f t="shared" si="182"/>
        <v>119836</v>
      </c>
      <c r="BW11" s="99">
        <f t="shared" si="182"/>
        <v>121134</v>
      </c>
      <c r="BX11" s="128">
        <f>SUM(BL11:BW11)</f>
        <v>1433529</v>
      </c>
      <c r="BY11" s="178">
        <f>SUM(BL11:BW11)/$AH$4</f>
        <v>119460.75</v>
      </c>
      <c r="BZ11" s="366">
        <f t="shared" ref="BZ11" si="183">BZ38+(BZ37)</f>
        <v>148617</v>
      </c>
      <c r="CA11" s="100">
        <f>CA38+(CA37)</f>
        <v>121181</v>
      </c>
      <c r="CB11" s="99">
        <f t="shared" ref="CB11:CK11" si="184">CB38+(CB37)</f>
        <v>120655</v>
      </c>
      <c r="CC11" s="100">
        <f t="shared" si="184"/>
        <v>120725</v>
      </c>
      <c r="CD11" s="99">
        <f t="shared" si="184"/>
        <v>120484</v>
      </c>
      <c r="CE11" s="100">
        <f t="shared" si="184"/>
        <v>146930</v>
      </c>
      <c r="CF11" s="99">
        <f t="shared" si="184"/>
        <v>122677</v>
      </c>
      <c r="CG11" s="100">
        <f t="shared" si="184"/>
        <v>118613</v>
      </c>
      <c r="CH11" s="99">
        <f t="shared" si="184"/>
        <v>117993</v>
      </c>
      <c r="CI11" s="99">
        <f t="shared" si="184"/>
        <v>118591</v>
      </c>
      <c r="CJ11" s="99">
        <f t="shared" si="184"/>
        <v>118832</v>
      </c>
      <c r="CK11" s="99">
        <f t="shared" si="184"/>
        <v>119298</v>
      </c>
      <c r="CL11" s="128">
        <f>SUM(BZ11:CK11)</f>
        <v>1494596</v>
      </c>
      <c r="CM11" s="178">
        <f>SUM(BZ11:CK11)/$AH$4</f>
        <v>124549.66666666667</v>
      </c>
      <c r="CN11" s="366">
        <f t="shared" ref="CN11" si="185">CN38+(CN37)</f>
        <v>145790</v>
      </c>
      <c r="CO11" s="100">
        <f>CO38+(CO37)</f>
        <v>116206</v>
      </c>
      <c r="CP11" s="99">
        <f t="shared" ref="CP11:CY11" si="186">CP38+(CP37)</f>
        <v>115029</v>
      </c>
      <c r="CQ11" s="100">
        <f t="shared" si="186"/>
        <v>119153</v>
      </c>
      <c r="CR11" s="99">
        <f t="shared" si="186"/>
        <v>118608</v>
      </c>
      <c r="CS11" s="100">
        <f t="shared" si="186"/>
        <v>138463</v>
      </c>
      <c r="CT11" s="99">
        <f t="shared" si="186"/>
        <v>122677</v>
      </c>
      <c r="CU11" s="100">
        <f t="shared" si="186"/>
        <v>118351</v>
      </c>
      <c r="CV11" s="99">
        <f t="shared" si="186"/>
        <v>118694</v>
      </c>
      <c r="CW11" s="1094">
        <f t="shared" si="186"/>
        <v>118948</v>
      </c>
      <c r="CX11" s="99">
        <f t="shared" si="186"/>
        <v>119134</v>
      </c>
      <c r="CY11" s="100">
        <f t="shared" si="186"/>
        <v>145902</v>
      </c>
      <c r="CZ11" s="128">
        <f>SUM(CN11:CY11)</f>
        <v>1496955</v>
      </c>
      <c r="DA11" s="178">
        <f>SUM(CN11:CY11)/$CZ$4</f>
        <v>124746.25</v>
      </c>
      <c r="DB11" s="366">
        <f t="shared" ref="DB11:DJ11" si="187">DB38+(DB37)</f>
        <v>120333</v>
      </c>
      <c r="DC11" s="100">
        <f t="shared" si="187"/>
        <v>120439</v>
      </c>
      <c r="DD11" s="99">
        <f t="shared" si="187"/>
        <v>120457</v>
      </c>
      <c r="DE11" s="100">
        <f t="shared" si="187"/>
        <v>123696</v>
      </c>
      <c r="DF11" s="99">
        <f t="shared" si="187"/>
        <v>123112</v>
      </c>
      <c r="DG11" s="100">
        <f t="shared" si="187"/>
        <v>150674</v>
      </c>
      <c r="DH11" s="99">
        <f t="shared" si="187"/>
        <v>122749</v>
      </c>
      <c r="DI11" s="100">
        <f t="shared" si="187"/>
        <v>122426</v>
      </c>
      <c r="DJ11" s="1195">
        <f t="shared" si="187"/>
        <v>122432</v>
      </c>
      <c r="DK11" s="100">
        <f t="shared" ref="DK11:DL11" si="188">DK38+(DK37)</f>
        <v>123204</v>
      </c>
      <c r="DL11" s="99">
        <f t="shared" si="188"/>
        <v>123631</v>
      </c>
      <c r="DM11" s="100"/>
      <c r="DN11" s="128">
        <f>SUM(DB11:DM11)</f>
        <v>1373153</v>
      </c>
      <c r="DO11" s="178">
        <f>SUM(DB11:DM11)/$DN$4</f>
        <v>124832.09090909091</v>
      </c>
      <c r="DP11" s="1197"/>
      <c r="DQ11" s="100"/>
      <c r="DR11" s="99"/>
      <c r="DS11" s="100"/>
      <c r="DT11" s="99"/>
      <c r="DU11" s="100"/>
      <c r="DV11" s="99"/>
      <c r="DW11" s="100"/>
      <c r="DX11" s="99"/>
      <c r="DY11" s="100"/>
      <c r="DZ11" s="99"/>
      <c r="EA11" s="100"/>
      <c r="EB11" s="128">
        <f>SUM(DP11:EA11)</f>
        <v>0</v>
      </c>
      <c r="EC11" s="178" t="e">
        <f>SUM(DP11:EA11)/$EB$4</f>
        <v>#DIV/0!</v>
      </c>
      <c r="ED11" s="658">
        <f>AX11-AU11</f>
        <v>-37</v>
      </c>
      <c r="EE11" s="659">
        <f>ED11/AU11</f>
        <v>-3.2907609662385711E-4</v>
      </c>
      <c r="EF11" s="658">
        <f>AY11-AX11</f>
        <v>21444</v>
      </c>
      <c r="EG11" s="659">
        <f>EF11/AX11</f>
        <v>0.1907846155214904</v>
      </c>
      <c r="EH11" s="658">
        <f>AZ11-AY11</f>
        <v>-23127</v>
      </c>
      <c r="EI11" s="659">
        <f>EH11/AY11</f>
        <v>-0.17279200257017552</v>
      </c>
      <c r="EJ11" s="658">
        <f>BA11-AZ11</f>
        <v>-65</v>
      </c>
      <c r="EK11" s="659">
        <f>EJ11/AZ11</f>
        <v>-5.8708768380360567E-4</v>
      </c>
      <c r="EL11" s="658">
        <f>BB11-BA11</f>
        <v>-532</v>
      </c>
      <c r="EM11" s="659">
        <f>EL11/BA11</f>
        <v>-4.8079095534608813E-3</v>
      </c>
      <c r="EN11" s="658">
        <f>BC11-BB11</f>
        <v>-325</v>
      </c>
      <c r="EO11" s="659">
        <f>EN11/BB11</f>
        <v>-2.9513526276119472E-3</v>
      </c>
      <c r="EP11" s="658">
        <f>BD11-BC11</f>
        <v>13474</v>
      </c>
      <c r="EQ11" s="659">
        <f>EP11/BC11</f>
        <v>0.12272073155181522</v>
      </c>
      <c r="ER11" s="658">
        <f>BE11-BD11</f>
        <v>-13728</v>
      </c>
      <c r="ES11" s="659">
        <f>ER11/BD11</f>
        <v>-0.11136710257325502</v>
      </c>
      <c r="ET11" s="658">
        <f>BF11-BE11</f>
        <v>235</v>
      </c>
      <c r="EU11" s="659">
        <f>ET11/BE11</f>
        <v>2.1453350374292498E-3</v>
      </c>
      <c r="EV11" s="658">
        <f>BG11-BF11</f>
        <v>680</v>
      </c>
      <c r="EW11" s="808">
        <f>EV11/BF11</f>
        <v>6.1944887269414712E-3</v>
      </c>
      <c r="EX11" s="658">
        <f>BH11-BG11</f>
        <v>848</v>
      </c>
      <c r="EY11" s="659">
        <f>EX11/BG11</f>
        <v>7.6773346611742335E-3</v>
      </c>
      <c r="EZ11" s="658">
        <f>BI11-BH11</f>
        <v>24900</v>
      </c>
      <c r="FA11" s="659">
        <f>EZ11/BH11</f>
        <v>0.22371364653243847</v>
      </c>
      <c r="FB11" s="658">
        <f>BL11-BI11</f>
        <v>-22369</v>
      </c>
      <c r="FC11" s="659">
        <f>FB11/BI11</f>
        <v>-0.16423279957122824</v>
      </c>
      <c r="FD11" s="169">
        <f>BM11-BL11</f>
        <v>1580</v>
      </c>
      <c r="FE11" s="400">
        <f>FD11/BL11</f>
        <v>1.3879860147231934E-2</v>
      </c>
      <c r="FF11" s="169">
        <f>BN11-BM11</f>
        <v>461</v>
      </c>
      <c r="FG11" s="400">
        <f>FF11/BM11</f>
        <v>3.9943161141629269E-3</v>
      </c>
      <c r="FH11" s="169">
        <f>BO11-BN11</f>
        <v>725</v>
      </c>
      <c r="FI11" s="400">
        <f>FH11/BN11</f>
        <v>6.2567421790722761E-3</v>
      </c>
      <c r="FJ11" s="169">
        <f>BP11-BO11</f>
        <v>864</v>
      </c>
      <c r="FK11" s="400">
        <f>FJ11/BO11</f>
        <v>7.4099485420240137E-3</v>
      </c>
      <c r="FL11" s="169">
        <f>BQ11-BP11</f>
        <v>-171</v>
      </c>
      <c r="FM11" s="400">
        <f>FL11/BP11</f>
        <v>-1.4557651706054622E-3</v>
      </c>
      <c r="FN11" s="169">
        <f>BR11-BQ11</f>
        <v>25274</v>
      </c>
      <c r="FO11" s="400">
        <f>FN11/BQ11</f>
        <v>0.21547747947447846</v>
      </c>
      <c r="FP11" s="169">
        <f>BS11-BR11</f>
        <v>-25515</v>
      </c>
      <c r="FQ11" s="400">
        <f>FP11/BR11</f>
        <v>-0.17896848499302082</v>
      </c>
      <c r="FR11" s="169">
        <f>BT11-BS11</f>
        <v>419</v>
      </c>
      <c r="FS11" s="400">
        <f>FR11/BS11</f>
        <v>3.5796056453542015E-3</v>
      </c>
      <c r="FT11" s="169">
        <f>BU11-BT11</f>
        <v>1518</v>
      </c>
      <c r="FU11" s="400">
        <f>FT11/BT11</f>
        <v>1.2922338279234875E-2</v>
      </c>
      <c r="FV11" s="169">
        <f>BV11-BU11</f>
        <v>847</v>
      </c>
      <c r="FW11" s="400">
        <f>FV11/BU11</f>
        <v>7.1183050534082979E-3</v>
      </c>
      <c r="FX11" s="169">
        <f>BW11-BV11</f>
        <v>1298</v>
      </c>
      <c r="FY11" s="400">
        <f>FX11/BV11</f>
        <v>1.0831469675222805E-2</v>
      </c>
      <c r="FZ11" s="169">
        <f>BZ11-BW11</f>
        <v>27483</v>
      </c>
      <c r="GA11" s="400">
        <f>FZ11/BW11</f>
        <v>0.22688097478825103</v>
      </c>
      <c r="GB11" s="169">
        <f>CA11-BZ11</f>
        <v>-27436</v>
      </c>
      <c r="GC11" s="400">
        <f>GB11/BZ11</f>
        <v>-0.18460875942859833</v>
      </c>
      <c r="GD11" s="169">
        <f>CB11-CA11</f>
        <v>-526</v>
      </c>
      <c r="GE11" s="400">
        <f>GD11/CA11</f>
        <v>-4.340614452760746E-3</v>
      </c>
      <c r="GF11" s="169">
        <f>CC11-CB11</f>
        <v>70</v>
      </c>
      <c r="GG11" s="400">
        <f>GF11/CB11</f>
        <v>5.8016659069247021E-4</v>
      </c>
      <c r="GH11" s="169">
        <f>CD11-CC11</f>
        <v>-241</v>
      </c>
      <c r="GI11" s="400">
        <f>GH11/CC11</f>
        <v>-1.9962725201905156E-3</v>
      </c>
      <c r="GJ11" s="169">
        <f>CE11-CD11</f>
        <v>26446</v>
      </c>
      <c r="GK11" s="400">
        <f>GJ11/CD11</f>
        <v>0.2194980246339763</v>
      </c>
      <c r="GL11" s="169">
        <f>CF11-CE11</f>
        <v>-24253</v>
      </c>
      <c r="GM11" s="400">
        <f>GL11/CE11</f>
        <v>-0.16506499693731708</v>
      </c>
      <c r="GN11" s="169">
        <f>CG11-CF11</f>
        <v>-4064</v>
      </c>
      <c r="GO11" s="400">
        <f>GN11/CF11</f>
        <v>-3.3127644138673099E-2</v>
      </c>
      <c r="GP11" s="169">
        <f>CH11-CG11</f>
        <v>-620</v>
      </c>
      <c r="GQ11" s="400">
        <f>GP11/CG11</f>
        <v>-5.2270830347432408E-3</v>
      </c>
      <c r="GR11" s="169">
        <f>CI11-CH11</f>
        <v>598</v>
      </c>
      <c r="GS11" s="400">
        <f>GR11/CH11</f>
        <v>5.0680972600069497E-3</v>
      </c>
      <c r="GT11" s="169">
        <f>CJ11-CI11</f>
        <v>241</v>
      </c>
      <c r="GU11" s="400">
        <f>GT11/CI11</f>
        <v>2.0321946859373813E-3</v>
      </c>
      <c r="GV11" s="169">
        <f>CK11-CJ11</f>
        <v>466</v>
      </c>
      <c r="GW11" s="400">
        <f>GV11/CJ11</f>
        <v>3.9215026255554055E-3</v>
      </c>
      <c r="GX11" s="169">
        <f>CN11-CK11</f>
        <v>26492</v>
      </c>
      <c r="GY11" s="400">
        <f>GX11/CK11</f>
        <v>0.22206575131184095</v>
      </c>
      <c r="GZ11" s="169">
        <f>CO11-CN11</f>
        <v>-29584</v>
      </c>
      <c r="HA11" s="400">
        <f>GZ11/CN11</f>
        <v>-0.20292201111187325</v>
      </c>
      <c r="HB11" s="169">
        <f>CP11-CO11</f>
        <v>-1177</v>
      </c>
      <c r="HC11" s="400">
        <f>HB11/CO11</f>
        <v>-1.0128564790114107E-2</v>
      </c>
      <c r="HD11" s="169">
        <f>CQ11-CP11</f>
        <v>4124</v>
      </c>
      <c r="HE11" s="400">
        <f>HD11/CP11</f>
        <v>3.5851828669292089E-2</v>
      </c>
      <c r="HF11" s="169">
        <f>CR11-CQ11</f>
        <v>-545</v>
      </c>
      <c r="HG11" s="400">
        <f>HF11/CQ11</f>
        <v>-4.5739511384522424E-3</v>
      </c>
      <c r="HH11" s="169">
        <f>CS11-CR11</f>
        <v>19855</v>
      </c>
      <c r="HI11" s="400">
        <f>HH11/CR11</f>
        <v>0.16740017536759746</v>
      </c>
      <c r="HJ11" s="169">
        <f>CT11-CS11</f>
        <v>-15786</v>
      </c>
      <c r="HK11" s="400">
        <f>HJ11/CS11</f>
        <v>-0.11400879657381394</v>
      </c>
      <c r="HL11" s="169">
        <f>CU11-CT11</f>
        <v>-4326</v>
      </c>
      <c r="HM11" s="400">
        <f>HL11/CT11</f>
        <v>-3.5263333795250942E-2</v>
      </c>
      <c r="HN11" s="169">
        <f>CV11-CU11</f>
        <v>343</v>
      </c>
      <c r="HO11" s="400">
        <f>HN11/CU11</f>
        <v>2.8981588664227596E-3</v>
      </c>
      <c r="HP11" s="169">
        <f>CW11-CV11</f>
        <v>254</v>
      </c>
      <c r="HQ11" s="400">
        <f>HP11/CV11</f>
        <v>2.1399565268674071E-3</v>
      </c>
      <c r="HR11" s="169">
        <f>CX11-CW11</f>
        <v>186</v>
      </c>
      <c r="HS11" s="400">
        <f>HR11/CW11</f>
        <v>1.563708511282241E-3</v>
      </c>
      <c r="HT11" s="169">
        <f>CY11-CX11</f>
        <v>26768</v>
      </c>
      <c r="HU11" s="400">
        <f>HT11/CX11</f>
        <v>0.22468816626655699</v>
      </c>
      <c r="HV11" s="169">
        <f>DB11-CY11</f>
        <v>-25569</v>
      </c>
      <c r="HW11" s="400">
        <f>HV11/CY11</f>
        <v>-0.17524776905045852</v>
      </c>
      <c r="HX11" s="169">
        <f>DC11-DB11</f>
        <v>106</v>
      </c>
      <c r="HY11" s="400">
        <f>HX11/DB11</f>
        <v>8.8088886672816268E-4</v>
      </c>
      <c r="HZ11" s="169">
        <f>DD11-DC11</f>
        <v>18</v>
      </c>
      <c r="IA11" s="400">
        <f>HZ11/DD11</f>
        <v>1.4943091725678042E-4</v>
      </c>
      <c r="IB11" s="169">
        <f>DE11-DD11</f>
        <v>3239</v>
      </c>
      <c r="IC11" s="400">
        <f>IB11/DD11</f>
        <v>2.6889263388595101E-2</v>
      </c>
      <c r="ID11" s="169">
        <f>DF11-DE11</f>
        <v>-584</v>
      </c>
      <c r="IE11" s="400">
        <f>ID11/DO11</f>
        <v>-4.6782842115918617E-3</v>
      </c>
      <c r="IF11" s="169">
        <f>DG11-DF11</f>
        <v>27562</v>
      </c>
      <c r="IG11" s="400">
        <f>IF11/DF11</f>
        <v>0.22387744492819547</v>
      </c>
      <c r="IH11" s="169">
        <f>DH11-DG11</f>
        <v>-27925</v>
      </c>
      <c r="II11" s="400">
        <f>IH11/DG11</f>
        <v>-0.18533389967744932</v>
      </c>
      <c r="IJ11" s="169">
        <f>DI11-DH11</f>
        <v>-323</v>
      </c>
      <c r="IK11" s="400">
        <f>IJ11/DH11</f>
        <v>-2.6313859990712753E-3</v>
      </c>
      <c r="IL11" s="169">
        <f>DJ11-DI11</f>
        <v>6</v>
      </c>
      <c r="IM11" s="400">
        <f>IL11/DI11</f>
        <v>4.9009197392710702E-5</v>
      </c>
      <c r="IN11" s="169">
        <f>DK11-DJ11</f>
        <v>772</v>
      </c>
      <c r="IO11" s="400">
        <f>IN11/DJ11</f>
        <v>6.3055410350235236E-3</v>
      </c>
      <c r="IP11" s="169">
        <f>DL11-DK11</f>
        <v>427</v>
      </c>
      <c r="IQ11" s="400">
        <f>IP11/DK11</f>
        <v>3.4657965650465895E-3</v>
      </c>
      <c r="IR11" s="169">
        <f>EK11-EJ11</f>
        <v>64.999412912316203</v>
      </c>
      <c r="IS11" s="400">
        <f>IR11/EJ11</f>
        <v>-0.99999096788178776</v>
      </c>
      <c r="IT11" s="169">
        <f>DP11-DM11</f>
        <v>0</v>
      </c>
      <c r="IU11" s="1199" t="e">
        <f>IT11/DM11</f>
        <v>#DIV/0!</v>
      </c>
      <c r="IV11" s="169">
        <f>DQ11-DP11</f>
        <v>0</v>
      </c>
      <c r="IW11" s="1199" t="e">
        <f>IV11/DP11</f>
        <v>#DIV/0!</v>
      </c>
      <c r="IX11" s="169">
        <f>DR11-DQ11</f>
        <v>0</v>
      </c>
      <c r="IY11" s="1199" t="e">
        <f>IX11/DQ11</f>
        <v>#DIV/0!</v>
      </c>
      <c r="IZ11" s="169">
        <f>DS11-DR11</f>
        <v>0</v>
      </c>
      <c r="JA11" s="1199" t="e">
        <f>IZ11/DS11</f>
        <v>#DIV/0!</v>
      </c>
      <c r="JB11" s="169">
        <f>DT11-DS11</f>
        <v>0</v>
      </c>
      <c r="JC11" s="1198" t="e">
        <f>JB11/DS11</f>
        <v>#DIV/0!</v>
      </c>
      <c r="JD11" s="169">
        <f>DU11-DT11</f>
        <v>0</v>
      </c>
      <c r="JE11" s="1198" t="e">
        <f>JD11/DT11</f>
        <v>#DIV/0!</v>
      </c>
      <c r="JF11" s="169">
        <f>DV11-DU11</f>
        <v>0</v>
      </c>
      <c r="JG11" s="1198" t="e">
        <f>JF11/DU11</f>
        <v>#DIV/0!</v>
      </c>
      <c r="JH11" s="169">
        <f>DW11-DV11</f>
        <v>0</v>
      </c>
      <c r="JI11" s="1198" t="e">
        <f>JH11/DV11</f>
        <v>#DIV/0!</v>
      </c>
      <c r="JJ11" s="169">
        <f>DX11-DW11</f>
        <v>0</v>
      </c>
      <c r="JK11" s="1198" t="e">
        <f>JJ11/DW11</f>
        <v>#DIV/0!</v>
      </c>
      <c r="JL11" s="169">
        <f>DY11-DX11</f>
        <v>0</v>
      </c>
      <c r="JM11" s="1198" t="e">
        <f>JL11/DX11</f>
        <v>#DIV/0!</v>
      </c>
      <c r="JN11" s="169">
        <f>DZ11-DY11</f>
        <v>0</v>
      </c>
      <c r="JO11" s="1198" t="e">
        <f>JN11/DY11</f>
        <v>#DIV/0!</v>
      </c>
      <c r="JP11" s="169">
        <f>EA11-DZ11</f>
        <v>0</v>
      </c>
      <c r="JQ11" s="1198" t="e">
        <f>JP11/DZ11</f>
        <v>#DIV/0!</v>
      </c>
      <c r="JR11" s="99">
        <f>CX11</f>
        <v>119134</v>
      </c>
      <c r="JS11" s="1088">
        <f>DL11</f>
        <v>123631</v>
      </c>
      <c r="JT11" s="169">
        <f>JS11-JR11</f>
        <v>4497</v>
      </c>
      <c r="JU11" s="106">
        <f t="shared" ref="JU11" si="189">IF(ISERROR(JT11/JR11),0,JT11/JR11)</f>
        <v>3.7747410478956467E-2</v>
      </c>
      <c r="JV11" s="696"/>
      <c r="JW11" s="696"/>
      <c r="JX11" s="696"/>
      <c r="JZ11" s="258" t="e">
        <f>#REF!</f>
        <v>#REF!</v>
      </c>
      <c r="KA11" s="258" t="e">
        <f>#REF!</f>
        <v>#REF!</v>
      </c>
      <c r="KB11" s="258" t="e">
        <f>#REF!</f>
        <v>#REF!</v>
      </c>
      <c r="KC11" s="258" t="e">
        <f>#REF!</f>
        <v>#REF!</v>
      </c>
      <c r="KD11" s="258" t="e">
        <f>#REF!</f>
        <v>#REF!</v>
      </c>
      <c r="KE11" s="258" t="e">
        <f>#REF!</f>
        <v>#REF!</v>
      </c>
      <c r="KF11" s="258" t="e">
        <f>#REF!</f>
        <v>#REF!</v>
      </c>
      <c r="KG11" s="258" t="e">
        <f>#REF!</f>
        <v>#REF!</v>
      </c>
      <c r="KH11" s="258" t="e">
        <f>#REF!</f>
        <v>#REF!</v>
      </c>
      <c r="KI11" s="258" t="e">
        <f>#REF!</f>
        <v>#REF!</v>
      </c>
      <c r="KJ11" s="258" t="e">
        <f>#REF!</f>
        <v>#REF!</v>
      </c>
      <c r="KK11" s="259">
        <f t="shared" si="170"/>
        <v>111549</v>
      </c>
      <c r="KL11" s="259">
        <f t="shared" si="170"/>
        <v>134889</v>
      </c>
      <c r="KM11" s="259">
        <f t="shared" si="170"/>
        <v>111390</v>
      </c>
      <c r="KN11" s="259">
        <f t="shared" si="170"/>
        <v>111467</v>
      </c>
      <c r="KO11" s="259">
        <f t="shared" si="170"/>
        <v>111297</v>
      </c>
      <c r="KP11" s="259">
        <f t="shared" si="170"/>
        <v>111106</v>
      </c>
      <c r="KQ11" s="259">
        <f t="shared" si="170"/>
        <v>111020</v>
      </c>
      <c r="KR11" s="259">
        <f t="shared" si="170"/>
        <v>132508</v>
      </c>
      <c r="KS11" s="259">
        <f t="shared" si="170"/>
        <v>110944</v>
      </c>
      <c r="KT11" s="259">
        <f t="shared" si="170"/>
        <v>111316</v>
      </c>
      <c r="KU11" s="259">
        <f t="shared" si="170"/>
        <v>111603</v>
      </c>
      <c r="KV11" s="259">
        <f t="shared" si="170"/>
        <v>112436</v>
      </c>
      <c r="KW11" s="259">
        <f t="shared" si="171"/>
        <v>112399</v>
      </c>
      <c r="KX11" s="259">
        <f t="shared" si="171"/>
        <v>133843</v>
      </c>
      <c r="KY11" s="259">
        <f t="shared" si="171"/>
        <v>110716</v>
      </c>
      <c r="KZ11" s="259">
        <f t="shared" si="171"/>
        <v>110651</v>
      </c>
      <c r="LA11" s="259">
        <f t="shared" si="171"/>
        <v>110119</v>
      </c>
      <c r="LB11" s="259">
        <f t="shared" si="171"/>
        <v>109794</v>
      </c>
      <c r="LC11" s="259">
        <f t="shared" si="171"/>
        <v>123268</v>
      </c>
      <c r="LD11" s="259">
        <f t="shared" si="171"/>
        <v>109540</v>
      </c>
      <c r="LE11" s="259">
        <f t="shared" si="171"/>
        <v>109775</v>
      </c>
      <c r="LF11" s="259">
        <f t="shared" si="171"/>
        <v>110455</v>
      </c>
      <c r="LG11" s="259">
        <f t="shared" si="171"/>
        <v>111303</v>
      </c>
      <c r="LH11" s="259">
        <f t="shared" si="171"/>
        <v>136203</v>
      </c>
      <c r="LI11" s="786">
        <f t="shared" si="172"/>
        <v>113834</v>
      </c>
      <c r="LJ11" s="786">
        <f t="shared" si="172"/>
        <v>115414</v>
      </c>
      <c r="LK11" s="786">
        <f t="shared" si="172"/>
        <v>115875</v>
      </c>
      <c r="LL11" s="786">
        <f t="shared" si="172"/>
        <v>116600</v>
      </c>
      <c r="LM11" s="786">
        <f t="shared" si="172"/>
        <v>117464</v>
      </c>
      <c r="LN11" s="786">
        <f t="shared" si="172"/>
        <v>117293</v>
      </c>
      <c r="LO11" s="786">
        <f t="shared" si="172"/>
        <v>142567</v>
      </c>
      <c r="LP11" s="786">
        <f t="shared" si="172"/>
        <v>117052</v>
      </c>
      <c r="LQ11" s="786">
        <f t="shared" si="172"/>
        <v>117471</v>
      </c>
      <c r="LR11" s="786">
        <f t="shared" si="172"/>
        <v>118989</v>
      </c>
      <c r="LS11" s="786">
        <f t="shared" si="172"/>
        <v>119836</v>
      </c>
      <c r="LT11" s="786">
        <f t="shared" si="172"/>
        <v>121134</v>
      </c>
      <c r="LU11" s="898">
        <f t="shared" si="173"/>
        <v>148617</v>
      </c>
      <c r="LV11" s="898">
        <f t="shared" si="173"/>
        <v>121181</v>
      </c>
      <c r="LW11" s="898">
        <f t="shared" si="173"/>
        <v>120655</v>
      </c>
      <c r="LX11" s="898">
        <f t="shared" si="173"/>
        <v>120725</v>
      </c>
      <c r="LY11" s="898">
        <f t="shared" si="173"/>
        <v>120484</v>
      </c>
      <c r="LZ11" s="898">
        <f t="shared" si="173"/>
        <v>146930</v>
      </c>
      <c r="MA11" s="898">
        <f t="shared" si="173"/>
        <v>122677</v>
      </c>
      <c r="MB11" s="898">
        <f t="shared" si="173"/>
        <v>118613</v>
      </c>
      <c r="MC11" s="898">
        <f t="shared" si="173"/>
        <v>117993</v>
      </c>
      <c r="MD11" s="898">
        <f t="shared" si="173"/>
        <v>118591</v>
      </c>
      <c r="ME11" s="898">
        <f t="shared" si="173"/>
        <v>118832</v>
      </c>
      <c r="MF11" s="898">
        <f t="shared" si="173"/>
        <v>119298</v>
      </c>
      <c r="MG11" s="957">
        <f t="shared" si="174"/>
        <v>145790</v>
      </c>
      <c r="MH11" s="957">
        <f t="shared" si="174"/>
        <v>116206</v>
      </c>
      <c r="MI11" s="957">
        <f t="shared" si="174"/>
        <v>115029</v>
      </c>
      <c r="MJ11" s="957">
        <f t="shared" si="174"/>
        <v>119153</v>
      </c>
      <c r="MK11" s="957">
        <f t="shared" si="174"/>
        <v>118608</v>
      </c>
      <c r="ML11" s="957">
        <f t="shared" si="174"/>
        <v>138463</v>
      </c>
      <c r="MM11" s="957">
        <f t="shared" si="174"/>
        <v>122677</v>
      </c>
      <c r="MN11" s="957">
        <f t="shared" si="174"/>
        <v>118351</v>
      </c>
      <c r="MO11" s="957">
        <f t="shared" si="174"/>
        <v>118694</v>
      </c>
      <c r="MP11" s="957">
        <f t="shared" si="174"/>
        <v>118948</v>
      </c>
      <c r="MQ11" s="957">
        <f t="shared" si="174"/>
        <v>119134</v>
      </c>
      <c r="MR11" s="957">
        <f t="shared" si="174"/>
        <v>145902</v>
      </c>
      <c r="MS11" s="1153">
        <f t="shared" si="175"/>
        <v>120333</v>
      </c>
      <c r="MT11" s="1153">
        <f t="shared" si="175"/>
        <v>120439</v>
      </c>
      <c r="MU11" s="1153">
        <f t="shared" si="175"/>
        <v>120457</v>
      </c>
      <c r="MV11" s="1153">
        <f t="shared" si="175"/>
        <v>123696</v>
      </c>
      <c r="MW11" s="1153">
        <f t="shared" si="175"/>
        <v>123112</v>
      </c>
      <c r="MX11" s="1153">
        <f t="shared" si="175"/>
        <v>150674</v>
      </c>
      <c r="MY11" s="1153">
        <f t="shared" si="175"/>
        <v>122749</v>
      </c>
      <c r="MZ11" s="1153">
        <f t="shared" si="175"/>
        <v>122426</v>
      </c>
      <c r="NA11" s="1153">
        <f t="shared" si="175"/>
        <v>122432</v>
      </c>
      <c r="NB11" s="1153">
        <f t="shared" si="175"/>
        <v>123204</v>
      </c>
      <c r="NC11" s="1153">
        <f t="shared" si="175"/>
        <v>123631</v>
      </c>
      <c r="ND11" s="1153">
        <f t="shared" si="175"/>
        <v>0</v>
      </c>
      <c r="NE11" s="1175">
        <f t="shared" si="176"/>
        <v>0</v>
      </c>
      <c r="NF11" s="1175">
        <f t="shared" si="176"/>
        <v>0</v>
      </c>
      <c r="NG11" s="1175">
        <f t="shared" si="176"/>
        <v>0</v>
      </c>
      <c r="NH11" s="1175">
        <f t="shared" si="176"/>
        <v>0</v>
      </c>
      <c r="NI11" s="1175">
        <f t="shared" si="176"/>
        <v>0</v>
      </c>
      <c r="NJ11" s="1175">
        <f t="shared" si="176"/>
        <v>0</v>
      </c>
      <c r="NK11" s="1175">
        <f t="shared" si="176"/>
        <v>0</v>
      </c>
      <c r="NL11" s="1175">
        <f t="shared" si="176"/>
        <v>0</v>
      </c>
      <c r="NM11" s="1175">
        <f t="shared" si="176"/>
        <v>0</v>
      </c>
      <c r="NN11" s="1175">
        <f t="shared" si="176"/>
        <v>0</v>
      </c>
      <c r="NO11" s="1175">
        <f t="shared" si="176"/>
        <v>0</v>
      </c>
      <c r="NP11" s="1175">
        <f t="shared" si="176"/>
        <v>0</v>
      </c>
    </row>
    <row r="12" spans="1:380" s="3" customFormat="1" ht="21.75" customHeight="1" x14ac:dyDescent="0.25">
      <c r="A12" s="763">
        <v>2</v>
      </c>
      <c r="B12" s="5" t="s">
        <v>90</v>
      </c>
      <c r="C12" s="5"/>
      <c r="D12" s="5"/>
      <c r="H12" s="367"/>
      <c r="I12" s="196"/>
      <c r="J12" s="18"/>
      <c r="K12" s="196"/>
      <c r="L12" s="18"/>
      <c r="M12" s="196" t="s">
        <v>124</v>
      </c>
      <c r="N12" s="18"/>
      <c r="O12" s="196"/>
      <c r="P12" s="18"/>
      <c r="Q12" s="196"/>
      <c r="R12" s="18"/>
      <c r="S12" s="196"/>
      <c r="T12" s="129"/>
      <c r="U12" s="149"/>
      <c r="V12" s="367"/>
      <c r="W12" s="196"/>
      <c r="X12" s="18"/>
      <c r="Y12" s="196"/>
      <c r="Z12" s="18"/>
      <c r="AA12" s="196" t="s">
        <v>146</v>
      </c>
      <c r="AB12" s="18"/>
      <c r="AC12" s="196"/>
      <c r="AD12" s="18"/>
      <c r="AE12" s="196"/>
      <c r="AF12" s="18"/>
      <c r="AG12" s="196"/>
      <c r="AH12" s="129"/>
      <c r="AI12" s="149"/>
      <c r="AJ12" s="367"/>
      <c r="AK12" s="196"/>
      <c r="AL12" s="18"/>
      <c r="AM12" s="196"/>
      <c r="AN12" s="18"/>
      <c r="AO12" s="196" t="s">
        <v>183</v>
      </c>
      <c r="AP12" s="18"/>
      <c r="AQ12" s="657"/>
      <c r="AR12" s="206"/>
      <c r="AS12" s="196"/>
      <c r="AT12" s="18"/>
      <c r="AU12" s="196" t="s">
        <v>196</v>
      </c>
      <c r="AV12" s="129"/>
      <c r="AW12" s="149"/>
      <c r="AX12" s="367"/>
      <c r="AY12" s="196"/>
      <c r="AZ12" s="18"/>
      <c r="BA12" s="196" t="s">
        <v>202</v>
      </c>
      <c r="BB12" s="206" t="s">
        <v>206</v>
      </c>
      <c r="BC12" s="196"/>
      <c r="BD12" s="206" t="s">
        <v>212</v>
      </c>
      <c r="BE12" s="657"/>
      <c r="BF12" s="18"/>
      <c r="BG12" s="806"/>
      <c r="BH12" s="206" t="s">
        <v>235</v>
      </c>
      <c r="BI12" s="196"/>
      <c r="BJ12" s="129"/>
      <c r="BK12" s="149"/>
      <c r="BL12" s="367"/>
      <c r="BM12" s="196"/>
      <c r="BN12" s="18"/>
      <c r="BO12" s="196"/>
      <c r="BP12" s="206"/>
      <c r="BQ12" s="196"/>
      <c r="BR12" s="206" t="s">
        <v>248</v>
      </c>
      <c r="BS12" s="657"/>
      <c r="BT12" s="18"/>
      <c r="BU12" s="18"/>
      <c r="BV12" s="18"/>
      <c r="BW12" s="206" t="s">
        <v>255</v>
      </c>
      <c r="BX12" s="129"/>
      <c r="BY12" s="149"/>
      <c r="BZ12" s="918"/>
      <c r="CA12" s="196"/>
      <c r="CB12" s="18"/>
      <c r="CC12" s="196"/>
      <c r="CD12" s="206"/>
      <c r="CE12" s="196"/>
      <c r="CF12" s="206" t="s">
        <v>261</v>
      </c>
      <c r="CG12" s="196"/>
      <c r="CH12" s="18"/>
      <c r="CI12" s="206" t="s">
        <v>265</v>
      </c>
      <c r="CJ12" s="18"/>
      <c r="CK12" s="18"/>
      <c r="CL12" s="129"/>
      <c r="CM12" s="149"/>
      <c r="CN12" s="918"/>
      <c r="CO12" s="978"/>
      <c r="CP12" s="18"/>
      <c r="CQ12" s="196"/>
      <c r="CR12" s="206"/>
      <c r="CS12" s="196"/>
      <c r="CT12" s="206"/>
      <c r="CU12" s="196" t="s">
        <v>276</v>
      </c>
      <c r="CV12" s="18"/>
      <c r="CW12" s="1095"/>
      <c r="CX12" s="18"/>
      <c r="CY12" s="978"/>
      <c r="CZ12" s="129"/>
      <c r="DA12" s="149"/>
      <c r="DB12" s="918"/>
      <c r="DC12" s="978"/>
      <c r="DD12" s="18"/>
      <c r="DE12" s="196"/>
      <c r="DF12" s="206"/>
      <c r="DG12" s="196"/>
      <c r="DH12" s="206" t="s">
        <v>299</v>
      </c>
      <c r="DI12" s="196"/>
      <c r="DJ12" s="18"/>
      <c r="DK12" s="196"/>
      <c r="DL12" s="18"/>
      <c r="DM12" s="196"/>
      <c r="DN12" s="129"/>
      <c r="DO12" s="149"/>
      <c r="DP12" s="918"/>
      <c r="DQ12" s="978"/>
      <c r="DR12" s="18"/>
      <c r="DS12" s="196"/>
      <c r="DT12" s="206"/>
      <c r="DU12" s="196"/>
      <c r="DV12" s="206"/>
      <c r="DW12" s="196"/>
      <c r="DX12" s="18"/>
      <c r="DY12" s="196"/>
      <c r="DZ12" s="18"/>
      <c r="EA12" s="196"/>
      <c r="EB12" s="129"/>
      <c r="EC12" s="149"/>
      <c r="ED12" s="660"/>
      <c r="EE12" s="661"/>
      <c r="EF12" s="660"/>
      <c r="EG12" s="661"/>
      <c r="EH12" s="660"/>
      <c r="EI12" s="661"/>
      <c r="EJ12" s="660"/>
      <c r="EK12" s="661"/>
      <c r="EL12" s="660"/>
      <c r="EM12" s="661"/>
      <c r="EN12" s="660"/>
      <c r="EO12" s="661"/>
      <c r="EP12" s="660"/>
      <c r="EQ12" s="661"/>
      <c r="ER12" s="660"/>
      <c r="ES12" s="661"/>
      <c r="ET12" s="660"/>
      <c r="EU12" s="661"/>
      <c r="EV12" s="660"/>
      <c r="EW12" s="108"/>
      <c r="EX12" s="660"/>
      <c r="EY12" s="661"/>
      <c r="EZ12" s="660"/>
      <c r="FA12" s="661"/>
      <c r="FB12" s="660"/>
      <c r="FC12" s="66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314"/>
      <c r="IG12" s="401"/>
      <c r="IH12" s="314"/>
      <c r="II12" s="401"/>
      <c r="IJ12" s="314"/>
      <c r="IK12" s="401"/>
      <c r="IL12" s="314"/>
      <c r="IM12" s="401"/>
      <c r="IN12" s="314"/>
      <c r="IO12" s="401"/>
      <c r="IP12" s="314"/>
      <c r="IQ12" s="401"/>
      <c r="IR12" s="314"/>
      <c r="IS12" s="401"/>
      <c r="IT12" s="314"/>
      <c r="IU12" s="401"/>
      <c r="IV12" s="314"/>
      <c r="IW12" s="401"/>
      <c r="IX12" s="314"/>
      <c r="IY12" s="401"/>
      <c r="IZ12" s="314"/>
      <c r="JA12" s="401"/>
      <c r="JB12" s="314"/>
      <c r="JC12" s="401"/>
      <c r="JD12" s="314"/>
      <c r="JE12" s="401"/>
      <c r="JF12" s="314"/>
      <c r="JG12" s="401"/>
      <c r="JH12" s="314"/>
      <c r="JI12" s="401"/>
      <c r="JJ12" s="314"/>
      <c r="JK12" s="401"/>
      <c r="JL12" s="314"/>
      <c r="JM12" s="401"/>
      <c r="JN12" s="314"/>
      <c r="JO12" s="401"/>
      <c r="JP12" s="314"/>
      <c r="JQ12" s="401"/>
      <c r="JR12" s="18"/>
      <c r="JS12" s="1055"/>
      <c r="JT12" s="107"/>
      <c r="JU12" s="108"/>
      <c r="JV12" s="697"/>
      <c r="JW12" s="697"/>
      <c r="JX12" s="697"/>
      <c r="JZ12" s="260"/>
      <c r="KA12" s="260"/>
      <c r="KB12" s="260"/>
      <c r="KC12" s="260"/>
      <c r="KD12" s="260"/>
      <c r="KE12" s="260"/>
      <c r="KF12" s="260"/>
      <c r="KG12" s="260"/>
      <c r="KH12" s="260"/>
      <c r="KI12" s="260"/>
      <c r="KJ12" s="260"/>
      <c r="KK12" s="261"/>
      <c r="KL12" s="261"/>
      <c r="KM12" s="261"/>
      <c r="KN12" s="261"/>
      <c r="KO12" s="261"/>
      <c r="KP12" s="261"/>
      <c r="KQ12" s="261"/>
      <c r="KR12" s="261"/>
      <c r="KS12" s="261"/>
      <c r="KT12" s="261"/>
      <c r="KU12" s="261"/>
      <c r="KV12" s="261"/>
      <c r="KW12" s="261"/>
      <c r="KX12" s="261"/>
      <c r="KY12" s="261"/>
      <c r="KZ12" s="261"/>
      <c r="LA12" s="261"/>
      <c r="LB12" s="261"/>
      <c r="LC12" s="261"/>
      <c r="LD12" s="261"/>
      <c r="LE12" s="261"/>
      <c r="LF12" s="261"/>
      <c r="LG12" s="261"/>
      <c r="LH12" s="261"/>
      <c r="LI12" s="787"/>
      <c r="LJ12" s="787"/>
      <c r="LK12" s="787"/>
      <c r="LL12" s="787"/>
      <c r="LM12" s="787"/>
      <c r="LN12" s="787"/>
      <c r="LO12" s="787"/>
      <c r="LP12" s="787"/>
      <c r="LQ12" s="787"/>
      <c r="LR12" s="787"/>
      <c r="LS12" s="787"/>
      <c r="LT12" s="787"/>
      <c r="LU12" s="899"/>
      <c r="LV12" s="899"/>
      <c r="LW12" s="899"/>
      <c r="LX12" s="899"/>
      <c r="LY12" s="899"/>
      <c r="LZ12" s="899"/>
      <c r="MA12" s="899"/>
      <c r="MB12" s="899"/>
      <c r="MC12" s="899"/>
      <c r="MD12" s="899"/>
      <c r="ME12" s="899"/>
      <c r="MF12" s="899"/>
      <c r="MG12" s="958"/>
      <c r="MH12" s="958"/>
      <c r="MI12" s="958"/>
      <c r="MJ12" s="958"/>
      <c r="MK12" s="958"/>
      <c r="ML12" s="958"/>
      <c r="MM12" s="958"/>
      <c r="MN12" s="958"/>
      <c r="MO12" s="958"/>
      <c r="MP12" s="958"/>
      <c r="MQ12" s="958"/>
      <c r="MR12" s="958"/>
      <c r="MS12" s="1154"/>
      <c r="MT12" s="1154"/>
      <c r="MU12" s="1154"/>
      <c r="MV12" s="1154"/>
      <c r="MW12" s="1154"/>
      <c r="MX12" s="1154"/>
      <c r="MY12" s="1154"/>
      <c r="MZ12" s="1154"/>
      <c r="NA12" s="1154"/>
      <c r="NB12" s="1154"/>
      <c r="NC12" s="1154"/>
      <c r="ND12" s="1154"/>
      <c r="NE12" s="1176"/>
      <c r="NF12" s="1176"/>
      <c r="NG12" s="1176"/>
      <c r="NH12" s="1176"/>
      <c r="NI12" s="1176"/>
      <c r="NJ12" s="1176"/>
      <c r="NK12" s="1176"/>
      <c r="NL12" s="1176"/>
      <c r="NM12" s="1176"/>
      <c r="NN12" s="1176"/>
      <c r="NO12" s="1176"/>
      <c r="NP12" s="1176"/>
    </row>
    <row r="13" spans="1:380" x14ac:dyDescent="0.25">
      <c r="A13" s="764"/>
      <c r="B13" s="56">
        <v>2.1</v>
      </c>
      <c r="C13" s="13"/>
      <c r="D13" s="13"/>
      <c r="E13" s="1236" t="s">
        <v>0</v>
      </c>
      <c r="F13" s="1236"/>
      <c r="G13" s="1237"/>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90">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91">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92">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93">SUM(BZ13:CK13)/$CL$4</f>
        <v>3488.75</v>
      </c>
      <c r="CN13" s="23">
        <v>3075</v>
      </c>
      <c r="CO13" s="70">
        <v>3392</v>
      </c>
      <c r="CP13" s="23">
        <v>3467</v>
      </c>
      <c r="CQ13" s="70">
        <v>3725</v>
      </c>
      <c r="CR13" s="23">
        <v>3142</v>
      </c>
      <c r="CS13" s="70">
        <v>2963</v>
      </c>
      <c r="CT13" s="1025">
        <v>3473</v>
      </c>
      <c r="CU13" s="70">
        <v>3483</v>
      </c>
      <c r="CV13" s="23">
        <v>2737</v>
      </c>
      <c r="CW13" s="1062">
        <v>2392</v>
      </c>
      <c r="CX13" s="23">
        <v>2523</v>
      </c>
      <c r="CY13" s="70">
        <v>2313</v>
      </c>
      <c r="CZ13" s="130">
        <f>SUM(CN13:CY13)</f>
        <v>36685</v>
      </c>
      <c r="DA13" s="163">
        <f t="shared" ref="DA13:DA20" si="194">SUM(CN13:CY13)/$CZ$4</f>
        <v>3057.0833333333335</v>
      </c>
      <c r="DB13" s="23">
        <v>2263</v>
      </c>
      <c r="DC13" s="70">
        <v>2409</v>
      </c>
      <c r="DD13" s="23">
        <v>1903</v>
      </c>
      <c r="DE13" s="70">
        <v>2454</v>
      </c>
      <c r="DF13" s="23">
        <v>2005</v>
      </c>
      <c r="DG13" s="70">
        <v>1943</v>
      </c>
      <c r="DH13" s="1025">
        <v>3304</v>
      </c>
      <c r="DI13" s="70">
        <v>2994</v>
      </c>
      <c r="DJ13" s="23">
        <v>2464</v>
      </c>
      <c r="DK13" s="70">
        <v>2405</v>
      </c>
      <c r="DL13" s="23">
        <v>2133</v>
      </c>
      <c r="DM13" s="70"/>
      <c r="DN13" s="130">
        <f>SUM(DB13:DM13)</f>
        <v>26277</v>
      </c>
      <c r="DO13" s="163">
        <f t="shared" ref="DO13:DO20" si="195">SUM(DB13:DM13)/$DN$4</f>
        <v>2388.818181818182</v>
      </c>
      <c r="DP13" s="23"/>
      <c r="DQ13" s="70"/>
      <c r="DR13" s="23"/>
      <c r="DS13" s="70"/>
      <c r="DT13" s="23"/>
      <c r="DU13" s="70"/>
      <c r="DV13" s="1025"/>
      <c r="DW13" s="872"/>
      <c r="DX13" s="23"/>
      <c r="DY13" s="872"/>
      <c r="DZ13" s="23"/>
      <c r="EA13" s="872"/>
      <c r="EB13" s="130">
        <f>SUM(DP13:EA13)</f>
        <v>0</v>
      </c>
      <c r="EC13" s="163" t="e">
        <f t="shared" ref="EC13:EC20" si="196">SUM(DP13:EA13)/$EB$4</f>
        <v>#DIV/0!</v>
      </c>
      <c r="ED13" s="662">
        <f t="shared" ref="ED13:ED20" si="197">AX13-AU13</f>
        <v>416</v>
      </c>
      <c r="EE13" s="663">
        <f t="shared" ref="EE13:EE20" si="198">ED13/AU13</f>
        <v>0.10735483870967742</v>
      </c>
      <c r="EF13" s="662">
        <f t="shared" ref="EF13:EF20" si="199">AY13-AX13</f>
        <v>-135</v>
      </c>
      <c r="EG13" s="663">
        <f t="shared" ref="EG13:EG20" si="200">EF13/AX13</f>
        <v>-3.1461197855977625E-2</v>
      </c>
      <c r="EH13" s="662">
        <f t="shared" ref="EH13:EH20" si="201">AZ13-AY13</f>
        <v>1133</v>
      </c>
      <c r="EI13" s="663">
        <f t="shared" ref="EI13:EI20" si="202">EH13/AY13</f>
        <v>0.2726179018286814</v>
      </c>
      <c r="EJ13" s="662">
        <f t="shared" ref="EJ13:EJ20" si="203">BA13-AZ13</f>
        <v>10186</v>
      </c>
      <c r="EK13" s="663">
        <f t="shared" ref="EK13:EK20" si="204">EJ13/AZ13</f>
        <v>1.9258839100018907</v>
      </c>
      <c r="EL13" s="662">
        <f t="shared" ref="EL13:EL20" si="205">BB13-BA13</f>
        <v>-9038</v>
      </c>
      <c r="EM13" s="663">
        <f t="shared" ref="EM13:EM20" si="206">EL13/BA13</f>
        <v>-0.58403877221324718</v>
      </c>
      <c r="EN13" s="662">
        <f t="shared" ref="EN13:EN20" si="207">BC13-BB13</f>
        <v>-1058</v>
      </c>
      <c r="EO13" s="663">
        <f t="shared" ref="EO13:EO20" si="208">EN13/BB13</f>
        <v>-0.1643622805654808</v>
      </c>
      <c r="EP13" s="662">
        <f t="shared" ref="EP13:EP20" si="209">BD13-BC13</f>
        <v>532</v>
      </c>
      <c r="EQ13" s="663">
        <f t="shared" ref="EQ13:EQ20" si="210">EP13/BC13</f>
        <v>9.8903141847927117E-2</v>
      </c>
      <c r="ER13" s="662">
        <f t="shared" ref="ER13:ER20" si="211">BE13-BD13</f>
        <v>-1761</v>
      </c>
      <c r="ES13" s="663">
        <f t="shared" ref="ES13:ES20" si="212">ER13/BD13</f>
        <v>-0.29791913381830487</v>
      </c>
      <c r="ET13" s="662">
        <f t="shared" ref="ET13:ET20" si="213">BF13-BE13</f>
        <v>-234</v>
      </c>
      <c r="EU13" s="663">
        <f t="shared" ref="EU13:EU20" si="214">ET13/BE13</f>
        <v>-5.6385542168674696E-2</v>
      </c>
      <c r="EV13" s="662">
        <f t="shared" ref="EV13:EV20" si="215">BG13-BF13</f>
        <v>-209</v>
      </c>
      <c r="EW13" s="109">
        <f t="shared" ref="EW13:EW20" si="216">EV13/BF13</f>
        <v>-5.3370786516853931E-2</v>
      </c>
      <c r="EX13" s="662">
        <f t="shared" ref="EX13:EX20" si="217">BH13-BG13</f>
        <v>-174</v>
      </c>
      <c r="EY13" s="663">
        <f t="shared" ref="EY13:EY20" si="218">EX13/BG13</f>
        <v>-4.6938224979768003E-2</v>
      </c>
      <c r="EZ13" s="662">
        <f t="shared" ref="EZ13:EZ20" si="219">BI13-BH13</f>
        <v>193</v>
      </c>
      <c r="FA13" s="663">
        <f t="shared" ref="FA13:FA20" si="220">EZ13/BH13</f>
        <v>5.4627795075007077E-2</v>
      </c>
      <c r="FB13" s="662">
        <f t="shared" ref="FB13:FB20" si="221">BL13-BI13</f>
        <v>275</v>
      </c>
      <c r="FC13" s="663">
        <f t="shared" ref="FC13:FC20" si="222">FB13/BI13</f>
        <v>7.3805689747718728E-2</v>
      </c>
      <c r="FD13" s="315">
        <f t="shared" ref="FD13:FD20" si="223">BM13-BL13</f>
        <v>-242</v>
      </c>
      <c r="FE13" s="402">
        <f t="shared" ref="FE13:FE20" si="224">FD13/BL13</f>
        <v>-6.0484878780304924E-2</v>
      </c>
      <c r="FF13" s="315">
        <f t="shared" ref="FF13:FF20" si="225">BN13-BM13</f>
        <v>461</v>
      </c>
      <c r="FG13" s="402">
        <f t="shared" ref="FG13:FG20" si="226">FF13/BM13</f>
        <v>0.1226389997339718</v>
      </c>
      <c r="FH13" s="315">
        <f t="shared" ref="FH13:FH20" si="227">BO13-BN13</f>
        <v>7394</v>
      </c>
      <c r="FI13" s="402">
        <f t="shared" ref="FI13:FI20" si="228">FH13/BN13</f>
        <v>1.7521327014218009</v>
      </c>
      <c r="FJ13" s="315">
        <f t="shared" ref="FJ13:FJ20" si="229">BP13-BO13</f>
        <v>-7894</v>
      </c>
      <c r="FK13" s="402">
        <f t="shared" ref="FK13:FK20" si="230">FJ13/BO13</f>
        <v>-0.67969691751334593</v>
      </c>
      <c r="FL13" s="315">
        <f t="shared" ref="FL13:FL20" si="231">BQ13-BP13</f>
        <v>196</v>
      </c>
      <c r="FM13" s="402">
        <f t="shared" ref="FM13:FM20" si="232">FL13/BP13</f>
        <v>5.2688172043010753E-2</v>
      </c>
      <c r="FN13" s="315">
        <f t="shared" ref="FN13:FN20" si="233">BR13-BQ13</f>
        <v>1085</v>
      </c>
      <c r="FO13" s="402">
        <f t="shared" ref="FO13:FO20" si="234">FN13/BQ13</f>
        <v>0.27706843718079671</v>
      </c>
      <c r="FP13" s="315">
        <f t="shared" ref="FP13:FP20" si="235">BS13-BR13</f>
        <v>-1085</v>
      </c>
      <c r="FQ13" s="402">
        <f t="shared" ref="FQ13:FQ20" si="236">FP13/BR13</f>
        <v>-0.21695660867826436</v>
      </c>
      <c r="FR13" s="315">
        <f t="shared" ref="FR13:FR20" si="237">BT13-BS13</f>
        <v>316</v>
      </c>
      <c r="FS13" s="402">
        <f t="shared" ref="FS13:FS20" si="238">FR13/BS13</f>
        <v>8.0694586312563835E-2</v>
      </c>
      <c r="FT13" s="315">
        <f t="shared" ref="FT13:FT20" si="239">BU13-BT13</f>
        <v>726</v>
      </c>
      <c r="FU13" s="402">
        <f t="shared" ref="FU13:FU20" si="240">FT13/BT13</f>
        <v>0.17155009451795841</v>
      </c>
      <c r="FV13" s="315">
        <f t="shared" ref="FV13:FV20" si="241">BV13-BU13</f>
        <v>-1451</v>
      </c>
      <c r="FW13" s="402">
        <f t="shared" ref="FW13:FW20" si="242">FV13/BU13</f>
        <v>-0.29265832997176283</v>
      </c>
      <c r="FX13" s="315">
        <f t="shared" ref="FX13:FX20" si="243">BW13-BV13</f>
        <v>13</v>
      </c>
      <c r="FY13" s="402">
        <f t="shared" ref="FY13:FY20" si="244">FX13/BV13</f>
        <v>3.7068719703450244E-3</v>
      </c>
      <c r="FZ13" s="315">
        <f t="shared" ref="FZ13:FZ20" si="245">BZ13-BW13</f>
        <v>-174</v>
      </c>
      <c r="GA13" s="402">
        <f t="shared" ref="GA13:GA20" si="246">FZ13/BW13</f>
        <v>-4.9431818181818181E-2</v>
      </c>
      <c r="GB13" s="315">
        <f t="shared" ref="GB13:GB20" si="247">CA13-BZ13</f>
        <v>-305</v>
      </c>
      <c r="GC13" s="402">
        <f t="shared" ref="GC13:GC20" si="248">GB13/BZ13</f>
        <v>-9.1153616258218773E-2</v>
      </c>
      <c r="GD13" s="315">
        <f t="shared" ref="GD13:GD20" si="249">CB13-CA13</f>
        <v>371</v>
      </c>
      <c r="GE13" s="402">
        <f t="shared" ref="GE13:GE20" si="250">GD13/CA13</f>
        <v>0.12199934232160474</v>
      </c>
      <c r="GF13" s="315">
        <f t="shared" ref="GF13:GF20" si="251">CC13-CB13</f>
        <v>579</v>
      </c>
      <c r="GG13" s="402">
        <f t="shared" ref="GG13:GG20" si="252">GF13/CB13</f>
        <v>0.16969519343493553</v>
      </c>
      <c r="GH13" s="315">
        <f t="shared" ref="GH13:GH20" si="253">CD13-CC13</f>
        <v>-311</v>
      </c>
      <c r="GI13" s="402">
        <f t="shared" ref="GI13:GI20" si="254">GH13/CC13</f>
        <v>-7.7925331996993238E-2</v>
      </c>
      <c r="GJ13" s="315">
        <f t="shared" ref="GJ13:GJ20" si="255">CE13-CD13</f>
        <v>-71</v>
      </c>
      <c r="GK13" s="402">
        <f t="shared" ref="GK13:GK20" si="256">GJ13/CD13</f>
        <v>-1.9293478260869565E-2</v>
      </c>
      <c r="GL13" s="315">
        <f t="shared" ref="GL13:GL20" si="257">CF13-CE13</f>
        <v>42</v>
      </c>
      <c r="GM13" s="402">
        <f t="shared" ref="GM13:GM20" si="258">GL13/CE13</f>
        <v>1.1637572734829594E-2</v>
      </c>
      <c r="GN13" s="315">
        <f t="shared" ref="GN13:GN20" si="259">CG13-CF13</f>
        <v>315</v>
      </c>
      <c r="GO13" s="402">
        <f t="shared" ref="GO13:GO20" si="260">GN13/CF13</f>
        <v>8.6277732128184056E-2</v>
      </c>
      <c r="GP13" s="315">
        <f t="shared" ref="GP13:GP20" si="261">CH13-CG13</f>
        <v>-336</v>
      </c>
      <c r="GQ13" s="402">
        <f t="shared" ref="GQ13:GQ20" si="262">GP13/CG13</f>
        <v>-8.4720121028744322E-2</v>
      </c>
      <c r="GR13" s="315">
        <f t="shared" ref="GR13:GR20" si="263">CI13-CH13</f>
        <v>-448</v>
      </c>
      <c r="GS13" s="402">
        <f t="shared" ref="GS13:GS20" si="264">GR13/CH13</f>
        <v>-0.12341597796143251</v>
      </c>
      <c r="GT13" s="315">
        <f t="shared" ref="GT13:GT20" si="265">CJ13-CI13</f>
        <v>-143</v>
      </c>
      <c r="GU13" s="402">
        <f t="shared" ref="GU13:GU20" si="266">GT13/CI13</f>
        <v>-4.4940289126335638E-2</v>
      </c>
      <c r="GV13" s="315">
        <f t="shared" ref="GV13:GV20" si="267">CK13-CJ13</f>
        <v>279</v>
      </c>
      <c r="GW13" s="402">
        <f t="shared" ref="GW13:GW20" si="268">GV13/CJ13</f>
        <v>9.1806515301085884E-2</v>
      </c>
      <c r="GX13" s="315">
        <f t="shared" ref="GX13:GX20" si="269">CN13-CK13</f>
        <v>-243</v>
      </c>
      <c r="GY13" s="402">
        <f t="shared" ref="GY13:GY20" si="270">GX13/CK13</f>
        <v>-7.3236889692585891E-2</v>
      </c>
      <c r="GZ13" s="315">
        <f t="shared" ref="GZ13:GZ20" si="271">CO13-CN13</f>
        <v>317</v>
      </c>
      <c r="HA13" s="402">
        <f t="shared" ref="HA13:HA20" si="272">GZ13/CN13</f>
        <v>0.10308943089430894</v>
      </c>
      <c r="HB13" s="315">
        <f t="shared" ref="HB13:HB20" si="273">CP13-CO13</f>
        <v>75</v>
      </c>
      <c r="HC13" s="402">
        <f t="shared" ref="HC13:HC20" si="274">HB13/CO13</f>
        <v>2.2110849056603772E-2</v>
      </c>
      <c r="HD13" s="315">
        <f t="shared" ref="HD13:HD20" si="275">CQ13-CP13</f>
        <v>258</v>
      </c>
      <c r="HE13" s="402">
        <f t="shared" ref="HE13:HE20" si="276">HD13/CP13</f>
        <v>7.4415921546005195E-2</v>
      </c>
      <c r="HF13" s="315">
        <f t="shared" ref="HF13:HF20" si="277">CR13-CQ13</f>
        <v>-583</v>
      </c>
      <c r="HG13" s="402">
        <f t="shared" ref="HG13:HG20" si="278">HF13/CQ13</f>
        <v>-0.15651006711409396</v>
      </c>
      <c r="HH13" s="315">
        <f t="shared" ref="HH13:HH20" si="279">CS13-CR13</f>
        <v>-179</v>
      </c>
      <c r="HI13" s="402">
        <f t="shared" ref="HI13:HI20" si="280">HH13/CR13</f>
        <v>-5.6970082749840868E-2</v>
      </c>
      <c r="HJ13" s="315">
        <f t="shared" ref="HJ13:HJ20" si="281">CT13-CS13</f>
        <v>510</v>
      </c>
      <c r="HK13" s="402">
        <f t="shared" ref="HK13:HK20" si="282">HJ13/CS13</f>
        <v>0.17212284846439418</v>
      </c>
      <c r="HL13" s="315">
        <f t="shared" ref="HL13:HL20" si="283">CU13-CT13</f>
        <v>10</v>
      </c>
      <c r="HM13" s="402">
        <f t="shared" ref="HM13:HM20" si="284">HL13/CT13</f>
        <v>2.8793550244745176E-3</v>
      </c>
      <c r="HN13" s="315">
        <f t="shared" ref="HN13:HN20" si="285">CV13-CU13</f>
        <v>-746</v>
      </c>
      <c r="HO13" s="402">
        <f t="shared" ref="HO13:HO20" si="286">HN13/CU13</f>
        <v>-0.2141831754234855</v>
      </c>
      <c r="HP13" s="315">
        <f t="shared" ref="HP13:HP20" si="287">CW13-CV13</f>
        <v>-345</v>
      </c>
      <c r="HQ13" s="402">
        <f t="shared" ref="HQ13:HQ20" si="288">HP13/CV13</f>
        <v>-0.12605042016806722</v>
      </c>
      <c r="HR13" s="315">
        <f t="shared" ref="HR13:HR20" si="289">CX13-CW13</f>
        <v>131</v>
      </c>
      <c r="HS13" s="402">
        <f t="shared" ref="HS13:HS20" si="290">HR13/CW13</f>
        <v>5.4765886287625416E-2</v>
      </c>
      <c r="HT13" s="315">
        <f t="shared" ref="HT13:HT20" si="291">CY13-CX13</f>
        <v>-210</v>
      </c>
      <c r="HU13" s="402">
        <f t="shared" ref="HU13:HU20" si="292">HT13/CX13</f>
        <v>-8.3234244946492272E-2</v>
      </c>
      <c r="HV13" s="315">
        <f t="shared" ref="HV13:HV20" si="293">DB13-CY13</f>
        <v>-50</v>
      </c>
      <c r="HW13" s="402">
        <f t="shared" ref="HW13:HW20" si="294">HV13/CY13</f>
        <v>-2.1616947686986597E-2</v>
      </c>
      <c r="HX13" s="315">
        <f t="shared" ref="HX13:HX20" si="295">DC13-DB13</f>
        <v>146</v>
      </c>
      <c r="HY13" s="402">
        <f t="shared" ref="HY13:HY20" si="296">HX13/DB13</f>
        <v>6.4516129032258063E-2</v>
      </c>
      <c r="HZ13" s="315">
        <f t="shared" ref="HZ13:HZ20" si="297">DD13-DC13</f>
        <v>-506</v>
      </c>
      <c r="IA13" s="402">
        <f t="shared" ref="IA13:IA20" si="298">HZ13/DD13</f>
        <v>-0.26589595375722541</v>
      </c>
      <c r="IB13" s="315">
        <f t="shared" ref="IB13:IB20" si="299">DE13-DD13</f>
        <v>551</v>
      </c>
      <c r="IC13" s="402">
        <f t="shared" ref="IC13:IC20" si="300">IB13/DD13</f>
        <v>0.28954282711508145</v>
      </c>
      <c r="ID13" s="315">
        <f t="shared" ref="ID13:ID20" si="301">DF13-DE13</f>
        <v>-449</v>
      </c>
      <c r="IE13" s="402">
        <f t="shared" ref="IE13:IE20" si="302">ID13/DO13</f>
        <v>-0.18795905164212048</v>
      </c>
      <c r="IF13" s="315">
        <f t="shared" ref="IF13:IF20" si="303">DG13-DF13</f>
        <v>-62</v>
      </c>
      <c r="IG13" s="402">
        <f t="shared" ref="IG13:IG20" si="304">IF13/DF13</f>
        <v>-3.0922693266832918E-2</v>
      </c>
      <c r="IH13" s="315">
        <f t="shared" ref="IH13:IH20" si="305">DH13-DG13</f>
        <v>1361</v>
      </c>
      <c r="II13" s="402">
        <f t="shared" ref="II13:II20" si="306">IH13/DG13</f>
        <v>0.70046320123520334</v>
      </c>
      <c r="IJ13" s="315">
        <f t="shared" ref="IJ13:IJ20" si="307">DI13-DH13</f>
        <v>-310</v>
      </c>
      <c r="IK13" s="402">
        <f t="shared" ref="IK13:IK20" si="308">IJ13/DH13</f>
        <v>-9.3825665859564158E-2</v>
      </c>
      <c r="IL13" s="315">
        <f t="shared" ref="IL13:IL20" si="309">DJ13-DI13</f>
        <v>-530</v>
      </c>
      <c r="IM13" s="402">
        <f t="shared" ref="IM13:IM20" si="310">IL13/DI13</f>
        <v>-0.17702070808283232</v>
      </c>
      <c r="IN13" s="315">
        <f t="shared" ref="IN13:IN20" si="311">DK13-DJ13</f>
        <v>-59</v>
      </c>
      <c r="IO13" s="402">
        <f t="shared" ref="IO13:IO20" si="312">IN13/DJ13</f>
        <v>-2.3944805194805196E-2</v>
      </c>
      <c r="IP13" s="315">
        <f t="shared" ref="IP13:IP20" si="313">DL13-DK13</f>
        <v>-272</v>
      </c>
      <c r="IQ13" s="402">
        <f t="shared" ref="IQ13:IQ20" si="314">IP13/DK13</f>
        <v>-0.1130977130977131</v>
      </c>
      <c r="IR13" s="315">
        <f t="shared" ref="IR13:IR20" si="315">EK13-EJ13</f>
        <v>-10184.074116089998</v>
      </c>
      <c r="IS13" s="402">
        <f t="shared" ref="IS13:IS20" si="316">IR13/EJ13</f>
        <v>-0.99981092834184149</v>
      </c>
      <c r="IT13" s="315">
        <f t="shared" ref="IT13:IT71" si="317">DP13-DM13</f>
        <v>0</v>
      </c>
      <c r="IU13" s="402" t="e">
        <f t="shared" ref="IU13:IU71" si="318">IT13/DM13</f>
        <v>#DIV/0!</v>
      </c>
      <c r="IV13" s="315">
        <f t="shared" ref="IV13:IV71" si="319">DQ13-DP13</f>
        <v>0</v>
      </c>
      <c r="IW13" s="402" t="e">
        <f t="shared" ref="IW13:IW71" si="320">IV13/DP13</f>
        <v>#DIV/0!</v>
      </c>
      <c r="IX13" s="315">
        <f t="shared" ref="IX13:IX71" si="321">DR13-DQ13</f>
        <v>0</v>
      </c>
      <c r="IY13" s="402" t="e">
        <f t="shared" ref="IY13:IY71" si="322">IX13/DQ13</f>
        <v>#DIV/0!</v>
      </c>
      <c r="IZ13" s="315">
        <f t="shared" ref="IZ13:IZ71" si="323">DS13-DR13</f>
        <v>0</v>
      </c>
      <c r="JA13" s="402" t="e">
        <f t="shared" ref="JA13:JA71" si="324">IZ13/DS13</f>
        <v>#DIV/0!</v>
      </c>
      <c r="JB13" s="315">
        <f t="shared" ref="JB13:JB71" si="325">DT13-DS13</f>
        <v>0</v>
      </c>
      <c r="JC13" s="402" t="e">
        <f t="shared" ref="JC13:JC71" si="326">JB13/DS13</f>
        <v>#DIV/0!</v>
      </c>
      <c r="JD13" s="315">
        <f t="shared" ref="JD13:JD71" si="327">DU13-DT13</f>
        <v>0</v>
      </c>
      <c r="JE13" s="402" t="e">
        <f t="shared" ref="JE13:JE71" si="328">JD13/DT13</f>
        <v>#DIV/0!</v>
      </c>
      <c r="JF13" s="315">
        <f t="shared" ref="JF13:JF71" si="329">DV13-DU13</f>
        <v>0</v>
      </c>
      <c r="JG13" s="402" t="e">
        <f t="shared" ref="JG13:JG71" si="330">JF13/DU13</f>
        <v>#DIV/0!</v>
      </c>
      <c r="JH13" s="315">
        <f t="shared" ref="JH13:JH71" si="331">DW13-DV13</f>
        <v>0</v>
      </c>
      <c r="JI13" s="402" t="e">
        <f t="shared" ref="JI13:JI71" si="332">JH13/DV13</f>
        <v>#DIV/0!</v>
      </c>
      <c r="JJ13" s="315">
        <f t="shared" ref="JJ13:JJ71" si="333">DX13-DW13</f>
        <v>0</v>
      </c>
      <c r="JK13" s="402" t="e">
        <f t="shared" ref="JK13:JK71" si="334">JJ13/DW13</f>
        <v>#DIV/0!</v>
      </c>
      <c r="JL13" s="315">
        <f t="shared" ref="JL13:JL71" si="335">DY13-DX13</f>
        <v>0</v>
      </c>
      <c r="JM13" s="402" t="e">
        <f t="shared" ref="JM13:JM71" si="336">JL13/DX13</f>
        <v>#DIV/0!</v>
      </c>
      <c r="JN13" s="315">
        <f t="shared" ref="JN13:JN71" si="337">DZ13-DY13</f>
        <v>0</v>
      </c>
      <c r="JO13" s="402" t="e">
        <f t="shared" ref="JO13:JO71" si="338">JN13/DY13</f>
        <v>#DIV/0!</v>
      </c>
      <c r="JP13" s="315">
        <f t="shared" ref="JP13:JP71" si="339">EA13-DZ13</f>
        <v>0</v>
      </c>
      <c r="JQ13" s="402" t="e">
        <f t="shared" ref="JQ13:JQ71" si="340">JP13/DZ13</f>
        <v>#DIV/0!</v>
      </c>
      <c r="JR13" s="23">
        <f t="shared" ref="JR13:JR20" si="341">CX13</f>
        <v>2523</v>
      </c>
      <c r="JS13" s="1056">
        <f t="shared" ref="JS13:JS20" si="342">DL13</f>
        <v>2133</v>
      </c>
      <c r="JT13" s="662">
        <f>JS13-JR13</f>
        <v>-390</v>
      </c>
      <c r="JU13" s="109">
        <f t="shared" ref="JU13:JU20" si="343">IF(ISERROR(JT13/JR13),0,JT13/JR13)</f>
        <v>-0.15457788347205709</v>
      </c>
      <c r="JV13" s="698"/>
      <c r="JW13" s="698"/>
      <c r="JX13" s="698"/>
      <c r="JY13" t="str">
        <f t="shared" ref="JY13:JY20" si="344">E13</f>
        <v>Number of Calls</v>
      </c>
      <c r="JZ13" s="262" t="e">
        <f>#REF!</f>
        <v>#REF!</v>
      </c>
      <c r="KA13" s="262" t="e">
        <f>#REF!</f>
        <v>#REF!</v>
      </c>
      <c r="KB13" s="262" t="e">
        <f>#REF!</f>
        <v>#REF!</v>
      </c>
      <c r="KC13" s="262" t="e">
        <f>#REF!</f>
        <v>#REF!</v>
      </c>
      <c r="KD13" s="262" t="e">
        <f>#REF!</f>
        <v>#REF!</v>
      </c>
      <c r="KE13" s="262" t="e">
        <f>#REF!</f>
        <v>#REF!</v>
      </c>
      <c r="KF13" s="262" t="e">
        <f>#REF!</f>
        <v>#REF!</v>
      </c>
      <c r="KG13" s="262" t="e">
        <f>#REF!</f>
        <v>#REF!</v>
      </c>
      <c r="KH13" s="262" t="e">
        <f>#REF!</f>
        <v>#REF!</v>
      </c>
      <c r="KI13" s="262" t="e">
        <f>#REF!</f>
        <v>#REF!</v>
      </c>
      <c r="KJ13" s="262" t="e">
        <f>#REF!</f>
        <v>#REF!</v>
      </c>
      <c r="KK13" s="263">
        <f t="shared" ref="KK13:KV20" si="345">AJ13</f>
        <v>3691</v>
      </c>
      <c r="KL13" s="263">
        <f t="shared" si="345"/>
        <v>3834</v>
      </c>
      <c r="KM13" s="263">
        <f t="shared" si="345"/>
        <v>3207</v>
      </c>
      <c r="KN13" s="263">
        <f t="shared" si="345"/>
        <v>6645</v>
      </c>
      <c r="KO13" s="263">
        <f t="shared" si="345"/>
        <v>3734</v>
      </c>
      <c r="KP13" s="263">
        <f t="shared" si="345"/>
        <v>3362</v>
      </c>
      <c r="KQ13" s="263">
        <f t="shared" si="345"/>
        <v>4341</v>
      </c>
      <c r="KR13" s="263">
        <f t="shared" si="345"/>
        <v>4075</v>
      </c>
      <c r="KS13" s="263">
        <f t="shared" si="345"/>
        <v>3500</v>
      </c>
      <c r="KT13" s="263">
        <f t="shared" si="345"/>
        <v>3784</v>
      </c>
      <c r="KU13" s="263">
        <f t="shared" si="345"/>
        <v>5608</v>
      </c>
      <c r="KV13" s="263">
        <f t="shared" si="345"/>
        <v>3875</v>
      </c>
      <c r="KW13" s="263">
        <f t="shared" ref="KW13:LH20" si="346">AX13</f>
        <v>4291</v>
      </c>
      <c r="KX13" s="263">
        <f t="shared" si="346"/>
        <v>4156</v>
      </c>
      <c r="KY13" s="263">
        <f t="shared" si="346"/>
        <v>5289</v>
      </c>
      <c r="KZ13" s="263">
        <f t="shared" si="346"/>
        <v>15475</v>
      </c>
      <c r="LA13" s="263">
        <f t="shared" si="346"/>
        <v>6437</v>
      </c>
      <c r="LB13" s="263">
        <f t="shared" si="346"/>
        <v>5379</v>
      </c>
      <c r="LC13" s="263">
        <f t="shared" si="346"/>
        <v>5911</v>
      </c>
      <c r="LD13" s="263">
        <f t="shared" si="346"/>
        <v>4150</v>
      </c>
      <c r="LE13" s="263">
        <f t="shared" si="346"/>
        <v>3916</v>
      </c>
      <c r="LF13" s="263">
        <f t="shared" si="346"/>
        <v>3707</v>
      </c>
      <c r="LG13" s="263">
        <f t="shared" si="346"/>
        <v>3533</v>
      </c>
      <c r="LH13" s="263">
        <f t="shared" si="346"/>
        <v>3726</v>
      </c>
      <c r="LI13" s="788">
        <f t="shared" ref="LI13:LT20" si="347">BL13</f>
        <v>4001</v>
      </c>
      <c r="LJ13" s="788">
        <f t="shared" si="347"/>
        <v>3759</v>
      </c>
      <c r="LK13" s="788">
        <f t="shared" si="347"/>
        <v>4220</v>
      </c>
      <c r="LL13" s="788">
        <f t="shared" si="347"/>
        <v>11614</v>
      </c>
      <c r="LM13" s="788">
        <f t="shared" si="347"/>
        <v>3720</v>
      </c>
      <c r="LN13" s="788">
        <f t="shared" si="347"/>
        <v>3916</v>
      </c>
      <c r="LO13" s="788">
        <f t="shared" si="347"/>
        <v>5001</v>
      </c>
      <c r="LP13" s="788">
        <f t="shared" si="347"/>
        <v>3916</v>
      </c>
      <c r="LQ13" s="788">
        <f t="shared" si="347"/>
        <v>4232</v>
      </c>
      <c r="LR13" s="788">
        <f t="shared" si="347"/>
        <v>4958</v>
      </c>
      <c r="LS13" s="788">
        <f t="shared" si="347"/>
        <v>3507</v>
      </c>
      <c r="LT13" s="788">
        <f t="shared" si="347"/>
        <v>3520</v>
      </c>
      <c r="LU13" s="900">
        <f t="shared" ref="LU13:MF20" si="348">BZ13</f>
        <v>3346</v>
      </c>
      <c r="LV13" s="900">
        <f t="shared" si="348"/>
        <v>3041</v>
      </c>
      <c r="LW13" s="900">
        <f t="shared" si="348"/>
        <v>3412</v>
      </c>
      <c r="LX13" s="900">
        <f t="shared" si="348"/>
        <v>3991</v>
      </c>
      <c r="LY13" s="900">
        <f t="shared" si="348"/>
        <v>3680</v>
      </c>
      <c r="LZ13" s="900">
        <f t="shared" si="348"/>
        <v>3609</v>
      </c>
      <c r="MA13" s="900">
        <f t="shared" si="348"/>
        <v>3651</v>
      </c>
      <c r="MB13" s="900">
        <f t="shared" si="348"/>
        <v>3966</v>
      </c>
      <c r="MC13" s="900">
        <f t="shared" si="348"/>
        <v>3630</v>
      </c>
      <c r="MD13" s="900">
        <f t="shared" si="348"/>
        <v>3182</v>
      </c>
      <c r="ME13" s="900">
        <f t="shared" si="348"/>
        <v>3039</v>
      </c>
      <c r="MF13" s="900">
        <f t="shared" si="348"/>
        <v>3318</v>
      </c>
      <c r="MG13" s="959">
        <f t="shared" ref="MG13:MR20" si="349">CN13</f>
        <v>3075</v>
      </c>
      <c r="MH13" s="959">
        <f t="shared" si="349"/>
        <v>3392</v>
      </c>
      <c r="MI13" s="959">
        <f t="shared" si="349"/>
        <v>3467</v>
      </c>
      <c r="MJ13" s="959">
        <f t="shared" si="349"/>
        <v>3725</v>
      </c>
      <c r="MK13" s="959">
        <f t="shared" si="349"/>
        <v>3142</v>
      </c>
      <c r="ML13" s="959">
        <f t="shared" si="349"/>
        <v>2963</v>
      </c>
      <c r="MM13" s="959">
        <f t="shared" si="349"/>
        <v>3473</v>
      </c>
      <c r="MN13" s="959">
        <f t="shared" si="349"/>
        <v>3483</v>
      </c>
      <c r="MO13" s="959">
        <f t="shared" si="349"/>
        <v>2737</v>
      </c>
      <c r="MP13" s="959">
        <f t="shared" si="349"/>
        <v>2392</v>
      </c>
      <c r="MQ13" s="959">
        <f t="shared" si="349"/>
        <v>2523</v>
      </c>
      <c r="MR13" s="959">
        <f t="shared" si="349"/>
        <v>2313</v>
      </c>
      <c r="MS13" s="1155">
        <f t="shared" ref="MS13:ND20" si="350">DB13</f>
        <v>2263</v>
      </c>
      <c r="MT13" s="1155">
        <f t="shared" si="350"/>
        <v>2409</v>
      </c>
      <c r="MU13" s="1155">
        <f t="shared" si="350"/>
        <v>1903</v>
      </c>
      <c r="MV13" s="1155">
        <f t="shared" si="350"/>
        <v>2454</v>
      </c>
      <c r="MW13" s="1155">
        <f t="shared" si="350"/>
        <v>2005</v>
      </c>
      <c r="MX13" s="1155">
        <f t="shared" si="350"/>
        <v>1943</v>
      </c>
      <c r="MY13" s="1155">
        <f t="shared" si="350"/>
        <v>3304</v>
      </c>
      <c r="MZ13" s="1155">
        <f t="shared" si="350"/>
        <v>2994</v>
      </c>
      <c r="NA13" s="1155">
        <f t="shared" si="350"/>
        <v>2464</v>
      </c>
      <c r="NB13" s="1155">
        <f t="shared" si="350"/>
        <v>2405</v>
      </c>
      <c r="NC13" s="1155">
        <f t="shared" si="350"/>
        <v>2133</v>
      </c>
      <c r="ND13" s="1155">
        <f t="shared" si="350"/>
        <v>0</v>
      </c>
      <c r="NE13" s="1177">
        <f t="shared" ref="NE13:NP20" si="351">DP13</f>
        <v>0</v>
      </c>
      <c r="NF13" s="1177">
        <f t="shared" si="351"/>
        <v>0</v>
      </c>
      <c r="NG13" s="1177">
        <f t="shared" si="351"/>
        <v>0</v>
      </c>
      <c r="NH13" s="1177">
        <f t="shared" si="351"/>
        <v>0</v>
      </c>
      <c r="NI13" s="1177">
        <f t="shared" si="351"/>
        <v>0</v>
      </c>
      <c r="NJ13" s="1177">
        <f t="shared" si="351"/>
        <v>0</v>
      </c>
      <c r="NK13" s="1177">
        <f t="shared" si="351"/>
        <v>0</v>
      </c>
      <c r="NL13" s="1177">
        <f t="shared" si="351"/>
        <v>0</v>
      </c>
      <c r="NM13" s="1177">
        <f t="shared" si="351"/>
        <v>0</v>
      </c>
      <c r="NN13" s="1177">
        <f t="shared" si="351"/>
        <v>0</v>
      </c>
      <c r="NO13" s="1177">
        <f t="shared" si="351"/>
        <v>0</v>
      </c>
      <c r="NP13" s="1177">
        <f t="shared" si="351"/>
        <v>0</v>
      </c>
    </row>
    <row r="14" spans="1:380" x14ac:dyDescent="0.25">
      <c r="A14" s="764"/>
      <c r="B14" s="56">
        <v>2.2000000000000002</v>
      </c>
      <c r="C14" s="13"/>
      <c r="D14" s="13"/>
      <c r="E14" s="1236" t="s">
        <v>32</v>
      </c>
      <c r="F14" s="1236"/>
      <c r="G14" s="1237"/>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52">AJ13/AJ3</f>
        <v>167.77272727272728</v>
      </c>
      <c r="AK14" s="79">
        <f t="shared" si="352"/>
        <v>166.69565217391303</v>
      </c>
      <c r="AL14" s="80">
        <f t="shared" si="352"/>
        <v>160.35</v>
      </c>
      <c r="AM14" s="79">
        <f t="shared" si="352"/>
        <v>288.91304347826087</v>
      </c>
      <c r="AN14" s="80">
        <f t="shared" si="352"/>
        <v>196.52631578947367</v>
      </c>
      <c r="AO14" s="79">
        <f t="shared" si="352"/>
        <v>186.77777777777777</v>
      </c>
      <c r="AP14" s="80">
        <f t="shared" si="352"/>
        <v>206.71428571428572</v>
      </c>
      <c r="AQ14" s="79">
        <f t="shared" si="352"/>
        <v>203.75</v>
      </c>
      <c r="AR14" s="80">
        <f t="shared" si="352"/>
        <v>175</v>
      </c>
      <c r="AS14" s="79">
        <f t="shared" si="352"/>
        <v>172</v>
      </c>
      <c r="AT14" s="80">
        <f t="shared" si="352"/>
        <v>254.90909090909091</v>
      </c>
      <c r="AU14" s="79">
        <f t="shared" si="352"/>
        <v>193.75</v>
      </c>
      <c r="AV14" s="131" t="s">
        <v>29</v>
      </c>
      <c r="AW14" s="163">
        <f t="shared" si="190"/>
        <v>197.76324109296078</v>
      </c>
      <c r="AX14" s="369">
        <f t="shared" ref="AX14:BH14" si="353">AX13/AX3</f>
        <v>195.04545454545453</v>
      </c>
      <c r="AY14" s="79">
        <f t="shared" si="353"/>
        <v>188.90909090909091</v>
      </c>
      <c r="AZ14" s="80">
        <f t="shared" si="353"/>
        <v>264.45</v>
      </c>
      <c r="BA14" s="79">
        <f t="shared" si="353"/>
        <v>672.82608695652175</v>
      </c>
      <c r="BB14" s="80">
        <f t="shared" si="353"/>
        <v>357.61111111111109</v>
      </c>
      <c r="BC14" s="79">
        <f t="shared" si="353"/>
        <v>283.10526315789474</v>
      </c>
      <c r="BD14" s="80">
        <f t="shared" si="353"/>
        <v>281.47619047619048</v>
      </c>
      <c r="BE14" s="79">
        <f t="shared" si="353"/>
        <v>207.5</v>
      </c>
      <c r="BF14" s="80">
        <f t="shared" si="353"/>
        <v>186.47619047619048</v>
      </c>
      <c r="BG14" s="79">
        <f t="shared" si="353"/>
        <v>176.52380952380952</v>
      </c>
      <c r="BH14" s="80">
        <f t="shared" si="353"/>
        <v>160.59090909090909</v>
      </c>
      <c r="BI14" s="79">
        <f t="shared" ref="BI14" si="354">BI13/BI3</f>
        <v>177.42857142857142</v>
      </c>
      <c r="BJ14" s="131" t="s">
        <v>29</v>
      </c>
      <c r="BK14" s="163">
        <f t="shared" si="191"/>
        <v>262.66188980631199</v>
      </c>
      <c r="BL14" s="369">
        <f t="shared" ref="BL14:BU14" si="355">BL13/BL3</f>
        <v>181.86363636363637</v>
      </c>
      <c r="BM14" s="79">
        <f t="shared" ref="BM14:BN14" si="356">BM13/BM3</f>
        <v>179</v>
      </c>
      <c r="BN14" s="80">
        <f t="shared" si="356"/>
        <v>200.95238095238096</v>
      </c>
      <c r="BO14" s="79">
        <f t="shared" si="355"/>
        <v>504.95652173913044</v>
      </c>
      <c r="BP14" s="80">
        <f t="shared" si="355"/>
        <v>218.8235294117647</v>
      </c>
      <c r="BQ14" s="79">
        <f t="shared" ref="BQ14:BR14" si="357">BQ13/BQ3</f>
        <v>195.8</v>
      </c>
      <c r="BR14" s="80">
        <f t="shared" si="357"/>
        <v>250.05</v>
      </c>
      <c r="BS14" s="79">
        <f t="shared" si="355"/>
        <v>195.8</v>
      </c>
      <c r="BT14" s="80">
        <f t="shared" ref="BT14" si="358">BT13/BT3</f>
        <v>192.36363636363637</v>
      </c>
      <c r="BU14" s="80">
        <f t="shared" si="355"/>
        <v>236.0952380952381</v>
      </c>
      <c r="BV14" s="80">
        <f t="shared" ref="BV14:BW14" si="359">BV13/BV3</f>
        <v>175.35</v>
      </c>
      <c r="BW14" s="80">
        <f t="shared" si="359"/>
        <v>160</v>
      </c>
      <c r="BX14" s="131" t="s">
        <v>29</v>
      </c>
      <c r="BY14" s="163">
        <f t="shared" si="192"/>
        <v>224.25457857714889</v>
      </c>
      <c r="BZ14" s="80">
        <f t="shared" ref="BZ14:CA14" si="360">BZ13/BZ3</f>
        <v>152.09090909090909</v>
      </c>
      <c r="CA14" s="79">
        <f t="shared" si="360"/>
        <v>144.8095238095238</v>
      </c>
      <c r="CB14" s="80">
        <f t="shared" ref="CB14:CC14" si="361">CB13/CB3</f>
        <v>162.47619047619048</v>
      </c>
      <c r="CC14" s="79">
        <f t="shared" si="361"/>
        <v>181.40909090909091</v>
      </c>
      <c r="CD14" s="80">
        <f t="shared" ref="CD14:CE14" si="362">CD13/CD3</f>
        <v>204.44444444444446</v>
      </c>
      <c r="CE14" s="79">
        <f t="shared" si="362"/>
        <v>180.45</v>
      </c>
      <c r="CF14" s="80">
        <f t="shared" ref="CF14:CG14" si="363">CF13/CF3</f>
        <v>192.15789473684211</v>
      </c>
      <c r="CG14" s="79">
        <f t="shared" si="363"/>
        <v>188.85714285714286</v>
      </c>
      <c r="CH14" s="80">
        <f t="shared" ref="CH14:CI14" si="364">CH13/CH3</f>
        <v>165</v>
      </c>
      <c r="CI14" s="80">
        <f t="shared" si="364"/>
        <v>151.52380952380952</v>
      </c>
      <c r="CJ14" s="80">
        <f t="shared" ref="CJ14:CK14" si="365">CJ13/CJ3</f>
        <v>144.71428571428572</v>
      </c>
      <c r="CK14" s="80">
        <f t="shared" si="365"/>
        <v>150.81818181818181</v>
      </c>
      <c r="CL14" s="131" t="s">
        <v>29</v>
      </c>
      <c r="CM14" s="163">
        <f t="shared" si="193"/>
        <v>168.22928944836841</v>
      </c>
      <c r="CN14" s="80">
        <f t="shared" ref="CN14:CO14" si="366">CN13/CN3</f>
        <v>153.75</v>
      </c>
      <c r="CO14" s="79">
        <f t="shared" si="366"/>
        <v>147.47826086956522</v>
      </c>
      <c r="CP14" s="1011">
        <f t="shared" ref="CP14:CQ14" si="367">CP13/CP3</f>
        <v>165.0952380952381</v>
      </c>
      <c r="CQ14" s="1012">
        <f t="shared" si="367"/>
        <v>177.38095238095238</v>
      </c>
      <c r="CR14" s="80">
        <f t="shared" ref="CR14:CS14" si="368">CR13/CR3</f>
        <v>165.36842105263159</v>
      </c>
      <c r="CS14" s="79">
        <f t="shared" si="368"/>
        <v>155.94736842105263</v>
      </c>
      <c r="CT14" s="208">
        <f t="shared" ref="CT14:CU14" si="369">CT13/CT3</f>
        <v>173.65</v>
      </c>
      <c r="CU14" s="79">
        <f t="shared" si="369"/>
        <v>174.15</v>
      </c>
      <c r="CV14" s="80">
        <f t="shared" ref="CV14:CW14" si="370">CV13/CV3</f>
        <v>119</v>
      </c>
      <c r="CW14" s="1092">
        <f t="shared" si="370"/>
        <v>125.89473684210526</v>
      </c>
      <c r="CX14" s="80">
        <f t="shared" ref="CX14:CY14" si="371">CX13/CX3</f>
        <v>114.68181818181819</v>
      </c>
      <c r="CY14" s="79">
        <f t="shared" si="371"/>
        <v>105.13636363636364</v>
      </c>
      <c r="CZ14" s="131" t="s">
        <v>29</v>
      </c>
      <c r="DA14" s="163">
        <f t="shared" si="194"/>
        <v>148.12776328997725</v>
      </c>
      <c r="DB14" s="80">
        <f t="shared" ref="DB14:DD14" si="372">DB13/DB3</f>
        <v>113.15</v>
      </c>
      <c r="DC14" s="79">
        <f t="shared" si="372"/>
        <v>104.73913043478261</v>
      </c>
      <c r="DD14" s="80">
        <f t="shared" si="372"/>
        <v>95.15</v>
      </c>
      <c r="DE14" s="1012">
        <f t="shared" ref="DE14:DF14" si="373">DE13/DE3</f>
        <v>111.54545454545455</v>
      </c>
      <c r="DF14" s="80">
        <f t="shared" si="373"/>
        <v>105.52631578947368</v>
      </c>
      <c r="DG14" s="79">
        <f t="shared" ref="DG14:DH14" si="374">DG13/DG3</f>
        <v>107.94444444444444</v>
      </c>
      <c r="DH14" s="208">
        <f t="shared" si="374"/>
        <v>157.33333333333334</v>
      </c>
      <c r="DI14" s="79">
        <f t="shared" ref="DI14" si="375">DI13/DI3</f>
        <v>149.69999999999999</v>
      </c>
      <c r="DJ14" s="1011">
        <f t="shared" ref="DJ14:DK14" si="376">DJ13/DJ3</f>
        <v>117.33333333333333</v>
      </c>
      <c r="DK14" s="1012">
        <f t="shared" si="376"/>
        <v>114.52380952380952</v>
      </c>
      <c r="DL14" s="1011">
        <f t="shared" ref="DL14" si="377">DL13/DL3</f>
        <v>96.954545454545453</v>
      </c>
      <c r="DM14" s="1012"/>
      <c r="DN14" s="131" t="s">
        <v>29</v>
      </c>
      <c r="DO14" s="163">
        <f t="shared" si="195"/>
        <v>115.80912425992516</v>
      </c>
      <c r="DP14" s="80"/>
      <c r="DQ14" s="79"/>
      <c r="DR14" s="80"/>
      <c r="DS14" s="1012"/>
      <c r="DT14" s="80"/>
      <c r="DU14" s="79"/>
      <c r="DV14" s="208"/>
      <c r="DW14" s="79"/>
      <c r="DX14" s="1011"/>
      <c r="DY14" s="79"/>
      <c r="DZ14" s="80"/>
      <c r="EA14" s="79"/>
      <c r="EB14" s="131" t="s">
        <v>29</v>
      </c>
      <c r="EC14" s="163" t="e">
        <f t="shared" si="196"/>
        <v>#DIV/0!</v>
      </c>
      <c r="ED14" s="662">
        <f t="shared" si="197"/>
        <v>1.2954545454545325</v>
      </c>
      <c r="EE14" s="663">
        <f t="shared" si="198"/>
        <v>6.6862170087975872E-3</v>
      </c>
      <c r="EF14" s="662">
        <f t="shared" si="199"/>
        <v>-6.136363636363626</v>
      </c>
      <c r="EG14" s="663">
        <f t="shared" si="200"/>
        <v>-3.1461197855977577E-2</v>
      </c>
      <c r="EH14" s="662">
        <f t="shared" si="201"/>
        <v>75.540909090909082</v>
      </c>
      <c r="EI14" s="663">
        <f t="shared" si="202"/>
        <v>0.39987969201154955</v>
      </c>
      <c r="EJ14" s="662">
        <f t="shared" si="203"/>
        <v>408.37608695652176</v>
      </c>
      <c r="EK14" s="663">
        <f t="shared" si="204"/>
        <v>1.5442468782625138</v>
      </c>
      <c r="EL14" s="662">
        <f t="shared" si="205"/>
        <v>-315.21497584541066</v>
      </c>
      <c r="EM14" s="663">
        <f t="shared" si="206"/>
        <v>-0.46849398671692699</v>
      </c>
      <c r="EN14" s="662">
        <f t="shared" si="207"/>
        <v>-74.505847953216346</v>
      </c>
      <c r="EO14" s="663">
        <f t="shared" si="208"/>
        <v>-0.20834321316729754</v>
      </c>
      <c r="EP14" s="662">
        <f t="shared" si="209"/>
        <v>-1.6290726817042582</v>
      </c>
      <c r="EQ14" s="663">
        <f t="shared" si="210"/>
        <v>-5.7543002328278312E-3</v>
      </c>
      <c r="ER14" s="662">
        <f t="shared" si="211"/>
        <v>-73.976190476190482</v>
      </c>
      <c r="ES14" s="663">
        <f t="shared" si="212"/>
        <v>-0.26281509050922014</v>
      </c>
      <c r="ET14" s="662">
        <f t="shared" si="213"/>
        <v>-21.023809523809518</v>
      </c>
      <c r="EU14" s="663">
        <f t="shared" si="214"/>
        <v>-0.10131956397016635</v>
      </c>
      <c r="EV14" s="662">
        <f t="shared" si="215"/>
        <v>-9.9523809523809632</v>
      </c>
      <c r="EW14" s="109">
        <f t="shared" si="216"/>
        <v>-5.3370786516853987E-2</v>
      </c>
      <c r="EX14" s="662">
        <f t="shared" si="217"/>
        <v>-15.932900432900425</v>
      </c>
      <c r="EY14" s="663">
        <f t="shared" si="218"/>
        <v>-9.0259214753414876E-2</v>
      </c>
      <c r="EZ14" s="662">
        <f t="shared" si="219"/>
        <v>16.837662337662323</v>
      </c>
      <c r="FA14" s="663">
        <f t="shared" si="220"/>
        <v>0.10484816626905494</v>
      </c>
      <c r="FB14" s="662">
        <f t="shared" si="221"/>
        <v>4.4350649350649576</v>
      </c>
      <c r="FC14" s="663">
        <f t="shared" si="222"/>
        <v>2.4996340213731646E-2</v>
      </c>
      <c r="FD14" s="315">
        <f t="shared" si="223"/>
        <v>-2.863636363636374</v>
      </c>
      <c r="FE14" s="402">
        <f t="shared" si="224"/>
        <v>-1.5746063484129023E-2</v>
      </c>
      <c r="FF14" s="315">
        <f t="shared" si="225"/>
        <v>21.952380952380963</v>
      </c>
      <c r="FG14" s="402">
        <f t="shared" si="226"/>
        <v>0.12263899973397187</v>
      </c>
      <c r="FH14" s="315">
        <f t="shared" si="227"/>
        <v>304.00414078674947</v>
      </c>
      <c r="FI14" s="402">
        <f t="shared" si="228"/>
        <v>1.5128168143416443</v>
      </c>
      <c r="FJ14" s="315">
        <f t="shared" si="229"/>
        <v>-286.13299232736574</v>
      </c>
      <c r="FK14" s="402">
        <f t="shared" si="230"/>
        <v>-0.56664877075335041</v>
      </c>
      <c r="FL14" s="315">
        <f t="shared" si="231"/>
        <v>-23.023529411764684</v>
      </c>
      <c r="FM14" s="402">
        <f t="shared" si="232"/>
        <v>-0.10521505376344077</v>
      </c>
      <c r="FN14" s="315">
        <f t="shared" si="233"/>
        <v>54.25</v>
      </c>
      <c r="FO14" s="402">
        <f t="shared" si="234"/>
        <v>0.27706843718079671</v>
      </c>
      <c r="FP14" s="315">
        <f t="shared" si="235"/>
        <v>-54.25</v>
      </c>
      <c r="FQ14" s="402">
        <f t="shared" si="236"/>
        <v>-0.21695660867826433</v>
      </c>
      <c r="FR14" s="315">
        <f t="shared" si="237"/>
        <v>-3.4363636363636374</v>
      </c>
      <c r="FS14" s="402">
        <f t="shared" si="238"/>
        <v>-1.7550376079487423E-2</v>
      </c>
      <c r="FT14" s="315">
        <f t="shared" si="239"/>
        <v>43.731601731601728</v>
      </c>
      <c r="FU14" s="402">
        <f t="shared" si="240"/>
        <v>0.22733819425690879</v>
      </c>
      <c r="FV14" s="315">
        <f t="shared" si="241"/>
        <v>-60.745238095238108</v>
      </c>
      <c r="FW14" s="402">
        <f t="shared" si="242"/>
        <v>-0.25729124647035101</v>
      </c>
      <c r="FX14" s="315">
        <f t="shared" si="243"/>
        <v>-15.349999999999994</v>
      </c>
      <c r="FY14" s="402">
        <f t="shared" si="244"/>
        <v>-8.7539207299686311E-2</v>
      </c>
      <c r="FZ14" s="315">
        <f t="shared" si="245"/>
        <v>-7.9090909090909065</v>
      </c>
      <c r="GA14" s="402">
        <f t="shared" si="246"/>
        <v>-4.9431818181818167E-2</v>
      </c>
      <c r="GB14" s="315">
        <f t="shared" si="247"/>
        <v>-7.2813852813852975</v>
      </c>
      <c r="GC14" s="402">
        <f t="shared" si="248"/>
        <v>-4.7875217032419766E-2</v>
      </c>
      <c r="GD14" s="315">
        <f t="shared" si="249"/>
        <v>17.666666666666686</v>
      </c>
      <c r="GE14" s="402">
        <f t="shared" si="250"/>
        <v>0.12199934232160488</v>
      </c>
      <c r="GF14" s="315">
        <f t="shared" si="251"/>
        <v>18.932900432900425</v>
      </c>
      <c r="GG14" s="402">
        <f t="shared" si="252"/>
        <v>0.11652723009698385</v>
      </c>
      <c r="GH14" s="315">
        <f t="shared" si="253"/>
        <v>23.035353535353551</v>
      </c>
      <c r="GI14" s="402">
        <f t="shared" si="254"/>
        <v>0.12698014978145281</v>
      </c>
      <c r="GJ14" s="315">
        <f t="shared" si="255"/>
        <v>-23.994444444444468</v>
      </c>
      <c r="GK14" s="402">
        <f t="shared" si="256"/>
        <v>-0.11736413043478272</v>
      </c>
      <c r="GL14" s="315">
        <f t="shared" si="257"/>
        <v>11.707894736842121</v>
      </c>
      <c r="GM14" s="402">
        <f t="shared" si="258"/>
        <v>6.4881655510347025E-2</v>
      </c>
      <c r="GN14" s="315">
        <f t="shared" si="259"/>
        <v>-3.3007518796992485</v>
      </c>
      <c r="GO14" s="402">
        <f t="shared" si="260"/>
        <v>-1.7177289979262045E-2</v>
      </c>
      <c r="GP14" s="315">
        <f t="shared" si="261"/>
        <v>-23.857142857142861</v>
      </c>
      <c r="GQ14" s="402">
        <f t="shared" si="262"/>
        <v>-0.12632375189107414</v>
      </c>
      <c r="GR14" s="315">
        <f t="shared" si="263"/>
        <v>-13.476190476190482</v>
      </c>
      <c r="GS14" s="402">
        <f t="shared" si="264"/>
        <v>-8.1673881673881704E-2</v>
      </c>
      <c r="GT14" s="315">
        <f t="shared" si="265"/>
        <v>-6.809523809523796</v>
      </c>
      <c r="GU14" s="402">
        <f t="shared" si="266"/>
        <v>-4.4940289126335548E-2</v>
      </c>
      <c r="GV14" s="315">
        <f t="shared" si="267"/>
        <v>6.1038961038960906</v>
      </c>
      <c r="GW14" s="402">
        <f t="shared" si="268"/>
        <v>4.2178946423763707E-2</v>
      </c>
      <c r="GX14" s="315">
        <f t="shared" si="269"/>
        <v>2.931818181818187</v>
      </c>
      <c r="GY14" s="402">
        <f t="shared" si="270"/>
        <v>1.9439421338155551E-2</v>
      </c>
      <c r="GZ14" s="315">
        <f t="shared" si="271"/>
        <v>-6.2717391304347814</v>
      </c>
      <c r="HA14" s="402">
        <f t="shared" si="272"/>
        <v>-4.0791799222340039E-2</v>
      </c>
      <c r="HB14" s="315">
        <f t="shared" si="273"/>
        <v>17.616977225672883</v>
      </c>
      <c r="HC14" s="402">
        <f t="shared" si="274"/>
        <v>0.11945473944294703</v>
      </c>
      <c r="HD14" s="315">
        <f t="shared" si="275"/>
        <v>12.285714285714278</v>
      </c>
      <c r="HE14" s="402">
        <f t="shared" si="276"/>
        <v>7.441592154600514E-2</v>
      </c>
      <c r="HF14" s="315">
        <f t="shared" si="277"/>
        <v>-12.01253132832079</v>
      </c>
      <c r="HG14" s="402">
        <f t="shared" si="278"/>
        <v>-6.7721653126103787E-2</v>
      </c>
      <c r="HH14" s="315">
        <f t="shared" si="279"/>
        <v>-9.4210526315789593</v>
      </c>
      <c r="HI14" s="402">
        <f t="shared" si="280"/>
        <v>-5.6970082749840938E-2</v>
      </c>
      <c r="HJ14" s="315">
        <f t="shared" si="281"/>
        <v>17.702631578947376</v>
      </c>
      <c r="HK14" s="402">
        <f t="shared" si="282"/>
        <v>0.11351670604117453</v>
      </c>
      <c r="HL14" s="315">
        <f t="shared" si="283"/>
        <v>0.5</v>
      </c>
      <c r="HM14" s="402">
        <f t="shared" si="284"/>
        <v>2.8793550244745176E-3</v>
      </c>
      <c r="HN14" s="315">
        <f t="shared" si="285"/>
        <v>-55.150000000000006</v>
      </c>
      <c r="HO14" s="402">
        <f t="shared" si="286"/>
        <v>-0.3166810221073787</v>
      </c>
      <c r="HP14" s="315">
        <f t="shared" si="287"/>
        <v>6.8947368421052602</v>
      </c>
      <c r="HQ14" s="402">
        <f t="shared" si="288"/>
        <v>5.7938965059708067E-2</v>
      </c>
      <c r="HR14" s="315">
        <f t="shared" si="289"/>
        <v>-11.212918660287073</v>
      </c>
      <c r="HS14" s="402">
        <f t="shared" si="290"/>
        <v>-8.906582547886889E-2</v>
      </c>
      <c r="HT14" s="315">
        <f t="shared" si="291"/>
        <v>-9.5454545454545467</v>
      </c>
      <c r="HU14" s="402">
        <f t="shared" si="292"/>
        <v>-8.3234244946492272E-2</v>
      </c>
      <c r="HV14" s="315">
        <f t="shared" si="293"/>
        <v>8.0136363636363654</v>
      </c>
      <c r="HW14" s="402">
        <f t="shared" si="294"/>
        <v>7.6221357544314763E-2</v>
      </c>
      <c r="HX14" s="315">
        <f t="shared" si="295"/>
        <v>-8.4108695652173964</v>
      </c>
      <c r="HY14" s="402">
        <f t="shared" si="296"/>
        <v>-7.4333800841514766E-2</v>
      </c>
      <c r="HZ14" s="315">
        <f t="shared" si="297"/>
        <v>-9.5891304347826036</v>
      </c>
      <c r="IA14" s="402">
        <f t="shared" si="298"/>
        <v>-0.10077909022367423</v>
      </c>
      <c r="IB14" s="315">
        <f t="shared" si="299"/>
        <v>16.395454545454541</v>
      </c>
      <c r="IC14" s="402">
        <f t="shared" si="300"/>
        <v>0.17231166101371034</v>
      </c>
      <c r="ID14" s="315">
        <f t="shared" si="301"/>
        <v>-6.0191387559808618</v>
      </c>
      <c r="IE14" s="402">
        <f t="shared" si="302"/>
        <v>-5.1974650481522874E-2</v>
      </c>
      <c r="IF14" s="315">
        <f t="shared" si="303"/>
        <v>2.4181286549707579</v>
      </c>
      <c r="IG14" s="402">
        <f t="shared" si="304"/>
        <v>2.2914934885009675E-2</v>
      </c>
      <c r="IH14" s="315">
        <f t="shared" si="305"/>
        <v>49.3888888888889</v>
      </c>
      <c r="II14" s="402">
        <f t="shared" si="306"/>
        <v>0.45753988677303148</v>
      </c>
      <c r="IJ14" s="315">
        <f t="shared" si="307"/>
        <v>-7.6333333333333542</v>
      </c>
      <c r="IK14" s="402">
        <f t="shared" si="308"/>
        <v>-4.8516949152542503E-2</v>
      </c>
      <c r="IL14" s="315">
        <f t="shared" si="309"/>
        <v>-32.36666666666666</v>
      </c>
      <c r="IM14" s="402">
        <f t="shared" si="310"/>
        <v>-0.21621019817412601</v>
      </c>
      <c r="IN14" s="315">
        <f t="shared" si="311"/>
        <v>-2.8095238095238102</v>
      </c>
      <c r="IO14" s="402">
        <f t="shared" si="312"/>
        <v>-2.3944805194805203E-2</v>
      </c>
      <c r="IP14" s="315">
        <f t="shared" si="313"/>
        <v>-17.569264069264065</v>
      </c>
      <c r="IQ14" s="402">
        <f t="shared" si="314"/>
        <v>-0.15341145341145337</v>
      </c>
      <c r="IR14" s="315">
        <f t="shared" si="315"/>
        <v>-406.83184007825923</v>
      </c>
      <c r="IS14" s="402">
        <f t="shared" si="316"/>
        <v>-0.99621856683683108</v>
      </c>
      <c r="IT14" s="315">
        <f t="shared" si="317"/>
        <v>0</v>
      </c>
      <c r="IU14" s="402" t="e">
        <f t="shared" si="318"/>
        <v>#DIV/0!</v>
      </c>
      <c r="IV14" s="315">
        <f t="shared" si="319"/>
        <v>0</v>
      </c>
      <c r="IW14" s="402" t="e">
        <f t="shared" si="320"/>
        <v>#DIV/0!</v>
      </c>
      <c r="IX14" s="315">
        <f t="shared" si="321"/>
        <v>0</v>
      </c>
      <c r="IY14" s="402" t="e">
        <f t="shared" si="322"/>
        <v>#DIV/0!</v>
      </c>
      <c r="IZ14" s="315">
        <f t="shared" si="323"/>
        <v>0</v>
      </c>
      <c r="JA14" s="402" t="e">
        <f t="shared" si="324"/>
        <v>#DIV/0!</v>
      </c>
      <c r="JB14" s="315">
        <f t="shared" si="325"/>
        <v>0</v>
      </c>
      <c r="JC14" s="402" t="e">
        <f t="shared" si="326"/>
        <v>#DIV/0!</v>
      </c>
      <c r="JD14" s="315">
        <f t="shared" si="327"/>
        <v>0</v>
      </c>
      <c r="JE14" s="402" t="e">
        <f t="shared" si="328"/>
        <v>#DIV/0!</v>
      </c>
      <c r="JF14" s="315">
        <f t="shared" si="329"/>
        <v>0</v>
      </c>
      <c r="JG14" s="402" t="e">
        <f t="shared" si="330"/>
        <v>#DIV/0!</v>
      </c>
      <c r="JH14" s="315">
        <f t="shared" si="331"/>
        <v>0</v>
      </c>
      <c r="JI14" s="402" t="e">
        <f t="shared" si="332"/>
        <v>#DIV/0!</v>
      </c>
      <c r="JJ14" s="315">
        <f t="shared" si="333"/>
        <v>0</v>
      </c>
      <c r="JK14" s="402" t="e">
        <f t="shared" si="334"/>
        <v>#DIV/0!</v>
      </c>
      <c r="JL14" s="315">
        <f t="shared" si="335"/>
        <v>0</v>
      </c>
      <c r="JM14" s="402" t="e">
        <f t="shared" si="336"/>
        <v>#DIV/0!</v>
      </c>
      <c r="JN14" s="315">
        <f t="shared" si="337"/>
        <v>0</v>
      </c>
      <c r="JO14" s="402" t="e">
        <f t="shared" si="338"/>
        <v>#DIV/0!</v>
      </c>
      <c r="JP14" s="315">
        <f t="shared" si="339"/>
        <v>0</v>
      </c>
      <c r="JQ14" s="402" t="e">
        <f t="shared" si="340"/>
        <v>#DIV/0!</v>
      </c>
      <c r="JR14" s="80">
        <f t="shared" si="341"/>
        <v>114.68181818181819</v>
      </c>
      <c r="JS14" s="1092">
        <f t="shared" si="342"/>
        <v>96.954545454545453</v>
      </c>
      <c r="JT14" s="662">
        <f>JS14-JR14</f>
        <v>-17.727272727272734</v>
      </c>
      <c r="JU14" s="109">
        <f t="shared" si="343"/>
        <v>-0.15457788347205711</v>
      </c>
      <c r="JV14" s="698"/>
      <c r="JW14" s="698"/>
      <c r="JX14" s="698"/>
      <c r="JY14" t="str">
        <f t="shared" si="344"/>
        <v>Average Number of Calls/Day</v>
      </c>
      <c r="JZ14" s="262" t="e">
        <f>#REF!</f>
        <v>#REF!</v>
      </c>
      <c r="KA14" s="262" t="e">
        <f>#REF!</f>
        <v>#REF!</v>
      </c>
      <c r="KB14" s="262" t="e">
        <f>#REF!</f>
        <v>#REF!</v>
      </c>
      <c r="KC14" s="262" t="e">
        <f>#REF!</f>
        <v>#REF!</v>
      </c>
      <c r="KD14" s="262" t="e">
        <f>#REF!</f>
        <v>#REF!</v>
      </c>
      <c r="KE14" s="262" t="e">
        <f>#REF!</f>
        <v>#REF!</v>
      </c>
      <c r="KF14" s="262" t="e">
        <f>#REF!</f>
        <v>#REF!</v>
      </c>
      <c r="KG14" s="262" t="e">
        <f>#REF!</f>
        <v>#REF!</v>
      </c>
      <c r="KH14" s="262" t="e">
        <f>#REF!</f>
        <v>#REF!</v>
      </c>
      <c r="KI14" s="262" t="e">
        <f>#REF!</f>
        <v>#REF!</v>
      </c>
      <c r="KJ14" s="262" t="e">
        <f>#REF!</f>
        <v>#REF!</v>
      </c>
      <c r="KK14" s="263">
        <f t="shared" si="345"/>
        <v>167.77272727272728</v>
      </c>
      <c r="KL14" s="263">
        <f t="shared" si="345"/>
        <v>166.69565217391303</v>
      </c>
      <c r="KM14" s="263">
        <f t="shared" si="345"/>
        <v>160.35</v>
      </c>
      <c r="KN14" s="263">
        <f t="shared" si="345"/>
        <v>288.91304347826087</v>
      </c>
      <c r="KO14" s="263">
        <f t="shared" si="345"/>
        <v>196.52631578947367</v>
      </c>
      <c r="KP14" s="263">
        <f t="shared" si="345"/>
        <v>186.77777777777777</v>
      </c>
      <c r="KQ14" s="263">
        <f t="shared" si="345"/>
        <v>206.71428571428572</v>
      </c>
      <c r="KR14" s="263">
        <f t="shared" si="345"/>
        <v>203.75</v>
      </c>
      <c r="KS14" s="263">
        <f t="shared" si="345"/>
        <v>175</v>
      </c>
      <c r="KT14" s="263">
        <f t="shared" si="345"/>
        <v>172</v>
      </c>
      <c r="KU14" s="263">
        <f t="shared" si="345"/>
        <v>254.90909090909091</v>
      </c>
      <c r="KV14" s="263">
        <f t="shared" si="345"/>
        <v>193.75</v>
      </c>
      <c r="KW14" s="263">
        <f t="shared" si="346"/>
        <v>195.04545454545453</v>
      </c>
      <c r="KX14" s="263">
        <f t="shared" si="346"/>
        <v>188.90909090909091</v>
      </c>
      <c r="KY14" s="263">
        <f t="shared" si="346"/>
        <v>264.45</v>
      </c>
      <c r="KZ14" s="263">
        <f t="shared" si="346"/>
        <v>672.82608695652175</v>
      </c>
      <c r="LA14" s="263">
        <f t="shared" si="346"/>
        <v>357.61111111111109</v>
      </c>
      <c r="LB14" s="263">
        <f t="shared" si="346"/>
        <v>283.10526315789474</v>
      </c>
      <c r="LC14" s="263">
        <f t="shared" si="346"/>
        <v>281.47619047619048</v>
      </c>
      <c r="LD14" s="263">
        <f t="shared" si="346"/>
        <v>207.5</v>
      </c>
      <c r="LE14" s="263">
        <f t="shared" si="346"/>
        <v>186.47619047619048</v>
      </c>
      <c r="LF14" s="263">
        <f t="shared" si="346"/>
        <v>176.52380952380952</v>
      </c>
      <c r="LG14" s="263">
        <f t="shared" si="346"/>
        <v>160.59090909090909</v>
      </c>
      <c r="LH14" s="263">
        <f t="shared" si="346"/>
        <v>177.42857142857142</v>
      </c>
      <c r="LI14" s="788">
        <f t="shared" si="347"/>
        <v>181.86363636363637</v>
      </c>
      <c r="LJ14" s="788">
        <f t="shared" si="347"/>
        <v>179</v>
      </c>
      <c r="LK14" s="788">
        <f t="shared" si="347"/>
        <v>200.95238095238096</v>
      </c>
      <c r="LL14" s="788">
        <f t="shared" si="347"/>
        <v>504.95652173913044</v>
      </c>
      <c r="LM14" s="788">
        <f t="shared" si="347"/>
        <v>218.8235294117647</v>
      </c>
      <c r="LN14" s="788">
        <f t="shared" si="347"/>
        <v>195.8</v>
      </c>
      <c r="LO14" s="788">
        <f t="shared" si="347"/>
        <v>250.05</v>
      </c>
      <c r="LP14" s="788">
        <f t="shared" si="347"/>
        <v>195.8</v>
      </c>
      <c r="LQ14" s="788">
        <f t="shared" si="347"/>
        <v>192.36363636363637</v>
      </c>
      <c r="LR14" s="788">
        <f t="shared" si="347"/>
        <v>236.0952380952381</v>
      </c>
      <c r="LS14" s="788">
        <f t="shared" si="347"/>
        <v>175.35</v>
      </c>
      <c r="LT14" s="788">
        <f t="shared" si="347"/>
        <v>160</v>
      </c>
      <c r="LU14" s="900">
        <f t="shared" si="348"/>
        <v>152.09090909090909</v>
      </c>
      <c r="LV14" s="900">
        <f t="shared" si="348"/>
        <v>144.8095238095238</v>
      </c>
      <c r="LW14" s="900">
        <f t="shared" si="348"/>
        <v>162.47619047619048</v>
      </c>
      <c r="LX14" s="900">
        <f t="shared" si="348"/>
        <v>181.40909090909091</v>
      </c>
      <c r="LY14" s="900">
        <f t="shared" si="348"/>
        <v>204.44444444444446</v>
      </c>
      <c r="LZ14" s="900">
        <f t="shared" si="348"/>
        <v>180.45</v>
      </c>
      <c r="MA14" s="900">
        <f t="shared" si="348"/>
        <v>192.15789473684211</v>
      </c>
      <c r="MB14" s="900">
        <f t="shared" si="348"/>
        <v>188.85714285714286</v>
      </c>
      <c r="MC14" s="900">
        <f t="shared" si="348"/>
        <v>165</v>
      </c>
      <c r="MD14" s="900">
        <f t="shared" si="348"/>
        <v>151.52380952380952</v>
      </c>
      <c r="ME14" s="900">
        <f t="shared" si="348"/>
        <v>144.71428571428572</v>
      </c>
      <c r="MF14" s="900">
        <f t="shared" si="348"/>
        <v>150.81818181818181</v>
      </c>
      <c r="MG14" s="959">
        <f t="shared" si="349"/>
        <v>153.75</v>
      </c>
      <c r="MH14" s="959">
        <f t="shared" si="349"/>
        <v>147.47826086956522</v>
      </c>
      <c r="MI14" s="959">
        <f t="shared" si="349"/>
        <v>165.0952380952381</v>
      </c>
      <c r="MJ14" s="959">
        <f t="shared" si="349"/>
        <v>177.38095238095238</v>
      </c>
      <c r="MK14" s="959">
        <f t="shared" si="349"/>
        <v>165.36842105263159</v>
      </c>
      <c r="ML14" s="959">
        <f t="shared" si="349"/>
        <v>155.94736842105263</v>
      </c>
      <c r="MM14" s="959">
        <f t="shared" si="349"/>
        <v>173.65</v>
      </c>
      <c r="MN14" s="959">
        <f t="shared" si="349"/>
        <v>174.15</v>
      </c>
      <c r="MO14" s="959">
        <f t="shared" si="349"/>
        <v>119</v>
      </c>
      <c r="MP14" s="959">
        <f t="shared" si="349"/>
        <v>125.89473684210526</v>
      </c>
      <c r="MQ14" s="959">
        <f t="shared" si="349"/>
        <v>114.68181818181819</v>
      </c>
      <c r="MR14" s="959">
        <f t="shared" si="349"/>
        <v>105.13636363636364</v>
      </c>
      <c r="MS14" s="1155">
        <f t="shared" si="350"/>
        <v>113.15</v>
      </c>
      <c r="MT14" s="1155">
        <f t="shared" si="350"/>
        <v>104.73913043478261</v>
      </c>
      <c r="MU14" s="1155">
        <f t="shared" si="350"/>
        <v>95.15</v>
      </c>
      <c r="MV14" s="1155">
        <f t="shared" si="350"/>
        <v>111.54545454545455</v>
      </c>
      <c r="MW14" s="1155">
        <f t="shared" si="350"/>
        <v>105.52631578947368</v>
      </c>
      <c r="MX14" s="1155">
        <f t="shared" si="350"/>
        <v>107.94444444444444</v>
      </c>
      <c r="MY14" s="1155">
        <f t="shared" si="350"/>
        <v>157.33333333333334</v>
      </c>
      <c r="MZ14" s="1155">
        <f t="shared" si="350"/>
        <v>149.69999999999999</v>
      </c>
      <c r="NA14" s="1155">
        <f t="shared" si="350"/>
        <v>117.33333333333333</v>
      </c>
      <c r="NB14" s="1155">
        <f t="shared" si="350"/>
        <v>114.52380952380952</v>
      </c>
      <c r="NC14" s="1155">
        <f t="shared" si="350"/>
        <v>96.954545454545453</v>
      </c>
      <c r="ND14" s="1155">
        <f t="shared" si="350"/>
        <v>0</v>
      </c>
      <c r="NE14" s="1177">
        <f t="shared" si="351"/>
        <v>0</v>
      </c>
      <c r="NF14" s="1177">
        <f t="shared" si="351"/>
        <v>0</v>
      </c>
      <c r="NG14" s="1177">
        <f t="shared" si="351"/>
        <v>0</v>
      </c>
      <c r="NH14" s="1177">
        <f t="shared" si="351"/>
        <v>0</v>
      </c>
      <c r="NI14" s="1177">
        <f t="shared" si="351"/>
        <v>0</v>
      </c>
      <c r="NJ14" s="1177">
        <f t="shared" si="351"/>
        <v>0</v>
      </c>
      <c r="NK14" s="1177">
        <f t="shared" si="351"/>
        <v>0</v>
      </c>
      <c r="NL14" s="1177">
        <f t="shared" si="351"/>
        <v>0</v>
      </c>
      <c r="NM14" s="1177">
        <f t="shared" si="351"/>
        <v>0</v>
      </c>
      <c r="NN14" s="1177">
        <f t="shared" si="351"/>
        <v>0</v>
      </c>
      <c r="NO14" s="1177">
        <f t="shared" si="351"/>
        <v>0</v>
      </c>
      <c r="NP14" s="1177">
        <f t="shared" si="351"/>
        <v>0</v>
      </c>
    </row>
    <row r="15" spans="1:380" x14ac:dyDescent="0.25">
      <c r="A15" s="764"/>
      <c r="B15" s="56">
        <v>2.2999999999999998</v>
      </c>
      <c r="C15" s="13"/>
      <c r="D15" s="13"/>
      <c r="E15" s="1236" t="s">
        <v>30</v>
      </c>
      <c r="F15" s="1236"/>
      <c r="G15" s="1237"/>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90"/>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91"/>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92"/>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93"/>
        <v>0.40166666666666662</v>
      </c>
      <c r="CN15" s="875">
        <v>0.17</v>
      </c>
      <c r="CO15" s="83">
        <v>0.14000000000000001</v>
      </c>
      <c r="CP15" s="370">
        <v>0.17</v>
      </c>
      <c r="CQ15" s="83">
        <v>0.15</v>
      </c>
      <c r="CR15" s="82">
        <v>0.08</v>
      </c>
      <c r="CS15" s="872">
        <v>0.08</v>
      </c>
      <c r="CT15" s="875">
        <v>0.08</v>
      </c>
      <c r="CU15" s="872">
        <v>7.0000000000000007E-2</v>
      </c>
      <c r="CV15" s="197">
        <v>7.0000000000000007E-2</v>
      </c>
      <c r="CW15" s="1057">
        <v>7.0000000000000007E-2</v>
      </c>
      <c r="CX15" s="875">
        <v>0.09</v>
      </c>
      <c r="CY15" s="83">
        <v>0.09</v>
      </c>
      <c r="CZ15" s="132" t="s">
        <v>29</v>
      </c>
      <c r="DA15" s="150">
        <f t="shared" si="194"/>
        <v>0.10500000000000002</v>
      </c>
      <c r="DB15" s="875">
        <v>0.09</v>
      </c>
      <c r="DC15" s="83">
        <v>0.1</v>
      </c>
      <c r="DD15" s="370">
        <v>0.12</v>
      </c>
      <c r="DE15" s="83">
        <v>0.09</v>
      </c>
      <c r="DF15" s="82">
        <v>0.11</v>
      </c>
      <c r="DG15" s="872">
        <v>0.1</v>
      </c>
      <c r="DH15" s="875">
        <v>7.0000000000000007E-2</v>
      </c>
      <c r="DI15" s="872">
        <v>0.08</v>
      </c>
      <c r="DJ15" s="197">
        <v>0.09</v>
      </c>
      <c r="DK15" s="872">
        <v>0.08</v>
      </c>
      <c r="DL15" s="875">
        <v>0.11</v>
      </c>
      <c r="DM15" s="872"/>
      <c r="DN15" s="132" t="s">
        <v>29</v>
      </c>
      <c r="DO15" s="150">
        <f t="shared" si="195"/>
        <v>9.454545454545453E-2</v>
      </c>
      <c r="DP15" s="875"/>
      <c r="DQ15" s="83"/>
      <c r="DR15" s="370"/>
      <c r="DS15" s="83"/>
      <c r="DT15" s="82"/>
      <c r="DU15" s="872"/>
      <c r="DV15" s="875"/>
      <c r="DW15" s="872"/>
      <c r="DX15" s="197"/>
      <c r="DY15" s="872"/>
      <c r="DZ15" s="875"/>
      <c r="EA15" s="872"/>
      <c r="EB15" s="132" t="s">
        <v>29</v>
      </c>
      <c r="EC15" s="150" t="e">
        <f t="shared" si="196"/>
        <v>#DIV/0!</v>
      </c>
      <c r="ED15" s="662">
        <f t="shared" si="197"/>
        <v>-3</v>
      </c>
      <c r="EE15" s="663">
        <f t="shared" si="198"/>
        <v>-0.25</v>
      </c>
      <c r="EF15" s="662">
        <f t="shared" si="199"/>
        <v>3</v>
      </c>
      <c r="EG15" s="663">
        <f t="shared" si="200"/>
        <v>0.33333333333333331</v>
      </c>
      <c r="EH15" s="662">
        <f t="shared" si="201"/>
        <v>14</v>
      </c>
      <c r="EI15" s="663">
        <f t="shared" si="202"/>
        <v>1.1666666666666667</v>
      </c>
      <c r="EJ15" s="662">
        <f t="shared" si="203"/>
        <v>380</v>
      </c>
      <c r="EK15" s="663">
        <f t="shared" si="204"/>
        <v>14.615384615384615</v>
      </c>
      <c r="EL15" s="662">
        <f t="shared" si="205"/>
        <v>-206</v>
      </c>
      <c r="EM15" s="663">
        <f t="shared" si="206"/>
        <v>-0.5073891625615764</v>
      </c>
      <c r="EN15" s="662">
        <f t="shared" si="207"/>
        <v>-129</v>
      </c>
      <c r="EO15" s="663">
        <f t="shared" si="208"/>
        <v>-0.64500000000000002</v>
      </c>
      <c r="EP15" s="662">
        <f t="shared" si="209"/>
        <v>-40</v>
      </c>
      <c r="EQ15" s="663">
        <f t="shared" si="210"/>
        <v>-0.56338028169014087</v>
      </c>
      <c r="ER15" s="662">
        <f t="shared" si="211"/>
        <v>-5</v>
      </c>
      <c r="ES15" s="663">
        <f t="shared" si="212"/>
        <v>-0.16129032258064516</v>
      </c>
      <c r="ET15" s="662">
        <f t="shared" si="213"/>
        <v>-15</v>
      </c>
      <c r="EU15" s="663">
        <f t="shared" si="214"/>
        <v>-0.57692307692307687</v>
      </c>
      <c r="EV15" s="662">
        <f t="shared" si="215"/>
        <v>-2</v>
      </c>
      <c r="EW15" s="109">
        <f t="shared" si="216"/>
        <v>-0.18181818181818182</v>
      </c>
      <c r="EX15" s="662">
        <f t="shared" si="217"/>
        <v>4</v>
      </c>
      <c r="EY15" s="663">
        <f t="shared" si="218"/>
        <v>0.44444444444444442</v>
      </c>
      <c r="EZ15" s="662">
        <f t="shared" si="219"/>
        <v>2</v>
      </c>
      <c r="FA15" s="663">
        <f t="shared" si="220"/>
        <v>0.15384615384615385</v>
      </c>
      <c r="FB15" s="662">
        <f t="shared" si="221"/>
        <v>-2</v>
      </c>
      <c r="FC15" s="663">
        <f t="shared" si="222"/>
        <v>-0.13333333333333333</v>
      </c>
      <c r="FD15" s="315">
        <f t="shared" si="223"/>
        <v>-1</v>
      </c>
      <c r="FE15" s="402">
        <f t="shared" si="224"/>
        <v>-7.6923076923076927E-2</v>
      </c>
      <c r="FF15" s="315">
        <f t="shared" si="225"/>
        <v>-2</v>
      </c>
      <c r="FG15" s="402">
        <f t="shared" si="226"/>
        <v>-0.16666666666666666</v>
      </c>
      <c r="FH15" s="315">
        <f t="shared" si="227"/>
        <v>-2.88</v>
      </c>
      <c r="FI15" s="402">
        <f t="shared" si="228"/>
        <v>-0.28799999999999998</v>
      </c>
      <c r="FJ15" s="315">
        <f t="shared" si="229"/>
        <v>-6.94</v>
      </c>
      <c r="FK15" s="402">
        <f t="shared" si="230"/>
        <v>-0.9747191011235955</v>
      </c>
      <c r="FL15" s="315">
        <f t="shared" si="231"/>
        <v>-9.9999999999999811E-3</v>
      </c>
      <c r="FM15" s="402">
        <f t="shared" si="232"/>
        <v>-5.5555555555555455E-2</v>
      </c>
      <c r="FN15" s="315">
        <f t="shared" si="233"/>
        <v>0.19999999999999998</v>
      </c>
      <c r="FO15" s="402">
        <f t="shared" si="234"/>
        <v>1.1764705882352939</v>
      </c>
      <c r="FP15" s="315">
        <f t="shared" si="235"/>
        <v>0.10999999999999999</v>
      </c>
      <c r="FQ15" s="402">
        <f t="shared" si="236"/>
        <v>0.29729729729729726</v>
      </c>
      <c r="FR15" s="315">
        <f t="shared" si="237"/>
        <v>-0.24</v>
      </c>
      <c r="FS15" s="402">
        <f t="shared" si="238"/>
        <v>-0.5</v>
      </c>
      <c r="FT15" s="315">
        <f t="shared" si="239"/>
        <v>7.0000000000000007E-2</v>
      </c>
      <c r="FU15" s="402">
        <f t="shared" si="240"/>
        <v>0.29166666666666669</v>
      </c>
      <c r="FV15" s="315">
        <f t="shared" si="241"/>
        <v>-0.13999999999999999</v>
      </c>
      <c r="FW15" s="402">
        <f t="shared" si="242"/>
        <v>-0.45161290322580638</v>
      </c>
      <c r="FX15" s="315">
        <f t="shared" si="243"/>
        <v>7.9999999999999988E-2</v>
      </c>
      <c r="FY15" s="402">
        <f t="shared" si="244"/>
        <v>0.47058823529411753</v>
      </c>
      <c r="FZ15" s="315">
        <f t="shared" si="245"/>
        <v>0.10999999999999999</v>
      </c>
      <c r="GA15" s="402">
        <f t="shared" si="246"/>
        <v>0.43999999999999995</v>
      </c>
      <c r="GB15" s="315">
        <f t="shared" si="247"/>
        <v>-0.12999999999999998</v>
      </c>
      <c r="GC15" s="402">
        <f t="shared" si="248"/>
        <v>-0.36111111111111105</v>
      </c>
      <c r="GD15" s="315">
        <f t="shared" si="249"/>
        <v>0.21</v>
      </c>
      <c r="GE15" s="402">
        <f t="shared" si="250"/>
        <v>0.91304347826086951</v>
      </c>
      <c r="GF15" s="315">
        <f t="shared" si="251"/>
        <v>0.81</v>
      </c>
      <c r="GG15" s="402">
        <f t="shared" si="252"/>
        <v>1.8409090909090911</v>
      </c>
      <c r="GH15" s="315">
        <f t="shared" si="253"/>
        <v>2.0000000000000018E-2</v>
      </c>
      <c r="GI15" s="402">
        <f t="shared" si="254"/>
        <v>1.6000000000000014E-2</v>
      </c>
      <c r="GJ15" s="315">
        <f t="shared" si="255"/>
        <v>-0.92</v>
      </c>
      <c r="GK15" s="402">
        <f t="shared" si="256"/>
        <v>-0.72440944881889768</v>
      </c>
      <c r="GL15" s="315">
        <f t="shared" si="257"/>
        <v>-8.9999999999999969E-2</v>
      </c>
      <c r="GM15" s="402">
        <f t="shared" si="258"/>
        <v>-0.25714285714285706</v>
      </c>
      <c r="GN15" s="315">
        <f t="shared" si="259"/>
        <v>-0.09</v>
      </c>
      <c r="GO15" s="402">
        <f t="shared" si="260"/>
        <v>-0.34615384615384615</v>
      </c>
      <c r="GP15" s="315">
        <f t="shared" si="261"/>
        <v>9.9999999999999811E-3</v>
      </c>
      <c r="GQ15" s="402">
        <f t="shared" si="262"/>
        <v>5.8823529411764594E-2</v>
      </c>
      <c r="GR15" s="315">
        <f t="shared" si="263"/>
        <v>-0.06</v>
      </c>
      <c r="GS15" s="402">
        <f t="shared" si="264"/>
        <v>-0.33333333333333331</v>
      </c>
      <c r="GT15" s="315">
        <f t="shared" si="265"/>
        <v>-0.03</v>
      </c>
      <c r="GU15" s="402">
        <f t="shared" si="266"/>
        <v>-0.25</v>
      </c>
      <c r="GV15" s="315">
        <f t="shared" si="267"/>
        <v>1.0000000000000009E-2</v>
      </c>
      <c r="GW15" s="402">
        <f t="shared" si="268"/>
        <v>0.11111111111111122</v>
      </c>
      <c r="GX15" s="315">
        <f t="shared" si="269"/>
        <v>7.0000000000000007E-2</v>
      </c>
      <c r="GY15" s="402">
        <f t="shared" si="270"/>
        <v>0.70000000000000007</v>
      </c>
      <c r="GZ15" s="315">
        <f t="shared" si="271"/>
        <v>-0.03</v>
      </c>
      <c r="HA15" s="402">
        <f t="shared" si="272"/>
        <v>-0.1764705882352941</v>
      </c>
      <c r="HB15" s="315">
        <f t="shared" si="273"/>
        <v>0.03</v>
      </c>
      <c r="HC15" s="402">
        <f t="shared" si="274"/>
        <v>0.21428571428571425</v>
      </c>
      <c r="HD15" s="315">
        <f t="shared" si="275"/>
        <v>-2.0000000000000018E-2</v>
      </c>
      <c r="HE15" s="402">
        <f t="shared" si="276"/>
        <v>-0.11764705882352951</v>
      </c>
      <c r="HF15" s="315">
        <f t="shared" si="277"/>
        <v>-6.9999999999999993E-2</v>
      </c>
      <c r="HG15" s="402">
        <f t="shared" si="278"/>
        <v>-0.46666666666666662</v>
      </c>
      <c r="HH15" s="315">
        <f t="shared" si="279"/>
        <v>0</v>
      </c>
      <c r="HI15" s="402">
        <f t="shared" si="280"/>
        <v>0</v>
      </c>
      <c r="HJ15" s="315">
        <f t="shared" si="281"/>
        <v>0</v>
      </c>
      <c r="HK15" s="402">
        <f t="shared" si="282"/>
        <v>0</v>
      </c>
      <c r="HL15" s="315">
        <f t="shared" si="283"/>
        <v>-9.999999999999995E-3</v>
      </c>
      <c r="HM15" s="402">
        <f t="shared" si="284"/>
        <v>-0.12499999999999993</v>
      </c>
      <c r="HN15" s="315">
        <f t="shared" si="285"/>
        <v>0</v>
      </c>
      <c r="HO15" s="402">
        <f t="shared" si="286"/>
        <v>0</v>
      </c>
      <c r="HP15" s="315">
        <f t="shared" si="287"/>
        <v>0</v>
      </c>
      <c r="HQ15" s="402">
        <f t="shared" si="288"/>
        <v>0</v>
      </c>
      <c r="HR15" s="315">
        <f t="shared" si="289"/>
        <v>1.999999999999999E-2</v>
      </c>
      <c r="HS15" s="402">
        <f t="shared" si="290"/>
        <v>0.28571428571428553</v>
      </c>
      <c r="HT15" s="315">
        <f t="shared" si="291"/>
        <v>0</v>
      </c>
      <c r="HU15" s="402">
        <f t="shared" si="292"/>
        <v>0</v>
      </c>
      <c r="HV15" s="315">
        <f t="shared" si="293"/>
        <v>0</v>
      </c>
      <c r="HW15" s="402">
        <f t="shared" si="294"/>
        <v>0</v>
      </c>
      <c r="HX15" s="315">
        <f t="shared" si="295"/>
        <v>1.0000000000000009E-2</v>
      </c>
      <c r="HY15" s="402">
        <f t="shared" si="296"/>
        <v>0.11111111111111122</v>
      </c>
      <c r="HZ15" s="315">
        <f t="shared" si="297"/>
        <v>1.999999999999999E-2</v>
      </c>
      <c r="IA15" s="402">
        <f t="shared" si="298"/>
        <v>0.1666666666666666</v>
      </c>
      <c r="IB15" s="315">
        <f t="shared" si="299"/>
        <v>-0.03</v>
      </c>
      <c r="IC15" s="402">
        <f t="shared" si="300"/>
        <v>-0.25</v>
      </c>
      <c r="ID15" s="315">
        <f t="shared" si="301"/>
        <v>2.0000000000000004E-2</v>
      </c>
      <c r="IE15" s="402">
        <f t="shared" si="302"/>
        <v>0.21153846153846162</v>
      </c>
      <c r="IF15" s="315">
        <f t="shared" si="303"/>
        <v>-9.999999999999995E-3</v>
      </c>
      <c r="IG15" s="402">
        <f t="shared" si="304"/>
        <v>-9.090909090909087E-2</v>
      </c>
      <c r="IH15" s="315">
        <f t="shared" si="305"/>
        <v>-0.03</v>
      </c>
      <c r="II15" s="402">
        <f t="shared" si="306"/>
        <v>-0.3</v>
      </c>
      <c r="IJ15" s="315">
        <f t="shared" si="307"/>
        <v>9.999999999999995E-3</v>
      </c>
      <c r="IK15" s="402">
        <f t="shared" si="308"/>
        <v>0.14285714285714277</v>
      </c>
      <c r="IL15" s="315">
        <f t="shared" si="309"/>
        <v>9.999999999999995E-3</v>
      </c>
      <c r="IM15" s="402">
        <f t="shared" si="310"/>
        <v>0.12499999999999993</v>
      </c>
      <c r="IN15" s="315">
        <f t="shared" si="311"/>
        <v>-9.999999999999995E-3</v>
      </c>
      <c r="IO15" s="402">
        <f t="shared" si="312"/>
        <v>-0.11111111111111106</v>
      </c>
      <c r="IP15" s="315">
        <f t="shared" si="313"/>
        <v>0.03</v>
      </c>
      <c r="IQ15" s="402">
        <f t="shared" si="314"/>
        <v>0.375</v>
      </c>
      <c r="IR15" s="315">
        <f t="shared" si="315"/>
        <v>-365.38461538461536</v>
      </c>
      <c r="IS15" s="402">
        <f t="shared" si="316"/>
        <v>-0.96153846153846145</v>
      </c>
      <c r="IT15" s="315">
        <f t="shared" si="317"/>
        <v>0</v>
      </c>
      <c r="IU15" s="402" t="e">
        <f t="shared" si="318"/>
        <v>#DIV/0!</v>
      </c>
      <c r="IV15" s="315">
        <f t="shared" si="319"/>
        <v>0</v>
      </c>
      <c r="IW15" s="402" t="e">
        <f t="shared" si="320"/>
        <v>#DIV/0!</v>
      </c>
      <c r="IX15" s="315">
        <f t="shared" si="321"/>
        <v>0</v>
      </c>
      <c r="IY15" s="402" t="e">
        <f t="shared" si="322"/>
        <v>#DIV/0!</v>
      </c>
      <c r="IZ15" s="315">
        <f t="shared" si="323"/>
        <v>0</v>
      </c>
      <c r="JA15" s="402" t="e">
        <f t="shared" si="324"/>
        <v>#DIV/0!</v>
      </c>
      <c r="JB15" s="315">
        <f t="shared" si="325"/>
        <v>0</v>
      </c>
      <c r="JC15" s="402" t="e">
        <f t="shared" si="326"/>
        <v>#DIV/0!</v>
      </c>
      <c r="JD15" s="315">
        <f t="shared" si="327"/>
        <v>0</v>
      </c>
      <c r="JE15" s="402" t="e">
        <f t="shared" si="328"/>
        <v>#DIV/0!</v>
      </c>
      <c r="JF15" s="315">
        <f t="shared" si="329"/>
        <v>0</v>
      </c>
      <c r="JG15" s="402" t="e">
        <f t="shared" si="330"/>
        <v>#DIV/0!</v>
      </c>
      <c r="JH15" s="315">
        <f t="shared" si="331"/>
        <v>0</v>
      </c>
      <c r="JI15" s="402" t="e">
        <f t="shared" si="332"/>
        <v>#DIV/0!</v>
      </c>
      <c r="JJ15" s="315">
        <f t="shared" si="333"/>
        <v>0</v>
      </c>
      <c r="JK15" s="402" t="e">
        <f t="shared" si="334"/>
        <v>#DIV/0!</v>
      </c>
      <c r="JL15" s="315">
        <f t="shared" si="335"/>
        <v>0</v>
      </c>
      <c r="JM15" s="402" t="e">
        <f t="shared" si="336"/>
        <v>#DIV/0!</v>
      </c>
      <c r="JN15" s="315">
        <f t="shared" si="337"/>
        <v>0</v>
      </c>
      <c r="JO15" s="402" t="e">
        <f t="shared" si="338"/>
        <v>#DIV/0!</v>
      </c>
      <c r="JP15" s="315">
        <f t="shared" si="339"/>
        <v>0</v>
      </c>
      <c r="JQ15" s="402" t="e">
        <f t="shared" si="340"/>
        <v>#DIV/0!</v>
      </c>
      <c r="JR15" s="197">
        <f t="shared" si="341"/>
        <v>0.09</v>
      </c>
      <c r="JS15" s="1057">
        <f t="shared" si="342"/>
        <v>0.11</v>
      </c>
      <c r="JT15" s="664">
        <f>JS15-JR15</f>
        <v>2.0000000000000004E-2</v>
      </c>
      <c r="JU15" s="109">
        <f t="shared" si="343"/>
        <v>0.22222222222222227</v>
      </c>
      <c r="JV15" s="698"/>
      <c r="JW15" s="698"/>
      <c r="JX15" s="698"/>
      <c r="JY15" t="str">
        <f t="shared" si="344"/>
        <v>Average Speed of Answer (Seconds)</v>
      </c>
      <c r="JZ15" s="264" t="e">
        <f>#REF!</f>
        <v>#REF!</v>
      </c>
      <c r="KA15" s="264" t="e">
        <f>#REF!</f>
        <v>#REF!</v>
      </c>
      <c r="KB15" s="264" t="e">
        <f>#REF!</f>
        <v>#REF!</v>
      </c>
      <c r="KC15" s="264" t="e">
        <f>#REF!</f>
        <v>#REF!</v>
      </c>
      <c r="KD15" s="264" t="e">
        <f>#REF!</f>
        <v>#REF!</v>
      </c>
      <c r="KE15" s="264" t="e">
        <f>#REF!</f>
        <v>#REF!</v>
      </c>
      <c r="KF15" s="264" t="e">
        <f>#REF!</f>
        <v>#REF!</v>
      </c>
      <c r="KG15" s="264" t="e">
        <f>#REF!</f>
        <v>#REF!</v>
      </c>
      <c r="KH15" s="264" t="e">
        <f>#REF!</f>
        <v>#REF!</v>
      </c>
      <c r="KI15" s="264" t="e">
        <f>#REF!</f>
        <v>#REF!</v>
      </c>
      <c r="KJ15" s="264" t="e">
        <f>#REF!</f>
        <v>#REF!</v>
      </c>
      <c r="KK15" s="265">
        <f t="shared" si="345"/>
        <v>13</v>
      </c>
      <c r="KL15" s="265">
        <f t="shared" si="345"/>
        <v>13</v>
      </c>
      <c r="KM15" s="265">
        <f t="shared" si="345"/>
        <v>18</v>
      </c>
      <c r="KN15" s="265">
        <f t="shared" si="345"/>
        <v>80</v>
      </c>
      <c r="KO15" s="265">
        <f t="shared" si="345"/>
        <v>18</v>
      </c>
      <c r="KP15" s="265">
        <f t="shared" si="345"/>
        <v>15</v>
      </c>
      <c r="KQ15" s="265">
        <f t="shared" si="345"/>
        <v>12</v>
      </c>
      <c r="KR15" s="265">
        <f t="shared" si="345"/>
        <v>9</v>
      </c>
      <c r="KS15" s="265">
        <f t="shared" si="345"/>
        <v>8</v>
      </c>
      <c r="KT15" s="265">
        <f t="shared" si="345"/>
        <v>9</v>
      </c>
      <c r="KU15" s="265">
        <f t="shared" si="345"/>
        <v>22</v>
      </c>
      <c r="KV15" s="265">
        <f t="shared" si="345"/>
        <v>12</v>
      </c>
      <c r="KW15" s="265">
        <f t="shared" si="346"/>
        <v>9</v>
      </c>
      <c r="KX15" s="265">
        <f t="shared" si="346"/>
        <v>12</v>
      </c>
      <c r="KY15" s="265">
        <f t="shared" si="346"/>
        <v>26</v>
      </c>
      <c r="KZ15" s="265">
        <f t="shared" si="346"/>
        <v>406</v>
      </c>
      <c r="LA15" s="265">
        <f t="shared" si="346"/>
        <v>200</v>
      </c>
      <c r="LB15" s="265">
        <f t="shared" si="346"/>
        <v>71</v>
      </c>
      <c r="LC15" s="265">
        <f t="shared" si="346"/>
        <v>31</v>
      </c>
      <c r="LD15" s="265">
        <f t="shared" si="346"/>
        <v>26</v>
      </c>
      <c r="LE15" s="265">
        <f t="shared" si="346"/>
        <v>11</v>
      </c>
      <c r="LF15" s="265">
        <f t="shared" si="346"/>
        <v>9</v>
      </c>
      <c r="LG15" s="265">
        <f t="shared" si="346"/>
        <v>13</v>
      </c>
      <c r="LH15" s="265">
        <f t="shared" si="346"/>
        <v>15</v>
      </c>
      <c r="LI15" s="789">
        <f t="shared" si="347"/>
        <v>13</v>
      </c>
      <c r="LJ15" s="789">
        <f t="shared" si="347"/>
        <v>12</v>
      </c>
      <c r="LK15" s="789">
        <f t="shared" si="347"/>
        <v>10</v>
      </c>
      <c r="LL15" s="789">
        <f t="shared" si="347"/>
        <v>7.12</v>
      </c>
      <c r="LM15" s="789">
        <f t="shared" si="347"/>
        <v>0.18</v>
      </c>
      <c r="LN15" s="789">
        <f t="shared" si="347"/>
        <v>0.17</v>
      </c>
      <c r="LO15" s="789">
        <f t="shared" si="347"/>
        <v>0.37</v>
      </c>
      <c r="LP15" s="789">
        <f t="shared" si="347"/>
        <v>0.48</v>
      </c>
      <c r="LQ15" s="789">
        <f t="shared" si="347"/>
        <v>0.24</v>
      </c>
      <c r="LR15" s="789">
        <f t="shared" si="347"/>
        <v>0.31</v>
      </c>
      <c r="LS15" s="789">
        <f t="shared" si="347"/>
        <v>0.17</v>
      </c>
      <c r="LT15" s="789">
        <f t="shared" si="347"/>
        <v>0.25</v>
      </c>
      <c r="LU15" s="901">
        <f t="shared" si="348"/>
        <v>0.36</v>
      </c>
      <c r="LV15" s="901">
        <f t="shared" si="348"/>
        <v>0.23</v>
      </c>
      <c r="LW15" s="901">
        <f t="shared" si="348"/>
        <v>0.44</v>
      </c>
      <c r="LX15" s="901">
        <f t="shared" si="348"/>
        <v>1.25</v>
      </c>
      <c r="LY15" s="901">
        <f t="shared" si="348"/>
        <v>1.27</v>
      </c>
      <c r="LZ15" s="901">
        <f t="shared" si="348"/>
        <v>0.35</v>
      </c>
      <c r="MA15" s="901">
        <f t="shared" si="348"/>
        <v>0.26</v>
      </c>
      <c r="MB15" s="901">
        <f t="shared" si="348"/>
        <v>0.17</v>
      </c>
      <c r="MC15" s="901">
        <f t="shared" si="348"/>
        <v>0.18</v>
      </c>
      <c r="MD15" s="901">
        <f t="shared" si="348"/>
        <v>0.12</v>
      </c>
      <c r="ME15" s="901">
        <f t="shared" si="348"/>
        <v>0.09</v>
      </c>
      <c r="MF15" s="901">
        <f t="shared" si="348"/>
        <v>0.1</v>
      </c>
      <c r="MG15" s="960">
        <f t="shared" si="349"/>
        <v>0.17</v>
      </c>
      <c r="MH15" s="960">
        <f t="shared" si="349"/>
        <v>0.14000000000000001</v>
      </c>
      <c r="MI15" s="960">
        <f t="shared" si="349"/>
        <v>0.17</v>
      </c>
      <c r="MJ15" s="960">
        <f t="shared" si="349"/>
        <v>0.15</v>
      </c>
      <c r="MK15" s="960">
        <f t="shared" si="349"/>
        <v>0.08</v>
      </c>
      <c r="ML15" s="960">
        <f t="shared" si="349"/>
        <v>0.08</v>
      </c>
      <c r="MM15" s="960">
        <f t="shared" si="349"/>
        <v>0.08</v>
      </c>
      <c r="MN15" s="960">
        <f t="shared" si="349"/>
        <v>7.0000000000000007E-2</v>
      </c>
      <c r="MO15" s="960">
        <f t="shared" si="349"/>
        <v>7.0000000000000007E-2</v>
      </c>
      <c r="MP15" s="960">
        <f t="shared" si="349"/>
        <v>7.0000000000000007E-2</v>
      </c>
      <c r="MQ15" s="960">
        <f t="shared" si="349"/>
        <v>0.09</v>
      </c>
      <c r="MR15" s="960">
        <f t="shared" si="349"/>
        <v>0.09</v>
      </c>
      <c r="MS15" s="1156">
        <f t="shared" si="350"/>
        <v>0.09</v>
      </c>
      <c r="MT15" s="1156">
        <f t="shared" si="350"/>
        <v>0.1</v>
      </c>
      <c r="MU15" s="1156">
        <f t="shared" si="350"/>
        <v>0.12</v>
      </c>
      <c r="MV15" s="1156">
        <f t="shared" si="350"/>
        <v>0.09</v>
      </c>
      <c r="MW15" s="1156">
        <f t="shared" si="350"/>
        <v>0.11</v>
      </c>
      <c r="MX15" s="1156">
        <f t="shared" si="350"/>
        <v>0.1</v>
      </c>
      <c r="MY15" s="1156">
        <f t="shared" si="350"/>
        <v>7.0000000000000007E-2</v>
      </c>
      <c r="MZ15" s="1156">
        <f t="shared" si="350"/>
        <v>0.08</v>
      </c>
      <c r="NA15" s="1156">
        <f t="shared" si="350"/>
        <v>0.09</v>
      </c>
      <c r="NB15" s="1156">
        <f t="shared" si="350"/>
        <v>0.08</v>
      </c>
      <c r="NC15" s="1156">
        <f t="shared" si="350"/>
        <v>0.11</v>
      </c>
      <c r="ND15" s="1156">
        <f t="shared" si="350"/>
        <v>0</v>
      </c>
      <c r="NE15" s="1178">
        <f t="shared" si="351"/>
        <v>0</v>
      </c>
      <c r="NF15" s="1178">
        <f t="shared" si="351"/>
        <v>0</v>
      </c>
      <c r="NG15" s="1178">
        <f t="shared" si="351"/>
        <v>0</v>
      </c>
      <c r="NH15" s="1178">
        <f t="shared" si="351"/>
        <v>0</v>
      </c>
      <c r="NI15" s="1178">
        <f t="shared" si="351"/>
        <v>0</v>
      </c>
      <c r="NJ15" s="1178">
        <f t="shared" si="351"/>
        <v>0</v>
      </c>
      <c r="NK15" s="1178">
        <f t="shared" si="351"/>
        <v>0</v>
      </c>
      <c r="NL15" s="1178">
        <f t="shared" si="351"/>
        <v>0</v>
      </c>
      <c r="NM15" s="1178">
        <f t="shared" si="351"/>
        <v>0</v>
      </c>
      <c r="NN15" s="1178">
        <f t="shared" si="351"/>
        <v>0</v>
      </c>
      <c r="NO15" s="1178">
        <f t="shared" si="351"/>
        <v>0</v>
      </c>
      <c r="NP15" s="1178">
        <f t="shared" si="351"/>
        <v>0</v>
      </c>
    </row>
    <row r="16" spans="1:380" x14ac:dyDescent="0.25">
      <c r="A16" s="764"/>
      <c r="B16" s="56">
        <v>2.4</v>
      </c>
      <c r="C16" s="13"/>
      <c r="D16" s="13"/>
      <c r="E16" s="1236" t="s">
        <v>31</v>
      </c>
      <c r="F16" s="1236"/>
      <c r="G16" s="1237"/>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90"/>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91"/>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92"/>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93"/>
        <v>18.45</v>
      </c>
      <c r="CN16" s="197">
        <v>13.47</v>
      </c>
      <c r="CO16" s="83">
        <v>11.04</v>
      </c>
      <c r="CP16" s="197">
        <v>18.5</v>
      </c>
      <c r="CQ16" s="83">
        <v>8.4</v>
      </c>
      <c r="CR16" s="197">
        <v>13.4</v>
      </c>
      <c r="CS16" s="83">
        <v>8.1300000000000008</v>
      </c>
      <c r="CT16" s="197">
        <v>13.28</v>
      </c>
      <c r="CU16" s="83">
        <v>23.09</v>
      </c>
      <c r="CV16" s="197">
        <v>11.58</v>
      </c>
      <c r="CW16" s="1057">
        <v>11.05</v>
      </c>
      <c r="CX16" s="197">
        <v>21.33</v>
      </c>
      <c r="CY16" s="83">
        <v>7.45</v>
      </c>
      <c r="CZ16" s="132" t="s">
        <v>29</v>
      </c>
      <c r="DA16" s="150">
        <f t="shared" si="194"/>
        <v>13.393333333333331</v>
      </c>
      <c r="DB16" s="197">
        <v>7.46</v>
      </c>
      <c r="DC16" s="83">
        <v>6.38</v>
      </c>
      <c r="DD16" s="197">
        <v>9.5500000000000007</v>
      </c>
      <c r="DE16" s="83">
        <v>8.35</v>
      </c>
      <c r="DF16" s="197">
        <v>9.06</v>
      </c>
      <c r="DG16" s="83">
        <v>4.57</v>
      </c>
      <c r="DH16" s="197">
        <v>14.25</v>
      </c>
      <c r="DI16" s="83">
        <v>31.55</v>
      </c>
      <c r="DJ16" s="197">
        <v>8.3800000000000008</v>
      </c>
      <c r="DK16" s="83">
        <v>11.4</v>
      </c>
      <c r="DL16" s="197">
        <v>8.5</v>
      </c>
      <c r="DM16" s="83"/>
      <c r="DN16" s="132" t="s">
        <v>29</v>
      </c>
      <c r="DO16" s="150">
        <f t="shared" si="195"/>
        <v>10.859090909090909</v>
      </c>
      <c r="DP16" s="197"/>
      <c r="DQ16" s="83"/>
      <c r="DR16" s="197"/>
      <c r="DS16" s="83"/>
      <c r="DT16" s="197"/>
      <c r="DU16" s="83"/>
      <c r="DV16" s="197"/>
      <c r="DW16" s="83"/>
      <c r="DX16" s="197"/>
      <c r="DY16" s="83"/>
      <c r="DZ16" s="197"/>
      <c r="EA16" s="83"/>
      <c r="EB16" s="132" t="s">
        <v>29</v>
      </c>
      <c r="EC16" s="150" t="e">
        <f t="shared" si="196"/>
        <v>#DIV/0!</v>
      </c>
      <c r="ED16" s="664">
        <f t="shared" si="197"/>
        <v>-8.32</v>
      </c>
      <c r="EE16" s="663">
        <f t="shared" si="198"/>
        <v>-0.47926267281105994</v>
      </c>
      <c r="EF16" s="664">
        <f t="shared" si="199"/>
        <v>-1.4999999999999991</v>
      </c>
      <c r="EG16" s="663">
        <f t="shared" si="200"/>
        <v>-0.16592920353982293</v>
      </c>
      <c r="EH16" s="664">
        <f t="shared" si="201"/>
        <v>7.96</v>
      </c>
      <c r="EI16" s="663">
        <f t="shared" si="202"/>
        <v>1.0557029177718833</v>
      </c>
      <c r="EJ16" s="664">
        <f t="shared" si="203"/>
        <v>172.07</v>
      </c>
      <c r="EK16" s="663">
        <f t="shared" si="204"/>
        <v>11.101290322580645</v>
      </c>
      <c r="EL16" s="664">
        <f t="shared" si="205"/>
        <v>-27.560000000000002</v>
      </c>
      <c r="EM16" s="663">
        <f t="shared" si="206"/>
        <v>-0.14693181212347392</v>
      </c>
      <c r="EN16" s="664">
        <f t="shared" si="207"/>
        <v>-70.429999999999993</v>
      </c>
      <c r="EO16" s="663">
        <f t="shared" si="208"/>
        <v>-0.44015999000062495</v>
      </c>
      <c r="EP16" s="664">
        <f t="shared" si="209"/>
        <v>-66.22999999999999</v>
      </c>
      <c r="EQ16" s="663">
        <f t="shared" si="210"/>
        <v>-0.73933913820049113</v>
      </c>
      <c r="ER16" s="664">
        <f t="shared" si="211"/>
        <v>-11.090000000000002</v>
      </c>
      <c r="ES16" s="663">
        <f t="shared" si="212"/>
        <v>-0.47494646680942187</v>
      </c>
      <c r="ET16" s="664">
        <f t="shared" si="213"/>
        <v>4.24</v>
      </c>
      <c r="EU16" s="663">
        <f t="shared" si="214"/>
        <v>0.34584013050570966</v>
      </c>
      <c r="EV16" s="664">
        <f t="shared" si="215"/>
        <v>-5.3599999999999994</v>
      </c>
      <c r="EW16" s="109">
        <f t="shared" si="216"/>
        <v>-0.32484848484848483</v>
      </c>
      <c r="EX16" s="664">
        <f t="shared" si="217"/>
        <v>-3.7200000000000006</v>
      </c>
      <c r="EY16" s="663">
        <f t="shared" si="218"/>
        <v>-0.33393177737881513</v>
      </c>
      <c r="EZ16" s="664">
        <f t="shared" si="219"/>
        <v>4.1300000000000008</v>
      </c>
      <c r="FA16" s="663">
        <f t="shared" si="220"/>
        <v>0.55660377358490576</v>
      </c>
      <c r="FB16" s="664">
        <f t="shared" si="221"/>
        <v>-0.29000000000000092</v>
      </c>
      <c r="FC16" s="663">
        <f t="shared" si="222"/>
        <v>-2.5108225108225187E-2</v>
      </c>
      <c r="FD16" s="316">
        <f t="shared" si="223"/>
        <v>-2.2300000000000004</v>
      </c>
      <c r="FE16" s="402">
        <f t="shared" si="224"/>
        <v>-0.19804618117229134</v>
      </c>
      <c r="FF16" s="316">
        <f t="shared" si="225"/>
        <v>2.3100000000000005</v>
      </c>
      <c r="FG16" s="402">
        <f t="shared" si="226"/>
        <v>0.25581395348837216</v>
      </c>
      <c r="FH16" s="316">
        <f t="shared" si="227"/>
        <v>10.832999999999998</v>
      </c>
      <c r="FI16" s="402">
        <f t="shared" si="228"/>
        <v>0.95529100529100519</v>
      </c>
      <c r="FJ16" s="316">
        <f t="shared" si="229"/>
        <v>-9.6129999999999978</v>
      </c>
      <c r="FK16" s="402">
        <f t="shared" si="230"/>
        <v>-0.43354530284580339</v>
      </c>
      <c r="FL16" s="316">
        <f t="shared" si="231"/>
        <v>-1.0600000000000005</v>
      </c>
      <c r="FM16" s="402">
        <f t="shared" si="232"/>
        <v>-8.4394904458598763E-2</v>
      </c>
      <c r="FN16" s="316">
        <f t="shared" si="233"/>
        <v>32.79</v>
      </c>
      <c r="FO16" s="402">
        <f t="shared" si="234"/>
        <v>2.8513043478260869</v>
      </c>
      <c r="FP16" s="316">
        <f t="shared" si="235"/>
        <v>-8.93</v>
      </c>
      <c r="FQ16" s="402">
        <f t="shared" si="236"/>
        <v>-0.20162564913072928</v>
      </c>
      <c r="FR16" s="316">
        <f t="shared" si="237"/>
        <v>-5.1400000000000006</v>
      </c>
      <c r="FS16" s="402">
        <f t="shared" si="238"/>
        <v>-0.14536199095022626</v>
      </c>
      <c r="FT16" s="316">
        <f t="shared" si="239"/>
        <v>-19.689999999999998</v>
      </c>
      <c r="FU16" s="402">
        <f t="shared" si="240"/>
        <v>-0.65155526141628051</v>
      </c>
      <c r="FV16" s="316">
        <f t="shared" si="241"/>
        <v>-4.2799999999999994</v>
      </c>
      <c r="FW16" s="402">
        <f t="shared" si="242"/>
        <v>-0.40645773979107308</v>
      </c>
      <c r="FX16" s="316">
        <f t="shared" si="243"/>
        <v>6.8599999999999994</v>
      </c>
      <c r="FY16" s="402">
        <f t="shared" si="244"/>
        <v>1.0975999999999999</v>
      </c>
      <c r="FZ16" s="316">
        <f t="shared" si="245"/>
        <v>5.4499999999999993</v>
      </c>
      <c r="GA16" s="402">
        <f t="shared" si="246"/>
        <v>0.4157131960335621</v>
      </c>
      <c r="GB16" s="316">
        <f t="shared" si="247"/>
        <v>-9.1599999999999984</v>
      </c>
      <c r="GC16" s="402">
        <f t="shared" si="248"/>
        <v>-0.49353448275862066</v>
      </c>
      <c r="GD16" s="316">
        <f t="shared" si="249"/>
        <v>11.929999999999998</v>
      </c>
      <c r="GE16" s="402">
        <f t="shared" si="250"/>
        <v>1.2691489361702124</v>
      </c>
      <c r="GF16" s="316">
        <f t="shared" si="251"/>
        <v>13.86</v>
      </c>
      <c r="GG16" s="402">
        <f t="shared" si="252"/>
        <v>0.64978902953586504</v>
      </c>
      <c r="GH16" s="316">
        <f t="shared" si="253"/>
        <v>3.8599999999999994</v>
      </c>
      <c r="GI16" s="402">
        <f t="shared" si="254"/>
        <v>0.1096902529127593</v>
      </c>
      <c r="GJ16" s="316">
        <f t="shared" si="255"/>
        <v>-6.9399999999999977</v>
      </c>
      <c r="GK16" s="402">
        <f t="shared" si="256"/>
        <v>-0.17772087067861711</v>
      </c>
      <c r="GL16" s="316">
        <f t="shared" si="257"/>
        <v>-15.96</v>
      </c>
      <c r="GM16" s="402">
        <f t="shared" si="258"/>
        <v>-0.49704142011834324</v>
      </c>
      <c r="GN16" s="316">
        <f t="shared" si="259"/>
        <v>-6.0699999999999985</v>
      </c>
      <c r="GO16" s="402">
        <f t="shared" si="260"/>
        <v>-0.37585139318885441</v>
      </c>
      <c r="GP16" s="316">
        <f t="shared" si="261"/>
        <v>4.4599999999999991</v>
      </c>
      <c r="GQ16" s="402">
        <f t="shared" si="262"/>
        <v>0.44246031746031739</v>
      </c>
      <c r="GR16" s="316">
        <f t="shared" si="263"/>
        <v>-6.9899999999999993</v>
      </c>
      <c r="GS16" s="402">
        <f t="shared" si="264"/>
        <v>-0.48074277854195324</v>
      </c>
      <c r="GT16" s="316">
        <f t="shared" si="265"/>
        <v>-1.5499999999999998</v>
      </c>
      <c r="GU16" s="402">
        <f t="shared" si="266"/>
        <v>-0.20529801324503311</v>
      </c>
      <c r="GV16" s="316">
        <f t="shared" si="267"/>
        <v>5.4399999999999995</v>
      </c>
      <c r="GW16" s="402">
        <f t="shared" si="268"/>
        <v>0.90666666666666662</v>
      </c>
      <c r="GX16" s="316">
        <f t="shared" si="269"/>
        <v>2.0300000000000011</v>
      </c>
      <c r="GY16" s="402">
        <f t="shared" si="270"/>
        <v>0.17744755244755256</v>
      </c>
      <c r="GZ16" s="316">
        <f t="shared" si="271"/>
        <v>-2.4300000000000015</v>
      </c>
      <c r="HA16" s="402">
        <f t="shared" si="272"/>
        <v>-0.18040089086859698</v>
      </c>
      <c r="HB16" s="316">
        <f t="shared" si="273"/>
        <v>7.4600000000000009</v>
      </c>
      <c r="HC16" s="402">
        <f t="shared" si="274"/>
        <v>0.67572463768115953</v>
      </c>
      <c r="HD16" s="316">
        <f t="shared" si="275"/>
        <v>-10.1</v>
      </c>
      <c r="HE16" s="402">
        <f t="shared" si="276"/>
        <v>-0.54594594594594592</v>
      </c>
      <c r="HF16" s="316">
        <f t="shared" si="277"/>
        <v>5</v>
      </c>
      <c r="HG16" s="402">
        <f t="shared" si="278"/>
        <v>0.59523809523809523</v>
      </c>
      <c r="HH16" s="316">
        <f t="shared" si="279"/>
        <v>-5.27</v>
      </c>
      <c r="HI16" s="402">
        <f t="shared" si="280"/>
        <v>-0.39328358208955222</v>
      </c>
      <c r="HJ16" s="316">
        <f t="shared" si="281"/>
        <v>5.1499999999999986</v>
      </c>
      <c r="HK16" s="402">
        <f t="shared" si="282"/>
        <v>0.63345633456334538</v>
      </c>
      <c r="HL16" s="316">
        <f t="shared" si="283"/>
        <v>9.81</v>
      </c>
      <c r="HM16" s="402">
        <f t="shared" si="284"/>
        <v>0.73870481927710852</v>
      </c>
      <c r="HN16" s="316">
        <f t="shared" si="285"/>
        <v>-11.51</v>
      </c>
      <c r="HO16" s="402">
        <f t="shared" si="286"/>
        <v>-0.49848419229103508</v>
      </c>
      <c r="HP16" s="316">
        <f t="shared" si="287"/>
        <v>-0.52999999999999936</v>
      </c>
      <c r="HQ16" s="402">
        <f t="shared" si="288"/>
        <v>-4.576856649395504E-2</v>
      </c>
      <c r="HR16" s="316">
        <f t="shared" si="289"/>
        <v>10.279999999999998</v>
      </c>
      <c r="HS16" s="402">
        <f t="shared" si="290"/>
        <v>0.93031674208144766</v>
      </c>
      <c r="HT16" s="316">
        <f t="shared" si="291"/>
        <v>-13.879999999999999</v>
      </c>
      <c r="HU16" s="402">
        <f t="shared" si="292"/>
        <v>-0.65072667604313172</v>
      </c>
      <c r="HV16" s="316">
        <f t="shared" si="293"/>
        <v>9.9999999999997868E-3</v>
      </c>
      <c r="HW16" s="402">
        <f t="shared" si="294"/>
        <v>1.3422818791946022E-3</v>
      </c>
      <c r="HX16" s="316">
        <f t="shared" si="295"/>
        <v>-1.08</v>
      </c>
      <c r="HY16" s="402">
        <f t="shared" si="296"/>
        <v>-0.1447721179624665</v>
      </c>
      <c r="HZ16" s="316">
        <f t="shared" si="297"/>
        <v>3.1700000000000008</v>
      </c>
      <c r="IA16" s="402">
        <f t="shared" si="298"/>
        <v>0.33193717277486917</v>
      </c>
      <c r="IB16" s="316">
        <f t="shared" si="299"/>
        <v>-1.2000000000000011</v>
      </c>
      <c r="IC16" s="402">
        <f t="shared" si="300"/>
        <v>-0.12565445026178021</v>
      </c>
      <c r="ID16" s="316">
        <f t="shared" si="301"/>
        <v>0.71000000000000085</v>
      </c>
      <c r="IE16" s="402">
        <f t="shared" si="302"/>
        <v>6.5383005441607439E-2</v>
      </c>
      <c r="IF16" s="316">
        <f t="shared" si="303"/>
        <v>-4.49</v>
      </c>
      <c r="IG16" s="402">
        <f t="shared" si="304"/>
        <v>-0.49558498896247238</v>
      </c>
      <c r="IH16" s="316">
        <f t="shared" si="305"/>
        <v>9.68</v>
      </c>
      <c r="II16" s="402">
        <f t="shared" si="306"/>
        <v>2.1181619256017505</v>
      </c>
      <c r="IJ16" s="316">
        <f t="shared" si="307"/>
        <v>17.3</v>
      </c>
      <c r="IK16" s="402">
        <f t="shared" si="308"/>
        <v>1.2140350877192982</v>
      </c>
      <c r="IL16" s="316">
        <f t="shared" si="309"/>
        <v>-23.17</v>
      </c>
      <c r="IM16" s="402">
        <f t="shared" si="310"/>
        <v>-0.73438985736925522</v>
      </c>
      <c r="IN16" s="316">
        <f t="shared" si="311"/>
        <v>3.0199999999999996</v>
      </c>
      <c r="IO16" s="402">
        <f t="shared" si="312"/>
        <v>0.36038186157517893</v>
      </c>
      <c r="IP16" s="316">
        <f t="shared" si="313"/>
        <v>-2.9000000000000004</v>
      </c>
      <c r="IQ16" s="402">
        <f t="shared" si="314"/>
        <v>-0.25438596491228072</v>
      </c>
      <c r="IR16" s="316">
        <f t="shared" si="315"/>
        <v>-160.96870967741935</v>
      </c>
      <c r="IS16" s="402">
        <f t="shared" si="316"/>
        <v>-0.93548387096774199</v>
      </c>
      <c r="IT16" s="316">
        <f t="shared" si="317"/>
        <v>0</v>
      </c>
      <c r="IU16" s="402" t="e">
        <f t="shared" si="318"/>
        <v>#DIV/0!</v>
      </c>
      <c r="IV16" s="316">
        <f t="shared" si="319"/>
        <v>0</v>
      </c>
      <c r="IW16" s="402" t="e">
        <f t="shared" si="320"/>
        <v>#DIV/0!</v>
      </c>
      <c r="IX16" s="316">
        <f t="shared" si="321"/>
        <v>0</v>
      </c>
      <c r="IY16" s="402" t="e">
        <f t="shared" si="322"/>
        <v>#DIV/0!</v>
      </c>
      <c r="IZ16" s="316">
        <f t="shared" si="323"/>
        <v>0</v>
      </c>
      <c r="JA16" s="402" t="e">
        <f t="shared" si="324"/>
        <v>#DIV/0!</v>
      </c>
      <c r="JB16" s="316">
        <f t="shared" si="325"/>
        <v>0</v>
      </c>
      <c r="JC16" s="402" t="e">
        <f t="shared" si="326"/>
        <v>#DIV/0!</v>
      </c>
      <c r="JD16" s="316">
        <f t="shared" si="327"/>
        <v>0</v>
      </c>
      <c r="JE16" s="402" t="e">
        <f t="shared" si="328"/>
        <v>#DIV/0!</v>
      </c>
      <c r="JF16" s="316">
        <f t="shared" si="329"/>
        <v>0</v>
      </c>
      <c r="JG16" s="402" t="e">
        <f t="shared" si="330"/>
        <v>#DIV/0!</v>
      </c>
      <c r="JH16" s="316">
        <f t="shared" si="331"/>
        <v>0</v>
      </c>
      <c r="JI16" s="402" t="e">
        <f t="shared" si="332"/>
        <v>#DIV/0!</v>
      </c>
      <c r="JJ16" s="316">
        <f t="shared" si="333"/>
        <v>0</v>
      </c>
      <c r="JK16" s="402" t="e">
        <f t="shared" si="334"/>
        <v>#DIV/0!</v>
      </c>
      <c r="JL16" s="316">
        <f t="shared" si="335"/>
        <v>0</v>
      </c>
      <c r="JM16" s="402" t="e">
        <f t="shared" si="336"/>
        <v>#DIV/0!</v>
      </c>
      <c r="JN16" s="316">
        <f t="shared" si="337"/>
        <v>0</v>
      </c>
      <c r="JO16" s="402" t="e">
        <f t="shared" si="338"/>
        <v>#DIV/0!</v>
      </c>
      <c r="JP16" s="316">
        <f t="shared" si="339"/>
        <v>0</v>
      </c>
      <c r="JQ16" s="402" t="e">
        <f t="shared" si="340"/>
        <v>#DIV/0!</v>
      </c>
      <c r="JR16" s="197">
        <f t="shared" si="341"/>
        <v>21.33</v>
      </c>
      <c r="JS16" s="1057">
        <f t="shared" si="342"/>
        <v>8.5</v>
      </c>
      <c r="JT16" s="664">
        <f>JS16-JR16</f>
        <v>-12.829999999999998</v>
      </c>
      <c r="JU16" s="109">
        <f t="shared" si="343"/>
        <v>-0.60150023441162681</v>
      </c>
      <c r="JV16" s="698"/>
      <c r="JW16" s="698"/>
      <c r="JX16" s="698"/>
      <c r="JY16" t="str">
        <f t="shared" si="344"/>
        <v>Maximum Wait Time (Minutes)</v>
      </c>
      <c r="JZ16" s="264" t="e">
        <f>#REF!</f>
        <v>#REF!</v>
      </c>
      <c r="KA16" s="264" t="e">
        <f>#REF!</f>
        <v>#REF!</v>
      </c>
      <c r="KB16" s="264" t="e">
        <f>#REF!</f>
        <v>#REF!</v>
      </c>
      <c r="KC16" s="264" t="e">
        <f>#REF!</f>
        <v>#REF!</v>
      </c>
      <c r="KD16" s="264" t="e">
        <f>#REF!</f>
        <v>#REF!</v>
      </c>
      <c r="KE16" s="264" t="e">
        <f>#REF!</f>
        <v>#REF!</v>
      </c>
      <c r="KF16" s="264" t="e">
        <f>#REF!</f>
        <v>#REF!</v>
      </c>
      <c r="KG16" s="264" t="e">
        <f>#REF!</f>
        <v>#REF!</v>
      </c>
      <c r="KH16" s="264" t="e">
        <f>#REF!</f>
        <v>#REF!</v>
      </c>
      <c r="KI16" s="264" t="e">
        <f>#REF!</f>
        <v>#REF!</v>
      </c>
      <c r="KJ16" s="264" t="e">
        <f>#REF!</f>
        <v>#REF!</v>
      </c>
      <c r="KK16" s="265">
        <f t="shared" si="345"/>
        <v>7.47</v>
      </c>
      <c r="KL16" s="265">
        <f t="shared" si="345"/>
        <v>9.3000000000000007</v>
      </c>
      <c r="KM16" s="265">
        <f t="shared" si="345"/>
        <v>10.01</v>
      </c>
      <c r="KN16" s="265">
        <f t="shared" si="345"/>
        <v>105.27</v>
      </c>
      <c r="KO16" s="265">
        <f t="shared" si="345"/>
        <v>10.1</v>
      </c>
      <c r="KP16" s="265">
        <f t="shared" si="345"/>
        <v>10.130000000000001</v>
      </c>
      <c r="KQ16" s="265">
        <f t="shared" si="345"/>
        <v>8.02</v>
      </c>
      <c r="KR16" s="265">
        <f t="shared" si="345"/>
        <v>7.51</v>
      </c>
      <c r="KS16" s="265">
        <f t="shared" si="345"/>
        <v>3.37</v>
      </c>
      <c r="KT16" s="265">
        <f t="shared" si="345"/>
        <v>3.15</v>
      </c>
      <c r="KU16" s="265">
        <f t="shared" si="345"/>
        <v>19.55</v>
      </c>
      <c r="KV16" s="265">
        <f t="shared" si="345"/>
        <v>17.36</v>
      </c>
      <c r="KW16" s="265">
        <f t="shared" si="346"/>
        <v>9.0399999999999991</v>
      </c>
      <c r="KX16" s="265">
        <f t="shared" si="346"/>
        <v>7.54</v>
      </c>
      <c r="KY16" s="265">
        <f t="shared" si="346"/>
        <v>15.5</v>
      </c>
      <c r="KZ16" s="265">
        <f t="shared" si="346"/>
        <v>187.57</v>
      </c>
      <c r="LA16" s="265">
        <f t="shared" si="346"/>
        <v>160.01</v>
      </c>
      <c r="LB16" s="265">
        <f t="shared" si="346"/>
        <v>89.58</v>
      </c>
      <c r="LC16" s="265">
        <f t="shared" si="346"/>
        <v>23.35</v>
      </c>
      <c r="LD16" s="265">
        <f t="shared" si="346"/>
        <v>12.26</v>
      </c>
      <c r="LE16" s="265">
        <f t="shared" si="346"/>
        <v>16.5</v>
      </c>
      <c r="LF16" s="265">
        <f t="shared" si="346"/>
        <v>11.14</v>
      </c>
      <c r="LG16" s="265">
        <f t="shared" si="346"/>
        <v>7.42</v>
      </c>
      <c r="LH16" s="265">
        <f t="shared" si="346"/>
        <v>11.55</v>
      </c>
      <c r="LI16" s="789">
        <f t="shared" si="347"/>
        <v>11.26</v>
      </c>
      <c r="LJ16" s="789">
        <f t="shared" si="347"/>
        <v>9.0299999999999994</v>
      </c>
      <c r="LK16" s="789">
        <f t="shared" si="347"/>
        <v>11.34</v>
      </c>
      <c r="LL16" s="789">
        <f t="shared" si="347"/>
        <v>22.172999999999998</v>
      </c>
      <c r="LM16" s="789">
        <f t="shared" si="347"/>
        <v>12.56</v>
      </c>
      <c r="LN16" s="789">
        <f t="shared" si="347"/>
        <v>11.5</v>
      </c>
      <c r="LO16" s="789">
        <f t="shared" si="347"/>
        <v>44.29</v>
      </c>
      <c r="LP16" s="789">
        <f t="shared" si="347"/>
        <v>35.36</v>
      </c>
      <c r="LQ16" s="789">
        <f t="shared" si="347"/>
        <v>30.22</v>
      </c>
      <c r="LR16" s="789">
        <f t="shared" si="347"/>
        <v>10.53</v>
      </c>
      <c r="LS16" s="789">
        <f t="shared" si="347"/>
        <v>6.25</v>
      </c>
      <c r="LT16" s="789">
        <f t="shared" si="347"/>
        <v>13.11</v>
      </c>
      <c r="LU16" s="901">
        <f t="shared" si="348"/>
        <v>18.559999999999999</v>
      </c>
      <c r="LV16" s="901">
        <f t="shared" si="348"/>
        <v>9.4</v>
      </c>
      <c r="LW16" s="901">
        <f t="shared" si="348"/>
        <v>21.33</v>
      </c>
      <c r="LX16" s="901">
        <f t="shared" si="348"/>
        <v>35.19</v>
      </c>
      <c r="LY16" s="901">
        <f t="shared" si="348"/>
        <v>39.049999999999997</v>
      </c>
      <c r="LZ16" s="901">
        <f t="shared" si="348"/>
        <v>32.11</v>
      </c>
      <c r="MA16" s="901">
        <f t="shared" si="348"/>
        <v>16.149999999999999</v>
      </c>
      <c r="MB16" s="901">
        <f t="shared" si="348"/>
        <v>10.08</v>
      </c>
      <c r="MC16" s="901">
        <f t="shared" si="348"/>
        <v>14.54</v>
      </c>
      <c r="MD16" s="901">
        <f t="shared" si="348"/>
        <v>7.55</v>
      </c>
      <c r="ME16" s="901">
        <f t="shared" si="348"/>
        <v>6</v>
      </c>
      <c r="MF16" s="901">
        <f t="shared" si="348"/>
        <v>11.44</v>
      </c>
      <c r="MG16" s="960">
        <f t="shared" si="349"/>
        <v>13.47</v>
      </c>
      <c r="MH16" s="960">
        <f t="shared" si="349"/>
        <v>11.04</v>
      </c>
      <c r="MI16" s="960">
        <f t="shared" si="349"/>
        <v>18.5</v>
      </c>
      <c r="MJ16" s="960">
        <f t="shared" si="349"/>
        <v>8.4</v>
      </c>
      <c r="MK16" s="960">
        <f t="shared" si="349"/>
        <v>13.4</v>
      </c>
      <c r="ML16" s="960">
        <f t="shared" si="349"/>
        <v>8.1300000000000008</v>
      </c>
      <c r="MM16" s="960">
        <f t="shared" si="349"/>
        <v>13.28</v>
      </c>
      <c r="MN16" s="960">
        <f t="shared" si="349"/>
        <v>23.09</v>
      </c>
      <c r="MO16" s="960">
        <f t="shared" si="349"/>
        <v>11.58</v>
      </c>
      <c r="MP16" s="960">
        <f t="shared" si="349"/>
        <v>11.05</v>
      </c>
      <c r="MQ16" s="960">
        <f t="shared" si="349"/>
        <v>21.33</v>
      </c>
      <c r="MR16" s="960">
        <f t="shared" si="349"/>
        <v>7.45</v>
      </c>
      <c r="MS16" s="1156">
        <f t="shared" si="350"/>
        <v>7.46</v>
      </c>
      <c r="MT16" s="1156">
        <f t="shared" si="350"/>
        <v>6.38</v>
      </c>
      <c r="MU16" s="1156">
        <f t="shared" si="350"/>
        <v>9.5500000000000007</v>
      </c>
      <c r="MV16" s="1156">
        <f t="shared" si="350"/>
        <v>8.35</v>
      </c>
      <c r="MW16" s="1156">
        <f t="shared" si="350"/>
        <v>9.06</v>
      </c>
      <c r="MX16" s="1156">
        <f t="shared" si="350"/>
        <v>4.57</v>
      </c>
      <c r="MY16" s="1156">
        <f t="shared" si="350"/>
        <v>14.25</v>
      </c>
      <c r="MZ16" s="1156">
        <f t="shared" si="350"/>
        <v>31.55</v>
      </c>
      <c r="NA16" s="1156">
        <f t="shared" si="350"/>
        <v>8.3800000000000008</v>
      </c>
      <c r="NB16" s="1156">
        <f t="shared" si="350"/>
        <v>11.4</v>
      </c>
      <c r="NC16" s="1156">
        <f t="shared" si="350"/>
        <v>8.5</v>
      </c>
      <c r="ND16" s="1156">
        <f t="shared" si="350"/>
        <v>0</v>
      </c>
      <c r="NE16" s="1178">
        <f t="shared" si="351"/>
        <v>0</v>
      </c>
      <c r="NF16" s="1178">
        <f t="shared" si="351"/>
        <v>0</v>
      </c>
      <c r="NG16" s="1178">
        <f t="shared" si="351"/>
        <v>0</v>
      </c>
      <c r="NH16" s="1178">
        <f t="shared" si="351"/>
        <v>0</v>
      </c>
      <c r="NI16" s="1178">
        <f t="shared" si="351"/>
        <v>0</v>
      </c>
      <c r="NJ16" s="1178">
        <f t="shared" si="351"/>
        <v>0</v>
      </c>
      <c r="NK16" s="1178">
        <f t="shared" si="351"/>
        <v>0</v>
      </c>
      <c r="NL16" s="1178">
        <f t="shared" si="351"/>
        <v>0</v>
      </c>
      <c r="NM16" s="1178">
        <f t="shared" si="351"/>
        <v>0</v>
      </c>
      <c r="NN16" s="1178">
        <f t="shared" si="351"/>
        <v>0</v>
      </c>
      <c r="NO16" s="1178">
        <f t="shared" si="351"/>
        <v>0</v>
      </c>
      <c r="NP16" s="1178">
        <f t="shared" si="351"/>
        <v>0</v>
      </c>
    </row>
    <row r="17" spans="1:380" x14ac:dyDescent="0.25">
      <c r="A17" s="764"/>
      <c r="B17" s="56">
        <v>2.5</v>
      </c>
      <c r="C17" s="13"/>
      <c r="D17" s="13"/>
      <c r="E17" s="1236" t="s">
        <v>3</v>
      </c>
      <c r="F17" s="1236"/>
      <c r="G17" s="1237"/>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90"/>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91"/>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92"/>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93"/>
        <v>4.3099999999999996</v>
      </c>
      <c r="CN17" s="179">
        <v>4.34</v>
      </c>
      <c r="CO17" s="83">
        <v>4.3</v>
      </c>
      <c r="CP17" s="82">
        <v>4.22</v>
      </c>
      <c r="CQ17" s="83">
        <v>4.1399999999999997</v>
      </c>
      <c r="CR17" s="82">
        <v>4.08</v>
      </c>
      <c r="CS17" s="83">
        <v>4.46</v>
      </c>
      <c r="CT17" s="197">
        <v>5.03</v>
      </c>
      <c r="CU17" s="83">
        <v>12.07</v>
      </c>
      <c r="CV17" s="179">
        <v>9.52</v>
      </c>
      <c r="CW17" s="1057">
        <v>4.4000000000000004</v>
      </c>
      <c r="CX17" s="179">
        <v>3.51</v>
      </c>
      <c r="CY17" s="83">
        <v>3.15</v>
      </c>
      <c r="CZ17" s="133" t="s">
        <v>29</v>
      </c>
      <c r="DA17" s="150">
        <f t="shared" si="194"/>
        <v>5.2683333333333326</v>
      </c>
      <c r="DB17" s="179">
        <v>2.5499999999999998</v>
      </c>
      <c r="DC17" s="83">
        <v>2.71</v>
      </c>
      <c r="DD17" s="82">
        <v>2.79</v>
      </c>
      <c r="DE17" s="83">
        <v>2.64</v>
      </c>
      <c r="DF17" s="82">
        <v>2.5</v>
      </c>
      <c r="DG17" s="83">
        <v>2.73</v>
      </c>
      <c r="DH17" s="197">
        <v>3.26</v>
      </c>
      <c r="DI17" s="83">
        <v>6.21</v>
      </c>
      <c r="DJ17" s="179">
        <v>4.93</v>
      </c>
      <c r="DK17" s="83">
        <v>4.4000000000000004</v>
      </c>
      <c r="DL17" s="179">
        <v>13.63</v>
      </c>
      <c r="DM17" s="83"/>
      <c r="DN17" s="133" t="s">
        <v>29</v>
      </c>
      <c r="DO17" s="150">
        <f t="shared" si="195"/>
        <v>4.3954545454545455</v>
      </c>
      <c r="DP17" s="179"/>
      <c r="DQ17" s="83"/>
      <c r="DR17" s="82"/>
      <c r="DS17" s="83"/>
      <c r="DT17" s="82"/>
      <c r="DU17" s="83"/>
      <c r="DV17" s="197"/>
      <c r="DW17" s="83"/>
      <c r="DX17" s="179"/>
      <c r="DY17" s="83"/>
      <c r="DZ17" s="179"/>
      <c r="EA17" s="83"/>
      <c r="EB17" s="133" t="s">
        <v>29</v>
      </c>
      <c r="EC17" s="150" t="e">
        <f t="shared" si="196"/>
        <v>#DIV/0!</v>
      </c>
      <c r="ED17" s="664">
        <f t="shared" si="197"/>
        <v>-5.24</v>
      </c>
      <c r="EE17" s="663">
        <f t="shared" si="198"/>
        <v>-0.5562632696390658</v>
      </c>
      <c r="EF17" s="664">
        <f t="shared" si="199"/>
        <v>0.14000000000000057</v>
      </c>
      <c r="EG17" s="663">
        <f t="shared" si="200"/>
        <v>3.3492822966507317E-2</v>
      </c>
      <c r="EH17" s="664">
        <f t="shared" si="201"/>
        <v>1.7199999999999998</v>
      </c>
      <c r="EI17" s="663">
        <f t="shared" si="202"/>
        <v>0.39814814814814808</v>
      </c>
      <c r="EJ17" s="664">
        <f t="shared" si="203"/>
        <v>1.3200000000000003</v>
      </c>
      <c r="EK17" s="663">
        <f t="shared" si="204"/>
        <v>0.21854304635761593</v>
      </c>
      <c r="EL17" s="664">
        <f t="shared" si="205"/>
        <v>-4.08</v>
      </c>
      <c r="EM17" s="663">
        <f t="shared" si="206"/>
        <v>-0.55434782608695654</v>
      </c>
      <c r="EN17" s="664">
        <f t="shared" si="207"/>
        <v>1.73</v>
      </c>
      <c r="EO17" s="663">
        <f t="shared" si="208"/>
        <v>0.52743902439024393</v>
      </c>
      <c r="EP17" s="664">
        <f t="shared" si="209"/>
        <v>0</v>
      </c>
      <c r="EQ17" s="663">
        <f t="shared" si="210"/>
        <v>0</v>
      </c>
      <c r="ER17" s="664">
        <f t="shared" si="211"/>
        <v>0.10000000000000053</v>
      </c>
      <c r="ES17" s="663">
        <f t="shared" si="212"/>
        <v>1.9960079840319469E-2</v>
      </c>
      <c r="ET17" s="664">
        <f t="shared" si="213"/>
        <v>-4.0000000000000036E-2</v>
      </c>
      <c r="EU17" s="663">
        <f t="shared" si="214"/>
        <v>-7.8277886497064644E-3</v>
      </c>
      <c r="EV17" s="664">
        <f t="shared" si="215"/>
        <v>6.9999999999999396E-2</v>
      </c>
      <c r="EW17" s="109">
        <f t="shared" si="216"/>
        <v>1.3806706114398302E-2</v>
      </c>
      <c r="EX17" s="664">
        <f t="shared" si="217"/>
        <v>-0.12000000000000011</v>
      </c>
      <c r="EY17" s="663">
        <f t="shared" si="218"/>
        <v>-2.3346303501945546E-2</v>
      </c>
      <c r="EZ17" s="664">
        <f t="shared" si="219"/>
        <v>0.1800000000000006</v>
      </c>
      <c r="FA17" s="663">
        <f t="shared" si="220"/>
        <v>3.5856573705179404E-2</v>
      </c>
      <c r="FB17" s="664">
        <f t="shared" si="221"/>
        <v>-0.15000000000000036</v>
      </c>
      <c r="FC17" s="663">
        <f t="shared" si="222"/>
        <v>-2.8846153846153914E-2</v>
      </c>
      <c r="FD17" s="316">
        <f t="shared" si="223"/>
        <v>3.0000000000000249E-2</v>
      </c>
      <c r="FE17" s="402">
        <f t="shared" si="224"/>
        <v>5.9405940594059901E-3</v>
      </c>
      <c r="FF17" s="316">
        <f t="shared" si="225"/>
        <v>-2.0000000000000462E-2</v>
      </c>
      <c r="FG17" s="402">
        <f t="shared" si="226"/>
        <v>-3.937007874015839E-3</v>
      </c>
      <c r="FH17" s="316">
        <f t="shared" si="227"/>
        <v>0.32000000000000028</v>
      </c>
      <c r="FI17" s="402">
        <f t="shared" si="228"/>
        <v>6.3241106719367654E-2</v>
      </c>
      <c r="FJ17" s="316">
        <f t="shared" si="229"/>
        <v>-0.36000000000000032</v>
      </c>
      <c r="FK17" s="402">
        <f t="shared" si="230"/>
        <v>-6.6914498141264003E-2</v>
      </c>
      <c r="FL17" s="316">
        <f t="shared" si="231"/>
        <v>1.0000000000000675E-2</v>
      </c>
      <c r="FM17" s="402">
        <f t="shared" si="232"/>
        <v>1.992031872510095E-3</v>
      </c>
      <c r="FN17" s="316">
        <f t="shared" si="233"/>
        <v>-2.0000000000000462E-2</v>
      </c>
      <c r="FO17" s="402">
        <f t="shared" si="234"/>
        <v>-3.976143141153173E-3</v>
      </c>
      <c r="FP17" s="316">
        <f t="shared" si="235"/>
        <v>-0.55999999999999961</v>
      </c>
      <c r="FQ17" s="402">
        <f t="shared" si="236"/>
        <v>-0.11177644710578835</v>
      </c>
      <c r="FR17" s="316">
        <f t="shared" si="237"/>
        <v>-0.25999999999999979</v>
      </c>
      <c r="FS17" s="402">
        <f t="shared" si="238"/>
        <v>-5.8426966292134778E-2</v>
      </c>
      <c r="FT17" s="316">
        <f t="shared" si="239"/>
        <v>-4.0000000000000036E-2</v>
      </c>
      <c r="FU17" s="402">
        <f t="shared" si="240"/>
        <v>-9.5465393794749477E-3</v>
      </c>
      <c r="FV17" s="316">
        <f t="shared" si="241"/>
        <v>5.9999999999999609E-2</v>
      </c>
      <c r="FW17" s="402">
        <f t="shared" si="242"/>
        <v>1.445783132530111E-2</v>
      </c>
      <c r="FX17" s="316">
        <f t="shared" si="243"/>
        <v>-7.0000000000000284E-2</v>
      </c>
      <c r="FY17" s="402">
        <f t="shared" si="244"/>
        <v>-1.6627078384798169E-2</v>
      </c>
      <c r="FZ17" s="316">
        <f t="shared" si="245"/>
        <v>1.0000000000000675E-2</v>
      </c>
      <c r="GA17" s="402">
        <f t="shared" si="246"/>
        <v>2.415458937198231E-3</v>
      </c>
      <c r="GB17" s="316">
        <f t="shared" si="247"/>
        <v>5.9999999999999609E-2</v>
      </c>
      <c r="GC17" s="402">
        <f t="shared" si="248"/>
        <v>1.445783132530111E-2</v>
      </c>
      <c r="GD17" s="316">
        <f t="shared" si="249"/>
        <v>-3.0000000000000249E-2</v>
      </c>
      <c r="GE17" s="402">
        <f t="shared" si="250"/>
        <v>-7.1258907363421021E-3</v>
      </c>
      <c r="GF17" s="316">
        <f t="shared" si="251"/>
        <v>0.37999999999999989</v>
      </c>
      <c r="GG17" s="402">
        <f t="shared" si="252"/>
        <v>9.0909090909090884E-2</v>
      </c>
      <c r="GH17" s="316">
        <f t="shared" si="253"/>
        <v>0.45999999999999996</v>
      </c>
      <c r="GI17" s="402">
        <f t="shared" si="254"/>
        <v>0.10087719298245613</v>
      </c>
      <c r="GJ17" s="316">
        <f t="shared" si="255"/>
        <v>-0.5</v>
      </c>
      <c r="GK17" s="402">
        <f t="shared" si="256"/>
        <v>-9.9601593625498017E-2</v>
      </c>
      <c r="GL17" s="316">
        <f t="shared" si="257"/>
        <v>-4.9999999999999822E-2</v>
      </c>
      <c r="GM17" s="402">
        <f t="shared" si="258"/>
        <v>-1.1061946902654829E-2</v>
      </c>
      <c r="GN17" s="316">
        <f t="shared" si="259"/>
        <v>-0.10999999999999943</v>
      </c>
      <c r="GO17" s="402">
        <f t="shared" si="260"/>
        <v>-2.4608501118568108E-2</v>
      </c>
      <c r="GP17" s="316">
        <f t="shared" si="261"/>
        <v>-8.0000000000000071E-2</v>
      </c>
      <c r="GQ17" s="402">
        <f t="shared" si="262"/>
        <v>-1.8348623853211024E-2</v>
      </c>
      <c r="GR17" s="316">
        <f t="shared" si="263"/>
        <v>0.12000000000000011</v>
      </c>
      <c r="GS17" s="402">
        <f t="shared" si="264"/>
        <v>2.8037383177570117E-2</v>
      </c>
      <c r="GT17" s="316">
        <f t="shared" si="265"/>
        <v>-0.22000000000000064</v>
      </c>
      <c r="GU17" s="402">
        <f t="shared" si="266"/>
        <v>-5.0000000000000142E-2</v>
      </c>
      <c r="GV17" s="316">
        <f t="shared" si="267"/>
        <v>-0.78999999999999959</v>
      </c>
      <c r="GW17" s="402">
        <f t="shared" si="268"/>
        <v>-0.18899521531100469</v>
      </c>
      <c r="GX17" s="316">
        <f t="shared" si="269"/>
        <v>0.94999999999999973</v>
      </c>
      <c r="GY17" s="402">
        <f t="shared" si="270"/>
        <v>0.28023598820058987</v>
      </c>
      <c r="GZ17" s="316">
        <f t="shared" si="271"/>
        <v>-4.0000000000000036E-2</v>
      </c>
      <c r="HA17" s="402">
        <f t="shared" si="272"/>
        <v>-9.2165898617511607E-3</v>
      </c>
      <c r="HB17" s="316">
        <f t="shared" si="273"/>
        <v>-8.0000000000000071E-2</v>
      </c>
      <c r="HC17" s="402">
        <f t="shared" si="274"/>
        <v>-1.8604651162790715E-2</v>
      </c>
      <c r="HD17" s="316">
        <f t="shared" si="275"/>
        <v>-8.0000000000000071E-2</v>
      </c>
      <c r="HE17" s="402">
        <f t="shared" si="276"/>
        <v>-1.8957345971564E-2</v>
      </c>
      <c r="HF17" s="316">
        <f t="shared" si="277"/>
        <v>-5.9999999999999609E-2</v>
      </c>
      <c r="HG17" s="402">
        <f t="shared" si="278"/>
        <v>-1.4492753623188312E-2</v>
      </c>
      <c r="HH17" s="316">
        <f t="shared" si="279"/>
        <v>0.37999999999999989</v>
      </c>
      <c r="HI17" s="402">
        <f t="shared" si="280"/>
        <v>9.3137254901960759E-2</v>
      </c>
      <c r="HJ17" s="316">
        <f t="shared" si="281"/>
        <v>0.57000000000000028</v>
      </c>
      <c r="HK17" s="402">
        <f t="shared" si="282"/>
        <v>0.1278026905829597</v>
      </c>
      <c r="HL17" s="316">
        <f t="shared" si="283"/>
        <v>7.04</v>
      </c>
      <c r="HM17" s="402">
        <f t="shared" si="284"/>
        <v>1.3996023856858846</v>
      </c>
      <c r="HN17" s="316">
        <f t="shared" si="285"/>
        <v>-2.5500000000000007</v>
      </c>
      <c r="HO17" s="402">
        <f t="shared" si="286"/>
        <v>-0.21126760563380287</v>
      </c>
      <c r="HP17" s="316">
        <f t="shared" si="287"/>
        <v>-5.1199999999999992</v>
      </c>
      <c r="HQ17" s="402">
        <f t="shared" si="288"/>
        <v>-0.53781512605042014</v>
      </c>
      <c r="HR17" s="316">
        <f t="shared" si="289"/>
        <v>-0.89000000000000057</v>
      </c>
      <c r="HS17" s="402">
        <f t="shared" si="290"/>
        <v>-0.20227272727272738</v>
      </c>
      <c r="HT17" s="316">
        <f t="shared" si="291"/>
        <v>-0.35999999999999988</v>
      </c>
      <c r="HU17" s="402">
        <f t="shared" si="292"/>
        <v>-0.10256410256410253</v>
      </c>
      <c r="HV17" s="316">
        <f t="shared" si="293"/>
        <v>-0.60000000000000009</v>
      </c>
      <c r="HW17" s="402">
        <f t="shared" si="294"/>
        <v>-0.19047619047619052</v>
      </c>
      <c r="HX17" s="316">
        <f t="shared" si="295"/>
        <v>0.16000000000000014</v>
      </c>
      <c r="HY17" s="402">
        <f t="shared" si="296"/>
        <v>6.2745098039215741E-2</v>
      </c>
      <c r="HZ17" s="316">
        <f t="shared" si="297"/>
        <v>8.0000000000000071E-2</v>
      </c>
      <c r="IA17" s="402">
        <f t="shared" si="298"/>
        <v>2.8673835125448053E-2</v>
      </c>
      <c r="IB17" s="316">
        <f t="shared" si="299"/>
        <v>-0.14999999999999991</v>
      </c>
      <c r="IC17" s="402">
        <f t="shared" si="300"/>
        <v>-5.376344086021502E-2</v>
      </c>
      <c r="ID17" s="316">
        <f t="shared" si="301"/>
        <v>-0.14000000000000012</v>
      </c>
      <c r="IE17" s="402">
        <f t="shared" si="302"/>
        <v>-3.1851085832471593E-2</v>
      </c>
      <c r="IF17" s="316">
        <f t="shared" si="303"/>
        <v>0.22999999999999998</v>
      </c>
      <c r="IG17" s="402">
        <f t="shared" si="304"/>
        <v>9.1999999999999998E-2</v>
      </c>
      <c r="IH17" s="316">
        <f t="shared" si="305"/>
        <v>0.5299999999999998</v>
      </c>
      <c r="II17" s="402">
        <f t="shared" si="306"/>
        <v>0.19413919413919406</v>
      </c>
      <c r="IJ17" s="316">
        <f t="shared" si="307"/>
        <v>2.95</v>
      </c>
      <c r="IK17" s="402">
        <f t="shared" si="308"/>
        <v>0.9049079754601228</v>
      </c>
      <c r="IL17" s="316">
        <f t="shared" si="309"/>
        <v>-1.2800000000000002</v>
      </c>
      <c r="IM17" s="402">
        <f t="shared" si="310"/>
        <v>-0.20611916264090183</v>
      </c>
      <c r="IN17" s="316">
        <f t="shared" si="311"/>
        <v>-0.52999999999999936</v>
      </c>
      <c r="IO17" s="402">
        <f t="shared" si="312"/>
        <v>-0.10750507099391468</v>
      </c>
      <c r="IP17" s="316">
        <f t="shared" si="313"/>
        <v>9.23</v>
      </c>
      <c r="IQ17" s="402">
        <f t="shared" si="314"/>
        <v>2.0977272727272727</v>
      </c>
      <c r="IR17" s="316">
        <f t="shared" si="315"/>
        <v>-1.1014569536423844</v>
      </c>
      <c r="IS17" s="402">
        <f t="shared" si="316"/>
        <v>-0.83443708609271527</v>
      </c>
      <c r="IT17" s="316">
        <f t="shared" si="317"/>
        <v>0</v>
      </c>
      <c r="IU17" s="402" t="e">
        <f t="shared" si="318"/>
        <v>#DIV/0!</v>
      </c>
      <c r="IV17" s="316">
        <f t="shared" si="319"/>
        <v>0</v>
      </c>
      <c r="IW17" s="402" t="e">
        <f t="shared" si="320"/>
        <v>#DIV/0!</v>
      </c>
      <c r="IX17" s="316">
        <f t="shared" si="321"/>
        <v>0</v>
      </c>
      <c r="IY17" s="402" t="e">
        <f t="shared" si="322"/>
        <v>#DIV/0!</v>
      </c>
      <c r="IZ17" s="316">
        <f t="shared" si="323"/>
        <v>0</v>
      </c>
      <c r="JA17" s="402" t="e">
        <f t="shared" si="324"/>
        <v>#DIV/0!</v>
      </c>
      <c r="JB17" s="316">
        <f t="shared" si="325"/>
        <v>0</v>
      </c>
      <c r="JC17" s="402" t="e">
        <f t="shared" si="326"/>
        <v>#DIV/0!</v>
      </c>
      <c r="JD17" s="316">
        <f t="shared" si="327"/>
        <v>0</v>
      </c>
      <c r="JE17" s="402" t="e">
        <f t="shared" si="328"/>
        <v>#DIV/0!</v>
      </c>
      <c r="JF17" s="316">
        <f t="shared" si="329"/>
        <v>0</v>
      </c>
      <c r="JG17" s="402" t="e">
        <f t="shared" si="330"/>
        <v>#DIV/0!</v>
      </c>
      <c r="JH17" s="316">
        <f t="shared" si="331"/>
        <v>0</v>
      </c>
      <c r="JI17" s="402" t="e">
        <f t="shared" si="332"/>
        <v>#DIV/0!</v>
      </c>
      <c r="JJ17" s="316">
        <f t="shared" si="333"/>
        <v>0</v>
      </c>
      <c r="JK17" s="402" t="e">
        <f t="shared" si="334"/>
        <v>#DIV/0!</v>
      </c>
      <c r="JL17" s="316">
        <f t="shared" si="335"/>
        <v>0</v>
      </c>
      <c r="JM17" s="402" t="e">
        <f t="shared" si="336"/>
        <v>#DIV/0!</v>
      </c>
      <c r="JN17" s="316">
        <f t="shared" si="337"/>
        <v>0</v>
      </c>
      <c r="JO17" s="402" t="e">
        <f t="shared" si="338"/>
        <v>#DIV/0!</v>
      </c>
      <c r="JP17" s="316">
        <f t="shared" si="339"/>
        <v>0</v>
      </c>
      <c r="JQ17" s="402" t="e">
        <f t="shared" si="340"/>
        <v>#DIV/0!</v>
      </c>
      <c r="JR17" s="179">
        <f t="shared" si="341"/>
        <v>3.51</v>
      </c>
      <c r="JS17" s="1057">
        <f t="shared" si="342"/>
        <v>13.63</v>
      </c>
      <c r="JT17" s="664">
        <f>JS17-JR17</f>
        <v>10.120000000000001</v>
      </c>
      <c r="JU17" s="109">
        <f t="shared" si="343"/>
        <v>2.8831908831908835</v>
      </c>
      <c r="JV17" s="698"/>
      <c r="JW17" s="698"/>
      <c r="JX17" s="698"/>
      <c r="JY17" s="84" t="str">
        <f t="shared" si="344"/>
        <v>Average Call Length (Minutes)</v>
      </c>
      <c r="JZ17" s="264" t="e">
        <f>#REF!</f>
        <v>#REF!</v>
      </c>
      <c r="KA17" s="264" t="e">
        <f>#REF!</f>
        <v>#REF!</v>
      </c>
      <c r="KB17" s="264" t="e">
        <f>#REF!</f>
        <v>#REF!</v>
      </c>
      <c r="KC17" s="264" t="e">
        <f>#REF!</f>
        <v>#REF!</v>
      </c>
      <c r="KD17" s="264" t="e">
        <f>#REF!</f>
        <v>#REF!</v>
      </c>
      <c r="KE17" s="264" t="e">
        <f>#REF!</f>
        <v>#REF!</v>
      </c>
      <c r="KF17" s="264" t="e">
        <f>#REF!</f>
        <v>#REF!</v>
      </c>
      <c r="KG17" s="264" t="e">
        <f>#REF!</f>
        <v>#REF!</v>
      </c>
      <c r="KH17" s="264" t="e">
        <f>#REF!</f>
        <v>#REF!</v>
      </c>
      <c r="KI17" s="264" t="e">
        <f>#REF!</f>
        <v>#REF!</v>
      </c>
      <c r="KJ17" s="264" t="e">
        <f>#REF!</f>
        <v>#REF!</v>
      </c>
      <c r="KK17" s="265">
        <f t="shared" si="345"/>
        <v>9.33</v>
      </c>
      <c r="KL17" s="265">
        <f t="shared" si="345"/>
        <v>9.42</v>
      </c>
      <c r="KM17" s="265">
        <f t="shared" si="345"/>
        <v>10.24</v>
      </c>
      <c r="KN17" s="265">
        <f t="shared" si="345"/>
        <v>11.29</v>
      </c>
      <c r="KO17" s="265">
        <f t="shared" si="345"/>
        <v>10.3</v>
      </c>
      <c r="KP17" s="265">
        <f t="shared" si="345"/>
        <v>10.06</v>
      </c>
      <c r="KQ17" s="265">
        <f t="shared" si="345"/>
        <v>9.41</v>
      </c>
      <c r="KR17" s="265">
        <f t="shared" si="345"/>
        <v>9.06</v>
      </c>
      <c r="KS17" s="265">
        <f t="shared" si="345"/>
        <v>9.2899999999999991</v>
      </c>
      <c r="KT17" s="265">
        <f t="shared" si="345"/>
        <v>9.49</v>
      </c>
      <c r="KU17" s="265">
        <f t="shared" si="345"/>
        <v>10.130000000000001</v>
      </c>
      <c r="KV17" s="265">
        <f t="shared" si="345"/>
        <v>9.42</v>
      </c>
      <c r="KW17" s="265">
        <f t="shared" si="346"/>
        <v>4.18</v>
      </c>
      <c r="KX17" s="265">
        <f t="shared" si="346"/>
        <v>4.32</v>
      </c>
      <c r="KY17" s="265">
        <f t="shared" si="346"/>
        <v>6.04</v>
      </c>
      <c r="KZ17" s="265">
        <f t="shared" si="346"/>
        <v>7.36</v>
      </c>
      <c r="LA17" s="265">
        <f t="shared" si="346"/>
        <v>3.28</v>
      </c>
      <c r="LB17" s="265">
        <f t="shared" si="346"/>
        <v>5.01</v>
      </c>
      <c r="LC17" s="265">
        <f t="shared" si="346"/>
        <v>5.01</v>
      </c>
      <c r="LD17" s="265">
        <f t="shared" si="346"/>
        <v>5.1100000000000003</v>
      </c>
      <c r="LE17" s="265">
        <f t="shared" si="346"/>
        <v>5.07</v>
      </c>
      <c r="LF17" s="265">
        <f t="shared" si="346"/>
        <v>5.14</v>
      </c>
      <c r="LG17" s="265">
        <f t="shared" si="346"/>
        <v>5.0199999999999996</v>
      </c>
      <c r="LH17" s="265">
        <f t="shared" si="346"/>
        <v>5.2</v>
      </c>
      <c r="LI17" s="789">
        <f t="shared" si="347"/>
        <v>5.05</v>
      </c>
      <c r="LJ17" s="789">
        <f t="shared" si="347"/>
        <v>5.08</v>
      </c>
      <c r="LK17" s="789">
        <f t="shared" si="347"/>
        <v>5.0599999999999996</v>
      </c>
      <c r="LL17" s="789">
        <f t="shared" si="347"/>
        <v>5.38</v>
      </c>
      <c r="LM17" s="789">
        <f t="shared" si="347"/>
        <v>5.0199999999999996</v>
      </c>
      <c r="LN17" s="789">
        <f t="shared" si="347"/>
        <v>5.03</v>
      </c>
      <c r="LO17" s="789">
        <f t="shared" si="347"/>
        <v>5.01</v>
      </c>
      <c r="LP17" s="789">
        <f t="shared" si="347"/>
        <v>4.45</v>
      </c>
      <c r="LQ17" s="789">
        <f t="shared" si="347"/>
        <v>4.1900000000000004</v>
      </c>
      <c r="LR17" s="789">
        <f t="shared" si="347"/>
        <v>4.1500000000000004</v>
      </c>
      <c r="LS17" s="789">
        <f t="shared" si="347"/>
        <v>4.21</v>
      </c>
      <c r="LT17" s="789">
        <f t="shared" si="347"/>
        <v>4.1399999999999997</v>
      </c>
      <c r="LU17" s="901">
        <f t="shared" si="348"/>
        <v>4.1500000000000004</v>
      </c>
      <c r="LV17" s="901">
        <f t="shared" si="348"/>
        <v>4.21</v>
      </c>
      <c r="LW17" s="901">
        <f t="shared" si="348"/>
        <v>4.18</v>
      </c>
      <c r="LX17" s="901">
        <f t="shared" si="348"/>
        <v>4.5599999999999996</v>
      </c>
      <c r="LY17" s="901">
        <f t="shared" si="348"/>
        <v>5.0199999999999996</v>
      </c>
      <c r="LZ17" s="901">
        <f t="shared" si="348"/>
        <v>4.5199999999999996</v>
      </c>
      <c r="MA17" s="901">
        <f t="shared" si="348"/>
        <v>4.47</v>
      </c>
      <c r="MB17" s="901">
        <f t="shared" si="348"/>
        <v>4.3600000000000003</v>
      </c>
      <c r="MC17" s="901">
        <f t="shared" si="348"/>
        <v>4.28</v>
      </c>
      <c r="MD17" s="901">
        <f t="shared" si="348"/>
        <v>4.4000000000000004</v>
      </c>
      <c r="ME17" s="901">
        <f t="shared" si="348"/>
        <v>4.18</v>
      </c>
      <c r="MF17" s="901">
        <f t="shared" si="348"/>
        <v>3.39</v>
      </c>
      <c r="MG17" s="960">
        <f t="shared" si="349"/>
        <v>4.34</v>
      </c>
      <c r="MH17" s="960">
        <f t="shared" si="349"/>
        <v>4.3</v>
      </c>
      <c r="MI17" s="960">
        <f t="shared" si="349"/>
        <v>4.22</v>
      </c>
      <c r="MJ17" s="960">
        <f t="shared" si="349"/>
        <v>4.1399999999999997</v>
      </c>
      <c r="MK17" s="960">
        <f t="shared" si="349"/>
        <v>4.08</v>
      </c>
      <c r="ML17" s="960">
        <f t="shared" si="349"/>
        <v>4.46</v>
      </c>
      <c r="MM17" s="960">
        <f t="shared" si="349"/>
        <v>5.03</v>
      </c>
      <c r="MN17" s="960">
        <f t="shared" si="349"/>
        <v>12.07</v>
      </c>
      <c r="MO17" s="960">
        <f t="shared" si="349"/>
        <v>9.52</v>
      </c>
      <c r="MP17" s="960">
        <f t="shared" si="349"/>
        <v>4.4000000000000004</v>
      </c>
      <c r="MQ17" s="960">
        <f t="shared" si="349"/>
        <v>3.51</v>
      </c>
      <c r="MR17" s="960">
        <f t="shared" si="349"/>
        <v>3.15</v>
      </c>
      <c r="MS17" s="1156">
        <f t="shared" si="350"/>
        <v>2.5499999999999998</v>
      </c>
      <c r="MT17" s="1156">
        <f t="shared" si="350"/>
        <v>2.71</v>
      </c>
      <c r="MU17" s="1156">
        <f t="shared" si="350"/>
        <v>2.79</v>
      </c>
      <c r="MV17" s="1156">
        <f t="shared" si="350"/>
        <v>2.64</v>
      </c>
      <c r="MW17" s="1156">
        <f t="shared" si="350"/>
        <v>2.5</v>
      </c>
      <c r="MX17" s="1156">
        <f t="shared" si="350"/>
        <v>2.73</v>
      </c>
      <c r="MY17" s="1156">
        <f t="shared" si="350"/>
        <v>3.26</v>
      </c>
      <c r="MZ17" s="1156">
        <f t="shared" si="350"/>
        <v>6.21</v>
      </c>
      <c r="NA17" s="1156">
        <f t="shared" si="350"/>
        <v>4.93</v>
      </c>
      <c r="NB17" s="1156">
        <f t="shared" si="350"/>
        <v>4.4000000000000004</v>
      </c>
      <c r="NC17" s="1156">
        <f t="shared" si="350"/>
        <v>13.63</v>
      </c>
      <c r="ND17" s="1156">
        <f t="shared" si="350"/>
        <v>0</v>
      </c>
      <c r="NE17" s="1178">
        <f t="shared" si="351"/>
        <v>0</v>
      </c>
      <c r="NF17" s="1178">
        <f t="shared" si="351"/>
        <v>0</v>
      </c>
      <c r="NG17" s="1178">
        <f t="shared" si="351"/>
        <v>0</v>
      </c>
      <c r="NH17" s="1178">
        <f t="shared" si="351"/>
        <v>0</v>
      </c>
      <c r="NI17" s="1178">
        <f t="shared" si="351"/>
        <v>0</v>
      </c>
      <c r="NJ17" s="1178">
        <f t="shared" si="351"/>
        <v>0</v>
      </c>
      <c r="NK17" s="1178">
        <f t="shared" si="351"/>
        <v>0</v>
      </c>
      <c r="NL17" s="1178">
        <f t="shared" si="351"/>
        <v>0</v>
      </c>
      <c r="NM17" s="1178">
        <f t="shared" si="351"/>
        <v>0</v>
      </c>
      <c r="NN17" s="1178">
        <f t="shared" si="351"/>
        <v>0</v>
      </c>
      <c r="NO17" s="1178">
        <f t="shared" si="351"/>
        <v>0</v>
      </c>
      <c r="NP17" s="1178">
        <f t="shared" si="351"/>
        <v>0</v>
      </c>
    </row>
    <row r="18" spans="1:380" ht="15.75" customHeight="1" x14ac:dyDescent="0.25">
      <c r="A18" s="764"/>
      <c r="B18" s="56">
        <v>2.6</v>
      </c>
      <c r="C18" s="13"/>
      <c r="D18" s="444"/>
      <c r="E18" s="1239" t="s">
        <v>19</v>
      </c>
      <c r="F18" s="1239"/>
      <c r="G18" s="1240"/>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78">AJ6/AJ23</f>
        <v>0.77232704402515728</v>
      </c>
      <c r="AK18" s="102">
        <f t="shared" si="378"/>
        <v>0.77253478523895946</v>
      </c>
      <c r="AL18" s="105">
        <f t="shared" si="378"/>
        <v>0.77591973244147161</v>
      </c>
      <c r="AM18" s="102">
        <f t="shared" si="378"/>
        <v>0.62030618139803584</v>
      </c>
      <c r="AN18" s="621">
        <f t="shared" si="378"/>
        <v>0.6971653101319113</v>
      </c>
      <c r="AO18" s="619">
        <f t="shared" si="378"/>
        <v>0.78608159067535144</v>
      </c>
      <c r="AP18" s="621">
        <f t="shared" si="378"/>
        <v>0.80538999740865513</v>
      </c>
      <c r="AQ18" s="619">
        <f t="shared" si="378"/>
        <v>0.75041276829939463</v>
      </c>
      <c r="AR18" s="621">
        <f t="shared" si="378"/>
        <v>0.7453598176489743</v>
      </c>
      <c r="AS18" s="619">
        <f t="shared" si="378"/>
        <v>0.7677880321524263</v>
      </c>
      <c r="AT18" s="621">
        <f t="shared" si="378"/>
        <v>0.84904935663529868</v>
      </c>
      <c r="AU18" s="619">
        <f t="shared" si="378"/>
        <v>0.84341342170671085</v>
      </c>
      <c r="AV18" s="132" t="s">
        <v>29</v>
      </c>
      <c r="AW18" s="151">
        <f t="shared" ref="AW18:BH18" si="379">AW6/AW23</f>
        <v>0.75769875584576019</v>
      </c>
      <c r="AX18" s="372">
        <f t="shared" si="379"/>
        <v>0.75583530028848678</v>
      </c>
      <c r="AY18" s="102">
        <f t="shared" si="379"/>
        <v>0.80518763796909487</v>
      </c>
      <c r="AZ18" s="105">
        <f t="shared" si="379"/>
        <v>0.88291354663036081</v>
      </c>
      <c r="BA18" s="102">
        <f t="shared" si="379"/>
        <v>0.75817538012913976</v>
      </c>
      <c r="BB18" s="621">
        <f t="shared" si="379"/>
        <v>0.73613921489275602</v>
      </c>
      <c r="BC18" s="619">
        <f t="shared" si="379"/>
        <v>0.81668978270920023</v>
      </c>
      <c r="BD18" s="621">
        <f t="shared" si="379"/>
        <v>0.87134842329270656</v>
      </c>
      <c r="BE18" s="619">
        <f t="shared" si="379"/>
        <v>0.74945054945054945</v>
      </c>
      <c r="BF18" s="621">
        <f t="shared" si="379"/>
        <v>0.79167838065785778</v>
      </c>
      <c r="BG18" s="619">
        <f t="shared" si="379"/>
        <v>0.78853465925709276</v>
      </c>
      <c r="BH18" s="621">
        <f t="shared" si="379"/>
        <v>0.80824427480916028</v>
      </c>
      <c r="BI18" s="619">
        <f t="shared" ref="BI18" si="380">BI6/BI23</f>
        <v>0.77518528685149601</v>
      </c>
      <c r="BJ18" s="132" t="s">
        <v>29</v>
      </c>
      <c r="BK18" s="151">
        <f t="shared" ref="BK18" si="381">BK6/BK23</f>
        <v>0.79294980998558506</v>
      </c>
      <c r="BL18" s="372">
        <f t="shared" ref="BL18:BM18" si="382">BL6/BL23</f>
        <v>0.8029530201342282</v>
      </c>
      <c r="BM18" s="102">
        <f t="shared" si="382"/>
        <v>0.80376193149915776</v>
      </c>
      <c r="BN18" s="105">
        <f t="shared" ref="BN18:BO18" si="383">BN6/BN23</f>
        <v>0.8103843217103589</v>
      </c>
      <c r="BO18" s="102">
        <f t="shared" si="383"/>
        <v>0.79752969121140138</v>
      </c>
      <c r="BP18" s="209">
        <f t="shared" ref="BP18:BQ18" si="384">BP6/BP23</f>
        <v>0.77758670106047578</v>
      </c>
      <c r="BQ18" s="619">
        <f t="shared" si="384"/>
        <v>0.79762889440308793</v>
      </c>
      <c r="BR18" s="621">
        <f t="shared" ref="BR18" si="385">BR6/BR23</f>
        <v>0.79673721340388004</v>
      </c>
      <c r="BS18" s="619">
        <f t="shared" ref="BS18:BT18" si="386">BS6/BS23</f>
        <v>0.82875511396843948</v>
      </c>
      <c r="BT18" s="621">
        <f t="shared" si="386"/>
        <v>0.79397373165078544</v>
      </c>
      <c r="BU18" s="621">
        <f t="shared" ref="BU18:BV18" si="387">BU6/BU23</f>
        <v>0.87698686938493431</v>
      </c>
      <c r="BV18" s="621">
        <f t="shared" si="387"/>
        <v>0.81928094177537381</v>
      </c>
      <c r="BW18" s="621">
        <f t="shared" ref="BW18" si="388">BW6/BW23</f>
        <v>0.81280627245998038</v>
      </c>
      <c r="BX18" s="132" t="s">
        <v>29</v>
      </c>
      <c r="BY18" s="151">
        <f t="shared" si="192"/>
        <v>0.80986539188850848</v>
      </c>
      <c r="BZ18" s="621">
        <f t="shared" ref="BZ18:CA18" si="389">BZ6/BZ23</f>
        <v>0.80508191240387827</v>
      </c>
      <c r="CA18" s="102">
        <f t="shared" si="389"/>
        <v>0.80260006842285325</v>
      </c>
      <c r="CB18" s="105">
        <f t="shared" ref="CB18:CC18" si="390">CB6/CB23</f>
        <v>0.82493040519641203</v>
      </c>
      <c r="CC18" s="102">
        <f t="shared" si="390"/>
        <v>0.79093333333333338</v>
      </c>
      <c r="CD18" s="209">
        <f t="shared" ref="CD18:CE18" si="391">CD6/CD23</f>
        <v>0.82323381613952118</v>
      </c>
      <c r="CE18" s="619">
        <f t="shared" si="391"/>
        <v>0.80509841884478861</v>
      </c>
      <c r="CF18" s="621">
        <f t="shared" ref="CF18:CG18" si="392">CF6/CF23</f>
        <v>0.78941141674060933</v>
      </c>
      <c r="CG18" s="619">
        <f t="shared" si="392"/>
        <v>0.72947430596574125</v>
      </c>
      <c r="CH18" s="621">
        <f t="shared" ref="CH18:CI18" si="393">CH6/CH23</f>
        <v>0.77548428072403941</v>
      </c>
      <c r="CI18" s="621">
        <f t="shared" si="393"/>
        <v>0.78251445086705207</v>
      </c>
      <c r="CJ18" s="621">
        <f t="shared" ref="CJ18:CK18" si="394">CJ6/CJ23</f>
        <v>0.82499059089198346</v>
      </c>
      <c r="CK18" s="621">
        <f t="shared" si="394"/>
        <v>0.82329182093571185</v>
      </c>
      <c r="CL18" s="132" t="s">
        <v>29</v>
      </c>
      <c r="CM18" s="151">
        <f t="shared" si="193"/>
        <v>0.79808706837216026</v>
      </c>
      <c r="CN18" s="621">
        <f t="shared" ref="CN18:CO18" si="395">CN6/CN23</f>
        <v>0.82967786154900613</v>
      </c>
      <c r="CO18" s="102">
        <f t="shared" si="395"/>
        <v>0.83506070476754513</v>
      </c>
      <c r="CP18" s="105">
        <f t="shared" ref="CP18:CQ18" si="396">CP6/CP23</f>
        <v>0.8337604099935938</v>
      </c>
      <c r="CQ18" s="102">
        <f t="shared" si="396"/>
        <v>0.86089164785553052</v>
      </c>
      <c r="CR18" s="209">
        <f t="shared" ref="CR18:CS18" si="397">CR6/CR23</f>
        <v>0.86542515811665499</v>
      </c>
      <c r="CS18" s="619">
        <f t="shared" si="397"/>
        <v>0.8438177874186551</v>
      </c>
      <c r="CT18" s="1026">
        <f t="shared" ref="CT18:CU18" si="398">CT6/CT23</f>
        <v>0.76860313315926898</v>
      </c>
      <c r="CU18" s="619">
        <f t="shared" si="398"/>
        <v>0.76763080922976923</v>
      </c>
      <c r="CV18" s="621">
        <f t="shared" ref="CV18:CW18" si="399">CV6/CV23</f>
        <v>0.76278893520272828</v>
      </c>
      <c r="CW18" s="1096">
        <f t="shared" si="399"/>
        <v>0.7916473317865429</v>
      </c>
      <c r="CX18" s="621">
        <f t="shared" ref="CX18:CY18" si="400">CX6/CX23</f>
        <v>0.8</v>
      </c>
      <c r="CY18" s="102">
        <f t="shared" si="400"/>
        <v>0.80472003701989825</v>
      </c>
      <c r="CZ18" s="132" t="s">
        <v>29</v>
      </c>
      <c r="DA18" s="151">
        <f>SUM(CN18:CY18)/$CZ$4</f>
        <v>0.81366865134159949</v>
      </c>
      <c r="DB18" s="621">
        <f t="shared" ref="DB18:DC18" si="401">DB6/DB23</f>
        <v>0.82594339622641511</v>
      </c>
      <c r="DC18" s="102">
        <f t="shared" si="401"/>
        <v>0.79422066549912429</v>
      </c>
      <c r="DD18" s="105">
        <f t="shared" ref="DD18:DE18" si="402">DD6/DD23</f>
        <v>0.85079539221064182</v>
      </c>
      <c r="DE18" s="102">
        <f t="shared" si="402"/>
        <v>0.89111214518380644</v>
      </c>
      <c r="DF18" s="209">
        <f t="shared" ref="DF18:DG18" si="403">DF6/DF23</f>
        <v>0.80172879524581309</v>
      </c>
      <c r="DG18" s="619">
        <f t="shared" si="403"/>
        <v>0.77765785213167837</v>
      </c>
      <c r="DH18" s="1026">
        <f>DH6/DH23</f>
        <v>0.79259753251083698</v>
      </c>
      <c r="DI18" s="619">
        <f>DI6/DI23</f>
        <v>0.7621097954790097</v>
      </c>
      <c r="DJ18" s="621">
        <f>DJ6/DJ23</f>
        <v>0.7777305567360816</v>
      </c>
      <c r="DK18" s="619">
        <f>DK6/DK23</f>
        <v>0.79731485491554788</v>
      </c>
      <c r="DL18" s="621">
        <f>DL6/DL23</f>
        <v>0.79640718562874246</v>
      </c>
      <c r="DM18" s="619"/>
      <c r="DN18" s="132" t="s">
        <v>29</v>
      </c>
      <c r="DO18" s="151">
        <f t="shared" si="195"/>
        <v>0.80614710652433608</v>
      </c>
      <c r="DP18" s="621"/>
      <c r="DQ18" s="102"/>
      <c r="DR18" s="105"/>
      <c r="DS18" s="102"/>
      <c r="DT18" s="209"/>
      <c r="DU18" s="619"/>
      <c r="DV18" s="1026"/>
      <c r="DW18" s="619"/>
      <c r="DX18" s="621"/>
      <c r="DY18" s="619"/>
      <c r="DZ18" s="621"/>
      <c r="EA18" s="619"/>
      <c r="EB18" s="132" t="s">
        <v>29</v>
      </c>
      <c r="EC18" s="151" t="e">
        <f t="shared" si="196"/>
        <v>#DIV/0!</v>
      </c>
      <c r="ED18" s="665">
        <f t="shared" si="197"/>
        <v>-8.7578121418224075E-2</v>
      </c>
      <c r="EE18" s="663">
        <f t="shared" si="198"/>
        <v>-0.10383771370510457</v>
      </c>
      <c r="EF18" s="665">
        <f t="shared" si="199"/>
        <v>4.9352337680608094E-2</v>
      </c>
      <c r="EG18" s="663">
        <f t="shared" si="200"/>
        <v>6.5295094925801059E-2</v>
      </c>
      <c r="EH18" s="665">
        <f t="shared" si="201"/>
        <v>7.7725908661265941E-2</v>
      </c>
      <c r="EI18" s="663">
        <f t="shared" si="202"/>
        <v>9.653142323112672E-2</v>
      </c>
      <c r="EJ18" s="665">
        <f t="shared" si="203"/>
        <v>-0.12473816650122105</v>
      </c>
      <c r="EK18" s="663">
        <f t="shared" si="204"/>
        <v>-0.14128015928318713</v>
      </c>
      <c r="EL18" s="665">
        <f t="shared" si="205"/>
        <v>-2.2036165236383742E-2</v>
      </c>
      <c r="EM18" s="663">
        <f t="shared" si="206"/>
        <v>-2.9064733324142403E-2</v>
      </c>
      <c r="EN18" s="665">
        <f t="shared" si="207"/>
        <v>8.0550567816444207E-2</v>
      </c>
      <c r="EO18" s="663">
        <f t="shared" si="208"/>
        <v>0.10942300883696186</v>
      </c>
      <c r="EP18" s="665">
        <f t="shared" si="209"/>
        <v>5.4658640583506335E-2</v>
      </c>
      <c r="EQ18" s="663">
        <f t="shared" si="210"/>
        <v>6.6927053259056998E-2</v>
      </c>
      <c r="ER18" s="665">
        <f t="shared" si="211"/>
        <v>-0.12189787384215711</v>
      </c>
      <c r="ES18" s="663">
        <f t="shared" si="212"/>
        <v>-0.13989567271094808</v>
      </c>
      <c r="ET18" s="665">
        <f t="shared" si="213"/>
        <v>4.2227831207308331E-2</v>
      </c>
      <c r="EU18" s="663">
        <f t="shared" si="214"/>
        <v>5.6345053370455395E-2</v>
      </c>
      <c r="EV18" s="665">
        <f t="shared" si="215"/>
        <v>-3.1437214007650205E-3</v>
      </c>
      <c r="EW18" s="109">
        <f t="shared" si="216"/>
        <v>-3.97095774947485E-3</v>
      </c>
      <c r="EX18" s="665">
        <f t="shared" si="217"/>
        <v>1.9709615552067516E-2</v>
      </c>
      <c r="EY18" s="663">
        <f t="shared" si="218"/>
        <v>2.4995243164880873E-2</v>
      </c>
      <c r="EZ18" s="665">
        <f t="shared" si="219"/>
        <v>-3.3058987957664265E-2</v>
      </c>
      <c r="FA18" s="663">
        <f t="shared" si="220"/>
        <v>-4.0902223483698708E-2</v>
      </c>
      <c r="FB18" s="665">
        <f t="shared" si="221"/>
        <v>2.7767733282732188E-2</v>
      </c>
      <c r="FC18" s="663">
        <f t="shared" si="222"/>
        <v>3.5820769245394249E-2</v>
      </c>
      <c r="FD18" s="396">
        <f t="shared" si="223"/>
        <v>8.0891136492955429E-4</v>
      </c>
      <c r="FE18" s="402">
        <f t="shared" si="224"/>
        <v>1.0074205397400835E-3</v>
      </c>
      <c r="FF18" s="396">
        <f t="shared" si="225"/>
        <v>6.6223902112011457E-3</v>
      </c>
      <c r="FG18" s="402">
        <f t="shared" si="226"/>
        <v>8.2392434272785479E-3</v>
      </c>
      <c r="FH18" s="396">
        <f t="shared" si="227"/>
        <v>-1.285463049895752E-2</v>
      </c>
      <c r="FI18" s="402">
        <f t="shared" si="228"/>
        <v>-1.5862387949247516E-2</v>
      </c>
      <c r="FJ18" s="396">
        <f t="shared" si="229"/>
        <v>-1.9942990150925599E-2</v>
      </c>
      <c r="FK18" s="402">
        <f t="shared" si="230"/>
        <v>-2.5005953221168924E-2</v>
      </c>
      <c r="FL18" s="396">
        <f t="shared" si="231"/>
        <v>2.0042193342612147E-2</v>
      </c>
      <c r="FM18" s="402">
        <f t="shared" si="232"/>
        <v>2.5774866410753328E-2</v>
      </c>
      <c r="FN18" s="396">
        <f t="shared" si="233"/>
        <v>-8.916809992078889E-4</v>
      </c>
      <c r="FO18" s="402">
        <f t="shared" si="234"/>
        <v>-1.1179146160134855E-3</v>
      </c>
      <c r="FP18" s="396">
        <f t="shared" si="235"/>
        <v>3.2017900564559443E-2</v>
      </c>
      <c r="FQ18" s="402">
        <f t="shared" si="236"/>
        <v>4.0186274753968354E-2</v>
      </c>
      <c r="FR18" s="396">
        <f t="shared" si="237"/>
        <v>-3.4781382317654042E-2</v>
      </c>
      <c r="FS18" s="402">
        <f t="shared" si="238"/>
        <v>-4.1968226477789895E-2</v>
      </c>
      <c r="FT18" s="396">
        <f t="shared" si="239"/>
        <v>8.3013137734148867E-2</v>
      </c>
      <c r="FU18" s="402">
        <f t="shared" si="240"/>
        <v>0.10455401032166722</v>
      </c>
      <c r="FV18" s="396">
        <f t="shared" si="241"/>
        <v>-5.7705927609560503E-2</v>
      </c>
      <c r="FW18" s="402">
        <f t="shared" si="242"/>
        <v>-6.5800218479932268E-2</v>
      </c>
      <c r="FX18" s="396">
        <f t="shared" si="243"/>
        <v>-6.4746693153934221E-3</v>
      </c>
      <c r="FY18" s="402">
        <f t="shared" si="244"/>
        <v>-7.9028682168083599E-3</v>
      </c>
      <c r="FZ18" s="396">
        <f t="shared" si="245"/>
        <v>-7.7243600561021086E-3</v>
      </c>
      <c r="GA18" s="402">
        <f t="shared" si="246"/>
        <v>-9.5033224002124411E-3</v>
      </c>
      <c r="GB18" s="396">
        <f t="shared" si="247"/>
        <v>-2.4818439810250226E-3</v>
      </c>
      <c r="GC18" s="402">
        <f t="shared" si="248"/>
        <v>-3.0827223202848186E-3</v>
      </c>
      <c r="GD18" s="396">
        <f t="shared" si="249"/>
        <v>2.2330336773558779E-2</v>
      </c>
      <c r="GE18" s="402">
        <f t="shared" si="250"/>
        <v>2.782249547702997E-2</v>
      </c>
      <c r="GF18" s="396">
        <f t="shared" si="251"/>
        <v>-3.3997071863078654E-2</v>
      </c>
      <c r="GG18" s="402">
        <f t="shared" si="252"/>
        <v>-4.1212048493938239E-2</v>
      </c>
      <c r="GH18" s="396">
        <f t="shared" si="253"/>
        <v>3.2300482806187802E-2</v>
      </c>
      <c r="GI18" s="402">
        <f t="shared" si="254"/>
        <v>4.0838439151451196E-2</v>
      </c>
      <c r="GJ18" s="396">
        <f t="shared" si="255"/>
        <v>-1.8135397294732569E-2</v>
      </c>
      <c r="GK18" s="402">
        <f t="shared" si="256"/>
        <v>-2.2029461058556653E-2</v>
      </c>
      <c r="GL18" s="396">
        <f t="shared" si="257"/>
        <v>-1.5687002104179282E-2</v>
      </c>
      <c r="GM18" s="402">
        <f t="shared" si="258"/>
        <v>-1.948457696226517E-2</v>
      </c>
      <c r="GN18" s="396">
        <f t="shared" si="259"/>
        <v>-5.9937110774868074E-2</v>
      </c>
      <c r="GO18" s="402">
        <f t="shared" si="260"/>
        <v>-7.5926328785998101E-2</v>
      </c>
      <c r="GP18" s="396">
        <f t="shared" si="261"/>
        <v>4.6009974758298156E-2</v>
      </c>
      <c r="GQ18" s="402">
        <f t="shared" si="262"/>
        <v>6.30727832111731E-2</v>
      </c>
      <c r="GR18" s="396">
        <f t="shared" si="263"/>
        <v>7.0301701430126595E-3</v>
      </c>
      <c r="GS18" s="402">
        <f t="shared" si="264"/>
        <v>9.065522432574474E-3</v>
      </c>
      <c r="GT18" s="396">
        <f t="shared" si="265"/>
        <v>4.2476140024931386E-2</v>
      </c>
      <c r="GU18" s="402">
        <f t="shared" si="266"/>
        <v>5.4281604611731336E-2</v>
      </c>
      <c r="GV18" s="396">
        <f t="shared" si="267"/>
        <v>-1.6987699562716063E-3</v>
      </c>
      <c r="GW18" s="402">
        <f t="shared" si="268"/>
        <v>-2.0591385829441871E-3</v>
      </c>
      <c r="GX18" s="396">
        <f t="shared" si="269"/>
        <v>6.386040613294286E-3</v>
      </c>
      <c r="GY18" s="402">
        <f t="shared" si="270"/>
        <v>7.7567157244878681E-3</v>
      </c>
      <c r="GZ18" s="396">
        <f t="shared" si="271"/>
        <v>5.3828432185389907E-3</v>
      </c>
      <c r="HA18" s="402">
        <f t="shared" si="272"/>
        <v>6.4878713389908199E-3</v>
      </c>
      <c r="HB18" s="396">
        <f t="shared" si="273"/>
        <v>-1.3002947739513271E-3</v>
      </c>
      <c r="HC18" s="402">
        <f t="shared" si="274"/>
        <v>-1.5571260466785929E-3</v>
      </c>
      <c r="HD18" s="396">
        <f t="shared" si="275"/>
        <v>2.7131237861936719E-2</v>
      </c>
      <c r="HE18" s="402">
        <f t="shared" si="276"/>
        <v>3.2540808530528792E-2</v>
      </c>
      <c r="HF18" s="396">
        <f t="shared" si="277"/>
        <v>4.5335102611244738E-3</v>
      </c>
      <c r="HG18" s="402">
        <f t="shared" si="278"/>
        <v>5.2660637054818531E-3</v>
      </c>
      <c r="HH18" s="396">
        <f t="shared" si="279"/>
        <v>-2.1607370697999895E-2</v>
      </c>
      <c r="HI18" s="402">
        <f t="shared" si="280"/>
        <v>-2.4967347546288144E-2</v>
      </c>
      <c r="HJ18" s="396">
        <f t="shared" si="281"/>
        <v>-7.5214654259386116E-2</v>
      </c>
      <c r="HK18" s="402">
        <f t="shared" si="282"/>
        <v>-8.9136132682717223E-2</v>
      </c>
      <c r="HL18" s="396">
        <f t="shared" si="283"/>
        <v>-9.723239294997521E-4</v>
      </c>
      <c r="HM18" s="402">
        <f t="shared" si="284"/>
        <v>-1.2650532993576391E-3</v>
      </c>
      <c r="HN18" s="396">
        <f t="shared" si="285"/>
        <v>-4.8418740270409488E-3</v>
      </c>
      <c r="HO18" s="402">
        <f t="shared" si="286"/>
        <v>-6.3075556228640983E-3</v>
      </c>
      <c r="HP18" s="396">
        <f t="shared" si="287"/>
        <v>2.8858396583814616E-2</v>
      </c>
      <c r="HQ18" s="402">
        <f t="shared" si="288"/>
        <v>3.7832741472770381E-2</v>
      </c>
      <c r="HR18" s="396">
        <f t="shared" si="289"/>
        <v>8.3526682134571484E-3</v>
      </c>
      <c r="HS18" s="402">
        <f t="shared" si="290"/>
        <v>1.0550996483001264E-2</v>
      </c>
      <c r="HT18" s="396">
        <f t="shared" si="291"/>
        <v>4.7200370198982045E-3</v>
      </c>
      <c r="HU18" s="402">
        <f t="shared" si="292"/>
        <v>5.9000462748727556E-3</v>
      </c>
      <c r="HV18" s="396">
        <f t="shared" si="293"/>
        <v>2.1223359206516856E-2</v>
      </c>
      <c r="HW18" s="402">
        <f t="shared" si="294"/>
        <v>2.6373593585556597E-2</v>
      </c>
      <c r="HX18" s="396">
        <f t="shared" si="295"/>
        <v>-3.1722730727290815E-2</v>
      </c>
      <c r="HY18" s="402">
        <f t="shared" si="296"/>
        <v>-3.84078750096268E-2</v>
      </c>
      <c r="HZ18" s="396">
        <f t="shared" si="297"/>
        <v>5.6574726711517531E-2</v>
      </c>
      <c r="IA18" s="402">
        <f t="shared" si="298"/>
        <v>6.6496277753124736E-2</v>
      </c>
      <c r="IB18" s="396">
        <f t="shared" si="299"/>
        <v>4.0316752973164616E-2</v>
      </c>
      <c r="IC18" s="402">
        <f t="shared" si="300"/>
        <v>4.7387131315331461E-2</v>
      </c>
      <c r="ID18" s="396">
        <f t="shared" si="301"/>
        <v>-8.938334993799335E-2</v>
      </c>
      <c r="IE18" s="402">
        <f t="shared" si="302"/>
        <v>-0.11087721982079091</v>
      </c>
      <c r="IF18" s="396">
        <f t="shared" si="303"/>
        <v>-2.4070943114134713E-2</v>
      </c>
      <c r="IG18" s="402">
        <f t="shared" si="304"/>
        <v>-3.0023797644382313E-2</v>
      </c>
      <c r="IH18" s="396">
        <f t="shared" si="305"/>
        <v>1.4939680379158604E-2</v>
      </c>
      <c r="II18" s="402">
        <f t="shared" si="306"/>
        <v>1.9211122652727893E-2</v>
      </c>
      <c r="IJ18" s="396">
        <f t="shared" si="307"/>
        <v>-3.0487737031827278E-2</v>
      </c>
      <c r="IK18" s="402">
        <f t="shared" si="308"/>
        <v>-3.8465596701072781E-2</v>
      </c>
      <c r="IL18" s="396">
        <f t="shared" si="309"/>
        <v>1.5620761257071902E-2</v>
      </c>
      <c r="IM18" s="402">
        <f t="shared" si="310"/>
        <v>2.0496733344378244E-2</v>
      </c>
      <c r="IN18" s="396">
        <f t="shared" si="311"/>
        <v>1.9584298179466275E-2</v>
      </c>
      <c r="IO18" s="402">
        <f t="shared" si="312"/>
        <v>2.5181340773925764E-2</v>
      </c>
      <c r="IP18" s="396">
        <f t="shared" si="313"/>
        <v>-9.0766928680541259E-4</v>
      </c>
      <c r="IQ18" s="402">
        <f t="shared" si="314"/>
        <v>-1.1384075954555663E-3</v>
      </c>
      <c r="IR18" s="396">
        <f t="shared" si="315"/>
        <v>-1.6541992781966081E-2</v>
      </c>
      <c r="IS18" s="402">
        <f t="shared" si="316"/>
        <v>0.13261372397841165</v>
      </c>
      <c r="IT18" s="396">
        <f t="shared" si="317"/>
        <v>0</v>
      </c>
      <c r="IU18" s="402" t="e">
        <f t="shared" si="318"/>
        <v>#DIV/0!</v>
      </c>
      <c r="IV18" s="396">
        <f t="shared" si="319"/>
        <v>0</v>
      </c>
      <c r="IW18" s="402" t="e">
        <f t="shared" si="320"/>
        <v>#DIV/0!</v>
      </c>
      <c r="IX18" s="396">
        <f t="shared" si="321"/>
        <v>0</v>
      </c>
      <c r="IY18" s="402" t="e">
        <f t="shared" si="322"/>
        <v>#DIV/0!</v>
      </c>
      <c r="IZ18" s="396">
        <f t="shared" si="323"/>
        <v>0</v>
      </c>
      <c r="JA18" s="402" t="e">
        <f t="shared" si="324"/>
        <v>#DIV/0!</v>
      </c>
      <c r="JB18" s="396">
        <f t="shared" si="325"/>
        <v>0</v>
      </c>
      <c r="JC18" s="402" t="e">
        <f t="shared" si="326"/>
        <v>#DIV/0!</v>
      </c>
      <c r="JD18" s="396">
        <f t="shared" si="327"/>
        <v>0</v>
      </c>
      <c r="JE18" s="402" t="e">
        <f t="shared" si="328"/>
        <v>#DIV/0!</v>
      </c>
      <c r="JF18" s="396">
        <f t="shared" si="329"/>
        <v>0</v>
      </c>
      <c r="JG18" s="402" t="e">
        <f t="shared" si="330"/>
        <v>#DIV/0!</v>
      </c>
      <c r="JH18" s="396">
        <f t="shared" si="331"/>
        <v>0</v>
      </c>
      <c r="JI18" s="402" t="e">
        <f t="shared" si="332"/>
        <v>#DIV/0!</v>
      </c>
      <c r="JJ18" s="396">
        <f t="shared" si="333"/>
        <v>0</v>
      </c>
      <c r="JK18" s="402" t="e">
        <f t="shared" si="334"/>
        <v>#DIV/0!</v>
      </c>
      <c r="JL18" s="396">
        <f t="shared" si="335"/>
        <v>0</v>
      </c>
      <c r="JM18" s="402" t="e">
        <f t="shared" si="336"/>
        <v>#DIV/0!</v>
      </c>
      <c r="JN18" s="396">
        <f t="shared" si="337"/>
        <v>0</v>
      </c>
      <c r="JO18" s="402" t="e">
        <f t="shared" si="338"/>
        <v>#DIV/0!</v>
      </c>
      <c r="JP18" s="396">
        <f t="shared" si="339"/>
        <v>0</v>
      </c>
      <c r="JQ18" s="402" t="e">
        <f t="shared" si="340"/>
        <v>#DIV/0!</v>
      </c>
      <c r="JR18" s="621">
        <f t="shared" si="341"/>
        <v>0.8</v>
      </c>
      <c r="JS18" s="1058">
        <f t="shared" si="342"/>
        <v>0.79640718562874246</v>
      </c>
      <c r="JT18" s="665">
        <f>(JS18-JR18)*100</f>
        <v>-0.359281437125758</v>
      </c>
      <c r="JU18" s="109">
        <f>IF(ISERROR((JT18/JR18)/100),0,(JT18/JR18)/100)</f>
        <v>-4.491017964071975E-3</v>
      </c>
      <c r="JV18" s="698"/>
      <c r="JW18" s="698"/>
      <c r="JX18" s="698"/>
      <c r="JY18" s="462" t="str">
        <f t="shared" si="344"/>
        <v xml:space="preserve">First Call Resolution </v>
      </c>
      <c r="JZ18" s="266" t="e">
        <f>#REF!</f>
        <v>#REF!</v>
      </c>
      <c r="KA18" s="266" t="e">
        <f>#REF!</f>
        <v>#REF!</v>
      </c>
      <c r="KB18" s="266" t="e">
        <f>#REF!</f>
        <v>#REF!</v>
      </c>
      <c r="KC18" s="266" t="e">
        <f>#REF!</f>
        <v>#REF!</v>
      </c>
      <c r="KD18" s="266" t="e">
        <f>#REF!</f>
        <v>#REF!</v>
      </c>
      <c r="KE18" s="266" t="e">
        <f>#REF!</f>
        <v>#REF!</v>
      </c>
      <c r="KF18" s="266" t="e">
        <f>#REF!</f>
        <v>#REF!</v>
      </c>
      <c r="KG18" s="266" t="e">
        <f>#REF!</f>
        <v>#REF!</v>
      </c>
      <c r="KH18" s="266" t="e">
        <f>#REF!</f>
        <v>#REF!</v>
      </c>
      <c r="KI18" s="266" t="e">
        <f>#REF!</f>
        <v>#REF!</v>
      </c>
      <c r="KJ18" s="266" t="e">
        <f>#REF!</f>
        <v>#REF!</v>
      </c>
      <c r="KK18" s="267">
        <f t="shared" si="345"/>
        <v>0.77232704402515728</v>
      </c>
      <c r="KL18" s="267">
        <f t="shared" si="345"/>
        <v>0.77253478523895946</v>
      </c>
      <c r="KM18" s="267">
        <f t="shared" si="345"/>
        <v>0.77591973244147161</v>
      </c>
      <c r="KN18" s="267">
        <f t="shared" si="345"/>
        <v>0.62030618139803584</v>
      </c>
      <c r="KO18" s="267">
        <f t="shared" si="345"/>
        <v>0.6971653101319113</v>
      </c>
      <c r="KP18" s="267">
        <f t="shared" si="345"/>
        <v>0.78608159067535144</v>
      </c>
      <c r="KQ18" s="267">
        <f t="shared" si="345"/>
        <v>0.80538999740865513</v>
      </c>
      <c r="KR18" s="267">
        <f t="shared" si="345"/>
        <v>0.75041276829939463</v>
      </c>
      <c r="KS18" s="267">
        <f t="shared" si="345"/>
        <v>0.7453598176489743</v>
      </c>
      <c r="KT18" s="267">
        <f t="shared" si="345"/>
        <v>0.7677880321524263</v>
      </c>
      <c r="KU18" s="267">
        <f t="shared" si="345"/>
        <v>0.84904935663529868</v>
      </c>
      <c r="KV18" s="267">
        <f t="shared" si="345"/>
        <v>0.84341342170671085</v>
      </c>
      <c r="KW18" s="267">
        <f t="shared" si="346"/>
        <v>0.75583530028848678</v>
      </c>
      <c r="KX18" s="267">
        <f t="shared" si="346"/>
        <v>0.80518763796909487</v>
      </c>
      <c r="KY18" s="267">
        <f t="shared" si="346"/>
        <v>0.88291354663036081</v>
      </c>
      <c r="KZ18" s="267">
        <f t="shared" si="346"/>
        <v>0.75817538012913976</v>
      </c>
      <c r="LA18" s="267">
        <f t="shared" si="346"/>
        <v>0.73613921489275602</v>
      </c>
      <c r="LB18" s="267">
        <f t="shared" si="346"/>
        <v>0.81668978270920023</v>
      </c>
      <c r="LC18" s="267">
        <f t="shared" si="346"/>
        <v>0.87134842329270656</v>
      </c>
      <c r="LD18" s="267">
        <f t="shared" si="346"/>
        <v>0.74945054945054945</v>
      </c>
      <c r="LE18" s="267">
        <f t="shared" si="346"/>
        <v>0.79167838065785778</v>
      </c>
      <c r="LF18" s="267">
        <f t="shared" si="346"/>
        <v>0.78853465925709276</v>
      </c>
      <c r="LG18" s="267">
        <f t="shared" si="346"/>
        <v>0.80824427480916028</v>
      </c>
      <c r="LH18" s="267">
        <f t="shared" si="346"/>
        <v>0.77518528685149601</v>
      </c>
      <c r="LI18" s="790">
        <f t="shared" si="347"/>
        <v>0.8029530201342282</v>
      </c>
      <c r="LJ18" s="790">
        <f t="shared" si="347"/>
        <v>0.80376193149915776</v>
      </c>
      <c r="LK18" s="790">
        <f t="shared" si="347"/>
        <v>0.8103843217103589</v>
      </c>
      <c r="LL18" s="790">
        <f t="shared" si="347"/>
        <v>0.79752969121140138</v>
      </c>
      <c r="LM18" s="790">
        <f t="shared" si="347"/>
        <v>0.77758670106047578</v>
      </c>
      <c r="LN18" s="790">
        <f t="shared" si="347"/>
        <v>0.79762889440308793</v>
      </c>
      <c r="LO18" s="790">
        <f t="shared" si="347"/>
        <v>0.79673721340388004</v>
      </c>
      <c r="LP18" s="790">
        <f t="shared" si="347"/>
        <v>0.82875511396843948</v>
      </c>
      <c r="LQ18" s="790">
        <f t="shared" si="347"/>
        <v>0.79397373165078544</v>
      </c>
      <c r="LR18" s="790">
        <f t="shared" si="347"/>
        <v>0.87698686938493431</v>
      </c>
      <c r="LS18" s="790">
        <f t="shared" si="347"/>
        <v>0.81928094177537381</v>
      </c>
      <c r="LT18" s="790">
        <f t="shared" si="347"/>
        <v>0.81280627245998038</v>
      </c>
      <c r="LU18" s="902">
        <f t="shared" si="348"/>
        <v>0.80508191240387827</v>
      </c>
      <c r="LV18" s="902">
        <f t="shared" si="348"/>
        <v>0.80260006842285325</v>
      </c>
      <c r="LW18" s="902">
        <f t="shared" si="348"/>
        <v>0.82493040519641203</v>
      </c>
      <c r="LX18" s="902">
        <f t="shared" si="348"/>
        <v>0.79093333333333338</v>
      </c>
      <c r="LY18" s="902">
        <f t="shared" si="348"/>
        <v>0.82323381613952118</v>
      </c>
      <c r="LZ18" s="902">
        <f t="shared" si="348"/>
        <v>0.80509841884478861</v>
      </c>
      <c r="MA18" s="902">
        <f t="shared" si="348"/>
        <v>0.78941141674060933</v>
      </c>
      <c r="MB18" s="902">
        <f t="shared" si="348"/>
        <v>0.72947430596574125</v>
      </c>
      <c r="MC18" s="902">
        <f t="shared" si="348"/>
        <v>0.77548428072403941</v>
      </c>
      <c r="MD18" s="902">
        <f t="shared" si="348"/>
        <v>0.78251445086705207</v>
      </c>
      <c r="ME18" s="902">
        <f t="shared" si="348"/>
        <v>0.82499059089198346</v>
      </c>
      <c r="MF18" s="902">
        <f t="shared" si="348"/>
        <v>0.82329182093571185</v>
      </c>
      <c r="MG18" s="961">
        <f t="shared" si="349"/>
        <v>0.82967786154900613</v>
      </c>
      <c r="MH18" s="961">
        <f t="shared" si="349"/>
        <v>0.83506070476754513</v>
      </c>
      <c r="MI18" s="961">
        <f t="shared" si="349"/>
        <v>0.8337604099935938</v>
      </c>
      <c r="MJ18" s="961">
        <f t="shared" si="349"/>
        <v>0.86089164785553052</v>
      </c>
      <c r="MK18" s="961">
        <f t="shared" si="349"/>
        <v>0.86542515811665499</v>
      </c>
      <c r="ML18" s="961">
        <f t="shared" si="349"/>
        <v>0.8438177874186551</v>
      </c>
      <c r="MM18" s="961">
        <f t="shared" si="349"/>
        <v>0.76860313315926898</v>
      </c>
      <c r="MN18" s="961">
        <f t="shared" si="349"/>
        <v>0.76763080922976923</v>
      </c>
      <c r="MO18" s="961">
        <f t="shared" si="349"/>
        <v>0.76278893520272828</v>
      </c>
      <c r="MP18" s="961">
        <f t="shared" si="349"/>
        <v>0.7916473317865429</v>
      </c>
      <c r="MQ18" s="961">
        <f t="shared" si="349"/>
        <v>0.8</v>
      </c>
      <c r="MR18" s="961">
        <f t="shared" si="349"/>
        <v>0.80472003701989825</v>
      </c>
      <c r="MS18" s="1157">
        <f t="shared" si="350"/>
        <v>0.82594339622641511</v>
      </c>
      <c r="MT18" s="1157">
        <f t="shared" si="350"/>
        <v>0.79422066549912429</v>
      </c>
      <c r="MU18" s="1157">
        <f t="shared" si="350"/>
        <v>0.85079539221064182</v>
      </c>
      <c r="MV18" s="1157">
        <f t="shared" si="350"/>
        <v>0.89111214518380644</v>
      </c>
      <c r="MW18" s="1157">
        <f t="shared" si="350"/>
        <v>0.80172879524581309</v>
      </c>
      <c r="MX18" s="1157">
        <f t="shared" si="350"/>
        <v>0.77765785213167837</v>
      </c>
      <c r="MY18" s="1157">
        <f t="shared" si="350"/>
        <v>0.79259753251083698</v>
      </c>
      <c r="MZ18" s="1157">
        <f t="shared" si="350"/>
        <v>0.7621097954790097</v>
      </c>
      <c r="NA18" s="1157">
        <f t="shared" si="350"/>
        <v>0.7777305567360816</v>
      </c>
      <c r="NB18" s="1157">
        <f t="shared" si="350"/>
        <v>0.79731485491554788</v>
      </c>
      <c r="NC18" s="1157">
        <f t="shared" si="350"/>
        <v>0.79640718562874246</v>
      </c>
      <c r="ND18" s="1157">
        <f t="shared" si="350"/>
        <v>0</v>
      </c>
      <c r="NE18" s="1179">
        <f t="shared" si="351"/>
        <v>0</v>
      </c>
      <c r="NF18" s="1179">
        <f t="shared" si="351"/>
        <v>0</v>
      </c>
      <c r="NG18" s="1179">
        <f t="shared" si="351"/>
        <v>0</v>
      </c>
      <c r="NH18" s="1179">
        <f t="shared" si="351"/>
        <v>0</v>
      </c>
      <c r="NI18" s="1179">
        <f t="shared" si="351"/>
        <v>0</v>
      </c>
      <c r="NJ18" s="1179">
        <f t="shared" si="351"/>
        <v>0</v>
      </c>
      <c r="NK18" s="1179">
        <f t="shared" si="351"/>
        <v>0</v>
      </c>
      <c r="NL18" s="1179">
        <f t="shared" si="351"/>
        <v>0</v>
      </c>
      <c r="NM18" s="1179">
        <f t="shared" si="351"/>
        <v>0</v>
      </c>
      <c r="NN18" s="1179">
        <f t="shared" si="351"/>
        <v>0</v>
      </c>
      <c r="NO18" s="1179">
        <f t="shared" si="351"/>
        <v>0</v>
      </c>
      <c r="NP18" s="1179">
        <f t="shared" si="351"/>
        <v>0</v>
      </c>
    </row>
    <row r="19" spans="1:380" s="2" customFormat="1" ht="15.75" customHeight="1" x14ac:dyDescent="0.25">
      <c r="A19" s="764"/>
      <c r="B19" s="56">
        <v>2.7</v>
      </c>
      <c r="C19" s="13"/>
      <c r="D19" s="444"/>
      <c r="E19" s="1239" t="s">
        <v>20</v>
      </c>
      <c r="F19" s="1239"/>
      <c r="G19" s="1240"/>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404">AJ7/AJ13</f>
        <v>1.7881332972094283E-2</v>
      </c>
      <c r="AK19" s="102">
        <f t="shared" si="404"/>
        <v>2.0605112154407929E-2</v>
      </c>
      <c r="AL19" s="105">
        <f t="shared" si="404"/>
        <v>2.4009978172747116E-2</v>
      </c>
      <c r="AM19" s="102">
        <f t="shared" si="404"/>
        <v>8.9240030097817905E-2</v>
      </c>
      <c r="AN19" s="621">
        <f t="shared" si="404"/>
        <v>2.3567220139260846E-2</v>
      </c>
      <c r="AO19" s="619">
        <f t="shared" si="404"/>
        <v>1.5764425936942297E-2</v>
      </c>
      <c r="AP19" s="621">
        <f t="shared" si="404"/>
        <v>1.4973508408200876E-2</v>
      </c>
      <c r="AQ19" s="619">
        <f t="shared" si="404"/>
        <v>1.3006134969325154E-2</v>
      </c>
      <c r="AR19" s="621">
        <f t="shared" si="404"/>
        <v>1.1714285714285714E-2</v>
      </c>
      <c r="AS19" s="619">
        <f t="shared" si="404"/>
        <v>1.8234672304439745E-2</v>
      </c>
      <c r="AT19" s="621">
        <f t="shared" si="404"/>
        <v>2.8174037089871613E-2</v>
      </c>
      <c r="AU19" s="619">
        <f t="shared" si="404"/>
        <v>2.3225806451612905E-2</v>
      </c>
      <c r="AV19" s="132" t="s">
        <v>29</v>
      </c>
      <c r="AW19" s="151">
        <f t="shared" si="190"/>
        <v>2.5033045367583866E-2</v>
      </c>
      <c r="AX19" s="372">
        <f t="shared" ref="AX19:BH19" si="405">AX7/AX13</f>
        <v>1.7012351433232348E-2</v>
      </c>
      <c r="AY19" s="102">
        <f t="shared" si="405"/>
        <v>2.0692974013474495E-2</v>
      </c>
      <c r="AZ19" s="105">
        <f t="shared" si="405"/>
        <v>3.5356400075628666E-2</v>
      </c>
      <c r="BA19" s="102">
        <f t="shared" si="405"/>
        <v>0.28982229402261711</v>
      </c>
      <c r="BB19" s="621">
        <f t="shared" si="405"/>
        <v>0.13950598104707163</v>
      </c>
      <c r="BC19" s="619">
        <f t="shared" si="405"/>
        <v>7.3247815579103925E-2</v>
      </c>
      <c r="BD19" s="621">
        <f t="shared" si="405"/>
        <v>3.8233801387244123E-2</v>
      </c>
      <c r="BE19" s="619">
        <f t="shared" si="405"/>
        <v>3.4939759036144581E-2</v>
      </c>
      <c r="BF19" s="621">
        <f t="shared" si="405"/>
        <v>1.9662921348314606E-2</v>
      </c>
      <c r="BG19" s="619">
        <f t="shared" si="405"/>
        <v>1.1329916374426759E-2</v>
      </c>
      <c r="BH19" s="621">
        <f t="shared" si="405"/>
        <v>1.3869232946504387E-2</v>
      </c>
      <c r="BI19" s="619">
        <f t="shared" ref="BI19" si="406">BI7/BI13</f>
        <v>2.0665593129361247E-2</v>
      </c>
      <c r="BJ19" s="132" t="s">
        <v>29</v>
      </c>
      <c r="BK19" s="151">
        <f t="shared" si="191"/>
        <v>5.9528253366093652E-2</v>
      </c>
      <c r="BL19" s="372">
        <f t="shared" ref="BL19:BM19" si="407">BL7/BL13</f>
        <v>1.7495626093476629E-2</v>
      </c>
      <c r="BM19" s="102">
        <f t="shared" si="407"/>
        <v>1.9154030327214685E-2</v>
      </c>
      <c r="BN19" s="105">
        <f t="shared" ref="BN19:BO19" si="408">BN7/BN13</f>
        <v>2.0853080568720379E-2</v>
      </c>
      <c r="BO19" s="102">
        <f t="shared" si="408"/>
        <v>0.38479421387980023</v>
      </c>
      <c r="BP19" s="209">
        <f t="shared" ref="BP19:BQ19" si="409">BP7/BP13</f>
        <v>1.7473118279569891E-2</v>
      </c>
      <c r="BQ19" s="619">
        <f t="shared" si="409"/>
        <v>1.6853932584269662E-2</v>
      </c>
      <c r="BR19" s="621">
        <f t="shared" ref="BR19" si="410">BR7/BR13</f>
        <v>5.2189562087582485E-2</v>
      </c>
      <c r="BS19" s="619">
        <f t="shared" ref="BS19:BT19" si="411">BS7/BS13</f>
        <v>6.8947906026557718E-2</v>
      </c>
      <c r="BT19" s="621">
        <f t="shared" si="411"/>
        <v>3.0954631379962193E-2</v>
      </c>
      <c r="BU19" s="621">
        <f t="shared" ref="BU19:BV19" si="412">BU7/BU13</f>
        <v>3.3077853973376363E-2</v>
      </c>
      <c r="BV19" s="621">
        <f t="shared" si="412"/>
        <v>2.1670943826632448E-2</v>
      </c>
      <c r="BW19" s="621">
        <f t="shared" ref="BW19" si="413">BW7/BW13</f>
        <v>2.8977272727272727E-2</v>
      </c>
      <c r="BX19" s="132" t="s">
        <v>29</v>
      </c>
      <c r="BY19" s="151">
        <f t="shared" si="192"/>
        <v>5.9370180979536287E-2</v>
      </c>
      <c r="BZ19" s="621">
        <f t="shared" ref="BZ19:CA19" si="414">BZ7/BZ13</f>
        <v>4.3634190077704721E-2</v>
      </c>
      <c r="CA19" s="102">
        <f t="shared" si="414"/>
        <v>4.1104899704044726E-2</v>
      </c>
      <c r="CB19" s="105">
        <f t="shared" ref="CB19:CC19" si="415">CB7/CB13</f>
        <v>5.4513481828839389E-2</v>
      </c>
      <c r="CC19" s="102">
        <f t="shared" si="415"/>
        <v>0.11200200451014783</v>
      </c>
      <c r="CD19" s="209">
        <f t="shared" ref="CD19:CE19" si="416">CD7/CD13</f>
        <v>8.8586956521739132E-2</v>
      </c>
      <c r="CE19" s="619">
        <f t="shared" si="416"/>
        <v>4.738154613466334E-2</v>
      </c>
      <c r="CF19" s="621">
        <f t="shared" ref="CF19:CG19" si="417">CF7/CF13</f>
        <v>3.2319912352780061E-2</v>
      </c>
      <c r="CG19" s="619">
        <f t="shared" si="417"/>
        <v>2.4205748865355523E-2</v>
      </c>
      <c r="CH19" s="621">
        <f t="shared" ref="CH19:CI19" si="418">CH7/CH13</f>
        <v>3.1955922865013774E-2</v>
      </c>
      <c r="CI19" s="621">
        <f t="shared" si="418"/>
        <v>2.5769956002514142E-2</v>
      </c>
      <c r="CJ19" s="621">
        <f t="shared" ref="CJ19:CK19" si="419">CJ7/CJ13</f>
        <v>1.8756169792694965E-2</v>
      </c>
      <c r="CK19" s="621">
        <f t="shared" si="419"/>
        <v>2.0192887281494876E-2</v>
      </c>
      <c r="CL19" s="132" t="s">
        <v>29</v>
      </c>
      <c r="CM19" s="151">
        <f t="shared" si="193"/>
        <v>4.5035306328082704E-2</v>
      </c>
      <c r="CN19" s="621">
        <f t="shared" ref="CN19:CO19" si="420">CN7/CN13</f>
        <v>2.5691056910569107E-2</v>
      </c>
      <c r="CO19" s="102">
        <f t="shared" si="420"/>
        <v>3.4198113207547169E-2</v>
      </c>
      <c r="CP19" s="105">
        <f t="shared" ref="CP19:CQ19" si="421">CP7/CP13</f>
        <v>3.2881453706374388E-2</v>
      </c>
      <c r="CQ19" s="102">
        <f t="shared" si="421"/>
        <v>3.3825503355704695E-2</v>
      </c>
      <c r="CR19" s="209">
        <f t="shared" ref="CR19:CS19" si="422">CR7/CR13</f>
        <v>1.9096117122851686E-2</v>
      </c>
      <c r="CS19" s="619">
        <f t="shared" si="422"/>
        <v>2.2949713128585892E-2</v>
      </c>
      <c r="CT19" s="1026">
        <f t="shared" ref="CT19:CU19" si="423">CT7/CT13</f>
        <v>5.7299164987042905E-2</v>
      </c>
      <c r="CU19" s="619">
        <f t="shared" si="423"/>
        <v>1.119724375538329E-2</v>
      </c>
      <c r="CV19" s="621">
        <f t="shared" ref="CV19:CW19" si="424">CV7/CV13</f>
        <v>1.8268176835951774E-2</v>
      </c>
      <c r="CW19" s="1096">
        <f t="shared" si="424"/>
        <v>2.3829431438127092E-2</v>
      </c>
      <c r="CX19" s="621">
        <f t="shared" ref="CX19:CY19" si="425">CX7/CX13</f>
        <v>2.3384859294490686E-2</v>
      </c>
      <c r="CY19" s="102">
        <f t="shared" si="425"/>
        <v>7.3497622135754431E-3</v>
      </c>
      <c r="CZ19" s="132" t="s">
        <v>29</v>
      </c>
      <c r="DA19" s="151">
        <f t="shared" si="194"/>
        <v>2.5830882996350345E-2</v>
      </c>
      <c r="DB19" s="621">
        <f t="shared" ref="DB19:DC19" si="426">DB7/DB13</f>
        <v>9.2797171895713654E-3</v>
      </c>
      <c r="DC19" s="102">
        <f t="shared" si="426"/>
        <v>8.3022000830220016E-3</v>
      </c>
      <c r="DD19" s="105">
        <f t="shared" ref="DD19:DE19" si="427">DD7/DD13</f>
        <v>1.1035207566999475E-2</v>
      </c>
      <c r="DE19" s="102">
        <f t="shared" si="427"/>
        <v>1.3039934800325998E-2</v>
      </c>
      <c r="DF19" s="209">
        <f t="shared" ref="DF19:DG19" si="428">DF7/DF13</f>
        <v>1.2967581047381545E-2</v>
      </c>
      <c r="DG19" s="619">
        <f t="shared" si="428"/>
        <v>1.0808028821410191E-2</v>
      </c>
      <c r="DH19" s="1026">
        <f t="shared" ref="DH19:DI19" si="429">DH7/DH13</f>
        <v>4.4491525423728813E-2</v>
      </c>
      <c r="DI19" s="619">
        <f t="shared" si="429"/>
        <v>1.5364061456245824E-2</v>
      </c>
      <c r="DJ19" s="621">
        <f t="shared" ref="DJ19:DK19" si="430">DJ7/DJ13</f>
        <v>1.6233766233766232E-2</v>
      </c>
      <c r="DK19" s="619">
        <f t="shared" si="430"/>
        <v>1.6216216216216217E-2</v>
      </c>
      <c r="DL19" s="621">
        <f t="shared" ref="DL19" si="431">DL7/DL13</f>
        <v>1.8284106891701828E-2</v>
      </c>
      <c r="DM19" s="619"/>
      <c r="DN19" s="132" t="s">
        <v>29</v>
      </c>
      <c r="DO19" s="151">
        <f t="shared" si="195"/>
        <v>1.6002031430033588E-2</v>
      </c>
      <c r="DP19" s="621"/>
      <c r="DQ19" s="102"/>
      <c r="DR19" s="105"/>
      <c r="DS19" s="102"/>
      <c r="DT19" s="209"/>
      <c r="DU19" s="619"/>
      <c r="DV19" s="1026"/>
      <c r="DW19" s="619"/>
      <c r="DX19" s="621"/>
      <c r="DY19" s="619"/>
      <c r="DZ19" s="621"/>
      <c r="EA19" s="619"/>
      <c r="EB19" s="132" t="s">
        <v>29</v>
      </c>
      <c r="EC19" s="151" t="e">
        <f t="shared" si="196"/>
        <v>#DIV/0!</v>
      </c>
      <c r="ED19" s="665">
        <f t="shared" si="197"/>
        <v>-6.2134550183805572E-3</v>
      </c>
      <c r="EE19" s="663">
        <f t="shared" si="198"/>
        <v>-0.26752375773582954</v>
      </c>
      <c r="EF19" s="665">
        <f t="shared" si="199"/>
        <v>3.6806225802421474E-3</v>
      </c>
      <c r="EG19" s="663">
        <f t="shared" si="200"/>
        <v>0.21635002043587745</v>
      </c>
      <c r="EH19" s="665">
        <f t="shared" si="201"/>
        <v>1.4663426062154171E-2</v>
      </c>
      <c r="EI19" s="663">
        <f t="shared" si="202"/>
        <v>0.70861858970131086</v>
      </c>
      <c r="EJ19" s="665">
        <f t="shared" si="203"/>
        <v>0.25446589394698843</v>
      </c>
      <c r="EK19" s="663">
        <f t="shared" si="204"/>
        <v>7.1971663801370145</v>
      </c>
      <c r="EL19" s="665">
        <f t="shared" si="205"/>
        <v>-0.15031631297554549</v>
      </c>
      <c r="EM19" s="663">
        <f t="shared" si="206"/>
        <v>-0.51864993161573392</v>
      </c>
      <c r="EN19" s="665">
        <f t="shared" si="207"/>
        <v>-6.62581654679677E-2</v>
      </c>
      <c r="EO19" s="663">
        <f t="shared" si="208"/>
        <v>-0.47494856471860586</v>
      </c>
      <c r="EP19" s="665">
        <f t="shared" si="209"/>
        <v>-3.5014014191859802E-2</v>
      </c>
      <c r="EQ19" s="663">
        <f t="shared" si="210"/>
        <v>-0.47802127496957836</v>
      </c>
      <c r="ER19" s="665">
        <f t="shared" si="211"/>
        <v>-3.2940423510995423E-3</v>
      </c>
      <c r="ES19" s="663">
        <f t="shared" si="212"/>
        <v>-8.6155240430749527E-2</v>
      </c>
      <c r="ET19" s="665">
        <f t="shared" si="213"/>
        <v>-1.5276837687829975E-2</v>
      </c>
      <c r="EU19" s="663">
        <f t="shared" si="214"/>
        <v>-0.43723363037582341</v>
      </c>
      <c r="EV19" s="665">
        <f t="shared" si="215"/>
        <v>-8.3330049738878469E-3</v>
      </c>
      <c r="EW19" s="109">
        <f t="shared" si="216"/>
        <v>-0.42379282438629623</v>
      </c>
      <c r="EX19" s="665">
        <f t="shared" si="217"/>
        <v>2.5393165720776281E-3</v>
      </c>
      <c r="EY19" s="663">
        <f t="shared" si="218"/>
        <v>0.22412491744504209</v>
      </c>
      <c r="EZ19" s="665">
        <f t="shared" si="219"/>
        <v>6.7963601828568594E-3</v>
      </c>
      <c r="FA19" s="663">
        <f t="shared" si="220"/>
        <v>0.49003143930680171</v>
      </c>
      <c r="FB19" s="665">
        <f t="shared" si="221"/>
        <v>-3.1699670358846174E-3</v>
      </c>
      <c r="FC19" s="663">
        <f t="shared" si="222"/>
        <v>-0.15339346981436472</v>
      </c>
      <c r="FD19" s="396">
        <f t="shared" si="223"/>
        <v>1.6584042337380554E-3</v>
      </c>
      <c r="FE19" s="402">
        <f t="shared" si="224"/>
        <v>9.4789647702656576E-2</v>
      </c>
      <c r="FF19" s="396">
        <f t="shared" si="225"/>
        <v>1.6990502415056945E-3</v>
      </c>
      <c r="FG19" s="402">
        <f t="shared" si="226"/>
        <v>8.8704581358609799E-2</v>
      </c>
      <c r="FH19" s="396">
        <f t="shared" si="227"/>
        <v>0.36394113331107986</v>
      </c>
      <c r="FI19" s="402">
        <f t="shared" si="228"/>
        <v>17.452631620144967</v>
      </c>
      <c r="FJ19" s="396">
        <f t="shared" si="229"/>
        <v>-0.36732109560023035</v>
      </c>
      <c r="FK19" s="402">
        <f t="shared" si="230"/>
        <v>-0.95459100566146238</v>
      </c>
      <c r="FL19" s="396">
        <f t="shared" si="231"/>
        <v>-6.1918569530022838E-4</v>
      </c>
      <c r="FM19" s="402">
        <f t="shared" si="232"/>
        <v>-3.5436473638720767E-2</v>
      </c>
      <c r="FN19" s="396">
        <f t="shared" si="233"/>
        <v>3.5335629503312822E-2</v>
      </c>
      <c r="FO19" s="402">
        <f t="shared" si="234"/>
        <v>2.0965806838632277</v>
      </c>
      <c r="FP19" s="396">
        <f t="shared" si="235"/>
        <v>1.6758343938975233E-2</v>
      </c>
      <c r="FQ19" s="402">
        <f t="shared" si="236"/>
        <v>0.32110527984220361</v>
      </c>
      <c r="FR19" s="396">
        <f t="shared" si="237"/>
        <v>-3.7993274646595521E-2</v>
      </c>
      <c r="FS19" s="402">
        <f t="shared" si="238"/>
        <v>-0.55104319820765946</v>
      </c>
      <c r="FT19" s="396">
        <f t="shared" si="239"/>
        <v>2.1232225934141695E-3</v>
      </c>
      <c r="FU19" s="402">
        <f t="shared" si="240"/>
        <v>6.8591435231517298E-2</v>
      </c>
      <c r="FV19" s="396">
        <f t="shared" si="241"/>
        <v>-1.1406910146743915E-2</v>
      </c>
      <c r="FW19" s="402">
        <f t="shared" si="242"/>
        <v>-0.34485036894851417</v>
      </c>
      <c r="FX19" s="396">
        <f t="shared" si="243"/>
        <v>7.3063289006402785E-3</v>
      </c>
      <c r="FY19" s="402">
        <f t="shared" si="244"/>
        <v>0.3371486244019139</v>
      </c>
      <c r="FZ19" s="396">
        <f t="shared" si="245"/>
        <v>1.4656917350431994E-2</v>
      </c>
      <c r="GA19" s="402">
        <f t="shared" si="246"/>
        <v>0.50580734385804527</v>
      </c>
      <c r="GB19" s="396">
        <f t="shared" si="247"/>
        <v>-2.5292903736599953E-3</v>
      </c>
      <c r="GC19" s="402">
        <f t="shared" si="248"/>
        <v>-5.7965791714153045E-2</v>
      </c>
      <c r="GD19" s="396">
        <f t="shared" si="249"/>
        <v>1.3408582124794663E-2</v>
      </c>
      <c r="GE19" s="402">
        <f t="shared" si="250"/>
        <v>0.32620398593200456</v>
      </c>
      <c r="GF19" s="396">
        <f t="shared" si="251"/>
        <v>5.748852268130844E-2</v>
      </c>
      <c r="GG19" s="402">
        <f t="shared" si="252"/>
        <v>1.0545744053151849</v>
      </c>
      <c r="GH19" s="396">
        <f t="shared" si="253"/>
        <v>-2.3415047988408696E-2</v>
      </c>
      <c r="GI19" s="402">
        <f t="shared" si="254"/>
        <v>-0.20905918684952821</v>
      </c>
      <c r="GJ19" s="396">
        <f t="shared" si="255"/>
        <v>-4.1205410387075793E-2</v>
      </c>
      <c r="GK19" s="402">
        <f t="shared" si="256"/>
        <v>-0.46514082890932185</v>
      </c>
      <c r="GL19" s="396">
        <f t="shared" si="257"/>
        <v>-1.5061633781883278E-2</v>
      </c>
      <c r="GM19" s="402">
        <f t="shared" si="258"/>
        <v>-0.31787974455448392</v>
      </c>
      <c r="GN19" s="396">
        <f t="shared" si="259"/>
        <v>-8.1141634874245389E-3</v>
      </c>
      <c r="GO19" s="402">
        <f t="shared" si="260"/>
        <v>-0.25105771942870331</v>
      </c>
      <c r="GP19" s="396">
        <f t="shared" si="261"/>
        <v>7.7501739996582511E-3</v>
      </c>
      <c r="GQ19" s="402">
        <f t="shared" si="262"/>
        <v>0.32017906336088148</v>
      </c>
      <c r="GR19" s="396">
        <f t="shared" si="263"/>
        <v>-6.1859668624996318E-3</v>
      </c>
      <c r="GS19" s="402">
        <f t="shared" si="264"/>
        <v>-0.19357810095580744</v>
      </c>
      <c r="GT19" s="396">
        <f t="shared" si="265"/>
        <v>-7.0137862098191769E-3</v>
      </c>
      <c r="GU19" s="402">
        <f t="shared" si="266"/>
        <v>-0.27216911853225145</v>
      </c>
      <c r="GV19" s="396">
        <f t="shared" si="267"/>
        <v>1.4367174887999108E-3</v>
      </c>
      <c r="GW19" s="402">
        <f t="shared" si="268"/>
        <v>7.6599727166016304E-2</v>
      </c>
      <c r="GX19" s="396">
        <f t="shared" si="269"/>
        <v>5.4981696290742309E-3</v>
      </c>
      <c r="GY19" s="402">
        <f t="shared" si="270"/>
        <v>0.27228248998907911</v>
      </c>
      <c r="GZ19" s="396">
        <f t="shared" si="271"/>
        <v>8.5070562969780626E-3</v>
      </c>
      <c r="HA19" s="402">
        <f t="shared" si="272"/>
        <v>0.33112909004060181</v>
      </c>
      <c r="HB19" s="396">
        <f t="shared" si="273"/>
        <v>-1.3166595011727816E-3</v>
      </c>
      <c r="HC19" s="402">
        <f t="shared" si="274"/>
        <v>-3.8500939896362718E-2</v>
      </c>
      <c r="HD19" s="396">
        <f t="shared" si="275"/>
        <v>9.4404964933030716E-4</v>
      </c>
      <c r="HE19" s="402">
        <f t="shared" si="276"/>
        <v>2.8710702931826097E-2</v>
      </c>
      <c r="HF19" s="396">
        <f t="shared" si="277"/>
        <v>-1.4729386232853008E-2</v>
      </c>
      <c r="HG19" s="402">
        <f t="shared" si="278"/>
        <v>-0.43545209299505921</v>
      </c>
      <c r="HH19" s="396">
        <f t="shared" si="279"/>
        <v>3.8535960057342056E-3</v>
      </c>
      <c r="HI19" s="402">
        <f t="shared" si="280"/>
        <v>0.20179997750028122</v>
      </c>
      <c r="HJ19" s="396">
        <f t="shared" si="281"/>
        <v>3.4349451858457017E-2</v>
      </c>
      <c r="HK19" s="402">
        <f t="shared" si="282"/>
        <v>1.4967268508324727</v>
      </c>
      <c r="HL19" s="396">
        <f t="shared" si="283"/>
        <v>-4.6101921231659612E-2</v>
      </c>
      <c r="HM19" s="402">
        <f t="shared" si="284"/>
        <v>-0.80458277606810968</v>
      </c>
      <c r="HN19" s="396">
        <f t="shared" si="285"/>
        <v>7.0709330805684839E-3</v>
      </c>
      <c r="HO19" s="402">
        <f t="shared" si="286"/>
        <v>0.63148871588769306</v>
      </c>
      <c r="HP19" s="396">
        <f t="shared" si="287"/>
        <v>5.5612546021753181E-3</v>
      </c>
      <c r="HQ19" s="402">
        <f t="shared" si="288"/>
        <v>0.30442307692307691</v>
      </c>
      <c r="HR19" s="396">
        <f t="shared" si="289"/>
        <v>-4.4457214363640557E-4</v>
      </c>
      <c r="HS19" s="402">
        <f t="shared" si="290"/>
        <v>-1.8656431010145299E-2</v>
      </c>
      <c r="HT19" s="396">
        <f t="shared" si="291"/>
        <v>-1.6035097080915245E-2</v>
      </c>
      <c r="HU19" s="402">
        <f t="shared" si="292"/>
        <v>-0.68570423618896881</v>
      </c>
      <c r="HV19" s="396">
        <f t="shared" si="293"/>
        <v>1.9299549759959223E-3</v>
      </c>
      <c r="HW19" s="402">
        <f t="shared" si="294"/>
        <v>0.26258740349873932</v>
      </c>
      <c r="HX19" s="396">
        <f t="shared" si="295"/>
        <v>-9.7751710654936375E-4</v>
      </c>
      <c r="HY19" s="402">
        <f t="shared" si="296"/>
        <v>-0.10533910533910525</v>
      </c>
      <c r="HZ19" s="396">
        <f t="shared" si="297"/>
        <v>2.7330074839774735E-3</v>
      </c>
      <c r="IA19" s="402">
        <f t="shared" si="298"/>
        <v>0.24766253533376817</v>
      </c>
      <c r="IB19" s="396">
        <f t="shared" si="299"/>
        <v>2.0047272333265226E-3</v>
      </c>
      <c r="IC19" s="402">
        <f t="shared" si="300"/>
        <v>0.18166647262001773</v>
      </c>
      <c r="ID19" s="396">
        <f t="shared" si="301"/>
        <v>-7.2353752944452274E-5</v>
      </c>
      <c r="IE19" s="402">
        <f t="shared" si="302"/>
        <v>-4.5215354850918705E-3</v>
      </c>
      <c r="IF19" s="396">
        <f t="shared" si="303"/>
        <v>-2.1595522259713548E-3</v>
      </c>
      <c r="IG19" s="402">
        <f t="shared" si="304"/>
        <v>-0.16653470050279101</v>
      </c>
      <c r="IH19" s="396">
        <f t="shared" si="305"/>
        <v>3.3683496602318619E-2</v>
      </c>
      <c r="II19" s="402">
        <f t="shared" si="306"/>
        <v>3.1165254237288131</v>
      </c>
      <c r="IJ19" s="396">
        <f t="shared" si="307"/>
        <v>-2.9127463967482989E-2</v>
      </c>
      <c r="IK19" s="402">
        <f t="shared" si="308"/>
        <v>-0.65467442822152244</v>
      </c>
      <c r="IL19" s="396">
        <f t="shared" si="309"/>
        <v>8.6970477752040809E-4</v>
      </c>
      <c r="IM19" s="402">
        <f t="shared" si="310"/>
        <v>5.6606437041219607E-2</v>
      </c>
      <c r="IN19" s="396">
        <f t="shared" si="311"/>
        <v>-1.7550017550015118E-5</v>
      </c>
      <c r="IO19" s="402">
        <f t="shared" si="312"/>
        <v>-1.0810810810809313E-3</v>
      </c>
      <c r="IP19" s="396">
        <f t="shared" si="313"/>
        <v>2.0678906754856112E-3</v>
      </c>
      <c r="IQ19" s="402">
        <f t="shared" si="314"/>
        <v>0.12751992498827935</v>
      </c>
      <c r="IR19" s="396">
        <f t="shared" si="315"/>
        <v>6.9427004861900263</v>
      </c>
      <c r="IS19" s="402">
        <f t="shared" si="316"/>
        <v>27.283422459893046</v>
      </c>
      <c r="IT19" s="396">
        <f t="shared" si="317"/>
        <v>0</v>
      </c>
      <c r="IU19" s="402" t="e">
        <f t="shared" si="318"/>
        <v>#DIV/0!</v>
      </c>
      <c r="IV19" s="396">
        <f t="shared" si="319"/>
        <v>0</v>
      </c>
      <c r="IW19" s="402" t="e">
        <f t="shared" si="320"/>
        <v>#DIV/0!</v>
      </c>
      <c r="IX19" s="396">
        <f t="shared" si="321"/>
        <v>0</v>
      </c>
      <c r="IY19" s="402" t="e">
        <f t="shared" si="322"/>
        <v>#DIV/0!</v>
      </c>
      <c r="IZ19" s="396">
        <f t="shared" si="323"/>
        <v>0</v>
      </c>
      <c r="JA19" s="402" t="e">
        <f t="shared" si="324"/>
        <v>#DIV/0!</v>
      </c>
      <c r="JB19" s="396">
        <f t="shared" si="325"/>
        <v>0</v>
      </c>
      <c r="JC19" s="402" t="e">
        <f t="shared" si="326"/>
        <v>#DIV/0!</v>
      </c>
      <c r="JD19" s="396">
        <f t="shared" si="327"/>
        <v>0</v>
      </c>
      <c r="JE19" s="402" t="e">
        <f t="shared" si="328"/>
        <v>#DIV/0!</v>
      </c>
      <c r="JF19" s="396">
        <f t="shared" si="329"/>
        <v>0</v>
      </c>
      <c r="JG19" s="402" t="e">
        <f t="shared" si="330"/>
        <v>#DIV/0!</v>
      </c>
      <c r="JH19" s="396">
        <f t="shared" si="331"/>
        <v>0</v>
      </c>
      <c r="JI19" s="402" t="e">
        <f t="shared" si="332"/>
        <v>#DIV/0!</v>
      </c>
      <c r="JJ19" s="396">
        <f t="shared" si="333"/>
        <v>0</v>
      </c>
      <c r="JK19" s="402" t="e">
        <f t="shared" si="334"/>
        <v>#DIV/0!</v>
      </c>
      <c r="JL19" s="396">
        <f t="shared" si="335"/>
        <v>0</v>
      </c>
      <c r="JM19" s="402" t="e">
        <f t="shared" si="336"/>
        <v>#DIV/0!</v>
      </c>
      <c r="JN19" s="396">
        <f t="shared" si="337"/>
        <v>0</v>
      </c>
      <c r="JO19" s="402" t="e">
        <f t="shared" si="338"/>
        <v>#DIV/0!</v>
      </c>
      <c r="JP19" s="396">
        <f t="shared" si="339"/>
        <v>0</v>
      </c>
      <c r="JQ19" s="402" t="e">
        <f t="shared" si="340"/>
        <v>#DIV/0!</v>
      </c>
      <c r="JR19" s="621">
        <f t="shared" si="341"/>
        <v>2.3384859294490686E-2</v>
      </c>
      <c r="JS19" s="1058">
        <f t="shared" si="342"/>
        <v>1.8284106891701828E-2</v>
      </c>
      <c r="JT19" s="665">
        <f>(JS19-JR19)*100</f>
        <v>-0.51007524027888573</v>
      </c>
      <c r="JU19" s="109">
        <f>IF(ISERROR((JT19/JR19)/100),0,(JT19/JR19)/100)</f>
        <v>-0.21812200529214046</v>
      </c>
      <c r="JV19" s="698"/>
      <c r="JW19" s="698"/>
      <c r="JX19" s="698"/>
      <c r="JY19" s="2" t="str">
        <f t="shared" si="344"/>
        <v xml:space="preserve">Calls Abandoned </v>
      </c>
      <c r="JZ19" s="266" t="e">
        <f>#REF!</f>
        <v>#REF!</v>
      </c>
      <c r="KA19" s="266" t="e">
        <f>#REF!</f>
        <v>#REF!</v>
      </c>
      <c r="KB19" s="266" t="e">
        <f>#REF!</f>
        <v>#REF!</v>
      </c>
      <c r="KC19" s="266" t="e">
        <f>#REF!</f>
        <v>#REF!</v>
      </c>
      <c r="KD19" s="266" t="e">
        <f>#REF!</f>
        <v>#REF!</v>
      </c>
      <c r="KE19" s="266" t="e">
        <f>#REF!</f>
        <v>#REF!</v>
      </c>
      <c r="KF19" s="266" t="e">
        <f>#REF!</f>
        <v>#REF!</v>
      </c>
      <c r="KG19" s="266" t="e">
        <f>#REF!</f>
        <v>#REF!</v>
      </c>
      <c r="KH19" s="266" t="e">
        <f>#REF!</f>
        <v>#REF!</v>
      </c>
      <c r="KI19" s="266" t="e">
        <f>#REF!</f>
        <v>#REF!</v>
      </c>
      <c r="KJ19" s="266" t="e">
        <f>#REF!</f>
        <v>#REF!</v>
      </c>
      <c r="KK19" s="267">
        <f t="shared" si="345"/>
        <v>1.7881332972094283E-2</v>
      </c>
      <c r="KL19" s="267">
        <f t="shared" si="345"/>
        <v>2.0605112154407929E-2</v>
      </c>
      <c r="KM19" s="267">
        <f t="shared" si="345"/>
        <v>2.4009978172747116E-2</v>
      </c>
      <c r="KN19" s="267">
        <f t="shared" si="345"/>
        <v>8.9240030097817905E-2</v>
      </c>
      <c r="KO19" s="267">
        <f t="shared" si="345"/>
        <v>2.3567220139260846E-2</v>
      </c>
      <c r="KP19" s="267">
        <f t="shared" si="345"/>
        <v>1.5764425936942297E-2</v>
      </c>
      <c r="KQ19" s="267">
        <f t="shared" si="345"/>
        <v>1.4973508408200876E-2</v>
      </c>
      <c r="KR19" s="267">
        <f t="shared" si="345"/>
        <v>1.3006134969325154E-2</v>
      </c>
      <c r="KS19" s="267">
        <f t="shared" si="345"/>
        <v>1.1714285714285714E-2</v>
      </c>
      <c r="KT19" s="267">
        <f t="shared" si="345"/>
        <v>1.8234672304439745E-2</v>
      </c>
      <c r="KU19" s="267">
        <f t="shared" si="345"/>
        <v>2.8174037089871613E-2</v>
      </c>
      <c r="KV19" s="267">
        <f t="shared" si="345"/>
        <v>2.3225806451612905E-2</v>
      </c>
      <c r="KW19" s="267">
        <f t="shared" si="346"/>
        <v>1.7012351433232348E-2</v>
      </c>
      <c r="KX19" s="267">
        <f t="shared" si="346"/>
        <v>2.0692974013474495E-2</v>
      </c>
      <c r="KY19" s="267">
        <f t="shared" si="346"/>
        <v>3.5356400075628666E-2</v>
      </c>
      <c r="KZ19" s="267">
        <f t="shared" si="346"/>
        <v>0.28982229402261711</v>
      </c>
      <c r="LA19" s="267">
        <f t="shared" si="346"/>
        <v>0.13950598104707163</v>
      </c>
      <c r="LB19" s="267">
        <f t="shared" si="346"/>
        <v>7.3247815579103925E-2</v>
      </c>
      <c r="LC19" s="267">
        <f t="shared" si="346"/>
        <v>3.8233801387244123E-2</v>
      </c>
      <c r="LD19" s="267">
        <f t="shared" si="346"/>
        <v>3.4939759036144581E-2</v>
      </c>
      <c r="LE19" s="267">
        <f t="shared" si="346"/>
        <v>1.9662921348314606E-2</v>
      </c>
      <c r="LF19" s="267">
        <f t="shared" si="346"/>
        <v>1.1329916374426759E-2</v>
      </c>
      <c r="LG19" s="267">
        <f t="shared" si="346"/>
        <v>1.3869232946504387E-2</v>
      </c>
      <c r="LH19" s="267">
        <f t="shared" si="346"/>
        <v>2.0665593129361247E-2</v>
      </c>
      <c r="LI19" s="790">
        <f t="shared" si="347"/>
        <v>1.7495626093476629E-2</v>
      </c>
      <c r="LJ19" s="790">
        <f t="shared" si="347"/>
        <v>1.9154030327214685E-2</v>
      </c>
      <c r="LK19" s="790">
        <f t="shared" si="347"/>
        <v>2.0853080568720379E-2</v>
      </c>
      <c r="LL19" s="790">
        <f t="shared" si="347"/>
        <v>0.38479421387980023</v>
      </c>
      <c r="LM19" s="790">
        <f t="shared" si="347"/>
        <v>1.7473118279569891E-2</v>
      </c>
      <c r="LN19" s="790">
        <f t="shared" si="347"/>
        <v>1.6853932584269662E-2</v>
      </c>
      <c r="LO19" s="790">
        <f t="shared" si="347"/>
        <v>5.2189562087582485E-2</v>
      </c>
      <c r="LP19" s="790">
        <f t="shared" si="347"/>
        <v>6.8947906026557718E-2</v>
      </c>
      <c r="LQ19" s="790">
        <f t="shared" si="347"/>
        <v>3.0954631379962193E-2</v>
      </c>
      <c r="LR19" s="790">
        <f t="shared" si="347"/>
        <v>3.3077853973376363E-2</v>
      </c>
      <c r="LS19" s="790">
        <f t="shared" si="347"/>
        <v>2.1670943826632448E-2</v>
      </c>
      <c r="LT19" s="790">
        <f t="shared" si="347"/>
        <v>2.8977272727272727E-2</v>
      </c>
      <c r="LU19" s="902">
        <f t="shared" si="348"/>
        <v>4.3634190077704721E-2</v>
      </c>
      <c r="LV19" s="902">
        <f t="shared" si="348"/>
        <v>4.1104899704044726E-2</v>
      </c>
      <c r="LW19" s="902">
        <f t="shared" si="348"/>
        <v>5.4513481828839389E-2</v>
      </c>
      <c r="LX19" s="902">
        <f t="shared" si="348"/>
        <v>0.11200200451014783</v>
      </c>
      <c r="LY19" s="902">
        <f t="shared" si="348"/>
        <v>8.8586956521739132E-2</v>
      </c>
      <c r="LZ19" s="902">
        <f t="shared" si="348"/>
        <v>4.738154613466334E-2</v>
      </c>
      <c r="MA19" s="902">
        <f t="shared" si="348"/>
        <v>3.2319912352780061E-2</v>
      </c>
      <c r="MB19" s="902">
        <f t="shared" si="348"/>
        <v>2.4205748865355523E-2</v>
      </c>
      <c r="MC19" s="902">
        <f t="shared" si="348"/>
        <v>3.1955922865013774E-2</v>
      </c>
      <c r="MD19" s="902">
        <f t="shared" si="348"/>
        <v>2.5769956002514142E-2</v>
      </c>
      <c r="ME19" s="902">
        <f t="shared" si="348"/>
        <v>1.8756169792694965E-2</v>
      </c>
      <c r="MF19" s="902">
        <f t="shared" si="348"/>
        <v>2.0192887281494876E-2</v>
      </c>
      <c r="MG19" s="961">
        <f t="shared" si="349"/>
        <v>2.5691056910569107E-2</v>
      </c>
      <c r="MH19" s="961">
        <f t="shared" si="349"/>
        <v>3.4198113207547169E-2</v>
      </c>
      <c r="MI19" s="961">
        <f t="shared" si="349"/>
        <v>3.2881453706374388E-2</v>
      </c>
      <c r="MJ19" s="961">
        <f t="shared" si="349"/>
        <v>3.3825503355704695E-2</v>
      </c>
      <c r="MK19" s="961">
        <f t="shared" si="349"/>
        <v>1.9096117122851686E-2</v>
      </c>
      <c r="ML19" s="961">
        <f t="shared" si="349"/>
        <v>2.2949713128585892E-2</v>
      </c>
      <c r="MM19" s="961">
        <f t="shared" si="349"/>
        <v>5.7299164987042905E-2</v>
      </c>
      <c r="MN19" s="961">
        <f t="shared" si="349"/>
        <v>1.119724375538329E-2</v>
      </c>
      <c r="MO19" s="961">
        <f t="shared" si="349"/>
        <v>1.8268176835951774E-2</v>
      </c>
      <c r="MP19" s="961">
        <f t="shared" si="349"/>
        <v>2.3829431438127092E-2</v>
      </c>
      <c r="MQ19" s="961">
        <f t="shared" si="349"/>
        <v>2.3384859294490686E-2</v>
      </c>
      <c r="MR19" s="961">
        <f t="shared" si="349"/>
        <v>7.3497622135754431E-3</v>
      </c>
      <c r="MS19" s="1157">
        <f t="shared" si="350"/>
        <v>9.2797171895713654E-3</v>
      </c>
      <c r="MT19" s="1157">
        <f t="shared" si="350"/>
        <v>8.3022000830220016E-3</v>
      </c>
      <c r="MU19" s="1157">
        <f t="shared" si="350"/>
        <v>1.1035207566999475E-2</v>
      </c>
      <c r="MV19" s="1157">
        <f t="shared" si="350"/>
        <v>1.3039934800325998E-2</v>
      </c>
      <c r="MW19" s="1157">
        <f t="shared" si="350"/>
        <v>1.2967581047381545E-2</v>
      </c>
      <c r="MX19" s="1157">
        <f t="shared" si="350"/>
        <v>1.0808028821410191E-2</v>
      </c>
      <c r="MY19" s="1157">
        <f t="shared" si="350"/>
        <v>4.4491525423728813E-2</v>
      </c>
      <c r="MZ19" s="1157">
        <f t="shared" si="350"/>
        <v>1.5364061456245824E-2</v>
      </c>
      <c r="NA19" s="1157">
        <f t="shared" si="350"/>
        <v>1.6233766233766232E-2</v>
      </c>
      <c r="NB19" s="1157">
        <f t="shared" si="350"/>
        <v>1.6216216216216217E-2</v>
      </c>
      <c r="NC19" s="1157">
        <f t="shared" si="350"/>
        <v>1.8284106891701828E-2</v>
      </c>
      <c r="ND19" s="1157">
        <f t="shared" si="350"/>
        <v>0</v>
      </c>
      <c r="NE19" s="1179">
        <f t="shared" si="351"/>
        <v>0</v>
      </c>
      <c r="NF19" s="1179">
        <f t="shared" si="351"/>
        <v>0</v>
      </c>
      <c r="NG19" s="1179">
        <f t="shared" si="351"/>
        <v>0</v>
      </c>
      <c r="NH19" s="1179">
        <f t="shared" si="351"/>
        <v>0</v>
      </c>
      <c r="NI19" s="1179">
        <f t="shared" si="351"/>
        <v>0</v>
      </c>
      <c r="NJ19" s="1179">
        <f t="shared" si="351"/>
        <v>0</v>
      </c>
      <c r="NK19" s="1179">
        <f t="shared" si="351"/>
        <v>0</v>
      </c>
      <c r="NL19" s="1179">
        <f t="shared" si="351"/>
        <v>0</v>
      </c>
      <c r="NM19" s="1179">
        <f t="shared" si="351"/>
        <v>0</v>
      </c>
      <c r="NN19" s="1179">
        <f t="shared" si="351"/>
        <v>0</v>
      </c>
      <c r="NO19" s="1179">
        <f t="shared" si="351"/>
        <v>0</v>
      </c>
      <c r="NP19" s="1179">
        <f t="shared" si="351"/>
        <v>0</v>
      </c>
    </row>
    <row r="20" spans="1:380" s="1" customFormat="1" ht="15.75" thickBot="1" x14ac:dyDescent="0.3">
      <c r="A20" s="765"/>
      <c r="B20" s="57">
        <v>2.8</v>
      </c>
      <c r="C20" s="14"/>
      <c r="D20" s="445"/>
      <c r="E20" s="1245" t="s">
        <v>164</v>
      </c>
      <c r="F20" s="1245"/>
      <c r="G20" s="1246"/>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432">V13/V11</f>
        <v>3.1294214902309908E-2</v>
      </c>
      <c r="W20" s="201">
        <f t="shared" si="432"/>
        <v>2.5042221983263016E-2</v>
      </c>
      <c r="X20" s="199">
        <f t="shared" si="432"/>
        <v>2.7029568733787354E-2</v>
      </c>
      <c r="Y20" s="201">
        <f t="shared" si="432"/>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433">AJ13/AJ11</f>
        <v>3.3088597835928608E-2</v>
      </c>
      <c r="AK20" s="201">
        <f t="shared" si="433"/>
        <v>2.8423370326713077E-2</v>
      </c>
      <c r="AL20" s="199">
        <f t="shared" si="433"/>
        <v>2.8790735254511177E-2</v>
      </c>
      <c r="AM20" s="201">
        <f t="shared" si="433"/>
        <v>5.9614056178061668E-2</v>
      </c>
      <c r="AN20" s="622">
        <f t="shared" si="433"/>
        <v>3.3549871065707074E-2</v>
      </c>
      <c r="AO20" s="620">
        <f t="shared" si="433"/>
        <v>3.0259391932028874E-2</v>
      </c>
      <c r="AP20" s="622">
        <f t="shared" ref="AP20:AU20" si="434">AP13/AP11</f>
        <v>3.9101062871554675E-2</v>
      </c>
      <c r="AQ20" s="620">
        <f t="shared" si="434"/>
        <v>3.0752860204666888E-2</v>
      </c>
      <c r="AR20" s="622">
        <f t="shared" si="434"/>
        <v>3.1547447360830691E-2</v>
      </c>
      <c r="AS20" s="620">
        <f t="shared" si="434"/>
        <v>3.3993316324697258E-2</v>
      </c>
      <c r="AT20" s="622">
        <f t="shared" si="434"/>
        <v>5.0249545263120164E-2</v>
      </c>
      <c r="AU20" s="620">
        <f t="shared" si="434"/>
        <v>3.4464050659930981E-2</v>
      </c>
      <c r="AV20" s="200" t="s">
        <v>29</v>
      </c>
      <c r="AW20" s="198">
        <f t="shared" si="190"/>
        <v>3.6152858773145925E-2</v>
      </c>
      <c r="AX20" s="373">
        <f t="shared" ref="AX20:BC20" si="435">AX13/AX11</f>
        <v>3.8176496232172882E-2</v>
      </c>
      <c r="AY20" s="201">
        <f t="shared" si="435"/>
        <v>3.1051306381357262E-2</v>
      </c>
      <c r="AZ20" s="199">
        <f t="shared" si="435"/>
        <v>4.7770873225188769E-2</v>
      </c>
      <c r="BA20" s="201">
        <f t="shared" si="435"/>
        <v>0.1398541359770811</v>
      </c>
      <c r="BB20" s="622">
        <f t="shared" si="435"/>
        <v>5.8454944196732625E-2</v>
      </c>
      <c r="BC20" s="620">
        <f t="shared" si="435"/>
        <v>4.8991748182960815E-2</v>
      </c>
      <c r="BD20" s="622">
        <f t="shared" ref="BD20:BI20" si="436">BD13/BD11</f>
        <v>4.7952428854203852E-2</v>
      </c>
      <c r="BE20" s="620">
        <f t="shared" si="436"/>
        <v>3.788570385247398E-2</v>
      </c>
      <c r="BF20" s="622">
        <f t="shared" si="436"/>
        <v>3.5672967433386472E-2</v>
      </c>
      <c r="BG20" s="620">
        <f t="shared" si="436"/>
        <v>3.3561178760581234E-2</v>
      </c>
      <c r="BH20" s="622">
        <f t="shared" si="436"/>
        <v>3.1742181252976114E-2</v>
      </c>
      <c r="BI20" s="620">
        <f t="shared" si="436"/>
        <v>2.7356225633796614E-2</v>
      </c>
      <c r="BJ20" s="200" t="s">
        <v>29</v>
      </c>
      <c r="BK20" s="198">
        <f t="shared" si="191"/>
        <v>4.8205849165242648E-2</v>
      </c>
      <c r="BL20" s="373">
        <f t="shared" ref="BL20:BM20" si="437">BL13/BL11</f>
        <v>3.5147671170300612E-2</v>
      </c>
      <c r="BM20" s="201">
        <f t="shared" si="437"/>
        <v>3.2569705581645209E-2</v>
      </c>
      <c r="BN20" s="199">
        <f t="shared" ref="BN20:BO20" si="438">BN13/BN11</f>
        <v>3.6418554476806905E-2</v>
      </c>
      <c r="BO20" s="201">
        <f t="shared" si="438"/>
        <v>9.9605488850771876E-2</v>
      </c>
      <c r="BP20" s="210">
        <f t="shared" ref="BP20:BQ20" si="439">BP13/BP11</f>
        <v>3.1669277395627596E-2</v>
      </c>
      <c r="BQ20" s="620">
        <f t="shared" si="439"/>
        <v>3.3386476601331705E-2</v>
      </c>
      <c r="BR20" s="622">
        <f t="shared" ref="BR20" si="440">BR13/BR11</f>
        <v>3.5078243913388089E-2</v>
      </c>
      <c r="BS20" s="620">
        <f t="shared" ref="BS20:BT20" si="441">BS13/BS11</f>
        <v>3.3455216484981037E-2</v>
      </c>
      <c r="BT20" s="622">
        <f t="shared" si="441"/>
        <v>3.6025912778472988E-2</v>
      </c>
      <c r="BU20" s="622">
        <f t="shared" ref="BU20:BV20" si="442">BU13/BU11</f>
        <v>4.1667717183941376E-2</v>
      </c>
      <c r="BV20" s="622">
        <f t="shared" si="442"/>
        <v>2.9264995493841584E-2</v>
      </c>
      <c r="BW20" s="622">
        <f t="shared" ref="BW20" si="443">BW13/BW11</f>
        <v>2.9058728350421847E-2</v>
      </c>
      <c r="BX20" s="200" t="s">
        <v>29</v>
      </c>
      <c r="BY20" s="198">
        <f t="shared" si="192"/>
        <v>3.9445665690127564E-2</v>
      </c>
      <c r="BZ20" s="622">
        <f t="shared" ref="BZ20:CA20" si="444">BZ13/BZ11</f>
        <v>2.2514248033535866E-2</v>
      </c>
      <c r="CA20" s="201">
        <f t="shared" si="444"/>
        <v>2.5094693062443784E-2</v>
      </c>
      <c r="CB20" s="199">
        <f t="shared" ref="CB20:CC20" si="445">CB13/CB11</f>
        <v>2.8278977249181551E-2</v>
      </c>
      <c r="CC20" s="201">
        <f t="shared" si="445"/>
        <v>3.3058604265893562E-2</v>
      </c>
      <c r="CD20" s="210">
        <f t="shared" ref="CD20:CE20" si="446">CD13/CD11</f>
        <v>3.0543474652235982E-2</v>
      </c>
      <c r="CE20" s="620">
        <f t="shared" si="446"/>
        <v>2.4562716940039475E-2</v>
      </c>
      <c r="CF20" s="622">
        <f t="shared" ref="CF20:CG20" si="447">CF13/CF11</f>
        <v>2.9761079909029403E-2</v>
      </c>
      <c r="CG20" s="620">
        <f t="shared" si="447"/>
        <v>3.3436469864180147E-2</v>
      </c>
      <c r="CH20" s="622">
        <f t="shared" ref="CH20:CI20" si="448">CH13/CH11</f>
        <v>3.0764536879306401E-2</v>
      </c>
      <c r="CI20" s="622">
        <f t="shared" si="448"/>
        <v>2.6831715728849577E-2</v>
      </c>
      <c r="CJ20" s="622">
        <f t="shared" ref="CJ20:CK20" si="449">CJ13/CJ11</f>
        <v>2.5573919482967552E-2</v>
      </c>
      <c r="CK20" s="622">
        <f t="shared" si="449"/>
        <v>2.78127043202736E-2</v>
      </c>
      <c r="CL20" s="200" t="s">
        <v>29</v>
      </c>
      <c r="CM20" s="198">
        <f t="shared" si="193"/>
        <v>2.8186095032328076E-2</v>
      </c>
      <c r="CN20" s="622">
        <f t="shared" ref="CN20:CO20" si="450">CN13/CN11</f>
        <v>2.1091981617394884E-2</v>
      </c>
      <c r="CO20" s="201">
        <f t="shared" si="450"/>
        <v>2.9189542708638109E-2</v>
      </c>
      <c r="CP20" s="199">
        <f t="shared" ref="CP20:CQ20" si="451">CP13/CP11</f>
        <v>3.0140225508350067E-2</v>
      </c>
      <c r="CQ20" s="201">
        <f t="shared" si="451"/>
        <v>3.1262326588503857E-2</v>
      </c>
      <c r="CR20" s="210">
        <f t="shared" ref="CR20:CS20" si="452">CR13/CR11</f>
        <v>2.6490624578443277E-2</v>
      </c>
      <c r="CS20" s="620">
        <f t="shared" si="452"/>
        <v>2.139921856380405E-2</v>
      </c>
      <c r="CT20" s="1027">
        <f t="shared" ref="CT20:CU20" si="453">CT13/CT11</f>
        <v>2.8310115180514683E-2</v>
      </c>
      <c r="CU20" s="620">
        <f t="shared" si="453"/>
        <v>2.9429409130467845E-2</v>
      </c>
      <c r="CV20" s="622">
        <f t="shared" ref="CV20:CW20" si="454">CV13/CV11</f>
        <v>2.305929533085076E-2</v>
      </c>
      <c r="CW20" s="1097">
        <f t="shared" si="454"/>
        <v>2.0109627736489895E-2</v>
      </c>
      <c r="CX20" s="622">
        <f t="shared" ref="CX20:CY20" si="455">CX13/CX11</f>
        <v>2.1177833364111002E-2</v>
      </c>
      <c r="CY20" s="201">
        <f t="shared" si="455"/>
        <v>1.585310687996052E-2</v>
      </c>
      <c r="CZ20" s="200" t="s">
        <v>29</v>
      </c>
      <c r="DA20" s="198">
        <f t="shared" si="194"/>
        <v>2.4792775598960745E-2</v>
      </c>
      <c r="DB20" s="622">
        <f t="shared" ref="DB20:DC20" si="456">DB13/DB11</f>
        <v>1.8806146277413512E-2</v>
      </c>
      <c r="DC20" s="201">
        <f t="shared" si="456"/>
        <v>2.0001826650835691E-2</v>
      </c>
      <c r="DD20" s="199">
        <f t="shared" ref="DD20:DE20" si="457">DD13/DD11</f>
        <v>1.5798168641091841E-2</v>
      </c>
      <c r="DE20" s="201">
        <f t="shared" si="457"/>
        <v>1.9838960031043851E-2</v>
      </c>
      <c r="DF20" s="210">
        <f t="shared" ref="DF20:DG20" si="458">DF13/DF11</f>
        <v>1.6285983494704011E-2</v>
      </c>
      <c r="DG20" s="620">
        <f t="shared" si="458"/>
        <v>1.2895390047387075E-2</v>
      </c>
      <c r="DH20" s="1027">
        <f t="shared" ref="DH20:DI20" si="459">DH13/DH11</f>
        <v>2.6916716225794099E-2</v>
      </c>
      <c r="DI20" s="620">
        <f t="shared" si="459"/>
        <v>2.4455589498962638E-2</v>
      </c>
      <c r="DJ20" s="622">
        <f t="shared" ref="DJ20:DK20" si="460">DJ13/DJ11</f>
        <v>2.0125457396759017E-2</v>
      </c>
      <c r="DK20" s="620">
        <f t="shared" si="460"/>
        <v>1.9520470114606669E-2</v>
      </c>
      <c r="DL20" s="622">
        <f t="shared" ref="DL20" si="461">DL13/DL11</f>
        <v>1.7252954356108095E-2</v>
      </c>
      <c r="DM20" s="620"/>
      <c r="DN20" s="200" t="s">
        <v>29</v>
      </c>
      <c r="DO20" s="198">
        <f t="shared" si="195"/>
        <v>1.9263423884973322E-2</v>
      </c>
      <c r="DP20" s="622"/>
      <c r="DQ20" s="201"/>
      <c r="DR20" s="199"/>
      <c r="DS20" s="201"/>
      <c r="DT20" s="210"/>
      <c r="DU20" s="620"/>
      <c r="DV20" s="1027"/>
      <c r="DW20" s="620"/>
      <c r="DX20" s="622"/>
      <c r="DY20" s="620"/>
      <c r="DZ20" s="622"/>
      <c r="EA20" s="620"/>
      <c r="EB20" s="200" t="s">
        <v>29</v>
      </c>
      <c r="EC20" s="198" t="e">
        <f t="shared" si="196"/>
        <v>#DIV/0!</v>
      </c>
      <c r="ED20" s="666">
        <f t="shared" si="197"/>
        <v>3.7124455722419014E-3</v>
      </c>
      <c r="EE20" s="667">
        <f t="shared" si="198"/>
        <v>0.10771936267370076</v>
      </c>
      <c r="EF20" s="666">
        <f t="shared" si="199"/>
        <v>-7.1251898508156199E-3</v>
      </c>
      <c r="EG20" s="667">
        <f t="shared" si="200"/>
        <v>-0.18663812958327311</v>
      </c>
      <c r="EH20" s="666">
        <f t="shared" si="201"/>
        <v>1.6719566843831506E-2</v>
      </c>
      <c r="EI20" s="667">
        <f t="shared" si="202"/>
        <v>0.53844970767058231</v>
      </c>
      <c r="EJ20" s="666">
        <f t="shared" si="203"/>
        <v>9.2083262751892325E-2</v>
      </c>
      <c r="EK20" s="667">
        <f t="shared" si="204"/>
        <v>1.9276026694722086</v>
      </c>
      <c r="EL20" s="666">
        <f t="shared" si="205"/>
        <v>-8.1399191780348476E-2</v>
      </c>
      <c r="EM20" s="667">
        <f t="shared" si="206"/>
        <v>-0.5820292064418312</v>
      </c>
      <c r="EN20" s="666">
        <f t="shared" si="207"/>
        <v>-9.4631960137718102E-3</v>
      </c>
      <c r="EO20" s="667">
        <f t="shared" si="208"/>
        <v>-0.16188871863298709</v>
      </c>
      <c r="EP20" s="666">
        <f t="shared" si="209"/>
        <v>-1.039319328756963E-3</v>
      </c>
      <c r="EQ20" s="667">
        <f t="shared" si="210"/>
        <v>-2.1214171106440232E-2</v>
      </c>
      <c r="ER20" s="666">
        <f t="shared" si="211"/>
        <v>-1.0066725001729872E-2</v>
      </c>
      <c r="ES20" s="667">
        <f t="shared" si="212"/>
        <v>-0.20993149340437112</v>
      </c>
      <c r="ET20" s="666">
        <f t="shared" si="213"/>
        <v>-2.2127364190875076E-3</v>
      </c>
      <c r="EU20" s="667">
        <f t="shared" si="214"/>
        <v>-5.8405577673938697E-2</v>
      </c>
      <c r="EV20" s="666">
        <f t="shared" si="215"/>
        <v>-2.1117886728052385E-3</v>
      </c>
      <c r="EW20" s="110">
        <f t="shared" si="216"/>
        <v>-5.919857036700589E-2</v>
      </c>
      <c r="EX20" s="666">
        <f t="shared" si="217"/>
        <v>-1.8189975076051204E-3</v>
      </c>
      <c r="EY20" s="667">
        <f t="shared" si="218"/>
        <v>-5.419945230712802E-2</v>
      </c>
      <c r="EZ20" s="666">
        <f t="shared" si="219"/>
        <v>-4.3859556191794997E-3</v>
      </c>
      <c r="FA20" s="667">
        <f t="shared" si="220"/>
        <v>-0.13817436124583521</v>
      </c>
      <c r="FB20" s="666">
        <f t="shared" si="221"/>
        <v>7.7914455365039985E-3</v>
      </c>
      <c r="FC20" s="667">
        <f t="shared" si="222"/>
        <v>0.28481434686217233</v>
      </c>
      <c r="FD20" s="318">
        <f t="shared" si="223"/>
        <v>-2.5779655886554037E-3</v>
      </c>
      <c r="FE20" s="403">
        <f t="shared" si="224"/>
        <v>-7.3346697030492181E-2</v>
      </c>
      <c r="FF20" s="318">
        <f t="shared" si="225"/>
        <v>3.8488488951616967E-3</v>
      </c>
      <c r="FG20" s="403">
        <f t="shared" si="226"/>
        <v>0.11817266464117905</v>
      </c>
      <c r="FH20" s="318">
        <f t="shared" si="227"/>
        <v>6.318693437396497E-2</v>
      </c>
      <c r="FI20" s="403">
        <f t="shared" si="228"/>
        <v>1.7350203840244527</v>
      </c>
      <c r="FJ20" s="318">
        <f t="shared" si="229"/>
        <v>-6.793621145514428E-2</v>
      </c>
      <c r="FK20" s="403">
        <f t="shared" si="230"/>
        <v>-0.68205288924313956</v>
      </c>
      <c r="FL20" s="318">
        <f t="shared" si="231"/>
        <v>1.7171992057041091E-3</v>
      </c>
      <c r="FM20" s="403">
        <f t="shared" si="232"/>
        <v>5.4222872983555777E-2</v>
      </c>
      <c r="FN20" s="318">
        <f t="shared" si="233"/>
        <v>1.6917673120563845E-3</v>
      </c>
      <c r="FO20" s="403">
        <f t="shared" si="234"/>
        <v>5.0672232720385478E-2</v>
      </c>
      <c r="FP20" s="318">
        <f t="shared" si="235"/>
        <v>-1.623027428407052E-3</v>
      </c>
      <c r="FQ20" s="403">
        <f t="shared" si="236"/>
        <v>-4.6268776521837272E-2</v>
      </c>
      <c r="FR20" s="318">
        <f t="shared" si="237"/>
        <v>2.5706962934919503E-3</v>
      </c>
      <c r="FS20" s="403">
        <f t="shared" si="238"/>
        <v>7.6839924041322713E-2</v>
      </c>
      <c r="FT20" s="318">
        <f t="shared" si="239"/>
        <v>5.6418044054683883E-3</v>
      </c>
      <c r="FU20" s="403">
        <f t="shared" si="240"/>
        <v>0.15660406552806638</v>
      </c>
      <c r="FV20" s="318">
        <f t="shared" si="241"/>
        <v>-1.2402721690099792E-2</v>
      </c>
      <c r="FW20" s="403">
        <f t="shared" si="242"/>
        <v>-0.2976578158901339</v>
      </c>
      <c r="FX20" s="318">
        <f t="shared" si="243"/>
        <v>-2.0626714341973745E-4</v>
      </c>
      <c r="FY20" s="403">
        <f t="shared" si="244"/>
        <v>-7.0482547473189779E-3</v>
      </c>
      <c r="FZ20" s="318">
        <f t="shared" si="245"/>
        <v>-6.5444803168859811E-3</v>
      </c>
      <c r="GA20" s="403">
        <f t="shared" si="246"/>
        <v>-0.22521564735956434</v>
      </c>
      <c r="GB20" s="318">
        <f t="shared" si="247"/>
        <v>2.5804450289079184E-3</v>
      </c>
      <c r="GC20" s="403">
        <f t="shared" si="248"/>
        <v>0.11461386696389962</v>
      </c>
      <c r="GD20" s="318">
        <f t="shared" si="249"/>
        <v>3.1842841867377666E-3</v>
      </c>
      <c r="GE20" s="403">
        <f t="shared" si="250"/>
        <v>0.12689074055674754</v>
      </c>
      <c r="GF20" s="318">
        <f t="shared" si="251"/>
        <v>4.7796270167120118E-3</v>
      </c>
      <c r="GG20" s="403">
        <f t="shared" si="252"/>
        <v>0.16901696884565878</v>
      </c>
      <c r="GH20" s="318">
        <f t="shared" si="253"/>
        <v>-2.515129613657581E-3</v>
      </c>
      <c r="GI20" s="403">
        <f t="shared" si="254"/>
        <v>-7.6080937762167733E-2</v>
      </c>
      <c r="GJ20" s="318">
        <f t="shared" si="255"/>
        <v>-5.9807577121965064E-3</v>
      </c>
      <c r="GK20" s="403">
        <f t="shared" si="256"/>
        <v>-0.19581130766203367</v>
      </c>
      <c r="GL20" s="318">
        <f t="shared" si="257"/>
        <v>5.198362968989928E-3</v>
      </c>
      <c r="GM20" s="403">
        <f t="shared" si="258"/>
        <v>0.21163631782590472</v>
      </c>
      <c r="GN20" s="318">
        <f t="shared" si="259"/>
        <v>3.6753899551507443E-3</v>
      </c>
      <c r="GO20" s="403">
        <f t="shared" si="260"/>
        <v>0.1234965252062525</v>
      </c>
      <c r="GP20" s="318">
        <f t="shared" si="261"/>
        <v>-2.6719329848737469E-3</v>
      </c>
      <c r="GQ20" s="403">
        <f t="shared" si="262"/>
        <v>-7.9910738057193578E-2</v>
      </c>
      <c r="GR20" s="318">
        <f t="shared" si="263"/>
        <v>-3.9328211504568236E-3</v>
      </c>
      <c r="GS20" s="403">
        <f t="shared" si="264"/>
        <v>-0.12783618898232837</v>
      </c>
      <c r="GT20" s="318">
        <f t="shared" si="265"/>
        <v>-1.2577962458820251E-3</v>
      </c>
      <c r="GU20" s="403">
        <f t="shared" si="266"/>
        <v>-4.6877220174542815E-2</v>
      </c>
      <c r="GV20" s="318">
        <f t="shared" si="267"/>
        <v>2.238784837306048E-3</v>
      </c>
      <c r="GW20" s="403">
        <f t="shared" si="268"/>
        <v>8.754171760011592E-2</v>
      </c>
      <c r="GX20" s="318">
        <f t="shared" si="269"/>
        <v>-6.7207227028787155E-3</v>
      </c>
      <c r="GY20" s="403">
        <f t="shared" si="270"/>
        <v>-0.24164218716335895</v>
      </c>
      <c r="GZ20" s="318">
        <f t="shared" si="271"/>
        <v>8.0975610912432244E-3</v>
      </c>
      <c r="HA20" s="403">
        <f t="shared" si="272"/>
        <v>0.38391656308694294</v>
      </c>
      <c r="HB20" s="318">
        <f t="shared" si="273"/>
        <v>9.5068279971195768E-4</v>
      </c>
      <c r="HC20" s="403">
        <f t="shared" si="274"/>
        <v>3.2569294051688603E-2</v>
      </c>
      <c r="HD20" s="318">
        <f t="shared" si="275"/>
        <v>1.1221010801537902E-3</v>
      </c>
      <c r="HE20" s="403">
        <f t="shared" si="276"/>
        <v>3.7229352509088647E-2</v>
      </c>
      <c r="HF20" s="318">
        <f t="shared" si="277"/>
        <v>-4.77170201006058E-3</v>
      </c>
      <c r="HG20" s="403">
        <f t="shared" si="278"/>
        <v>-0.15263425761201296</v>
      </c>
      <c r="HH20" s="318">
        <f t="shared" si="279"/>
        <v>-5.091406014639227E-3</v>
      </c>
      <c r="HI20" s="403">
        <f t="shared" si="280"/>
        <v>-0.19219652596573183</v>
      </c>
      <c r="HJ20" s="318">
        <f t="shared" si="281"/>
        <v>6.9108966167106337E-3</v>
      </c>
      <c r="HK20" s="403">
        <f t="shared" si="282"/>
        <v>0.32295088701977875</v>
      </c>
      <c r="HL20" s="318">
        <f t="shared" si="283"/>
        <v>1.1192939499531616E-3</v>
      </c>
      <c r="HM20" s="403">
        <f t="shared" si="284"/>
        <v>3.9536891419062491E-2</v>
      </c>
      <c r="HN20" s="318">
        <f t="shared" si="285"/>
        <v>-6.3701137996170845E-3</v>
      </c>
      <c r="HO20" s="403">
        <f t="shared" si="286"/>
        <v>-0.21645401616379029</v>
      </c>
      <c r="HP20" s="318">
        <f t="shared" si="287"/>
        <v>-2.9496675943608656E-3</v>
      </c>
      <c r="HQ20" s="403">
        <f t="shared" si="288"/>
        <v>-0.12791664064489169</v>
      </c>
      <c r="HR20" s="318">
        <f t="shared" si="289"/>
        <v>1.068205627621107E-3</v>
      </c>
      <c r="HS20" s="403">
        <f t="shared" si="290"/>
        <v>5.3119114964161974E-2</v>
      </c>
      <c r="HT20" s="318">
        <f t="shared" si="291"/>
        <v>-5.324726484150482E-3</v>
      </c>
      <c r="HU20" s="403">
        <f t="shared" si="292"/>
        <v>-0.2514292370046704</v>
      </c>
      <c r="HV20" s="318">
        <f t="shared" si="293"/>
        <v>2.9530393974529917E-3</v>
      </c>
      <c r="HW20" s="403">
        <f t="shared" si="294"/>
        <v>0.18627512069484931</v>
      </c>
      <c r="HX20" s="318">
        <f t="shared" si="295"/>
        <v>1.1956803734221796E-3</v>
      </c>
      <c r="HY20" s="403">
        <f t="shared" si="296"/>
        <v>6.3579233926209081E-2</v>
      </c>
      <c r="HZ20" s="318">
        <f t="shared" si="297"/>
        <v>-4.2036580097438506E-3</v>
      </c>
      <c r="IA20" s="403">
        <f t="shared" si="298"/>
        <v>-0.26608514602192068</v>
      </c>
      <c r="IB20" s="318">
        <f t="shared" si="299"/>
        <v>4.0407913899520101E-3</v>
      </c>
      <c r="IC20" s="403">
        <f t="shared" si="300"/>
        <v>0.25577593718310526</v>
      </c>
      <c r="ID20" s="318">
        <f t="shared" si="301"/>
        <v>-3.55297653633984E-3</v>
      </c>
      <c r="IE20" s="403">
        <f t="shared" si="302"/>
        <v>-0.18444159031932969</v>
      </c>
      <c r="IF20" s="318">
        <f t="shared" si="303"/>
        <v>-3.390593447316936E-3</v>
      </c>
      <c r="IG20" s="403">
        <f t="shared" si="304"/>
        <v>-0.20819089301051499</v>
      </c>
      <c r="IH20" s="318">
        <f t="shared" si="305"/>
        <v>1.4021326178407024E-2</v>
      </c>
      <c r="II20" s="403">
        <f t="shared" si="306"/>
        <v>1.087313072879722</v>
      </c>
      <c r="IJ20" s="318">
        <f t="shared" si="307"/>
        <v>-2.4611267268314606E-3</v>
      </c>
      <c r="IK20" s="403">
        <f t="shared" si="308"/>
        <v>-9.1434880324405263E-2</v>
      </c>
      <c r="IL20" s="318">
        <f t="shared" si="309"/>
        <v>-4.330132102203621E-3</v>
      </c>
      <c r="IM20" s="403">
        <f t="shared" si="310"/>
        <v>-0.17706103966078174</v>
      </c>
      <c r="IN20" s="318">
        <f t="shared" si="311"/>
        <v>-6.049872821523479E-4</v>
      </c>
      <c r="IO20" s="403">
        <f t="shared" si="312"/>
        <v>-3.006079664305043E-2</v>
      </c>
      <c r="IP20" s="318">
        <f t="shared" si="313"/>
        <v>-2.2675157584985742E-3</v>
      </c>
      <c r="IQ20" s="403">
        <f t="shared" si="314"/>
        <v>-0.1161609195468018</v>
      </c>
      <c r="IR20" s="318">
        <f t="shared" si="315"/>
        <v>1.8355194067203162</v>
      </c>
      <c r="IS20" s="403">
        <f t="shared" si="316"/>
        <v>19.933257704670069</v>
      </c>
      <c r="IT20" s="318">
        <f t="shared" si="317"/>
        <v>0</v>
      </c>
      <c r="IU20" s="403" t="e">
        <f t="shared" si="318"/>
        <v>#DIV/0!</v>
      </c>
      <c r="IV20" s="318">
        <f t="shared" si="319"/>
        <v>0</v>
      </c>
      <c r="IW20" s="403" t="e">
        <f t="shared" si="320"/>
        <v>#DIV/0!</v>
      </c>
      <c r="IX20" s="318">
        <f t="shared" si="321"/>
        <v>0</v>
      </c>
      <c r="IY20" s="403" t="e">
        <f t="shared" si="322"/>
        <v>#DIV/0!</v>
      </c>
      <c r="IZ20" s="318">
        <f t="shared" si="323"/>
        <v>0</v>
      </c>
      <c r="JA20" s="403" t="e">
        <f t="shared" si="324"/>
        <v>#DIV/0!</v>
      </c>
      <c r="JB20" s="318">
        <f t="shared" si="325"/>
        <v>0</v>
      </c>
      <c r="JC20" s="403" t="e">
        <f t="shared" si="326"/>
        <v>#DIV/0!</v>
      </c>
      <c r="JD20" s="318">
        <f t="shared" si="327"/>
        <v>0</v>
      </c>
      <c r="JE20" s="403" t="e">
        <f t="shared" si="328"/>
        <v>#DIV/0!</v>
      </c>
      <c r="JF20" s="318">
        <f t="shared" si="329"/>
        <v>0</v>
      </c>
      <c r="JG20" s="403" t="e">
        <f t="shared" si="330"/>
        <v>#DIV/0!</v>
      </c>
      <c r="JH20" s="318">
        <f t="shared" si="331"/>
        <v>0</v>
      </c>
      <c r="JI20" s="403" t="e">
        <f t="shared" si="332"/>
        <v>#DIV/0!</v>
      </c>
      <c r="JJ20" s="318">
        <f t="shared" si="333"/>
        <v>0</v>
      </c>
      <c r="JK20" s="403" t="e">
        <f t="shared" si="334"/>
        <v>#DIV/0!</v>
      </c>
      <c r="JL20" s="318">
        <f t="shared" si="335"/>
        <v>0</v>
      </c>
      <c r="JM20" s="403" t="e">
        <f t="shared" si="336"/>
        <v>#DIV/0!</v>
      </c>
      <c r="JN20" s="318">
        <f t="shared" si="337"/>
        <v>0</v>
      </c>
      <c r="JO20" s="403" t="e">
        <f t="shared" si="338"/>
        <v>#DIV/0!</v>
      </c>
      <c r="JP20" s="318">
        <f t="shared" si="339"/>
        <v>0</v>
      </c>
      <c r="JQ20" s="403" t="e">
        <f t="shared" si="340"/>
        <v>#DIV/0!</v>
      </c>
      <c r="JR20" s="622">
        <f t="shared" si="341"/>
        <v>2.1177833364111002E-2</v>
      </c>
      <c r="JS20" s="1059">
        <f t="shared" si="342"/>
        <v>1.7252954356108095E-2</v>
      </c>
      <c r="JT20" s="666">
        <f>JS20-JR20</f>
        <v>-3.9248790080029065E-3</v>
      </c>
      <c r="JU20" s="110">
        <f t="shared" si="343"/>
        <v>-0.18532958214007858</v>
      </c>
      <c r="JV20" s="699"/>
      <c r="JW20" s="699"/>
      <c r="JX20" s="699"/>
      <c r="JY20" s="1" t="str">
        <f t="shared" si="344"/>
        <v>Average Calls per Payroll Processed</v>
      </c>
      <c r="JZ20" s="268" t="e">
        <f>#REF!</f>
        <v>#REF!</v>
      </c>
      <c r="KA20" s="268" t="e">
        <f>#REF!</f>
        <v>#REF!</v>
      </c>
      <c r="KB20" s="268" t="e">
        <f>#REF!</f>
        <v>#REF!</v>
      </c>
      <c r="KC20" s="268" t="e">
        <f>#REF!</f>
        <v>#REF!</v>
      </c>
      <c r="KD20" s="268" t="e">
        <f>#REF!</f>
        <v>#REF!</v>
      </c>
      <c r="KE20" s="268" t="e">
        <f>#REF!</f>
        <v>#REF!</v>
      </c>
      <c r="KF20" s="268" t="e">
        <f>#REF!</f>
        <v>#REF!</v>
      </c>
      <c r="KG20" s="268" t="e">
        <f>#REF!</f>
        <v>#REF!</v>
      </c>
      <c r="KH20" s="268" t="e">
        <f>#REF!</f>
        <v>#REF!</v>
      </c>
      <c r="KI20" s="268" t="e">
        <f>#REF!</f>
        <v>#REF!</v>
      </c>
      <c r="KJ20" s="268" t="e">
        <f>#REF!</f>
        <v>#REF!</v>
      </c>
      <c r="KK20" s="269">
        <f t="shared" si="345"/>
        <v>3.3088597835928608E-2</v>
      </c>
      <c r="KL20" s="269">
        <f t="shared" si="345"/>
        <v>2.8423370326713077E-2</v>
      </c>
      <c r="KM20" s="269">
        <f t="shared" si="345"/>
        <v>2.8790735254511177E-2</v>
      </c>
      <c r="KN20" s="269">
        <f t="shared" si="345"/>
        <v>5.9614056178061668E-2</v>
      </c>
      <c r="KO20" s="269">
        <f t="shared" si="345"/>
        <v>3.3549871065707074E-2</v>
      </c>
      <c r="KP20" s="269">
        <f t="shared" si="345"/>
        <v>3.0259391932028874E-2</v>
      </c>
      <c r="KQ20" s="269">
        <f t="shared" si="345"/>
        <v>3.9101062871554675E-2</v>
      </c>
      <c r="KR20" s="269">
        <f t="shared" si="345"/>
        <v>3.0752860204666888E-2</v>
      </c>
      <c r="KS20" s="269">
        <f t="shared" si="345"/>
        <v>3.1547447360830691E-2</v>
      </c>
      <c r="KT20" s="269">
        <f t="shared" si="345"/>
        <v>3.3993316324697258E-2</v>
      </c>
      <c r="KU20" s="269">
        <f t="shared" si="345"/>
        <v>5.0249545263120164E-2</v>
      </c>
      <c r="KV20" s="269">
        <f t="shared" si="345"/>
        <v>3.4464050659930981E-2</v>
      </c>
      <c r="KW20" s="269">
        <f t="shared" si="346"/>
        <v>3.8176496232172882E-2</v>
      </c>
      <c r="KX20" s="269">
        <f t="shared" si="346"/>
        <v>3.1051306381357262E-2</v>
      </c>
      <c r="KY20" s="269">
        <f t="shared" si="346"/>
        <v>4.7770873225188769E-2</v>
      </c>
      <c r="KZ20" s="269">
        <f t="shared" si="346"/>
        <v>0.1398541359770811</v>
      </c>
      <c r="LA20" s="269">
        <f t="shared" si="346"/>
        <v>5.8454944196732625E-2</v>
      </c>
      <c r="LB20" s="269">
        <f t="shared" si="346"/>
        <v>4.8991748182960815E-2</v>
      </c>
      <c r="LC20" s="269">
        <f t="shared" si="346"/>
        <v>4.7952428854203852E-2</v>
      </c>
      <c r="LD20" s="269">
        <f t="shared" si="346"/>
        <v>3.788570385247398E-2</v>
      </c>
      <c r="LE20" s="269">
        <f t="shared" si="346"/>
        <v>3.5672967433386472E-2</v>
      </c>
      <c r="LF20" s="269">
        <f t="shared" si="346"/>
        <v>3.3561178760581234E-2</v>
      </c>
      <c r="LG20" s="269">
        <f t="shared" si="346"/>
        <v>3.1742181252976114E-2</v>
      </c>
      <c r="LH20" s="269">
        <f t="shared" si="346"/>
        <v>2.7356225633796614E-2</v>
      </c>
      <c r="LI20" s="791">
        <f t="shared" si="347"/>
        <v>3.5147671170300612E-2</v>
      </c>
      <c r="LJ20" s="791">
        <f t="shared" si="347"/>
        <v>3.2569705581645209E-2</v>
      </c>
      <c r="LK20" s="791">
        <f t="shared" si="347"/>
        <v>3.6418554476806905E-2</v>
      </c>
      <c r="LL20" s="791">
        <f t="shared" si="347"/>
        <v>9.9605488850771876E-2</v>
      </c>
      <c r="LM20" s="791">
        <f t="shared" si="347"/>
        <v>3.1669277395627596E-2</v>
      </c>
      <c r="LN20" s="791">
        <f t="shared" si="347"/>
        <v>3.3386476601331705E-2</v>
      </c>
      <c r="LO20" s="791">
        <f t="shared" si="347"/>
        <v>3.5078243913388089E-2</v>
      </c>
      <c r="LP20" s="791">
        <f t="shared" si="347"/>
        <v>3.3455216484981037E-2</v>
      </c>
      <c r="LQ20" s="791">
        <f t="shared" si="347"/>
        <v>3.6025912778472988E-2</v>
      </c>
      <c r="LR20" s="791">
        <f t="shared" si="347"/>
        <v>4.1667717183941376E-2</v>
      </c>
      <c r="LS20" s="791">
        <f t="shared" si="347"/>
        <v>2.9264995493841584E-2</v>
      </c>
      <c r="LT20" s="791">
        <f t="shared" si="347"/>
        <v>2.9058728350421847E-2</v>
      </c>
      <c r="LU20" s="903">
        <f t="shared" si="348"/>
        <v>2.2514248033535866E-2</v>
      </c>
      <c r="LV20" s="903">
        <f t="shared" si="348"/>
        <v>2.5094693062443784E-2</v>
      </c>
      <c r="LW20" s="903">
        <f t="shared" si="348"/>
        <v>2.8278977249181551E-2</v>
      </c>
      <c r="LX20" s="903">
        <f t="shared" si="348"/>
        <v>3.3058604265893562E-2</v>
      </c>
      <c r="LY20" s="903">
        <f t="shared" si="348"/>
        <v>3.0543474652235982E-2</v>
      </c>
      <c r="LZ20" s="903">
        <f t="shared" si="348"/>
        <v>2.4562716940039475E-2</v>
      </c>
      <c r="MA20" s="903">
        <f t="shared" si="348"/>
        <v>2.9761079909029403E-2</v>
      </c>
      <c r="MB20" s="903">
        <f t="shared" si="348"/>
        <v>3.3436469864180147E-2</v>
      </c>
      <c r="MC20" s="903">
        <f t="shared" si="348"/>
        <v>3.0764536879306401E-2</v>
      </c>
      <c r="MD20" s="903">
        <f t="shared" si="348"/>
        <v>2.6831715728849577E-2</v>
      </c>
      <c r="ME20" s="903">
        <f t="shared" si="348"/>
        <v>2.5573919482967552E-2</v>
      </c>
      <c r="MF20" s="903">
        <f t="shared" si="348"/>
        <v>2.78127043202736E-2</v>
      </c>
      <c r="MG20" s="962">
        <f t="shared" si="349"/>
        <v>2.1091981617394884E-2</v>
      </c>
      <c r="MH20" s="962">
        <f t="shared" si="349"/>
        <v>2.9189542708638109E-2</v>
      </c>
      <c r="MI20" s="962">
        <f t="shared" si="349"/>
        <v>3.0140225508350067E-2</v>
      </c>
      <c r="MJ20" s="962">
        <f t="shared" si="349"/>
        <v>3.1262326588503857E-2</v>
      </c>
      <c r="MK20" s="962">
        <f t="shared" si="349"/>
        <v>2.6490624578443277E-2</v>
      </c>
      <c r="ML20" s="962">
        <f t="shared" si="349"/>
        <v>2.139921856380405E-2</v>
      </c>
      <c r="MM20" s="962">
        <f t="shared" si="349"/>
        <v>2.8310115180514683E-2</v>
      </c>
      <c r="MN20" s="962">
        <f t="shared" si="349"/>
        <v>2.9429409130467845E-2</v>
      </c>
      <c r="MO20" s="962">
        <f t="shared" si="349"/>
        <v>2.305929533085076E-2</v>
      </c>
      <c r="MP20" s="962">
        <f t="shared" si="349"/>
        <v>2.0109627736489895E-2</v>
      </c>
      <c r="MQ20" s="962">
        <f t="shared" si="349"/>
        <v>2.1177833364111002E-2</v>
      </c>
      <c r="MR20" s="962">
        <f t="shared" si="349"/>
        <v>1.585310687996052E-2</v>
      </c>
      <c r="MS20" s="1158">
        <f t="shared" si="350"/>
        <v>1.8806146277413512E-2</v>
      </c>
      <c r="MT20" s="1158">
        <f t="shared" si="350"/>
        <v>2.0001826650835691E-2</v>
      </c>
      <c r="MU20" s="1158">
        <f t="shared" si="350"/>
        <v>1.5798168641091841E-2</v>
      </c>
      <c r="MV20" s="1158">
        <f t="shared" si="350"/>
        <v>1.9838960031043851E-2</v>
      </c>
      <c r="MW20" s="1158">
        <f t="shared" si="350"/>
        <v>1.6285983494704011E-2</v>
      </c>
      <c r="MX20" s="1158">
        <f t="shared" si="350"/>
        <v>1.2895390047387075E-2</v>
      </c>
      <c r="MY20" s="1158">
        <f t="shared" si="350"/>
        <v>2.6916716225794099E-2</v>
      </c>
      <c r="MZ20" s="1158">
        <f t="shared" si="350"/>
        <v>2.4455589498962638E-2</v>
      </c>
      <c r="NA20" s="1158">
        <f t="shared" si="350"/>
        <v>2.0125457396759017E-2</v>
      </c>
      <c r="NB20" s="1158">
        <f t="shared" si="350"/>
        <v>1.9520470114606669E-2</v>
      </c>
      <c r="NC20" s="1158">
        <f t="shared" si="350"/>
        <v>1.7252954356108095E-2</v>
      </c>
      <c r="ND20" s="1158">
        <f t="shared" si="350"/>
        <v>0</v>
      </c>
      <c r="NE20" s="1180">
        <f t="shared" si="351"/>
        <v>0</v>
      </c>
      <c r="NF20" s="1180">
        <f t="shared" si="351"/>
        <v>0</v>
      </c>
      <c r="NG20" s="1180">
        <f t="shared" si="351"/>
        <v>0</v>
      </c>
      <c r="NH20" s="1180">
        <f t="shared" si="351"/>
        <v>0</v>
      </c>
      <c r="NI20" s="1180">
        <f t="shared" si="351"/>
        <v>0</v>
      </c>
      <c r="NJ20" s="1180">
        <f t="shared" si="351"/>
        <v>0</v>
      </c>
      <c r="NK20" s="1180">
        <f t="shared" si="351"/>
        <v>0</v>
      </c>
      <c r="NL20" s="1180">
        <f t="shared" si="351"/>
        <v>0</v>
      </c>
      <c r="NM20" s="1180">
        <f t="shared" si="351"/>
        <v>0</v>
      </c>
      <c r="NN20" s="1180">
        <f t="shared" si="351"/>
        <v>0</v>
      </c>
      <c r="NO20" s="1180">
        <f t="shared" si="351"/>
        <v>0</v>
      </c>
      <c r="NP20" s="1180">
        <f t="shared" si="351"/>
        <v>0</v>
      </c>
    </row>
    <row r="21" spans="1:380" ht="15.75" customHeight="1" x14ac:dyDescent="0.25">
      <c r="A21" s="763">
        <v>3</v>
      </c>
      <c r="B21" s="5" t="s">
        <v>91</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60"/>
      <c r="CX21" s="623"/>
      <c r="CY21" s="66"/>
      <c r="CZ21" s="129"/>
      <c r="DA21" s="149"/>
      <c r="DB21" s="623"/>
      <c r="DC21" s="66"/>
      <c r="DD21" s="18"/>
      <c r="DE21" s="66"/>
      <c r="DF21" s="18"/>
      <c r="DG21" s="66"/>
      <c r="DH21" s="75"/>
      <c r="DI21" s="66"/>
      <c r="DJ21" s="623"/>
      <c r="DK21" s="66"/>
      <c r="DL21" s="623"/>
      <c r="DM21" s="66"/>
      <c r="DN21" s="129"/>
      <c r="DO21" s="149"/>
      <c r="DP21" s="623"/>
      <c r="DQ21" s="66"/>
      <c r="DR21" s="18"/>
      <c r="DS21" s="66"/>
      <c r="DT21" s="18"/>
      <c r="DU21" s="66"/>
      <c r="DV21" s="75"/>
      <c r="DW21" s="66"/>
      <c r="DX21" s="623"/>
      <c r="DY21" s="66"/>
      <c r="DZ21" s="623"/>
      <c r="EA21" s="66"/>
      <c r="EB21" s="129"/>
      <c r="EC21" s="149"/>
      <c r="ED21" s="118"/>
      <c r="EE21" s="663"/>
      <c r="EF21" s="118"/>
      <c r="EG21" s="663"/>
      <c r="EH21" s="118"/>
      <c r="EI21" s="663"/>
      <c r="EJ21" s="118"/>
      <c r="EK21" s="663"/>
      <c r="EL21" s="118"/>
      <c r="EM21" s="663"/>
      <c r="EN21" s="118"/>
      <c r="EO21" s="663"/>
      <c r="EP21" s="118"/>
      <c r="EQ21" s="663"/>
      <c r="ER21" s="118"/>
      <c r="ES21" s="663"/>
      <c r="ET21" s="118"/>
      <c r="EU21" s="663"/>
      <c r="EV21" s="118"/>
      <c r="EW21" s="109"/>
      <c r="EX21" s="118"/>
      <c r="EY21" s="663"/>
      <c r="EZ21" s="118"/>
      <c r="FA21" s="663"/>
      <c r="FB21" s="118"/>
      <c r="FC21" s="663"/>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319"/>
      <c r="IG21" s="402"/>
      <c r="IH21" s="319"/>
      <c r="II21" s="402"/>
      <c r="IJ21" s="319"/>
      <c r="IK21" s="402"/>
      <c r="IL21" s="319"/>
      <c r="IM21" s="402"/>
      <c r="IN21" s="319"/>
      <c r="IO21" s="402"/>
      <c r="IP21" s="319"/>
      <c r="IQ21" s="402"/>
      <c r="IR21" s="319"/>
      <c r="IS21" s="402"/>
      <c r="IT21" s="319"/>
      <c r="IU21" s="402"/>
      <c r="IV21" s="319"/>
      <c r="IW21" s="402"/>
      <c r="IX21" s="319"/>
      <c r="IY21" s="402"/>
      <c r="IZ21" s="319"/>
      <c r="JA21" s="402"/>
      <c r="JB21" s="319"/>
      <c r="JC21" s="402"/>
      <c r="JD21" s="319"/>
      <c r="JE21" s="402"/>
      <c r="JF21" s="319"/>
      <c r="JG21" s="402"/>
      <c r="JH21" s="319"/>
      <c r="JI21" s="402"/>
      <c r="JJ21" s="319"/>
      <c r="JK21" s="402"/>
      <c r="JL21" s="319"/>
      <c r="JM21" s="402"/>
      <c r="JN21" s="319"/>
      <c r="JO21" s="402"/>
      <c r="JP21" s="319"/>
      <c r="JQ21" s="402"/>
      <c r="JR21" s="623"/>
      <c r="JS21" s="1060"/>
      <c r="JT21" s="111"/>
      <c r="JU21" s="109"/>
      <c r="JV21" s="698"/>
      <c r="JW21" s="698"/>
      <c r="JX21" s="698"/>
      <c r="JZ21" s="260"/>
      <c r="KA21" s="260"/>
      <c r="KB21" s="260"/>
      <c r="KC21" s="260"/>
      <c r="KD21" s="260"/>
      <c r="KE21" s="260"/>
      <c r="KF21" s="260"/>
      <c r="KG21" s="260"/>
      <c r="KH21" s="260"/>
      <c r="KI21" s="260"/>
      <c r="KJ21" s="260"/>
      <c r="KK21" s="261"/>
      <c r="KL21" s="261"/>
      <c r="KM21" s="261"/>
      <c r="KN21" s="261"/>
      <c r="KO21" s="261"/>
      <c r="KP21" s="261"/>
      <c r="KQ21" s="261"/>
      <c r="KR21" s="261"/>
      <c r="KS21" s="261"/>
      <c r="KT21" s="261"/>
      <c r="KU21" s="261"/>
      <c r="KV21" s="261"/>
      <c r="KW21" s="261"/>
      <c r="KX21" s="261"/>
      <c r="KY21" s="261"/>
      <c r="KZ21" s="261"/>
      <c r="LA21" s="261"/>
      <c r="LB21" s="261"/>
      <c r="LC21" s="261"/>
      <c r="LD21" s="261"/>
      <c r="LE21" s="261"/>
      <c r="LF21" s="261"/>
      <c r="LG21" s="261"/>
      <c r="LH21" s="261"/>
      <c r="LI21" s="787"/>
      <c r="LJ21" s="787"/>
      <c r="LK21" s="787"/>
      <c r="LL21" s="787"/>
      <c r="LM21" s="787"/>
      <c r="LN21" s="787"/>
      <c r="LO21" s="787"/>
      <c r="LP21" s="787"/>
      <c r="LQ21" s="787"/>
      <c r="LR21" s="787"/>
      <c r="LS21" s="787"/>
      <c r="LT21" s="787"/>
      <c r="LU21" s="899"/>
      <c r="LV21" s="899"/>
      <c r="LW21" s="899"/>
      <c r="LX21" s="899"/>
      <c r="LY21" s="899"/>
      <c r="LZ21" s="899"/>
      <c r="MA21" s="899"/>
      <c r="MB21" s="899"/>
      <c r="MC21" s="899"/>
      <c r="MD21" s="899"/>
      <c r="ME21" s="899"/>
      <c r="MF21" s="899"/>
      <c r="MG21" s="958"/>
      <c r="MH21" s="958"/>
      <c r="MI21" s="958"/>
      <c r="MJ21" s="958"/>
      <c r="MK21" s="958"/>
      <c r="ML21" s="958"/>
      <c r="MM21" s="958"/>
      <c r="MN21" s="958"/>
      <c r="MO21" s="958"/>
      <c r="MP21" s="958"/>
      <c r="MQ21" s="958"/>
      <c r="MR21" s="958"/>
      <c r="MS21" s="1154"/>
      <c r="MT21" s="1154"/>
      <c r="MU21" s="1154"/>
      <c r="MV21" s="1154"/>
      <c r="MW21" s="1154"/>
      <c r="MX21" s="1154"/>
      <c r="MY21" s="1154"/>
      <c r="MZ21" s="1154"/>
      <c r="NA21" s="1154"/>
      <c r="NB21" s="1154"/>
      <c r="NC21" s="1154"/>
      <c r="ND21" s="1154"/>
      <c r="NE21" s="1176"/>
      <c r="NF21" s="1176"/>
      <c r="NG21" s="1176"/>
      <c r="NH21" s="1176"/>
      <c r="NI21" s="1176"/>
      <c r="NJ21" s="1176"/>
      <c r="NK21" s="1176"/>
      <c r="NL21" s="1176"/>
      <c r="NM21" s="1176"/>
      <c r="NN21" s="1176"/>
      <c r="NO21" s="1176"/>
      <c r="NP21" s="1176"/>
    </row>
    <row r="22" spans="1:380" x14ac:dyDescent="0.25">
      <c r="A22" s="764"/>
      <c r="B22" s="56">
        <v>3.1</v>
      </c>
      <c r="C22" s="7"/>
      <c r="D22" s="1146"/>
      <c r="E22" s="1146" t="s">
        <v>59</v>
      </c>
      <c r="F22" s="1146"/>
      <c r="G22" s="1147"/>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62">SUM(V23:V27)</f>
        <v>6832</v>
      </c>
      <c r="W22" s="70">
        <f t="shared" si="462"/>
        <v>6811</v>
      </c>
      <c r="X22" s="33">
        <f t="shared" si="462"/>
        <v>5779</v>
      </c>
      <c r="Y22" s="70">
        <f t="shared" si="462"/>
        <v>7279</v>
      </c>
      <c r="Z22" s="33">
        <v>6036</v>
      </c>
      <c r="AA22" s="70">
        <v>5730</v>
      </c>
      <c r="AB22" s="33">
        <v>6885</v>
      </c>
      <c r="AC22" s="70">
        <v>6840</v>
      </c>
      <c r="AD22" s="33">
        <v>6934</v>
      </c>
      <c r="AE22" s="70">
        <v>6265</v>
      </c>
      <c r="AF22" s="33">
        <v>6143</v>
      </c>
      <c r="AG22" s="70">
        <v>5995</v>
      </c>
      <c r="AH22" s="130">
        <v>77529</v>
      </c>
      <c r="AI22" s="163">
        <v>6460.75</v>
      </c>
      <c r="AJ22" s="375">
        <f t="shared" ref="AJ22:AS22" si="463">SUM(AJ23:AJ27)</f>
        <v>6768</v>
      </c>
      <c r="AK22" s="70">
        <f t="shared" si="463"/>
        <v>6949</v>
      </c>
      <c r="AL22" s="33">
        <f t="shared" si="463"/>
        <v>5345</v>
      </c>
      <c r="AM22" s="70">
        <f t="shared" si="463"/>
        <v>9088</v>
      </c>
      <c r="AN22" s="33">
        <f t="shared" si="463"/>
        <v>6219</v>
      </c>
      <c r="AO22" s="70">
        <f t="shared" si="463"/>
        <v>5518</v>
      </c>
      <c r="AP22" s="624">
        <f t="shared" si="463"/>
        <v>7380</v>
      </c>
      <c r="AQ22" s="70">
        <f t="shared" si="463"/>
        <v>6960</v>
      </c>
      <c r="AR22" s="624">
        <f t="shared" si="463"/>
        <v>6079</v>
      </c>
      <c r="AS22" s="70">
        <f t="shared" si="463"/>
        <v>6613</v>
      </c>
      <c r="AT22" s="624">
        <f>SUM(AT23:AT27)</f>
        <v>8313</v>
      </c>
      <c r="AU22" s="70">
        <f>SUM(AU23:AU27)</f>
        <v>6310</v>
      </c>
      <c r="AV22" s="130">
        <f t="shared" ref="AV22:AV28" si="464">SUM(AJ22:AU22)</f>
        <v>81542</v>
      </c>
      <c r="AW22" s="163">
        <f t="shared" ref="AW22:AW30" si="465">SUM(AJ22:AU22)/$AV$4</f>
        <v>6795.166666666667</v>
      </c>
      <c r="AX22" s="375">
        <f t="shared" ref="AX22:BC22" si="466">SUM(AX23:AX27)</f>
        <v>7221</v>
      </c>
      <c r="AY22" s="77">
        <f t="shared" si="466"/>
        <v>6954</v>
      </c>
      <c r="AZ22" s="33">
        <f t="shared" si="466"/>
        <v>7492</v>
      </c>
      <c r="BA22" s="184">
        <f t="shared" si="466"/>
        <v>13806</v>
      </c>
      <c r="BB22" s="33">
        <f t="shared" si="466"/>
        <v>8718</v>
      </c>
      <c r="BC22" s="70">
        <f t="shared" si="466"/>
        <v>7584</v>
      </c>
      <c r="BD22" s="624">
        <f t="shared" ref="BD22:BI22" si="467">SUM(BD23:BD27)</f>
        <v>8400</v>
      </c>
      <c r="BE22" s="70">
        <f t="shared" si="467"/>
        <v>6710</v>
      </c>
      <c r="BF22" s="624">
        <f t="shared" si="467"/>
        <v>6732</v>
      </c>
      <c r="BG22" s="70">
        <f t="shared" si="467"/>
        <v>6700</v>
      </c>
      <c r="BH22" s="624">
        <f t="shared" si="467"/>
        <v>6663</v>
      </c>
      <c r="BI22" s="184">
        <f t="shared" si="467"/>
        <v>7110</v>
      </c>
      <c r="BJ22" s="130">
        <f t="shared" ref="BJ22:BJ28" si="468">SUM(AX22:BI22)</f>
        <v>94090</v>
      </c>
      <c r="BK22" s="163">
        <f t="shared" ref="BK22:BK30" si="469">SUM(AX22:BI22)/$BJ$4</f>
        <v>7840.833333333333</v>
      </c>
      <c r="BL22" s="375">
        <f t="shared" ref="BL22:BP22" si="470">SUM(BL23:BL27)</f>
        <v>7534</v>
      </c>
      <c r="BM22" s="77">
        <f t="shared" ref="BM22:BN22" si="471">SUM(BM23:BM27)</f>
        <v>6935</v>
      </c>
      <c r="BN22" s="33">
        <f t="shared" si="471"/>
        <v>7341</v>
      </c>
      <c r="BO22" s="184">
        <f t="shared" si="470"/>
        <v>14182</v>
      </c>
      <c r="BP22" s="33">
        <f t="shared" si="470"/>
        <v>7075</v>
      </c>
      <c r="BQ22" s="70">
        <f t="shared" ref="BQ22:BR22" si="472">SUM(BQ23:BQ27)</f>
        <v>6975</v>
      </c>
      <c r="BR22" s="624">
        <f t="shared" si="472"/>
        <v>8839</v>
      </c>
      <c r="BS22" s="70">
        <f t="shared" ref="BS22:BT22" si="473">SUM(BS23:BS27)</f>
        <v>7077</v>
      </c>
      <c r="BT22" s="624">
        <f t="shared" si="473"/>
        <v>8034</v>
      </c>
      <c r="BU22" s="624">
        <f t="shared" ref="BU22" si="474">SUM(BU23:BU27)</f>
        <v>8445</v>
      </c>
      <c r="BV22" s="624">
        <f t="shared" ref="BV22:BW22" si="475">SUM(BV23:BV27)</f>
        <v>6607</v>
      </c>
      <c r="BW22" s="624">
        <f t="shared" si="475"/>
        <v>7352</v>
      </c>
      <c r="BX22" s="130">
        <f t="shared" ref="BX22:BX28" si="476">SUM(BL22:BW22)</f>
        <v>96396</v>
      </c>
      <c r="BY22" s="163">
        <f t="shared" ref="BY22:BY30" si="477">SUM(BL22:BW22)/$BX$4</f>
        <v>8033</v>
      </c>
      <c r="BZ22" s="624">
        <f t="shared" ref="BZ22:CA22" si="478">SUM(BZ23:BZ27)</f>
        <v>7541</v>
      </c>
      <c r="CA22" s="77">
        <f t="shared" si="478"/>
        <v>7048</v>
      </c>
      <c r="CB22" s="33">
        <f t="shared" ref="CB22:CC22" si="479">SUM(CB23:CB27)</f>
        <v>6782</v>
      </c>
      <c r="CC22" s="184">
        <f t="shared" si="479"/>
        <v>7289</v>
      </c>
      <c r="CD22" s="33">
        <f t="shared" ref="CD22:CE22" si="480">SUM(CD23:CD27)</f>
        <v>7028</v>
      </c>
      <c r="CE22" s="70">
        <f t="shared" si="480"/>
        <v>7247</v>
      </c>
      <c r="CF22" s="624">
        <f t="shared" ref="CF22:CG22" si="481">SUM(CF23:CF27)</f>
        <v>6883</v>
      </c>
      <c r="CG22" s="70">
        <f t="shared" si="481"/>
        <v>7569</v>
      </c>
      <c r="CH22" s="624">
        <f t="shared" ref="CH22:CI22" si="482">SUM(CH23:CH27)</f>
        <v>7006</v>
      </c>
      <c r="CI22" s="624">
        <f t="shared" si="482"/>
        <v>6358</v>
      </c>
      <c r="CJ22" s="624">
        <f t="shared" ref="CJ22:CK22" si="483">SUM(CJ23:CJ27)</f>
        <v>5948</v>
      </c>
      <c r="CK22" s="624">
        <f t="shared" si="483"/>
        <v>6524</v>
      </c>
      <c r="CL22" s="130">
        <f t="shared" ref="CL22:CL28" si="484">SUM(BZ22:CK22)</f>
        <v>83223</v>
      </c>
      <c r="CM22" s="163">
        <f t="shared" ref="CM22:CM30" si="485">SUM(BZ22:CK22)/$CL$4</f>
        <v>6935.25</v>
      </c>
      <c r="CN22" s="624">
        <f t="shared" ref="CN22:CO22" si="486">SUM(CN23:CN27)</f>
        <v>6679</v>
      </c>
      <c r="CO22" s="77">
        <f t="shared" si="486"/>
        <v>7131</v>
      </c>
      <c r="CP22" s="33">
        <f t="shared" ref="CP22:CQ22" si="487">SUM(CP23:CP27)</f>
        <v>6183</v>
      </c>
      <c r="CQ22" s="184">
        <f t="shared" si="487"/>
        <v>7343</v>
      </c>
      <c r="CR22" s="33">
        <f t="shared" ref="CR22:CS22" si="488">SUM(CR23:CR27)</f>
        <v>6061</v>
      </c>
      <c r="CS22" s="184">
        <f t="shared" si="488"/>
        <v>6053</v>
      </c>
      <c r="CT22" s="211">
        <f t="shared" ref="CT22:CU22" si="489">SUM(CT23:CT27)</f>
        <v>6951</v>
      </c>
      <c r="CU22" s="77">
        <f t="shared" si="489"/>
        <v>6584</v>
      </c>
      <c r="CV22" s="624">
        <f t="shared" ref="CV22:CW22" si="490">SUM(CV23:CV27)</f>
        <v>6181</v>
      </c>
      <c r="CW22" s="1061">
        <f t="shared" si="490"/>
        <v>5205</v>
      </c>
      <c r="CX22" s="624">
        <f t="shared" ref="CX22:CY22" si="491">SUM(CX23:CX27)</f>
        <v>5680</v>
      </c>
      <c r="CY22" s="77">
        <f t="shared" si="491"/>
        <v>5484</v>
      </c>
      <c r="CZ22" s="130">
        <f t="shared" ref="CZ22:CZ28" si="492">SUM(CN22:CY22)</f>
        <v>75535</v>
      </c>
      <c r="DA22" s="163">
        <f t="shared" ref="DA22:DA30" si="493">SUM(CN22:CY22)/$CZ$4</f>
        <v>6294.583333333333</v>
      </c>
      <c r="DB22" s="624">
        <f t="shared" ref="DB22:DC22" si="494">SUM(DB23:DB27)</f>
        <v>5350</v>
      </c>
      <c r="DC22" s="77">
        <f t="shared" si="494"/>
        <v>6023</v>
      </c>
      <c r="DD22" s="33">
        <f t="shared" ref="DD22:DE22" si="495">SUM(DD23:DD27)</f>
        <v>4888</v>
      </c>
      <c r="DE22" s="184">
        <f t="shared" si="495"/>
        <v>5606</v>
      </c>
      <c r="DF22" s="33">
        <f t="shared" ref="DF22:DG22" si="496">SUM(DF23:DF27)</f>
        <v>4913</v>
      </c>
      <c r="DG22" s="184">
        <f t="shared" si="496"/>
        <v>4578</v>
      </c>
      <c r="DH22" s="211">
        <f t="shared" ref="DH22:DI22" si="497">SUM(DH23:DH27)</f>
        <v>6718</v>
      </c>
      <c r="DI22" s="77">
        <f t="shared" si="497"/>
        <v>6309</v>
      </c>
      <c r="DJ22" s="624">
        <f t="shared" ref="DJ22:DK22" si="498">SUM(DJ23:DJ27)</f>
        <v>6009</v>
      </c>
      <c r="DK22" s="77">
        <f t="shared" si="498"/>
        <v>6042</v>
      </c>
      <c r="DL22" s="624">
        <f t="shared" ref="DL22" si="499">SUM(DL23:DL27)</f>
        <v>5449</v>
      </c>
      <c r="DM22" s="77"/>
      <c r="DN22" s="130">
        <f t="shared" ref="DN22:DN28" si="500">SUM(DB22:DM22)</f>
        <v>61885</v>
      </c>
      <c r="DO22" s="163">
        <f t="shared" ref="DO22:DO30" si="501">SUM(DB22:DM22)/$DN$4</f>
        <v>5625.909090909091</v>
      </c>
      <c r="DP22" s="624"/>
      <c r="DQ22" s="77"/>
      <c r="DR22" s="33"/>
      <c r="DS22" s="184"/>
      <c r="DT22" s="33"/>
      <c r="DU22" s="184"/>
      <c r="DV22" s="211"/>
      <c r="DW22" s="77"/>
      <c r="DX22" s="624"/>
      <c r="DY22" s="77"/>
      <c r="DZ22" s="624"/>
      <c r="EA22" s="77"/>
      <c r="EB22" s="130">
        <f t="shared" ref="EB22:EB28" si="502">SUM(DP22:EA22)</f>
        <v>0</v>
      </c>
      <c r="EC22" s="163" t="e">
        <f t="shared" ref="EC22:EC30" si="503">SUM(DP22:EA22)/$EB$4</f>
        <v>#DIV/0!</v>
      </c>
      <c r="ED22" s="662">
        <f t="shared" ref="ED22:ED30" si="504">AX22-AU22</f>
        <v>911</v>
      </c>
      <c r="EE22" s="663">
        <f t="shared" ref="EE22:EE30" si="505">ED22/AU22</f>
        <v>0.14437400950871632</v>
      </c>
      <c r="EF22" s="662">
        <f t="shared" ref="EF22:EF30" si="506">AY22-AX22</f>
        <v>-267</v>
      </c>
      <c r="EG22" s="663">
        <f t="shared" ref="EG22:EG30" si="507">EF22/AX22</f>
        <v>-3.6975488159534692E-2</v>
      </c>
      <c r="EH22" s="662">
        <f t="shared" ref="EH22:EH30" si="508">AZ22-AY22</f>
        <v>538</v>
      </c>
      <c r="EI22" s="663">
        <f t="shared" ref="EI22:EI30" si="509">EH22/AY22</f>
        <v>7.736554501006615E-2</v>
      </c>
      <c r="EJ22" s="662">
        <f t="shared" ref="EJ22:EJ30" si="510">BA22-AZ22</f>
        <v>6314</v>
      </c>
      <c r="EK22" s="663">
        <f t="shared" ref="EK22:EK30" si="511">EJ22/AZ22</f>
        <v>0.84276561665776828</v>
      </c>
      <c r="EL22" s="662">
        <f t="shared" ref="EL22:EL30" si="512">BB22-BA22</f>
        <v>-5088</v>
      </c>
      <c r="EM22" s="663">
        <f t="shared" ref="EM22:EM30" si="513">EL22/BA22</f>
        <v>-0.36853541938287698</v>
      </c>
      <c r="EN22" s="662">
        <f t="shared" ref="EN22:EN30" si="514">BC22-BB22</f>
        <v>-1134</v>
      </c>
      <c r="EO22" s="663">
        <f t="shared" ref="EO22:EO30" si="515">EN22/BB22</f>
        <v>-0.13007570543702685</v>
      </c>
      <c r="EP22" s="662">
        <f t="shared" ref="EP22:EP30" si="516">BD22-BC22</f>
        <v>816</v>
      </c>
      <c r="EQ22" s="663">
        <f t="shared" ref="EQ22:EQ30" si="517">EP22/BC22</f>
        <v>0.10759493670886076</v>
      </c>
      <c r="ER22" s="662">
        <f t="shared" ref="ER22:ER30" si="518">BE22-BD22</f>
        <v>-1690</v>
      </c>
      <c r="ES22" s="663">
        <f t="shared" ref="ES22:ES30" si="519">ER22/BD22</f>
        <v>-0.2011904761904762</v>
      </c>
      <c r="ET22" s="662">
        <f t="shared" ref="ET22:ET30" si="520">BF22-BE22</f>
        <v>22</v>
      </c>
      <c r="EU22" s="663">
        <f t="shared" ref="EU22:EU30" si="521">ET22/BE22</f>
        <v>3.2786885245901639E-3</v>
      </c>
      <c r="EV22" s="662">
        <f t="shared" ref="EV22:EV30" si="522">BG22-BF22</f>
        <v>-32</v>
      </c>
      <c r="EW22" s="109">
        <f t="shared" ref="EW22:EW30" si="523">EV22/BF22</f>
        <v>-4.7534165181224008E-3</v>
      </c>
      <c r="EX22" s="662">
        <f t="shared" ref="EX22:EX30" si="524">BH22-BG22</f>
        <v>-37</v>
      </c>
      <c r="EY22" s="663">
        <f t="shared" ref="EY22:EY30" si="525">EX22/BG22</f>
        <v>-5.5223880597014925E-3</v>
      </c>
      <c r="EZ22" s="662">
        <f t="shared" ref="EZ22:EZ30" si="526">BI22-BH22</f>
        <v>447</v>
      </c>
      <c r="FA22" s="663">
        <f t="shared" ref="FA22:FA30" si="527">EZ22/BH22</f>
        <v>6.7086897793786585E-2</v>
      </c>
      <c r="FB22" s="662">
        <f t="shared" ref="FB22:FB30" si="528">BL22-BI22</f>
        <v>424</v>
      </c>
      <c r="FC22" s="663">
        <f t="shared" ref="FC22:FC30" si="529">FB22/BI22</f>
        <v>5.9634317862165963E-2</v>
      </c>
      <c r="FD22" s="315">
        <f t="shared" ref="FD22:FD30" si="530">BM22-BL22</f>
        <v>-599</v>
      </c>
      <c r="FE22" s="402">
        <f t="shared" ref="FE22:FE30" si="531">FD22/BL22</f>
        <v>-7.9506238385983544E-2</v>
      </c>
      <c r="FF22" s="315">
        <f t="shared" ref="FF22:FF30" si="532">BN22-BM22</f>
        <v>406</v>
      </c>
      <c r="FG22" s="402">
        <f t="shared" ref="FG22:FG30" si="533">FF22/BM22</f>
        <v>5.8543619322278299E-2</v>
      </c>
      <c r="FH22" s="315">
        <f t="shared" ref="FH22:FH30" si="534">BO22-BN22</f>
        <v>6841</v>
      </c>
      <c r="FI22" s="402">
        <f t="shared" ref="FI22:FI30" si="535">FH22/BN22</f>
        <v>0.93188938836670754</v>
      </c>
      <c r="FJ22" s="315">
        <f t="shared" ref="FJ22:FJ30" si="536">BP22-BO22</f>
        <v>-7107</v>
      </c>
      <c r="FK22" s="402">
        <f t="shared" ref="FK22:FK30" si="537">FJ22/BO22</f>
        <v>-0.50112819066422221</v>
      </c>
      <c r="FL22" s="315">
        <f t="shared" ref="FL22:FL30" si="538">BQ22-BP22</f>
        <v>-100</v>
      </c>
      <c r="FM22" s="402">
        <f t="shared" ref="FM22:FM30" si="539">FL22/BP22</f>
        <v>-1.4134275618374558E-2</v>
      </c>
      <c r="FN22" s="315">
        <f t="shared" ref="FN22:FN30" si="540">BR22-BQ22</f>
        <v>1864</v>
      </c>
      <c r="FO22" s="402">
        <f t="shared" ref="FO22:FO30" si="541">FN22/BQ22</f>
        <v>0.26724014336917562</v>
      </c>
      <c r="FP22" s="315">
        <f t="shared" ref="FP22:FP30" si="542">BS22-BR22</f>
        <v>-1762</v>
      </c>
      <c r="FQ22" s="402">
        <f t="shared" ref="FQ22:FQ30" si="543">FP22/BR22</f>
        <v>-0.19934381717388844</v>
      </c>
      <c r="FR22" s="315">
        <f t="shared" ref="FR22:FR30" si="544">BT22-BS22</f>
        <v>957</v>
      </c>
      <c r="FS22" s="402">
        <f t="shared" ref="FS22:FS30" si="545">FR22/BS22</f>
        <v>0.13522679101314117</v>
      </c>
      <c r="FT22" s="315">
        <f t="shared" ref="FT22:FT30" si="546">BU22-BT22</f>
        <v>411</v>
      </c>
      <c r="FU22" s="402">
        <f t="shared" ref="FU22:FU30" si="547">FT22/BT22</f>
        <v>5.1157580283793878E-2</v>
      </c>
      <c r="FV22" s="315">
        <f t="shared" ref="FV22:FV30" si="548">BV22-BU22</f>
        <v>-1838</v>
      </c>
      <c r="FW22" s="402">
        <f t="shared" ref="FW22:FW30" si="549">FV22/BU22</f>
        <v>-0.21764357608052101</v>
      </c>
      <c r="FX22" s="315">
        <f t="shared" ref="FX22:FX30" si="550">BW22-BV22</f>
        <v>745</v>
      </c>
      <c r="FY22" s="402">
        <f t="shared" ref="FY22:FY30" si="551">FX22/BV22</f>
        <v>0.11275919479340094</v>
      </c>
      <c r="FZ22" s="315">
        <f t="shared" ref="FZ22:FZ30" si="552">BZ22-BW22</f>
        <v>189</v>
      </c>
      <c r="GA22" s="402">
        <f t="shared" ref="GA22:GA30" si="553">FZ22/BW22</f>
        <v>2.5707290533188248E-2</v>
      </c>
      <c r="GB22" s="315">
        <f t="shared" ref="GB22:GB30" si="554">CA22-BZ22</f>
        <v>-493</v>
      </c>
      <c r="GC22" s="402">
        <f t="shared" ref="GC22:GC30" si="555">GB22/BZ22</f>
        <v>-6.5375944834902527E-2</v>
      </c>
      <c r="GD22" s="315">
        <f t="shared" ref="GD22:GD30" si="556">CB22-CA22</f>
        <v>-266</v>
      </c>
      <c r="GE22" s="402">
        <f t="shared" ref="GE22:GE30" si="557">GD22/CA22</f>
        <v>-3.7741203178206582E-2</v>
      </c>
      <c r="GF22" s="315">
        <f t="shared" ref="GF22:GF30" si="558">CC22-CB22</f>
        <v>507</v>
      </c>
      <c r="GG22" s="402">
        <f t="shared" ref="GG22:GG30" si="559">GF22/CB22</f>
        <v>7.4756708935417276E-2</v>
      </c>
      <c r="GH22" s="315">
        <f t="shared" ref="GH22:GH30" si="560">CD22-CC22</f>
        <v>-261</v>
      </c>
      <c r="GI22" s="402">
        <f t="shared" ref="GI22:GI30" si="561">GH22/CC22</f>
        <v>-3.5807380985045961E-2</v>
      </c>
      <c r="GJ22" s="315">
        <f t="shared" ref="GJ22:GJ30" si="562">CE22-CD22</f>
        <v>219</v>
      </c>
      <c r="GK22" s="402">
        <f t="shared" ref="GK22:GK30" si="563">GJ22/CD22</f>
        <v>3.1161070005691519E-2</v>
      </c>
      <c r="GL22" s="315">
        <f t="shared" ref="GL22:GL30" si="564">CF22-CE22</f>
        <v>-364</v>
      </c>
      <c r="GM22" s="402">
        <f t="shared" ref="GM22:GM30" si="565">GL22/CE22</f>
        <v>-5.0227680419483924E-2</v>
      </c>
      <c r="GN22" s="315">
        <f t="shared" ref="GN22:GN30" si="566">CG22-CF22</f>
        <v>686</v>
      </c>
      <c r="GO22" s="402">
        <f t="shared" ref="GO22:GO30" si="567">GN22/CF22</f>
        <v>9.9665843382246114E-2</v>
      </c>
      <c r="GP22" s="315">
        <f t="shared" ref="GP22:GP30" si="568">CH22-CG22</f>
        <v>-563</v>
      </c>
      <c r="GQ22" s="402">
        <f t="shared" ref="GQ22:GQ30" si="569">GP22/CG22</f>
        <v>-7.4382349055357372E-2</v>
      </c>
      <c r="GR22" s="315">
        <f t="shared" ref="GR22:GR30" si="570">CI22-CH22</f>
        <v>-648</v>
      </c>
      <c r="GS22" s="402">
        <f t="shared" ref="GS22:GS30" si="571">GR22/CH22</f>
        <v>-9.2492149586069078E-2</v>
      </c>
      <c r="GT22" s="315">
        <f t="shared" ref="GT22:GT30" si="572">CJ22-CI22</f>
        <v>-410</v>
      </c>
      <c r="GU22" s="402">
        <f t="shared" ref="GU22:GU30" si="573">GT22/CI22</f>
        <v>-6.4485687323057567E-2</v>
      </c>
      <c r="GV22" s="315">
        <f t="shared" ref="GV22:GV30" si="574">CK22-CJ22</f>
        <v>576</v>
      </c>
      <c r="GW22" s="402">
        <f t="shared" ref="GW22:GW30" si="575">GV22/CJ22</f>
        <v>9.6839273705447204E-2</v>
      </c>
      <c r="GX22" s="315">
        <f t="shared" ref="GX22:GX30" si="576">CN22-CK22</f>
        <v>155</v>
      </c>
      <c r="GY22" s="402">
        <f t="shared" ref="GY22:GY30" si="577">GX22/CK22</f>
        <v>2.3758430410790926E-2</v>
      </c>
      <c r="GZ22" s="315">
        <f t="shared" ref="GZ22:GZ30" si="578">CO22-CN22</f>
        <v>452</v>
      </c>
      <c r="HA22" s="402">
        <f t="shared" ref="HA22:HA30" si="579">GZ22/CN22</f>
        <v>6.7674801617008534E-2</v>
      </c>
      <c r="HB22" s="315">
        <f t="shared" ref="HB22:HB30" si="580">CP22-CO22</f>
        <v>-948</v>
      </c>
      <c r="HC22" s="402">
        <f t="shared" ref="HC22:HC30" si="581">HB22/CO22</f>
        <v>-0.13294068153134203</v>
      </c>
      <c r="HD22" s="315">
        <f t="shared" ref="HD22:HD30" si="582">CQ22-CP22</f>
        <v>1160</v>
      </c>
      <c r="HE22" s="402">
        <f t="shared" ref="HE22:HE30" si="583">HD22/CP22</f>
        <v>0.18761119197800422</v>
      </c>
      <c r="HF22" s="315">
        <f t="shared" ref="HF22:HF30" si="584">CR22-CQ22</f>
        <v>-1282</v>
      </c>
      <c r="HG22" s="402">
        <f t="shared" ref="HG22:HG30" si="585">HF22/CQ22</f>
        <v>-0.17458804303418221</v>
      </c>
      <c r="HH22" s="315">
        <f t="shared" ref="HH22:HH30" si="586">CS22-CR22</f>
        <v>-8</v>
      </c>
      <c r="HI22" s="402">
        <f t="shared" ref="HI22:HI30" si="587">HH22/CR22</f>
        <v>-1.3199142055766375E-3</v>
      </c>
      <c r="HJ22" s="315">
        <f t="shared" ref="HJ22:HJ30" si="588">CT22-CS22</f>
        <v>898</v>
      </c>
      <c r="HK22" s="402">
        <f t="shared" ref="HK22:HK30" si="589">HJ22/CS22</f>
        <v>0.14835618701470346</v>
      </c>
      <c r="HL22" s="315">
        <f t="shared" ref="HL22:HL30" si="590">CU22-CT22</f>
        <v>-367</v>
      </c>
      <c r="HM22" s="402">
        <f t="shared" ref="HM22:HM30" si="591">HL22/CT22</f>
        <v>-5.2798158538339808E-2</v>
      </c>
      <c r="HN22" s="315">
        <f t="shared" ref="HN22:HN30" si="592">CV22-CU22</f>
        <v>-403</v>
      </c>
      <c r="HO22" s="402">
        <f t="shared" ref="HO22:HO30" si="593">HN22/CU22</f>
        <v>-6.1208991494532197E-2</v>
      </c>
      <c r="HP22" s="315">
        <f t="shared" ref="HP22:HP30" si="594">CW22-CV22</f>
        <v>-976</v>
      </c>
      <c r="HQ22" s="402">
        <f t="shared" ref="HQ22:HQ30" si="595">HP22/CV22</f>
        <v>-0.15790325190098689</v>
      </c>
      <c r="HR22" s="315">
        <f t="shared" ref="HR22:HR30" si="596">CX22-CW22</f>
        <v>475</v>
      </c>
      <c r="HS22" s="402">
        <f t="shared" ref="HS22:HS30" si="597">HR22/CW22</f>
        <v>9.1258405379442839E-2</v>
      </c>
      <c r="HT22" s="315">
        <f t="shared" ref="HT22:HT30" si="598">CY22-CX22</f>
        <v>-196</v>
      </c>
      <c r="HU22" s="402">
        <f t="shared" ref="HU22:HU30" si="599">HT22/CX22</f>
        <v>-3.4507042253521129E-2</v>
      </c>
      <c r="HV22" s="315">
        <f t="shared" ref="HV22:HV30" si="600">DB22-CY22</f>
        <v>-134</v>
      </c>
      <c r="HW22" s="402">
        <f t="shared" ref="HW22:HW30" si="601">HV22/CY22</f>
        <v>-2.4434719183078046E-2</v>
      </c>
      <c r="HX22" s="315">
        <f t="shared" ref="HX22:HX30" si="602">DC22-DB22</f>
        <v>673</v>
      </c>
      <c r="HY22" s="402">
        <f t="shared" ref="HY22:HY30" si="603">HX22/DB22</f>
        <v>0.1257943925233645</v>
      </c>
      <c r="HZ22" s="315">
        <f t="shared" ref="HZ22:HZ30" si="604">DD22-DC22</f>
        <v>-1135</v>
      </c>
      <c r="IA22" s="402">
        <f t="shared" ref="IA22:IA30" si="605">HZ22/DD22</f>
        <v>-0.2322013093289689</v>
      </c>
      <c r="IB22" s="315">
        <f t="shared" ref="IB22:IB30" si="606">DE22-DD22</f>
        <v>718</v>
      </c>
      <c r="IC22" s="402">
        <f t="shared" ref="IC22:IC30" si="607">IB22/DD22</f>
        <v>0.14689034369885434</v>
      </c>
      <c r="ID22" s="315">
        <f t="shared" ref="ID22:ID30" si="608">DF22-DE22</f>
        <v>-693</v>
      </c>
      <c r="IE22" s="402">
        <f t="shared" ref="IE22:IE30" si="609">ID22/DO22</f>
        <v>-0.12318009210632624</v>
      </c>
      <c r="IF22" s="315">
        <f t="shared" ref="IF22:IF30" si="610">DG22-DF22</f>
        <v>-335</v>
      </c>
      <c r="IG22" s="402">
        <f t="shared" ref="IG22:IG30" si="611">IF22/DF22</f>
        <v>-6.8186444127824139E-2</v>
      </c>
      <c r="IH22" s="315">
        <f t="shared" ref="IH22:IH30" si="612">DH22-DG22</f>
        <v>2140</v>
      </c>
      <c r="II22" s="402">
        <f t="shared" ref="II22:II30" si="613">IH22/DG22</f>
        <v>0.46745303626037571</v>
      </c>
      <c r="IJ22" s="315">
        <f t="shared" ref="IJ22:IJ30" si="614">DI22-DH22</f>
        <v>-409</v>
      </c>
      <c r="IK22" s="402">
        <f t="shared" ref="IK22:IK30" si="615">IJ22/DH22</f>
        <v>-6.0881214647216436E-2</v>
      </c>
      <c r="IL22" s="315">
        <f t="shared" ref="IL22:IL30" si="616">DJ22-DI22</f>
        <v>-300</v>
      </c>
      <c r="IM22" s="402">
        <f t="shared" ref="IM22:IM30" si="617">IL22/DI22</f>
        <v>-4.7551117451260103E-2</v>
      </c>
      <c r="IN22" s="315">
        <f t="shared" ref="IN22:IN30" si="618">DK22-DJ22</f>
        <v>33</v>
      </c>
      <c r="IO22" s="402">
        <f t="shared" ref="IO22:IO30" si="619">IN22/DJ22</f>
        <v>5.4917623564653024E-3</v>
      </c>
      <c r="IP22" s="315">
        <f t="shared" ref="IP22:IP30" si="620">DL22-DK22</f>
        <v>-593</v>
      </c>
      <c r="IQ22" s="402">
        <f t="shared" ref="IQ22:IQ30" si="621">IP22/DK22</f>
        <v>-9.8146309169149293E-2</v>
      </c>
      <c r="IR22" s="315">
        <f t="shared" ref="IR22:IR30" si="622">EK22-EJ22</f>
        <v>-6313.1572343833423</v>
      </c>
      <c r="IS22" s="402">
        <f t="shared" ref="IS22:IS30" si="623">IR22/EJ22</f>
        <v>-0.99986652429257872</v>
      </c>
      <c r="IT22" s="315">
        <f t="shared" si="317"/>
        <v>0</v>
      </c>
      <c r="IU22" s="402" t="e">
        <f t="shared" si="318"/>
        <v>#DIV/0!</v>
      </c>
      <c r="IV22" s="315">
        <f t="shared" si="319"/>
        <v>0</v>
      </c>
      <c r="IW22" s="402" t="e">
        <f t="shared" si="320"/>
        <v>#DIV/0!</v>
      </c>
      <c r="IX22" s="315">
        <f t="shared" si="321"/>
        <v>0</v>
      </c>
      <c r="IY22" s="402" t="e">
        <f t="shared" si="322"/>
        <v>#DIV/0!</v>
      </c>
      <c r="IZ22" s="315">
        <f t="shared" si="323"/>
        <v>0</v>
      </c>
      <c r="JA22" s="402" t="e">
        <f t="shared" si="324"/>
        <v>#DIV/0!</v>
      </c>
      <c r="JB22" s="315">
        <f t="shared" si="325"/>
        <v>0</v>
      </c>
      <c r="JC22" s="402" t="e">
        <f t="shared" si="326"/>
        <v>#DIV/0!</v>
      </c>
      <c r="JD22" s="315">
        <f t="shared" si="327"/>
        <v>0</v>
      </c>
      <c r="JE22" s="402" t="e">
        <f t="shared" si="328"/>
        <v>#DIV/0!</v>
      </c>
      <c r="JF22" s="315">
        <f t="shared" si="329"/>
        <v>0</v>
      </c>
      <c r="JG22" s="402" t="e">
        <f t="shared" si="330"/>
        <v>#DIV/0!</v>
      </c>
      <c r="JH22" s="315">
        <f t="shared" si="331"/>
        <v>0</v>
      </c>
      <c r="JI22" s="402" t="e">
        <f t="shared" si="332"/>
        <v>#DIV/0!</v>
      </c>
      <c r="JJ22" s="315">
        <f t="shared" si="333"/>
        <v>0</v>
      </c>
      <c r="JK22" s="402" t="e">
        <f t="shared" si="334"/>
        <v>#DIV/0!</v>
      </c>
      <c r="JL22" s="315">
        <f t="shared" si="335"/>
        <v>0</v>
      </c>
      <c r="JM22" s="402" t="e">
        <f t="shared" si="336"/>
        <v>#DIV/0!</v>
      </c>
      <c r="JN22" s="315">
        <f t="shared" si="337"/>
        <v>0</v>
      </c>
      <c r="JO22" s="402" t="e">
        <f t="shared" si="338"/>
        <v>#DIV/0!</v>
      </c>
      <c r="JP22" s="315">
        <f t="shared" si="339"/>
        <v>0</v>
      </c>
      <c r="JQ22" s="402" t="e">
        <f t="shared" si="340"/>
        <v>#DIV/0!</v>
      </c>
      <c r="JR22" s="624">
        <f t="shared" ref="JR22:JR30" si="624">CX22</f>
        <v>5680</v>
      </c>
      <c r="JS22" s="1061">
        <f t="shared" ref="JS22:JS30" si="625">DL22</f>
        <v>5449</v>
      </c>
      <c r="JT22" s="662">
        <f t="shared" ref="JT22:JT30" si="626">JS22-JR22</f>
        <v>-231</v>
      </c>
      <c r="JU22" s="109">
        <f t="shared" ref="JU22:JU30" si="627">IF(ISERROR(JT22/JR22),0,JT22/JR22)</f>
        <v>-4.0669014084507044E-2</v>
      </c>
      <c r="JV22" s="698"/>
      <c r="JW22" s="698"/>
      <c r="JX22" s="698"/>
      <c r="JY22" t="str">
        <f t="shared" ref="JY22:JY30" si="628">E22</f>
        <v xml:space="preserve">Number of New Tickets </v>
      </c>
      <c r="JZ22" s="262" t="e">
        <f>#REF!</f>
        <v>#REF!</v>
      </c>
      <c r="KA22" s="262" t="e">
        <f>#REF!</f>
        <v>#REF!</v>
      </c>
      <c r="KB22" s="262" t="e">
        <f>#REF!</f>
        <v>#REF!</v>
      </c>
      <c r="KC22" s="262" t="e">
        <f>#REF!</f>
        <v>#REF!</v>
      </c>
      <c r="KD22" s="262" t="e">
        <f>#REF!</f>
        <v>#REF!</v>
      </c>
      <c r="KE22" s="262" t="e">
        <f>#REF!</f>
        <v>#REF!</v>
      </c>
      <c r="KF22" s="262" t="e">
        <f>#REF!</f>
        <v>#REF!</v>
      </c>
      <c r="KG22" s="262" t="e">
        <f>#REF!</f>
        <v>#REF!</v>
      </c>
      <c r="KH22" s="262" t="e">
        <f>#REF!</f>
        <v>#REF!</v>
      </c>
      <c r="KI22" s="262" t="e">
        <f>#REF!</f>
        <v>#REF!</v>
      </c>
      <c r="KJ22" s="262" t="e">
        <f>#REF!</f>
        <v>#REF!</v>
      </c>
      <c r="KK22" s="263">
        <f t="shared" ref="KK22:KK30" si="629">AJ22</f>
        <v>6768</v>
      </c>
      <c r="KL22" s="263">
        <f t="shared" ref="KL22:KL30" si="630">AK22</f>
        <v>6949</v>
      </c>
      <c r="KM22" s="263">
        <f t="shared" ref="KM22:KM30" si="631">AL22</f>
        <v>5345</v>
      </c>
      <c r="KN22" s="263">
        <f t="shared" ref="KN22:KN30" si="632">AM22</f>
        <v>9088</v>
      </c>
      <c r="KO22" s="263">
        <f t="shared" ref="KO22:KO30" si="633">AN22</f>
        <v>6219</v>
      </c>
      <c r="KP22" s="263">
        <f t="shared" ref="KP22:KP30" si="634">AO22</f>
        <v>5518</v>
      </c>
      <c r="KQ22" s="263">
        <f t="shared" ref="KQ22:KQ30" si="635">AP22</f>
        <v>7380</v>
      </c>
      <c r="KR22" s="263">
        <f t="shared" ref="KR22:KR30" si="636">AQ22</f>
        <v>6960</v>
      </c>
      <c r="KS22" s="263">
        <f t="shared" ref="KS22:KS30" si="637">AR22</f>
        <v>6079</v>
      </c>
      <c r="KT22" s="263">
        <f t="shared" ref="KT22:KT30" si="638">AS22</f>
        <v>6613</v>
      </c>
      <c r="KU22" s="263">
        <f t="shared" ref="KU22:KU30" si="639">AT22</f>
        <v>8313</v>
      </c>
      <c r="KV22" s="263">
        <f t="shared" ref="KV22:KV30" si="640">AU22</f>
        <v>6310</v>
      </c>
      <c r="KW22" s="263">
        <f t="shared" ref="KW22:KW30" si="641">AX22</f>
        <v>7221</v>
      </c>
      <c r="KX22" s="263">
        <f t="shared" ref="KX22:KX30" si="642">AY22</f>
        <v>6954</v>
      </c>
      <c r="KY22" s="263">
        <f t="shared" ref="KY22:KY30" si="643">AZ22</f>
        <v>7492</v>
      </c>
      <c r="KZ22" s="263">
        <f t="shared" ref="KZ22:KZ30" si="644">BA22</f>
        <v>13806</v>
      </c>
      <c r="LA22" s="263">
        <f t="shared" ref="LA22:LA30" si="645">BB22</f>
        <v>8718</v>
      </c>
      <c r="LB22" s="263">
        <f t="shared" ref="LB22:LB30" si="646">BC22</f>
        <v>7584</v>
      </c>
      <c r="LC22" s="263">
        <f t="shared" ref="LC22:LC30" si="647">BD22</f>
        <v>8400</v>
      </c>
      <c r="LD22" s="263">
        <f t="shared" ref="LD22:LD30" si="648">BE22</f>
        <v>6710</v>
      </c>
      <c r="LE22" s="263">
        <f t="shared" ref="LE22:LE30" si="649">BF22</f>
        <v>6732</v>
      </c>
      <c r="LF22" s="263">
        <f t="shared" ref="LF22:LF30" si="650">BG22</f>
        <v>6700</v>
      </c>
      <c r="LG22" s="263">
        <f t="shared" ref="LG22:LG30" si="651">BH22</f>
        <v>6663</v>
      </c>
      <c r="LH22" s="263">
        <f t="shared" ref="LH22:LH30" si="652">BI22</f>
        <v>7110</v>
      </c>
      <c r="LI22" s="788">
        <f t="shared" ref="LI22:LI30" si="653">BL22</f>
        <v>7534</v>
      </c>
      <c r="LJ22" s="788">
        <f t="shared" ref="LJ22:LJ30" si="654">BM22</f>
        <v>6935</v>
      </c>
      <c r="LK22" s="788">
        <f t="shared" ref="LK22:LK30" si="655">BN22</f>
        <v>7341</v>
      </c>
      <c r="LL22" s="788">
        <f t="shared" ref="LL22:LL30" si="656">BO22</f>
        <v>14182</v>
      </c>
      <c r="LM22" s="788">
        <f t="shared" ref="LM22:LM30" si="657">BP22</f>
        <v>7075</v>
      </c>
      <c r="LN22" s="788">
        <f t="shared" ref="LN22:LN30" si="658">BQ22</f>
        <v>6975</v>
      </c>
      <c r="LO22" s="788">
        <f t="shared" ref="LO22:LO30" si="659">BR22</f>
        <v>8839</v>
      </c>
      <c r="LP22" s="788">
        <f t="shared" ref="LP22:LP30" si="660">BS22</f>
        <v>7077</v>
      </c>
      <c r="LQ22" s="788">
        <f t="shared" ref="LQ22:LQ30" si="661">BT22</f>
        <v>8034</v>
      </c>
      <c r="LR22" s="788">
        <f t="shared" ref="LR22:LR30" si="662">BU22</f>
        <v>8445</v>
      </c>
      <c r="LS22" s="788">
        <f t="shared" ref="LS22:LS30" si="663">BV22</f>
        <v>6607</v>
      </c>
      <c r="LT22" s="788">
        <f t="shared" ref="LT22:LT30" si="664">BW22</f>
        <v>7352</v>
      </c>
      <c r="LU22" s="900">
        <f t="shared" ref="LU22:LU30" si="665">BZ22</f>
        <v>7541</v>
      </c>
      <c r="LV22" s="900">
        <f t="shared" ref="LV22:LV30" si="666">CA22</f>
        <v>7048</v>
      </c>
      <c r="LW22" s="900">
        <f t="shared" ref="LW22:LW30" si="667">CB22</f>
        <v>6782</v>
      </c>
      <c r="LX22" s="900">
        <f t="shared" ref="LX22:LX30" si="668">CC22</f>
        <v>7289</v>
      </c>
      <c r="LY22" s="900">
        <f t="shared" ref="LY22:LY30" si="669">CD22</f>
        <v>7028</v>
      </c>
      <c r="LZ22" s="900">
        <f t="shared" ref="LZ22:LZ30" si="670">CE22</f>
        <v>7247</v>
      </c>
      <c r="MA22" s="900">
        <f t="shared" ref="MA22:MA30" si="671">CF22</f>
        <v>6883</v>
      </c>
      <c r="MB22" s="900">
        <f t="shared" ref="MB22:MB30" si="672">CG22</f>
        <v>7569</v>
      </c>
      <c r="MC22" s="900">
        <f t="shared" ref="MC22:MC30" si="673">CH22</f>
        <v>7006</v>
      </c>
      <c r="MD22" s="900">
        <f t="shared" ref="MD22:MD30" si="674">CI22</f>
        <v>6358</v>
      </c>
      <c r="ME22" s="900">
        <f t="shared" ref="ME22:ME30" si="675">CJ22</f>
        <v>5948</v>
      </c>
      <c r="MF22" s="900">
        <f t="shared" ref="MF22:MF30" si="676">CK22</f>
        <v>6524</v>
      </c>
      <c r="MG22" s="959">
        <f t="shared" ref="MG22:MG30" si="677">CN22</f>
        <v>6679</v>
      </c>
      <c r="MH22" s="959">
        <f t="shared" ref="MH22:MH30" si="678">CO22</f>
        <v>7131</v>
      </c>
      <c r="MI22" s="959">
        <f t="shared" ref="MI22:MI30" si="679">CP22</f>
        <v>6183</v>
      </c>
      <c r="MJ22" s="959">
        <f t="shared" ref="MJ22:MJ30" si="680">CQ22</f>
        <v>7343</v>
      </c>
      <c r="MK22" s="959">
        <f t="shared" ref="MK22:MK30" si="681">CR22</f>
        <v>6061</v>
      </c>
      <c r="ML22" s="959">
        <f t="shared" ref="ML22:ML30" si="682">CS22</f>
        <v>6053</v>
      </c>
      <c r="MM22" s="959">
        <f t="shared" ref="MM22:MM30" si="683">CT22</f>
        <v>6951</v>
      </c>
      <c r="MN22" s="959">
        <f t="shared" ref="MN22:MN30" si="684">CU22</f>
        <v>6584</v>
      </c>
      <c r="MO22" s="959">
        <f t="shared" ref="MO22:MO30" si="685">CV22</f>
        <v>6181</v>
      </c>
      <c r="MP22" s="959">
        <f t="shared" ref="MP22:MP30" si="686">CW22</f>
        <v>5205</v>
      </c>
      <c r="MQ22" s="959">
        <f t="shared" ref="MQ22:MQ30" si="687">CX22</f>
        <v>5680</v>
      </c>
      <c r="MR22" s="959">
        <f t="shared" ref="MR22:MR30" si="688">CY22</f>
        <v>5484</v>
      </c>
      <c r="MS22" s="1155">
        <f t="shared" ref="MS22:MS30" si="689">DB22</f>
        <v>5350</v>
      </c>
      <c r="MT22" s="1155">
        <f t="shared" ref="MT22:MT30" si="690">DC22</f>
        <v>6023</v>
      </c>
      <c r="MU22" s="1155">
        <f t="shared" ref="MU22:MU30" si="691">DD22</f>
        <v>4888</v>
      </c>
      <c r="MV22" s="1155">
        <f t="shared" ref="MV22:MV30" si="692">DE22</f>
        <v>5606</v>
      </c>
      <c r="MW22" s="1155">
        <f t="shared" ref="MW22:MW30" si="693">DF22</f>
        <v>4913</v>
      </c>
      <c r="MX22" s="1155">
        <f t="shared" ref="MX22:MX30" si="694">DG22</f>
        <v>4578</v>
      </c>
      <c r="MY22" s="1155">
        <f t="shared" ref="MY22:MY30" si="695">DH22</f>
        <v>6718</v>
      </c>
      <c r="MZ22" s="1155">
        <f t="shared" ref="MZ22:MZ30" si="696">DI22</f>
        <v>6309</v>
      </c>
      <c r="NA22" s="1155">
        <f t="shared" ref="NA22:NA30" si="697">DJ22</f>
        <v>6009</v>
      </c>
      <c r="NB22" s="1155">
        <f t="shared" ref="NB22:NB30" si="698">DK22</f>
        <v>6042</v>
      </c>
      <c r="NC22" s="1155">
        <f t="shared" ref="NC22:NC30" si="699">DL22</f>
        <v>5449</v>
      </c>
      <c r="ND22" s="1155">
        <f t="shared" ref="ND22:ND30" si="700">DM22</f>
        <v>0</v>
      </c>
      <c r="NE22" s="1177">
        <f t="shared" ref="NE22:NE30" si="701">DP22</f>
        <v>0</v>
      </c>
      <c r="NF22" s="1177">
        <f t="shared" ref="NF22:NF30" si="702">DQ22</f>
        <v>0</v>
      </c>
      <c r="NG22" s="1177">
        <f t="shared" ref="NG22:NG30" si="703">DR22</f>
        <v>0</v>
      </c>
      <c r="NH22" s="1177">
        <f t="shared" ref="NH22:NH30" si="704">DS22</f>
        <v>0</v>
      </c>
      <c r="NI22" s="1177">
        <f t="shared" ref="NI22:NI30" si="705">DT22</f>
        <v>0</v>
      </c>
      <c r="NJ22" s="1177">
        <f t="shared" ref="NJ22:NJ30" si="706">DU22</f>
        <v>0</v>
      </c>
      <c r="NK22" s="1177">
        <f t="shared" ref="NK22:NK30" si="707">DV22</f>
        <v>0</v>
      </c>
      <c r="NL22" s="1177">
        <f t="shared" ref="NL22:NL30" si="708">DW22</f>
        <v>0</v>
      </c>
      <c r="NM22" s="1177">
        <f t="shared" ref="NM22:NM30" si="709">DX22</f>
        <v>0</v>
      </c>
      <c r="NN22" s="1177">
        <f t="shared" ref="NN22:NN30" si="710">DY22</f>
        <v>0</v>
      </c>
      <c r="NO22" s="1177">
        <f t="shared" ref="NO22:NO30" si="711">DZ22</f>
        <v>0</v>
      </c>
      <c r="NP22" s="1177">
        <f t="shared" ref="NP22:NP30" si="712">EA22</f>
        <v>0</v>
      </c>
    </row>
    <row r="23" spans="1:380" x14ac:dyDescent="0.25">
      <c r="A23" s="764"/>
      <c r="B23" s="56"/>
      <c r="C23" s="56" t="s">
        <v>33</v>
      </c>
      <c r="D23" s="119"/>
      <c r="E23" s="1239" t="s">
        <v>38</v>
      </c>
      <c r="F23" s="1239"/>
      <c r="G23" s="1240"/>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64"/>
        <v>45332</v>
      </c>
      <c r="AW23" s="163">
        <f t="shared" si="465"/>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68"/>
        <v>53417</v>
      </c>
      <c r="BK23" s="163">
        <f t="shared" si="469"/>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76"/>
        <v>51243</v>
      </c>
      <c r="BY23" s="163">
        <f t="shared" si="477"/>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84"/>
        <v>37691</v>
      </c>
      <c r="CM23" s="163">
        <f t="shared" si="485"/>
        <v>3140.9166666666665</v>
      </c>
      <c r="CN23" s="625">
        <v>2918</v>
      </c>
      <c r="CO23" s="70">
        <v>3377</v>
      </c>
      <c r="CP23" s="23">
        <v>3122</v>
      </c>
      <c r="CQ23" s="70">
        <v>3544</v>
      </c>
      <c r="CR23" s="23">
        <v>2846</v>
      </c>
      <c r="CS23" s="70">
        <v>2766</v>
      </c>
      <c r="CT23" s="207">
        <v>3064</v>
      </c>
      <c r="CU23" s="70">
        <v>3077</v>
      </c>
      <c r="CV23" s="625">
        <v>2639</v>
      </c>
      <c r="CW23" s="1062">
        <v>2155</v>
      </c>
      <c r="CX23" s="625">
        <v>2265</v>
      </c>
      <c r="CY23" s="70">
        <v>2161</v>
      </c>
      <c r="CZ23" s="130">
        <f t="shared" si="492"/>
        <v>33934</v>
      </c>
      <c r="DA23" s="163">
        <f t="shared" si="493"/>
        <v>2827.8333333333335</v>
      </c>
      <c r="DB23" s="625">
        <v>2120</v>
      </c>
      <c r="DC23" s="70">
        <v>2284</v>
      </c>
      <c r="DD23" s="23">
        <v>1823</v>
      </c>
      <c r="DE23" s="70">
        <v>2149</v>
      </c>
      <c r="DF23" s="23">
        <v>1851</v>
      </c>
      <c r="DG23" s="70">
        <v>1853</v>
      </c>
      <c r="DH23" s="207">
        <v>2999</v>
      </c>
      <c r="DI23" s="70">
        <v>2787</v>
      </c>
      <c r="DJ23" s="625">
        <v>2353</v>
      </c>
      <c r="DK23" s="70">
        <v>2309</v>
      </c>
      <c r="DL23" s="625">
        <v>2004</v>
      </c>
      <c r="DM23" s="70"/>
      <c r="DN23" s="130">
        <f t="shared" si="500"/>
        <v>24532</v>
      </c>
      <c r="DO23" s="163">
        <f t="shared" si="501"/>
        <v>2230.181818181818</v>
      </c>
      <c r="DP23" s="625"/>
      <c r="DQ23" s="70"/>
      <c r="DR23" s="23"/>
      <c r="DS23" s="70"/>
      <c r="DT23" s="23"/>
      <c r="DU23" s="70"/>
      <c r="DV23" s="207"/>
      <c r="DW23" s="70"/>
      <c r="DX23" s="625"/>
      <c r="DY23" s="70"/>
      <c r="DZ23" s="625"/>
      <c r="EA23" s="70"/>
      <c r="EB23" s="130">
        <f t="shared" si="502"/>
        <v>0</v>
      </c>
      <c r="EC23" s="163" t="e">
        <f t="shared" si="503"/>
        <v>#DIV/0!</v>
      </c>
      <c r="ED23" s="662">
        <f t="shared" si="504"/>
        <v>192</v>
      </c>
      <c r="EE23" s="663">
        <f t="shared" si="505"/>
        <v>5.3024026512013253E-2</v>
      </c>
      <c r="EF23" s="662">
        <f t="shared" si="506"/>
        <v>-189</v>
      </c>
      <c r="EG23" s="663">
        <f t="shared" si="507"/>
        <v>-4.956726986624705E-2</v>
      </c>
      <c r="EH23" s="662">
        <f t="shared" si="508"/>
        <v>783</v>
      </c>
      <c r="EI23" s="663">
        <f t="shared" si="509"/>
        <v>0.21605960264900662</v>
      </c>
      <c r="EJ23" s="662">
        <f t="shared" si="510"/>
        <v>5195</v>
      </c>
      <c r="EK23" s="663">
        <f t="shared" si="511"/>
        <v>1.1788064442931701</v>
      </c>
      <c r="EL23" s="662">
        <f t="shared" si="512"/>
        <v>-4660</v>
      </c>
      <c r="EM23" s="663">
        <f t="shared" si="513"/>
        <v>-0.48531555925848779</v>
      </c>
      <c r="EN23" s="662">
        <f t="shared" si="514"/>
        <v>-616</v>
      </c>
      <c r="EO23" s="663">
        <f t="shared" si="515"/>
        <v>-0.12464589235127478</v>
      </c>
      <c r="EP23" s="662">
        <f t="shared" si="516"/>
        <v>843</v>
      </c>
      <c r="EQ23" s="663">
        <f t="shared" si="517"/>
        <v>0.19486823855755894</v>
      </c>
      <c r="ER23" s="662">
        <f t="shared" si="518"/>
        <v>-1529</v>
      </c>
      <c r="ES23" s="663">
        <f t="shared" si="519"/>
        <v>-0.29580189591797251</v>
      </c>
      <c r="ET23" s="662">
        <f t="shared" si="520"/>
        <v>-83</v>
      </c>
      <c r="EU23" s="663">
        <f t="shared" si="521"/>
        <v>-2.2802197802197801E-2</v>
      </c>
      <c r="EV23" s="662">
        <f t="shared" si="522"/>
        <v>-138</v>
      </c>
      <c r="EW23" s="109">
        <f t="shared" si="523"/>
        <v>-3.8796738824852406E-2</v>
      </c>
      <c r="EX23" s="662">
        <f t="shared" si="524"/>
        <v>-144</v>
      </c>
      <c r="EY23" s="663">
        <f t="shared" si="525"/>
        <v>-4.211757823925124E-2</v>
      </c>
      <c r="EZ23" s="662">
        <f t="shared" si="526"/>
        <v>368</v>
      </c>
      <c r="FA23" s="663">
        <f t="shared" si="527"/>
        <v>0.11236641221374045</v>
      </c>
      <c r="FB23" s="662">
        <f t="shared" si="528"/>
        <v>82</v>
      </c>
      <c r="FC23" s="663">
        <f t="shared" si="529"/>
        <v>2.2508921218775735E-2</v>
      </c>
      <c r="FD23" s="315">
        <f t="shared" si="530"/>
        <v>-163</v>
      </c>
      <c r="FE23" s="402">
        <f t="shared" si="531"/>
        <v>-4.3758389261744968E-2</v>
      </c>
      <c r="FF23" s="315">
        <f t="shared" si="532"/>
        <v>367</v>
      </c>
      <c r="FG23" s="402">
        <f t="shared" si="533"/>
        <v>0.10303200449185851</v>
      </c>
      <c r="FH23" s="315">
        <f t="shared" si="534"/>
        <v>6596</v>
      </c>
      <c r="FI23" s="402">
        <f t="shared" si="535"/>
        <v>1.6787986765080174</v>
      </c>
      <c r="FJ23" s="315">
        <f t="shared" si="536"/>
        <v>-7036</v>
      </c>
      <c r="FK23" s="402">
        <f t="shared" si="537"/>
        <v>-0.66850356294536817</v>
      </c>
      <c r="FL23" s="315">
        <f t="shared" si="538"/>
        <v>138</v>
      </c>
      <c r="FM23" s="402">
        <f t="shared" si="539"/>
        <v>3.9552880481513328E-2</v>
      </c>
      <c r="FN23" s="315">
        <f t="shared" si="540"/>
        <v>909</v>
      </c>
      <c r="FO23" s="402">
        <f t="shared" si="541"/>
        <v>0.25062034739454092</v>
      </c>
      <c r="FP23" s="315">
        <f t="shared" si="542"/>
        <v>-1114</v>
      </c>
      <c r="FQ23" s="402">
        <f t="shared" si="543"/>
        <v>-0.24559082892416226</v>
      </c>
      <c r="FR23" s="315">
        <f t="shared" si="544"/>
        <v>461</v>
      </c>
      <c r="FS23" s="402">
        <f t="shared" si="545"/>
        <v>0.13471654003506722</v>
      </c>
      <c r="FT23" s="315">
        <f t="shared" si="546"/>
        <v>458</v>
      </c>
      <c r="FU23" s="402">
        <f t="shared" si="547"/>
        <v>0.11795003862992531</v>
      </c>
      <c r="FV23" s="315">
        <f t="shared" si="548"/>
        <v>-1198</v>
      </c>
      <c r="FW23" s="402">
        <f t="shared" si="549"/>
        <v>-0.27597327804653304</v>
      </c>
      <c r="FX23" s="315">
        <f t="shared" si="550"/>
        <v>-82</v>
      </c>
      <c r="FY23" s="402">
        <f t="shared" si="551"/>
        <v>-2.6089723194400255E-2</v>
      </c>
      <c r="FZ23" s="315">
        <f t="shared" si="552"/>
        <v>-70</v>
      </c>
      <c r="GA23" s="402">
        <f t="shared" si="553"/>
        <v>-2.2868343678536424E-2</v>
      </c>
      <c r="GB23" s="315">
        <f t="shared" si="554"/>
        <v>-68</v>
      </c>
      <c r="GC23" s="402">
        <f t="shared" si="555"/>
        <v>-2.273487128050819E-2</v>
      </c>
      <c r="GD23" s="315">
        <f t="shared" si="556"/>
        <v>310</v>
      </c>
      <c r="GE23" s="402">
        <f t="shared" si="557"/>
        <v>0.10605542251111871</v>
      </c>
      <c r="GF23" s="315">
        <f t="shared" si="558"/>
        <v>517</v>
      </c>
      <c r="GG23" s="402">
        <f t="shared" si="559"/>
        <v>0.15991339313331271</v>
      </c>
      <c r="GH23" s="315">
        <f t="shared" si="560"/>
        <v>-367</v>
      </c>
      <c r="GI23" s="402">
        <f t="shared" si="561"/>
        <v>-9.7866666666666671E-2</v>
      </c>
      <c r="GJ23" s="315">
        <f t="shared" si="562"/>
        <v>-284</v>
      </c>
      <c r="GK23" s="402">
        <f t="shared" si="563"/>
        <v>-8.394915755246822E-2</v>
      </c>
      <c r="GL23" s="315">
        <f t="shared" si="564"/>
        <v>282</v>
      </c>
      <c r="GM23" s="402">
        <f t="shared" si="565"/>
        <v>9.0997095837366898E-2</v>
      </c>
      <c r="GN23" s="315">
        <f t="shared" si="566"/>
        <v>5</v>
      </c>
      <c r="GO23" s="402">
        <f t="shared" si="567"/>
        <v>1.4788524105294291E-3</v>
      </c>
      <c r="GP23" s="315">
        <f t="shared" si="568"/>
        <v>-237</v>
      </c>
      <c r="GQ23" s="402">
        <f t="shared" si="569"/>
        <v>-6.9994093325457765E-2</v>
      </c>
      <c r="GR23" s="315">
        <f t="shared" si="570"/>
        <v>-381</v>
      </c>
      <c r="GS23" s="402">
        <f t="shared" si="571"/>
        <v>-0.12099079072721498</v>
      </c>
      <c r="GT23" s="315">
        <f t="shared" si="572"/>
        <v>-111</v>
      </c>
      <c r="GU23" s="402">
        <f t="shared" si="573"/>
        <v>-4.0101156069364159E-2</v>
      </c>
      <c r="GV23" s="315">
        <f t="shared" si="574"/>
        <v>314</v>
      </c>
      <c r="GW23" s="402">
        <f t="shared" si="575"/>
        <v>0.11817839668799397</v>
      </c>
      <c r="GX23" s="315">
        <f t="shared" si="576"/>
        <v>-53</v>
      </c>
      <c r="GY23" s="402">
        <f t="shared" si="577"/>
        <v>-1.7839111410299563E-2</v>
      </c>
      <c r="GZ23" s="315">
        <f t="shared" si="578"/>
        <v>459</v>
      </c>
      <c r="HA23" s="402">
        <f t="shared" si="579"/>
        <v>0.1572995202193283</v>
      </c>
      <c r="HB23" s="315">
        <f t="shared" si="580"/>
        <v>-255</v>
      </c>
      <c r="HC23" s="402">
        <f t="shared" si="581"/>
        <v>-7.5510808409831209E-2</v>
      </c>
      <c r="HD23" s="315">
        <f t="shared" si="582"/>
        <v>422</v>
      </c>
      <c r="HE23" s="402">
        <f t="shared" si="583"/>
        <v>0.13516976297245356</v>
      </c>
      <c r="HF23" s="315">
        <f t="shared" si="584"/>
        <v>-698</v>
      </c>
      <c r="HG23" s="402">
        <f t="shared" si="585"/>
        <v>-0.19695259593679459</v>
      </c>
      <c r="HH23" s="315">
        <f t="shared" si="586"/>
        <v>-80</v>
      </c>
      <c r="HI23" s="402">
        <f t="shared" si="587"/>
        <v>-2.8109627547434995E-2</v>
      </c>
      <c r="HJ23" s="315">
        <f t="shared" si="588"/>
        <v>298</v>
      </c>
      <c r="HK23" s="402">
        <f t="shared" si="589"/>
        <v>0.10773680404916848</v>
      </c>
      <c r="HL23" s="315">
        <f t="shared" si="590"/>
        <v>13</v>
      </c>
      <c r="HM23" s="402">
        <f t="shared" si="591"/>
        <v>4.2428198433420369E-3</v>
      </c>
      <c r="HN23" s="315">
        <f t="shared" si="592"/>
        <v>-438</v>
      </c>
      <c r="HO23" s="402">
        <f t="shared" si="593"/>
        <v>-0.14234644133896654</v>
      </c>
      <c r="HP23" s="315">
        <f t="shared" si="594"/>
        <v>-484</v>
      </c>
      <c r="HQ23" s="402">
        <f t="shared" si="595"/>
        <v>-0.18340280409245927</v>
      </c>
      <c r="HR23" s="315">
        <f t="shared" si="596"/>
        <v>110</v>
      </c>
      <c r="HS23" s="402">
        <f t="shared" si="597"/>
        <v>5.1044083526682132E-2</v>
      </c>
      <c r="HT23" s="315">
        <f t="shared" si="598"/>
        <v>-104</v>
      </c>
      <c r="HU23" s="402">
        <f t="shared" si="599"/>
        <v>-4.5916114790286976E-2</v>
      </c>
      <c r="HV23" s="315">
        <f t="shared" si="600"/>
        <v>-41</v>
      </c>
      <c r="HW23" s="402">
        <f t="shared" si="601"/>
        <v>-1.8972697825080979E-2</v>
      </c>
      <c r="HX23" s="315">
        <f t="shared" si="602"/>
        <v>164</v>
      </c>
      <c r="HY23" s="402">
        <f t="shared" si="603"/>
        <v>7.7358490566037733E-2</v>
      </c>
      <c r="HZ23" s="315">
        <f t="shared" si="604"/>
        <v>-461</v>
      </c>
      <c r="IA23" s="402">
        <f t="shared" si="605"/>
        <v>-0.25287986834887549</v>
      </c>
      <c r="IB23" s="315">
        <f t="shared" si="606"/>
        <v>326</v>
      </c>
      <c r="IC23" s="402">
        <f t="shared" si="607"/>
        <v>0.17882611080636313</v>
      </c>
      <c r="ID23" s="315">
        <f t="shared" si="608"/>
        <v>-298</v>
      </c>
      <c r="IE23" s="402">
        <f t="shared" si="609"/>
        <v>-0.1336213924669819</v>
      </c>
      <c r="IF23" s="315">
        <f t="shared" si="610"/>
        <v>2</v>
      </c>
      <c r="IG23" s="402">
        <f t="shared" si="611"/>
        <v>1.0804970286331713E-3</v>
      </c>
      <c r="IH23" s="315">
        <f t="shared" si="612"/>
        <v>1146</v>
      </c>
      <c r="II23" s="402">
        <f t="shared" si="613"/>
        <v>0.61845655693470047</v>
      </c>
      <c r="IJ23" s="315">
        <f t="shared" si="614"/>
        <v>-212</v>
      </c>
      <c r="IK23" s="402">
        <f t="shared" si="615"/>
        <v>-7.0690230076692229E-2</v>
      </c>
      <c r="IL23" s="315">
        <f t="shared" si="616"/>
        <v>-434</v>
      </c>
      <c r="IM23" s="402">
        <f t="shared" si="617"/>
        <v>-0.15572299964119124</v>
      </c>
      <c r="IN23" s="315">
        <f t="shared" si="618"/>
        <v>-44</v>
      </c>
      <c r="IO23" s="402">
        <f t="shared" si="619"/>
        <v>-1.8699532511687208E-2</v>
      </c>
      <c r="IP23" s="315">
        <f t="shared" si="620"/>
        <v>-305</v>
      </c>
      <c r="IQ23" s="402">
        <f t="shared" si="621"/>
        <v>-0.13209181463837158</v>
      </c>
      <c r="IR23" s="315">
        <f t="shared" si="622"/>
        <v>-5193.8211935557065</v>
      </c>
      <c r="IS23" s="402">
        <f t="shared" si="623"/>
        <v>-0.9997730882686634</v>
      </c>
      <c r="IT23" s="315">
        <f t="shared" si="317"/>
        <v>0</v>
      </c>
      <c r="IU23" s="402" t="e">
        <f t="shared" si="318"/>
        <v>#DIV/0!</v>
      </c>
      <c r="IV23" s="315">
        <f t="shared" si="319"/>
        <v>0</v>
      </c>
      <c r="IW23" s="402" t="e">
        <f t="shared" si="320"/>
        <v>#DIV/0!</v>
      </c>
      <c r="IX23" s="315">
        <f t="shared" si="321"/>
        <v>0</v>
      </c>
      <c r="IY23" s="402" t="e">
        <f t="shared" si="322"/>
        <v>#DIV/0!</v>
      </c>
      <c r="IZ23" s="315">
        <f t="shared" si="323"/>
        <v>0</v>
      </c>
      <c r="JA23" s="402" t="e">
        <f t="shared" si="324"/>
        <v>#DIV/0!</v>
      </c>
      <c r="JB23" s="315">
        <f t="shared" si="325"/>
        <v>0</v>
      </c>
      <c r="JC23" s="402" t="e">
        <f t="shared" si="326"/>
        <v>#DIV/0!</v>
      </c>
      <c r="JD23" s="315">
        <f t="shared" si="327"/>
        <v>0</v>
      </c>
      <c r="JE23" s="402" t="e">
        <f t="shared" si="328"/>
        <v>#DIV/0!</v>
      </c>
      <c r="JF23" s="315">
        <f t="shared" si="329"/>
        <v>0</v>
      </c>
      <c r="JG23" s="402" t="e">
        <f t="shared" si="330"/>
        <v>#DIV/0!</v>
      </c>
      <c r="JH23" s="315">
        <f t="shared" si="331"/>
        <v>0</v>
      </c>
      <c r="JI23" s="402" t="e">
        <f t="shared" si="332"/>
        <v>#DIV/0!</v>
      </c>
      <c r="JJ23" s="315">
        <f t="shared" si="333"/>
        <v>0</v>
      </c>
      <c r="JK23" s="402" t="e">
        <f t="shared" si="334"/>
        <v>#DIV/0!</v>
      </c>
      <c r="JL23" s="315">
        <f t="shared" si="335"/>
        <v>0</v>
      </c>
      <c r="JM23" s="402" t="e">
        <f t="shared" si="336"/>
        <v>#DIV/0!</v>
      </c>
      <c r="JN23" s="315">
        <f t="shared" si="337"/>
        <v>0</v>
      </c>
      <c r="JO23" s="402" t="e">
        <f t="shared" si="338"/>
        <v>#DIV/0!</v>
      </c>
      <c r="JP23" s="315">
        <f t="shared" si="339"/>
        <v>0</v>
      </c>
      <c r="JQ23" s="402" t="e">
        <f t="shared" si="340"/>
        <v>#DIV/0!</v>
      </c>
      <c r="JR23" s="625">
        <f t="shared" si="624"/>
        <v>2265</v>
      </c>
      <c r="JS23" s="1062">
        <f t="shared" si="625"/>
        <v>2004</v>
      </c>
      <c r="JT23" s="662">
        <f t="shared" si="626"/>
        <v>-261</v>
      </c>
      <c r="JU23" s="109">
        <f t="shared" si="627"/>
        <v>-0.1152317880794702</v>
      </c>
      <c r="JV23" s="698"/>
      <c r="JW23" s="698"/>
      <c r="JX23" s="698"/>
      <c r="JY23" t="str">
        <f t="shared" si="628"/>
        <v>Reported Source - Telephone</v>
      </c>
      <c r="JZ23" s="262" t="e">
        <f>#REF!</f>
        <v>#REF!</v>
      </c>
      <c r="KA23" s="262" t="e">
        <f>#REF!</f>
        <v>#REF!</v>
      </c>
      <c r="KB23" s="262" t="e">
        <f>#REF!</f>
        <v>#REF!</v>
      </c>
      <c r="KC23" s="262" t="e">
        <f>#REF!</f>
        <v>#REF!</v>
      </c>
      <c r="KD23" s="262" t="e">
        <f>#REF!</f>
        <v>#REF!</v>
      </c>
      <c r="KE23" s="262" t="e">
        <f>#REF!</f>
        <v>#REF!</v>
      </c>
      <c r="KF23" s="262" t="e">
        <f>#REF!</f>
        <v>#REF!</v>
      </c>
      <c r="KG23" s="262" t="e">
        <f>#REF!</f>
        <v>#REF!</v>
      </c>
      <c r="KH23" s="262" t="e">
        <f>#REF!</f>
        <v>#REF!</v>
      </c>
      <c r="KI23" s="262" t="e">
        <f>#REF!</f>
        <v>#REF!</v>
      </c>
      <c r="KJ23" s="262" t="e">
        <f>#REF!</f>
        <v>#REF!</v>
      </c>
      <c r="KK23" s="263">
        <f t="shared" si="629"/>
        <v>3180</v>
      </c>
      <c r="KL23" s="263">
        <f t="shared" si="630"/>
        <v>3306</v>
      </c>
      <c r="KM23" s="263">
        <f t="shared" si="631"/>
        <v>2691</v>
      </c>
      <c r="KN23" s="263">
        <f t="shared" si="632"/>
        <v>6924</v>
      </c>
      <c r="KO23" s="263">
        <f t="shared" si="633"/>
        <v>3563</v>
      </c>
      <c r="KP23" s="263">
        <f t="shared" si="634"/>
        <v>2917</v>
      </c>
      <c r="KQ23" s="263">
        <f t="shared" si="635"/>
        <v>3859</v>
      </c>
      <c r="KR23" s="263">
        <f t="shared" si="636"/>
        <v>3634</v>
      </c>
      <c r="KS23" s="263">
        <f t="shared" si="637"/>
        <v>3071</v>
      </c>
      <c r="KT23" s="263">
        <f t="shared" si="638"/>
        <v>3359</v>
      </c>
      <c r="KU23" s="263">
        <f t="shared" si="639"/>
        <v>5207</v>
      </c>
      <c r="KV23" s="263">
        <f t="shared" si="640"/>
        <v>3621</v>
      </c>
      <c r="KW23" s="263">
        <f t="shared" si="641"/>
        <v>3813</v>
      </c>
      <c r="KX23" s="263">
        <f t="shared" si="642"/>
        <v>3624</v>
      </c>
      <c r="KY23" s="263">
        <f t="shared" si="643"/>
        <v>4407</v>
      </c>
      <c r="KZ23" s="263">
        <f t="shared" si="644"/>
        <v>9602</v>
      </c>
      <c r="LA23" s="263">
        <f t="shared" si="645"/>
        <v>4942</v>
      </c>
      <c r="LB23" s="263">
        <f t="shared" si="646"/>
        <v>4326</v>
      </c>
      <c r="LC23" s="263">
        <f t="shared" si="647"/>
        <v>5169</v>
      </c>
      <c r="LD23" s="263">
        <f t="shared" si="648"/>
        <v>3640</v>
      </c>
      <c r="LE23" s="263">
        <f t="shared" si="649"/>
        <v>3557</v>
      </c>
      <c r="LF23" s="263">
        <f t="shared" si="650"/>
        <v>3419</v>
      </c>
      <c r="LG23" s="263">
        <f t="shared" si="651"/>
        <v>3275</v>
      </c>
      <c r="LH23" s="263">
        <f t="shared" si="652"/>
        <v>3643</v>
      </c>
      <c r="LI23" s="788">
        <f t="shared" si="653"/>
        <v>3725</v>
      </c>
      <c r="LJ23" s="788">
        <f t="shared" si="654"/>
        <v>3562</v>
      </c>
      <c r="LK23" s="788">
        <f t="shared" si="655"/>
        <v>3929</v>
      </c>
      <c r="LL23" s="788">
        <f t="shared" si="656"/>
        <v>10525</v>
      </c>
      <c r="LM23" s="788">
        <f t="shared" si="657"/>
        <v>3489</v>
      </c>
      <c r="LN23" s="788">
        <f t="shared" si="658"/>
        <v>3627</v>
      </c>
      <c r="LO23" s="788">
        <f t="shared" si="659"/>
        <v>4536</v>
      </c>
      <c r="LP23" s="788">
        <f t="shared" si="660"/>
        <v>3422</v>
      </c>
      <c r="LQ23" s="788">
        <f t="shared" si="661"/>
        <v>3883</v>
      </c>
      <c r="LR23" s="788">
        <f t="shared" si="662"/>
        <v>4341</v>
      </c>
      <c r="LS23" s="788">
        <f t="shared" si="663"/>
        <v>3143</v>
      </c>
      <c r="LT23" s="788">
        <f t="shared" si="664"/>
        <v>3061</v>
      </c>
      <c r="LU23" s="900">
        <f t="shared" si="665"/>
        <v>2991</v>
      </c>
      <c r="LV23" s="900">
        <f t="shared" si="666"/>
        <v>2923</v>
      </c>
      <c r="LW23" s="900">
        <f t="shared" si="667"/>
        <v>3233</v>
      </c>
      <c r="LX23" s="900">
        <f t="shared" si="668"/>
        <v>3750</v>
      </c>
      <c r="LY23" s="900">
        <f t="shared" si="669"/>
        <v>3383</v>
      </c>
      <c r="LZ23" s="900">
        <f t="shared" si="670"/>
        <v>3099</v>
      </c>
      <c r="MA23" s="900">
        <f t="shared" si="671"/>
        <v>3381</v>
      </c>
      <c r="MB23" s="900">
        <f t="shared" si="672"/>
        <v>3386</v>
      </c>
      <c r="MC23" s="900">
        <f t="shared" si="673"/>
        <v>3149</v>
      </c>
      <c r="MD23" s="900">
        <f t="shared" si="674"/>
        <v>2768</v>
      </c>
      <c r="ME23" s="900">
        <f t="shared" si="675"/>
        <v>2657</v>
      </c>
      <c r="MF23" s="900">
        <f t="shared" si="676"/>
        <v>2971</v>
      </c>
      <c r="MG23" s="959">
        <f t="shared" si="677"/>
        <v>2918</v>
      </c>
      <c r="MH23" s="959">
        <f t="shared" si="678"/>
        <v>3377</v>
      </c>
      <c r="MI23" s="959">
        <f t="shared" si="679"/>
        <v>3122</v>
      </c>
      <c r="MJ23" s="959">
        <f t="shared" si="680"/>
        <v>3544</v>
      </c>
      <c r="MK23" s="959">
        <f t="shared" si="681"/>
        <v>2846</v>
      </c>
      <c r="ML23" s="959">
        <f t="shared" si="682"/>
        <v>2766</v>
      </c>
      <c r="MM23" s="959">
        <f t="shared" si="683"/>
        <v>3064</v>
      </c>
      <c r="MN23" s="959">
        <f t="shared" si="684"/>
        <v>3077</v>
      </c>
      <c r="MO23" s="959">
        <f t="shared" si="685"/>
        <v>2639</v>
      </c>
      <c r="MP23" s="959">
        <f t="shared" si="686"/>
        <v>2155</v>
      </c>
      <c r="MQ23" s="959">
        <f t="shared" si="687"/>
        <v>2265</v>
      </c>
      <c r="MR23" s="959">
        <f t="shared" si="688"/>
        <v>2161</v>
      </c>
      <c r="MS23" s="1155">
        <f t="shared" si="689"/>
        <v>2120</v>
      </c>
      <c r="MT23" s="1155">
        <f t="shared" si="690"/>
        <v>2284</v>
      </c>
      <c r="MU23" s="1155">
        <f t="shared" si="691"/>
        <v>1823</v>
      </c>
      <c r="MV23" s="1155">
        <f t="shared" si="692"/>
        <v>2149</v>
      </c>
      <c r="MW23" s="1155">
        <f t="shared" si="693"/>
        <v>1851</v>
      </c>
      <c r="MX23" s="1155">
        <f t="shared" si="694"/>
        <v>1853</v>
      </c>
      <c r="MY23" s="1155">
        <f t="shared" si="695"/>
        <v>2999</v>
      </c>
      <c r="MZ23" s="1155">
        <f t="shared" si="696"/>
        <v>2787</v>
      </c>
      <c r="NA23" s="1155">
        <f t="shared" si="697"/>
        <v>2353</v>
      </c>
      <c r="NB23" s="1155">
        <f t="shared" si="698"/>
        <v>2309</v>
      </c>
      <c r="NC23" s="1155">
        <f t="shared" si="699"/>
        <v>2004</v>
      </c>
      <c r="ND23" s="1155">
        <f t="shared" si="700"/>
        <v>0</v>
      </c>
      <c r="NE23" s="1177">
        <f t="shared" si="701"/>
        <v>0</v>
      </c>
      <c r="NF23" s="1177">
        <f t="shared" si="702"/>
        <v>0</v>
      </c>
      <c r="NG23" s="1177">
        <f t="shared" si="703"/>
        <v>0</v>
      </c>
      <c r="NH23" s="1177">
        <f t="shared" si="704"/>
        <v>0</v>
      </c>
      <c r="NI23" s="1177">
        <f t="shared" si="705"/>
        <v>0</v>
      </c>
      <c r="NJ23" s="1177">
        <f t="shared" si="706"/>
        <v>0</v>
      </c>
      <c r="NK23" s="1177">
        <f t="shared" si="707"/>
        <v>0</v>
      </c>
      <c r="NL23" s="1177">
        <f t="shared" si="708"/>
        <v>0</v>
      </c>
      <c r="NM23" s="1177">
        <f t="shared" si="709"/>
        <v>0</v>
      </c>
      <c r="NN23" s="1177">
        <f t="shared" si="710"/>
        <v>0</v>
      </c>
      <c r="NO23" s="1177">
        <f t="shared" si="711"/>
        <v>0</v>
      </c>
      <c r="NP23" s="1177">
        <f t="shared" si="712"/>
        <v>0</v>
      </c>
    </row>
    <row r="24" spans="1:380" x14ac:dyDescent="0.25">
      <c r="A24" s="764"/>
      <c r="B24" s="56"/>
      <c r="C24" s="56" t="s">
        <v>34</v>
      </c>
      <c r="D24" s="119"/>
      <c r="E24" s="1239" t="s">
        <v>39</v>
      </c>
      <c r="F24" s="1239"/>
      <c r="G24" s="1240"/>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64"/>
        <v>21669</v>
      </c>
      <c r="AW24" s="163">
        <f t="shared" si="465"/>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68"/>
        <v>27865</v>
      </c>
      <c r="BK24" s="163">
        <f t="shared" si="469"/>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76"/>
        <v>35165</v>
      </c>
      <c r="BY24" s="163">
        <f t="shared" si="477"/>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84"/>
        <v>35100</v>
      </c>
      <c r="CM24" s="163">
        <f t="shared" si="485"/>
        <v>2925</v>
      </c>
      <c r="CN24" s="625">
        <v>3022</v>
      </c>
      <c r="CO24" s="70">
        <v>2927</v>
      </c>
      <c r="CP24" s="23">
        <v>2357</v>
      </c>
      <c r="CQ24" s="70">
        <v>2449</v>
      </c>
      <c r="CR24" s="23">
        <v>2472</v>
      </c>
      <c r="CS24" s="70">
        <v>2610</v>
      </c>
      <c r="CT24" s="207">
        <v>3166</v>
      </c>
      <c r="CU24" s="70">
        <v>2858</v>
      </c>
      <c r="CV24" s="625">
        <v>2692</v>
      </c>
      <c r="CW24" s="1062">
        <v>2091</v>
      </c>
      <c r="CX24" s="625">
        <v>2515</v>
      </c>
      <c r="CY24" s="70">
        <v>2544</v>
      </c>
      <c r="CZ24" s="130">
        <f t="shared" si="492"/>
        <v>31703</v>
      </c>
      <c r="DA24" s="163">
        <f t="shared" si="493"/>
        <v>2641.9166666666665</v>
      </c>
      <c r="DB24" s="625">
        <v>2420</v>
      </c>
      <c r="DC24" s="70">
        <v>2809</v>
      </c>
      <c r="DD24" s="23">
        <v>2372</v>
      </c>
      <c r="DE24" s="70">
        <v>2381</v>
      </c>
      <c r="DF24" s="23">
        <v>2265</v>
      </c>
      <c r="DG24" s="70">
        <v>2026</v>
      </c>
      <c r="DH24" s="207">
        <v>2960</v>
      </c>
      <c r="DI24" s="70">
        <v>2759</v>
      </c>
      <c r="DJ24" s="625">
        <v>2911</v>
      </c>
      <c r="DK24" s="70">
        <v>2708</v>
      </c>
      <c r="DL24" s="625">
        <v>2553</v>
      </c>
      <c r="DM24" s="70"/>
      <c r="DN24" s="130">
        <f t="shared" si="500"/>
        <v>28164</v>
      </c>
      <c r="DO24" s="163">
        <f t="shared" si="501"/>
        <v>2560.3636363636365</v>
      </c>
      <c r="DP24" s="625"/>
      <c r="DQ24" s="70"/>
      <c r="DR24" s="23"/>
      <c r="DS24" s="70"/>
      <c r="DT24" s="23"/>
      <c r="DU24" s="70"/>
      <c r="DV24" s="207"/>
      <c r="DW24" s="70"/>
      <c r="DX24" s="625"/>
      <c r="DY24" s="70"/>
      <c r="DZ24" s="625"/>
      <c r="EA24" s="70"/>
      <c r="EB24" s="130">
        <f t="shared" si="502"/>
        <v>0</v>
      </c>
      <c r="EC24" s="163" t="e">
        <f t="shared" si="503"/>
        <v>#DIV/0!</v>
      </c>
      <c r="ED24" s="662">
        <f t="shared" si="504"/>
        <v>377</v>
      </c>
      <c r="EE24" s="663">
        <f t="shared" si="505"/>
        <v>0.24624428478118876</v>
      </c>
      <c r="EF24" s="662">
        <f t="shared" si="506"/>
        <v>188</v>
      </c>
      <c r="EG24" s="663">
        <f t="shared" si="507"/>
        <v>9.853249475890985E-2</v>
      </c>
      <c r="EH24" s="662">
        <f t="shared" si="508"/>
        <v>-104</v>
      </c>
      <c r="EI24" s="663">
        <f t="shared" si="509"/>
        <v>-4.9618320610687022E-2</v>
      </c>
      <c r="EJ24" s="662">
        <f t="shared" si="510"/>
        <v>869</v>
      </c>
      <c r="EK24" s="663">
        <f t="shared" si="511"/>
        <v>0.4362449799196787</v>
      </c>
      <c r="EL24" s="662">
        <f t="shared" si="512"/>
        <v>-534</v>
      </c>
      <c r="EM24" s="663">
        <f t="shared" si="513"/>
        <v>-0.18664802516602585</v>
      </c>
      <c r="EN24" s="662">
        <f t="shared" si="514"/>
        <v>-147</v>
      </c>
      <c r="EO24" s="663">
        <f t="shared" si="515"/>
        <v>-6.3171465406102273E-2</v>
      </c>
      <c r="EP24" s="662">
        <f t="shared" si="516"/>
        <v>274</v>
      </c>
      <c r="EQ24" s="663">
        <f t="shared" si="517"/>
        <v>0.12568807339449542</v>
      </c>
      <c r="ER24" s="662">
        <f t="shared" si="518"/>
        <v>-137</v>
      </c>
      <c r="ES24" s="663">
        <f t="shared" si="519"/>
        <v>-5.5827220863895681E-2</v>
      </c>
      <c r="ET24" s="662">
        <f t="shared" si="520"/>
        <v>71</v>
      </c>
      <c r="EU24" s="663">
        <f t="shared" si="521"/>
        <v>3.0643072939145446E-2</v>
      </c>
      <c r="EV24" s="662">
        <f t="shared" si="522"/>
        <v>-256</v>
      </c>
      <c r="EW24" s="109">
        <f t="shared" si="523"/>
        <v>-0.10720268006700168</v>
      </c>
      <c r="EX24" s="662">
        <f t="shared" si="524"/>
        <v>319</v>
      </c>
      <c r="EY24" s="663">
        <f t="shared" si="525"/>
        <v>0.14962476547842402</v>
      </c>
      <c r="EZ24" s="662">
        <f t="shared" si="526"/>
        <v>308</v>
      </c>
      <c r="FA24" s="663">
        <f t="shared" si="527"/>
        <v>0.12566299469604242</v>
      </c>
      <c r="FB24" s="662">
        <f t="shared" si="528"/>
        <v>264</v>
      </c>
      <c r="FC24" s="663">
        <f t="shared" si="529"/>
        <v>9.5686843059079374E-2</v>
      </c>
      <c r="FD24" s="315">
        <f t="shared" si="530"/>
        <v>-476</v>
      </c>
      <c r="FE24" s="402">
        <f t="shared" si="531"/>
        <v>-0.15745947734039034</v>
      </c>
      <c r="FF24" s="315">
        <f t="shared" si="532"/>
        <v>125</v>
      </c>
      <c r="FG24" s="402">
        <f t="shared" si="533"/>
        <v>4.9077345897133882E-2</v>
      </c>
      <c r="FH24" s="315">
        <f t="shared" si="534"/>
        <v>202</v>
      </c>
      <c r="FI24" s="402">
        <f t="shared" si="535"/>
        <v>7.559880239520958E-2</v>
      </c>
      <c r="FJ24" s="315">
        <f t="shared" si="536"/>
        <v>-329</v>
      </c>
      <c r="FK24" s="402">
        <f t="shared" si="537"/>
        <v>-0.11447459986082116</v>
      </c>
      <c r="FL24" s="315">
        <f t="shared" si="538"/>
        <v>95</v>
      </c>
      <c r="FM24" s="402">
        <f t="shared" si="539"/>
        <v>3.732809430255403E-2</v>
      </c>
      <c r="FN24" s="315">
        <f t="shared" si="540"/>
        <v>892</v>
      </c>
      <c r="FO24" s="402">
        <f t="shared" si="541"/>
        <v>0.33787878787878789</v>
      </c>
      <c r="FP24" s="315">
        <f t="shared" si="542"/>
        <v>-558</v>
      </c>
      <c r="FQ24" s="402">
        <f t="shared" si="543"/>
        <v>-0.15798414496036239</v>
      </c>
      <c r="FR24" s="315">
        <f t="shared" si="544"/>
        <v>487</v>
      </c>
      <c r="FS24" s="402">
        <f t="shared" si="545"/>
        <v>0.16375252185608608</v>
      </c>
      <c r="FT24" s="315">
        <f t="shared" si="546"/>
        <v>-521</v>
      </c>
      <c r="FU24" s="402">
        <f t="shared" si="547"/>
        <v>-0.15053452759318117</v>
      </c>
      <c r="FV24" s="315">
        <f t="shared" si="548"/>
        <v>-348</v>
      </c>
      <c r="FW24" s="402">
        <f t="shared" si="549"/>
        <v>-0.11836734693877551</v>
      </c>
      <c r="FX24" s="315">
        <f t="shared" si="550"/>
        <v>773</v>
      </c>
      <c r="FY24" s="402">
        <f t="shared" si="551"/>
        <v>0.29822530864197533</v>
      </c>
      <c r="FZ24" s="315">
        <f t="shared" si="552"/>
        <v>329</v>
      </c>
      <c r="GA24" s="402">
        <f t="shared" si="553"/>
        <v>9.7771173848439821E-2</v>
      </c>
      <c r="GB24" s="315">
        <f t="shared" si="554"/>
        <v>-586</v>
      </c>
      <c r="GC24" s="402">
        <f t="shared" si="555"/>
        <v>-0.15863562533838657</v>
      </c>
      <c r="GD24" s="315">
        <f t="shared" si="556"/>
        <v>-321</v>
      </c>
      <c r="GE24" s="402">
        <f t="shared" si="557"/>
        <v>-0.10328185328185328</v>
      </c>
      <c r="GF24" s="315">
        <f t="shared" si="558"/>
        <v>-9</v>
      </c>
      <c r="GG24" s="402">
        <f t="shared" si="559"/>
        <v>-3.2292787944025836E-3</v>
      </c>
      <c r="GH24" s="315">
        <f t="shared" si="560"/>
        <v>-179</v>
      </c>
      <c r="GI24" s="402">
        <f t="shared" si="561"/>
        <v>-6.4434845212383005E-2</v>
      </c>
      <c r="GJ24" s="315">
        <f t="shared" si="562"/>
        <v>59</v>
      </c>
      <c r="GK24" s="402">
        <f t="shared" si="563"/>
        <v>2.2701038861100423E-2</v>
      </c>
      <c r="GL24" s="315">
        <f t="shared" si="564"/>
        <v>232</v>
      </c>
      <c r="GM24" s="402">
        <f t="shared" si="565"/>
        <v>8.7283671933784807E-2</v>
      </c>
      <c r="GN24" s="315">
        <f t="shared" si="566"/>
        <v>630</v>
      </c>
      <c r="GO24" s="402">
        <f t="shared" si="567"/>
        <v>0.2179930795847751</v>
      </c>
      <c r="GP24" s="315">
        <f t="shared" si="568"/>
        <v>-312</v>
      </c>
      <c r="GQ24" s="402">
        <f t="shared" si="569"/>
        <v>-8.8636363636363638E-2</v>
      </c>
      <c r="GR24" s="315">
        <f t="shared" si="570"/>
        <v>-628</v>
      </c>
      <c r="GS24" s="402">
        <f t="shared" si="571"/>
        <v>-0.19576059850374064</v>
      </c>
      <c r="GT24" s="315">
        <f t="shared" si="572"/>
        <v>-150</v>
      </c>
      <c r="GU24" s="402">
        <f t="shared" si="573"/>
        <v>-5.8139534883720929E-2</v>
      </c>
      <c r="GV24" s="315">
        <f t="shared" si="574"/>
        <v>418</v>
      </c>
      <c r="GW24" s="402">
        <f t="shared" si="575"/>
        <v>0.17201646090534981</v>
      </c>
      <c r="GX24" s="315">
        <f t="shared" si="576"/>
        <v>174</v>
      </c>
      <c r="GY24" s="402">
        <f t="shared" si="577"/>
        <v>6.1095505617977525E-2</v>
      </c>
      <c r="GZ24" s="315">
        <f t="shared" si="578"/>
        <v>-95</v>
      </c>
      <c r="HA24" s="402">
        <f t="shared" si="579"/>
        <v>-3.1436135009927202E-2</v>
      </c>
      <c r="HB24" s="315">
        <f t="shared" si="580"/>
        <v>-570</v>
      </c>
      <c r="HC24" s="402">
        <f t="shared" si="581"/>
        <v>-0.19473864024598564</v>
      </c>
      <c r="HD24" s="315">
        <f t="shared" si="582"/>
        <v>92</v>
      </c>
      <c r="HE24" s="402">
        <f t="shared" si="583"/>
        <v>3.903266864658464E-2</v>
      </c>
      <c r="HF24" s="315">
        <f t="shared" si="584"/>
        <v>23</v>
      </c>
      <c r="HG24" s="402">
        <f t="shared" si="585"/>
        <v>9.391588403429971E-3</v>
      </c>
      <c r="HH24" s="315">
        <f t="shared" si="586"/>
        <v>138</v>
      </c>
      <c r="HI24" s="402">
        <f t="shared" si="587"/>
        <v>5.5825242718446605E-2</v>
      </c>
      <c r="HJ24" s="315">
        <f t="shared" si="588"/>
        <v>556</v>
      </c>
      <c r="HK24" s="402">
        <f t="shared" si="589"/>
        <v>0.21302681992337164</v>
      </c>
      <c r="HL24" s="315">
        <f t="shared" si="590"/>
        <v>-308</v>
      </c>
      <c r="HM24" s="402">
        <f t="shared" si="591"/>
        <v>-9.7283638660770694E-2</v>
      </c>
      <c r="HN24" s="315">
        <f t="shared" si="592"/>
        <v>-166</v>
      </c>
      <c r="HO24" s="402">
        <f t="shared" si="593"/>
        <v>-5.8082575227431772E-2</v>
      </c>
      <c r="HP24" s="315">
        <f t="shared" si="594"/>
        <v>-601</v>
      </c>
      <c r="HQ24" s="402">
        <f t="shared" si="595"/>
        <v>-0.22325408618127787</v>
      </c>
      <c r="HR24" s="315">
        <f t="shared" si="596"/>
        <v>424</v>
      </c>
      <c r="HS24" s="402">
        <f t="shared" si="597"/>
        <v>0.20277379244380678</v>
      </c>
      <c r="HT24" s="315">
        <f t="shared" si="598"/>
        <v>29</v>
      </c>
      <c r="HU24" s="402">
        <f t="shared" si="599"/>
        <v>1.1530815109343936E-2</v>
      </c>
      <c r="HV24" s="315">
        <f t="shared" si="600"/>
        <v>-124</v>
      </c>
      <c r="HW24" s="402">
        <f t="shared" si="601"/>
        <v>-4.8742138364779877E-2</v>
      </c>
      <c r="HX24" s="315">
        <f t="shared" si="602"/>
        <v>389</v>
      </c>
      <c r="HY24" s="402">
        <f t="shared" si="603"/>
        <v>0.16074380165289257</v>
      </c>
      <c r="HZ24" s="315">
        <f t="shared" si="604"/>
        <v>-437</v>
      </c>
      <c r="IA24" s="402">
        <f t="shared" si="605"/>
        <v>-0.18423271500843169</v>
      </c>
      <c r="IB24" s="315">
        <f t="shared" si="606"/>
        <v>9</v>
      </c>
      <c r="IC24" s="402">
        <f t="shared" si="607"/>
        <v>3.7942664418212477E-3</v>
      </c>
      <c r="ID24" s="315">
        <f t="shared" si="608"/>
        <v>-116</v>
      </c>
      <c r="IE24" s="402">
        <f t="shared" si="609"/>
        <v>-4.5306064479477347E-2</v>
      </c>
      <c r="IF24" s="315">
        <f t="shared" si="610"/>
        <v>-239</v>
      </c>
      <c r="IG24" s="402">
        <f t="shared" si="611"/>
        <v>-0.1055187637969095</v>
      </c>
      <c r="IH24" s="315">
        <f t="shared" si="612"/>
        <v>934</v>
      </c>
      <c r="II24" s="402">
        <f t="shared" si="613"/>
        <v>0.46100691016781836</v>
      </c>
      <c r="IJ24" s="315">
        <f t="shared" si="614"/>
        <v>-201</v>
      </c>
      <c r="IK24" s="402">
        <f t="shared" si="615"/>
        <v>-6.7905405405405406E-2</v>
      </c>
      <c r="IL24" s="315">
        <f t="shared" si="616"/>
        <v>152</v>
      </c>
      <c r="IM24" s="402">
        <f t="shared" si="617"/>
        <v>5.5092424791591155E-2</v>
      </c>
      <c r="IN24" s="315">
        <f t="shared" si="618"/>
        <v>-203</v>
      </c>
      <c r="IO24" s="402">
        <f t="shared" si="619"/>
        <v>-6.9735486087255244E-2</v>
      </c>
      <c r="IP24" s="315">
        <f t="shared" si="620"/>
        <v>-155</v>
      </c>
      <c r="IQ24" s="402">
        <f t="shared" si="621"/>
        <v>-5.7237813884785819E-2</v>
      </c>
      <c r="IR24" s="315">
        <f t="shared" si="622"/>
        <v>-868.56375502008029</v>
      </c>
      <c r="IS24" s="402">
        <f t="shared" si="623"/>
        <v>-0.99949799196787148</v>
      </c>
      <c r="IT24" s="315">
        <f t="shared" si="317"/>
        <v>0</v>
      </c>
      <c r="IU24" s="402" t="e">
        <f t="shared" si="318"/>
        <v>#DIV/0!</v>
      </c>
      <c r="IV24" s="315">
        <f t="shared" si="319"/>
        <v>0</v>
      </c>
      <c r="IW24" s="402" t="e">
        <f t="shared" si="320"/>
        <v>#DIV/0!</v>
      </c>
      <c r="IX24" s="315">
        <f t="shared" si="321"/>
        <v>0</v>
      </c>
      <c r="IY24" s="402" t="e">
        <f t="shared" si="322"/>
        <v>#DIV/0!</v>
      </c>
      <c r="IZ24" s="315">
        <f t="shared" si="323"/>
        <v>0</v>
      </c>
      <c r="JA24" s="402" t="e">
        <f t="shared" si="324"/>
        <v>#DIV/0!</v>
      </c>
      <c r="JB24" s="315">
        <f t="shared" si="325"/>
        <v>0</v>
      </c>
      <c r="JC24" s="402" t="e">
        <f t="shared" si="326"/>
        <v>#DIV/0!</v>
      </c>
      <c r="JD24" s="315">
        <f t="shared" si="327"/>
        <v>0</v>
      </c>
      <c r="JE24" s="402" t="e">
        <f t="shared" si="328"/>
        <v>#DIV/0!</v>
      </c>
      <c r="JF24" s="315">
        <f t="shared" si="329"/>
        <v>0</v>
      </c>
      <c r="JG24" s="402" t="e">
        <f t="shared" si="330"/>
        <v>#DIV/0!</v>
      </c>
      <c r="JH24" s="315">
        <f t="shared" si="331"/>
        <v>0</v>
      </c>
      <c r="JI24" s="402" t="e">
        <f t="shared" si="332"/>
        <v>#DIV/0!</v>
      </c>
      <c r="JJ24" s="315">
        <f t="shared" si="333"/>
        <v>0</v>
      </c>
      <c r="JK24" s="402" t="e">
        <f t="shared" si="334"/>
        <v>#DIV/0!</v>
      </c>
      <c r="JL24" s="315">
        <f t="shared" si="335"/>
        <v>0</v>
      </c>
      <c r="JM24" s="402" t="e">
        <f t="shared" si="336"/>
        <v>#DIV/0!</v>
      </c>
      <c r="JN24" s="315">
        <f t="shared" si="337"/>
        <v>0</v>
      </c>
      <c r="JO24" s="402" t="e">
        <f t="shared" si="338"/>
        <v>#DIV/0!</v>
      </c>
      <c r="JP24" s="315">
        <f t="shared" si="339"/>
        <v>0</v>
      </c>
      <c r="JQ24" s="402" t="e">
        <f t="shared" si="340"/>
        <v>#DIV/0!</v>
      </c>
      <c r="JR24" s="625">
        <f t="shared" si="624"/>
        <v>2515</v>
      </c>
      <c r="JS24" s="1062">
        <f t="shared" si="625"/>
        <v>2553</v>
      </c>
      <c r="JT24" s="662">
        <f t="shared" si="626"/>
        <v>38</v>
      </c>
      <c r="JU24" s="109">
        <f t="shared" si="627"/>
        <v>1.5109343936381709E-2</v>
      </c>
      <c r="JV24" s="698"/>
      <c r="JW24" s="698"/>
      <c r="JX24" s="698"/>
      <c r="JY24" t="str">
        <f t="shared" si="628"/>
        <v>Reported Source - Email</v>
      </c>
      <c r="JZ24" s="262" t="e">
        <f>#REF!</f>
        <v>#REF!</v>
      </c>
      <c r="KA24" s="262" t="e">
        <f>#REF!</f>
        <v>#REF!</v>
      </c>
      <c r="KB24" s="262" t="e">
        <f>#REF!</f>
        <v>#REF!</v>
      </c>
      <c r="KC24" s="262" t="e">
        <f>#REF!</f>
        <v>#REF!</v>
      </c>
      <c r="KD24" s="262" t="e">
        <f>#REF!</f>
        <v>#REF!</v>
      </c>
      <c r="KE24" s="262" t="e">
        <f>#REF!</f>
        <v>#REF!</v>
      </c>
      <c r="KF24" s="262" t="e">
        <f>#REF!</f>
        <v>#REF!</v>
      </c>
      <c r="KG24" s="262" t="e">
        <f>#REF!</f>
        <v>#REF!</v>
      </c>
      <c r="KH24" s="262" t="e">
        <f>#REF!</f>
        <v>#REF!</v>
      </c>
      <c r="KI24" s="262" t="e">
        <f>#REF!</f>
        <v>#REF!</v>
      </c>
      <c r="KJ24" s="262" t="e">
        <f>#REF!</f>
        <v>#REF!</v>
      </c>
      <c r="KK24" s="263">
        <f t="shared" si="629"/>
        <v>2383</v>
      </c>
      <c r="KL24" s="263">
        <f t="shared" si="630"/>
        <v>2223</v>
      </c>
      <c r="KM24" s="263">
        <f t="shared" si="631"/>
        <v>1710</v>
      </c>
      <c r="KN24" s="263">
        <f t="shared" si="632"/>
        <v>1264</v>
      </c>
      <c r="KO24" s="263">
        <f t="shared" si="633"/>
        <v>1557</v>
      </c>
      <c r="KP24" s="263">
        <f t="shared" si="634"/>
        <v>1529</v>
      </c>
      <c r="KQ24" s="263">
        <f t="shared" si="635"/>
        <v>2127</v>
      </c>
      <c r="KR24" s="263">
        <f t="shared" si="636"/>
        <v>2072</v>
      </c>
      <c r="KS24" s="263">
        <f t="shared" si="637"/>
        <v>1740</v>
      </c>
      <c r="KT24" s="263">
        <f t="shared" si="638"/>
        <v>1795</v>
      </c>
      <c r="KU24" s="263">
        <f t="shared" si="639"/>
        <v>1738</v>
      </c>
      <c r="KV24" s="263">
        <f t="shared" si="640"/>
        <v>1531</v>
      </c>
      <c r="KW24" s="263">
        <f t="shared" si="641"/>
        <v>1908</v>
      </c>
      <c r="KX24" s="263">
        <f t="shared" si="642"/>
        <v>2096</v>
      </c>
      <c r="KY24" s="263">
        <f t="shared" si="643"/>
        <v>1992</v>
      </c>
      <c r="KZ24" s="263">
        <f t="shared" si="644"/>
        <v>2861</v>
      </c>
      <c r="LA24" s="263">
        <f t="shared" si="645"/>
        <v>2327</v>
      </c>
      <c r="LB24" s="263">
        <f t="shared" si="646"/>
        <v>2180</v>
      </c>
      <c r="LC24" s="263">
        <f t="shared" si="647"/>
        <v>2454</v>
      </c>
      <c r="LD24" s="263">
        <f t="shared" si="648"/>
        <v>2317</v>
      </c>
      <c r="LE24" s="263">
        <f t="shared" si="649"/>
        <v>2388</v>
      </c>
      <c r="LF24" s="263">
        <f t="shared" si="650"/>
        <v>2132</v>
      </c>
      <c r="LG24" s="263">
        <f t="shared" si="651"/>
        <v>2451</v>
      </c>
      <c r="LH24" s="263">
        <f t="shared" si="652"/>
        <v>2759</v>
      </c>
      <c r="LI24" s="788">
        <f t="shared" si="653"/>
        <v>3023</v>
      </c>
      <c r="LJ24" s="788">
        <f t="shared" si="654"/>
        <v>2547</v>
      </c>
      <c r="LK24" s="788">
        <f t="shared" si="655"/>
        <v>2672</v>
      </c>
      <c r="LL24" s="788">
        <f t="shared" si="656"/>
        <v>2874</v>
      </c>
      <c r="LM24" s="788">
        <f t="shared" si="657"/>
        <v>2545</v>
      </c>
      <c r="LN24" s="788">
        <f t="shared" si="658"/>
        <v>2640</v>
      </c>
      <c r="LO24" s="788">
        <f t="shared" si="659"/>
        <v>3532</v>
      </c>
      <c r="LP24" s="788">
        <f t="shared" si="660"/>
        <v>2974</v>
      </c>
      <c r="LQ24" s="788">
        <f t="shared" si="661"/>
        <v>3461</v>
      </c>
      <c r="LR24" s="788">
        <f t="shared" si="662"/>
        <v>2940</v>
      </c>
      <c r="LS24" s="788">
        <f t="shared" si="663"/>
        <v>2592</v>
      </c>
      <c r="LT24" s="788">
        <f t="shared" si="664"/>
        <v>3365</v>
      </c>
      <c r="LU24" s="900">
        <f t="shared" si="665"/>
        <v>3694</v>
      </c>
      <c r="LV24" s="900">
        <f t="shared" si="666"/>
        <v>3108</v>
      </c>
      <c r="LW24" s="900">
        <f t="shared" si="667"/>
        <v>2787</v>
      </c>
      <c r="LX24" s="900">
        <f t="shared" si="668"/>
        <v>2778</v>
      </c>
      <c r="LY24" s="900">
        <f t="shared" si="669"/>
        <v>2599</v>
      </c>
      <c r="LZ24" s="900">
        <f t="shared" si="670"/>
        <v>2658</v>
      </c>
      <c r="MA24" s="900">
        <f t="shared" si="671"/>
        <v>2890</v>
      </c>
      <c r="MB24" s="900">
        <f t="shared" si="672"/>
        <v>3520</v>
      </c>
      <c r="MC24" s="900">
        <f t="shared" si="673"/>
        <v>3208</v>
      </c>
      <c r="MD24" s="900">
        <f t="shared" si="674"/>
        <v>2580</v>
      </c>
      <c r="ME24" s="900">
        <f t="shared" si="675"/>
        <v>2430</v>
      </c>
      <c r="MF24" s="900">
        <f t="shared" si="676"/>
        <v>2848</v>
      </c>
      <c r="MG24" s="959">
        <f t="shared" si="677"/>
        <v>3022</v>
      </c>
      <c r="MH24" s="959">
        <f t="shared" si="678"/>
        <v>2927</v>
      </c>
      <c r="MI24" s="959">
        <f t="shared" si="679"/>
        <v>2357</v>
      </c>
      <c r="MJ24" s="959">
        <f t="shared" si="680"/>
        <v>2449</v>
      </c>
      <c r="MK24" s="959">
        <f t="shared" si="681"/>
        <v>2472</v>
      </c>
      <c r="ML24" s="959">
        <f t="shared" si="682"/>
        <v>2610</v>
      </c>
      <c r="MM24" s="959">
        <f t="shared" si="683"/>
        <v>3166</v>
      </c>
      <c r="MN24" s="959">
        <f t="shared" si="684"/>
        <v>2858</v>
      </c>
      <c r="MO24" s="959">
        <f t="shared" si="685"/>
        <v>2692</v>
      </c>
      <c r="MP24" s="959">
        <f t="shared" si="686"/>
        <v>2091</v>
      </c>
      <c r="MQ24" s="959">
        <f t="shared" si="687"/>
        <v>2515</v>
      </c>
      <c r="MR24" s="959">
        <f t="shared" si="688"/>
        <v>2544</v>
      </c>
      <c r="MS24" s="1155">
        <f t="shared" si="689"/>
        <v>2420</v>
      </c>
      <c r="MT24" s="1155">
        <f t="shared" si="690"/>
        <v>2809</v>
      </c>
      <c r="MU24" s="1155">
        <f t="shared" si="691"/>
        <v>2372</v>
      </c>
      <c r="MV24" s="1155">
        <f t="shared" si="692"/>
        <v>2381</v>
      </c>
      <c r="MW24" s="1155">
        <f t="shared" si="693"/>
        <v>2265</v>
      </c>
      <c r="MX24" s="1155">
        <f t="shared" si="694"/>
        <v>2026</v>
      </c>
      <c r="MY24" s="1155">
        <f t="shared" si="695"/>
        <v>2960</v>
      </c>
      <c r="MZ24" s="1155">
        <f t="shared" si="696"/>
        <v>2759</v>
      </c>
      <c r="NA24" s="1155">
        <f t="shared" si="697"/>
        <v>2911</v>
      </c>
      <c r="NB24" s="1155">
        <f t="shared" si="698"/>
        <v>2708</v>
      </c>
      <c r="NC24" s="1155">
        <f t="shared" si="699"/>
        <v>2553</v>
      </c>
      <c r="ND24" s="1155">
        <f t="shared" si="700"/>
        <v>0</v>
      </c>
      <c r="NE24" s="1177">
        <f t="shared" si="701"/>
        <v>0</v>
      </c>
      <c r="NF24" s="1177">
        <f t="shared" si="702"/>
        <v>0</v>
      </c>
      <c r="NG24" s="1177">
        <f t="shared" si="703"/>
        <v>0</v>
      </c>
      <c r="NH24" s="1177">
        <f t="shared" si="704"/>
        <v>0</v>
      </c>
      <c r="NI24" s="1177">
        <f t="shared" si="705"/>
        <v>0</v>
      </c>
      <c r="NJ24" s="1177">
        <f t="shared" si="706"/>
        <v>0</v>
      </c>
      <c r="NK24" s="1177">
        <f t="shared" si="707"/>
        <v>0</v>
      </c>
      <c r="NL24" s="1177">
        <f t="shared" si="708"/>
        <v>0</v>
      </c>
      <c r="NM24" s="1177">
        <f t="shared" si="709"/>
        <v>0</v>
      </c>
      <c r="NN24" s="1177">
        <f t="shared" si="710"/>
        <v>0</v>
      </c>
      <c r="NO24" s="1177">
        <f t="shared" si="711"/>
        <v>0</v>
      </c>
      <c r="NP24" s="1177">
        <f t="shared" si="712"/>
        <v>0</v>
      </c>
    </row>
    <row r="25" spans="1:380" x14ac:dyDescent="0.25">
      <c r="A25" s="764"/>
      <c r="B25" s="56"/>
      <c r="C25" s="56" t="s">
        <v>35</v>
      </c>
      <c r="D25" s="119"/>
      <c r="E25" s="1239" t="s">
        <v>40</v>
      </c>
      <c r="F25" s="1239"/>
      <c r="G25" s="1240"/>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64"/>
        <v>7143</v>
      </c>
      <c r="AW25" s="163">
        <f t="shared" si="465"/>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68"/>
        <v>5134</v>
      </c>
      <c r="BK25" s="163">
        <f t="shared" si="469"/>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76"/>
        <v>3931</v>
      </c>
      <c r="BY25" s="163">
        <f t="shared" si="477"/>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84"/>
        <v>5282</v>
      </c>
      <c r="CM25" s="163">
        <f t="shared" si="485"/>
        <v>440.16666666666669</v>
      </c>
      <c r="CN25" s="625">
        <v>346</v>
      </c>
      <c r="CO25" s="70">
        <v>388</v>
      </c>
      <c r="CP25" s="23">
        <v>336</v>
      </c>
      <c r="CQ25" s="70">
        <v>609</v>
      </c>
      <c r="CR25" s="23">
        <v>345</v>
      </c>
      <c r="CS25" s="70">
        <v>320</v>
      </c>
      <c r="CT25" s="207">
        <v>382</v>
      </c>
      <c r="CU25" s="70">
        <v>362</v>
      </c>
      <c r="CV25" s="625">
        <v>397</v>
      </c>
      <c r="CW25" s="1062">
        <v>388</v>
      </c>
      <c r="CX25" s="625">
        <v>398</v>
      </c>
      <c r="CY25" s="70">
        <v>364</v>
      </c>
      <c r="CZ25" s="130">
        <f t="shared" si="492"/>
        <v>4635</v>
      </c>
      <c r="DA25" s="163">
        <f t="shared" si="493"/>
        <v>386.25</v>
      </c>
      <c r="DB25" s="625">
        <v>362</v>
      </c>
      <c r="DC25" s="70">
        <v>453</v>
      </c>
      <c r="DD25" s="23">
        <v>353</v>
      </c>
      <c r="DE25" s="70">
        <v>401</v>
      </c>
      <c r="DF25" s="23">
        <v>378</v>
      </c>
      <c r="DG25" s="70">
        <v>354</v>
      </c>
      <c r="DH25" s="207">
        <v>380</v>
      </c>
      <c r="DI25" s="70">
        <v>382</v>
      </c>
      <c r="DJ25" s="625">
        <v>365</v>
      </c>
      <c r="DK25" s="70">
        <v>396</v>
      </c>
      <c r="DL25" s="625">
        <v>400</v>
      </c>
      <c r="DM25" s="70"/>
      <c r="DN25" s="130">
        <f t="shared" si="500"/>
        <v>4224</v>
      </c>
      <c r="DO25" s="163">
        <f t="shared" si="501"/>
        <v>384</v>
      </c>
      <c r="DP25" s="625"/>
      <c r="DQ25" s="70"/>
      <c r="DR25" s="23"/>
      <c r="DS25" s="70"/>
      <c r="DT25" s="23"/>
      <c r="DU25" s="70"/>
      <c r="DV25" s="207"/>
      <c r="DW25" s="70"/>
      <c r="DX25" s="625"/>
      <c r="DY25" s="70"/>
      <c r="DZ25" s="625"/>
      <c r="EA25" s="70"/>
      <c r="EB25" s="130">
        <f t="shared" si="502"/>
        <v>0</v>
      </c>
      <c r="EC25" s="163" t="e">
        <f t="shared" si="503"/>
        <v>#DIV/0!</v>
      </c>
      <c r="ED25" s="662">
        <f t="shared" si="504"/>
        <v>-87</v>
      </c>
      <c r="EE25" s="663">
        <f t="shared" si="505"/>
        <v>-0.1389776357827476</v>
      </c>
      <c r="EF25" s="662">
        <f t="shared" si="506"/>
        <v>9</v>
      </c>
      <c r="EG25" s="663">
        <f t="shared" si="507"/>
        <v>1.6697588126159554E-2</v>
      </c>
      <c r="EH25" s="662">
        <f t="shared" si="508"/>
        <v>-28</v>
      </c>
      <c r="EI25" s="663">
        <f t="shared" si="509"/>
        <v>-5.1094890510948905E-2</v>
      </c>
      <c r="EJ25" s="662">
        <f t="shared" si="510"/>
        <v>-34</v>
      </c>
      <c r="EK25" s="663">
        <f t="shared" si="511"/>
        <v>-6.5384615384615388E-2</v>
      </c>
      <c r="EL25" s="662">
        <f t="shared" si="512"/>
        <v>78</v>
      </c>
      <c r="EM25" s="663">
        <f t="shared" si="513"/>
        <v>0.16049382716049382</v>
      </c>
      <c r="EN25" s="662">
        <f t="shared" si="514"/>
        <v>-81</v>
      </c>
      <c r="EO25" s="663">
        <f t="shared" si="515"/>
        <v>-0.14361702127659576</v>
      </c>
      <c r="EP25" s="662">
        <f t="shared" si="516"/>
        <v>-145</v>
      </c>
      <c r="EQ25" s="663">
        <f t="shared" si="517"/>
        <v>-0.30020703933747411</v>
      </c>
      <c r="ER25" s="662">
        <f t="shared" si="518"/>
        <v>-42</v>
      </c>
      <c r="ES25" s="663">
        <f t="shared" si="519"/>
        <v>-0.1242603550295858</v>
      </c>
      <c r="ET25" s="662">
        <f t="shared" si="520"/>
        <v>39</v>
      </c>
      <c r="EU25" s="663">
        <f t="shared" si="521"/>
        <v>0.13175675675675674</v>
      </c>
      <c r="EV25" s="662">
        <f t="shared" si="522"/>
        <v>5</v>
      </c>
      <c r="EW25" s="109">
        <f t="shared" si="523"/>
        <v>1.4925373134328358E-2</v>
      </c>
      <c r="EX25" s="662">
        <f t="shared" si="524"/>
        <v>90</v>
      </c>
      <c r="EY25" s="663">
        <f t="shared" si="525"/>
        <v>0.26470588235294118</v>
      </c>
      <c r="EZ25" s="662">
        <f t="shared" si="526"/>
        <v>-175</v>
      </c>
      <c r="FA25" s="663">
        <f t="shared" si="527"/>
        <v>-0.40697674418604651</v>
      </c>
      <c r="FB25" s="662">
        <f t="shared" si="528"/>
        <v>20</v>
      </c>
      <c r="FC25" s="663">
        <f t="shared" si="529"/>
        <v>7.8431372549019607E-2</v>
      </c>
      <c r="FD25" s="315">
        <f t="shared" si="530"/>
        <v>91</v>
      </c>
      <c r="FE25" s="402">
        <f t="shared" si="531"/>
        <v>0.33090909090909093</v>
      </c>
      <c r="FF25" s="315">
        <f t="shared" si="532"/>
        <v>-26</v>
      </c>
      <c r="FG25" s="402">
        <f t="shared" si="533"/>
        <v>-7.1038251366120214E-2</v>
      </c>
      <c r="FH25" s="315">
        <f t="shared" si="534"/>
        <v>48</v>
      </c>
      <c r="FI25" s="402">
        <f t="shared" si="535"/>
        <v>0.14117647058823529</v>
      </c>
      <c r="FJ25" s="315">
        <f t="shared" si="536"/>
        <v>-183</v>
      </c>
      <c r="FK25" s="402">
        <f t="shared" si="537"/>
        <v>-0.47164948453608246</v>
      </c>
      <c r="FL25" s="315">
        <f t="shared" si="538"/>
        <v>41</v>
      </c>
      <c r="FM25" s="402">
        <f t="shared" si="539"/>
        <v>0.2</v>
      </c>
      <c r="FN25" s="315">
        <f t="shared" si="540"/>
        <v>110</v>
      </c>
      <c r="FO25" s="402">
        <f t="shared" si="541"/>
        <v>0.44715447154471544</v>
      </c>
      <c r="FP25" s="315">
        <f t="shared" si="542"/>
        <v>-44</v>
      </c>
      <c r="FQ25" s="402">
        <f t="shared" si="543"/>
        <v>-0.12359550561797752</v>
      </c>
      <c r="FR25" s="315">
        <f t="shared" si="544"/>
        <v>-36</v>
      </c>
      <c r="FS25" s="402">
        <f t="shared" si="545"/>
        <v>-0.11538461538461539</v>
      </c>
      <c r="FT25" s="315">
        <f t="shared" si="546"/>
        <v>93</v>
      </c>
      <c r="FU25" s="402">
        <f t="shared" si="547"/>
        <v>0.33695652173913043</v>
      </c>
      <c r="FV25" s="315">
        <f t="shared" si="548"/>
        <v>-14</v>
      </c>
      <c r="FW25" s="402">
        <f t="shared" si="549"/>
        <v>-3.7940379403794036E-2</v>
      </c>
      <c r="FX25" s="315">
        <f t="shared" si="550"/>
        <v>88</v>
      </c>
      <c r="FY25" s="402">
        <f t="shared" si="551"/>
        <v>0.24788732394366197</v>
      </c>
      <c r="FZ25" s="315">
        <f t="shared" si="552"/>
        <v>-53</v>
      </c>
      <c r="GA25" s="402">
        <f t="shared" si="553"/>
        <v>-0.11963882618510158</v>
      </c>
      <c r="GB25" s="315">
        <f t="shared" si="554"/>
        <v>114</v>
      </c>
      <c r="GC25" s="402">
        <f t="shared" si="555"/>
        <v>0.29230769230769232</v>
      </c>
      <c r="GD25" s="315">
        <f t="shared" si="556"/>
        <v>-113</v>
      </c>
      <c r="GE25" s="402">
        <f t="shared" si="557"/>
        <v>-0.22420634920634921</v>
      </c>
      <c r="GF25" s="315">
        <f t="shared" si="558"/>
        <v>-41</v>
      </c>
      <c r="GG25" s="402">
        <f t="shared" si="559"/>
        <v>-0.10485933503836317</v>
      </c>
      <c r="GH25" s="315">
        <f t="shared" si="560"/>
        <v>220</v>
      </c>
      <c r="GI25" s="402">
        <f t="shared" si="561"/>
        <v>0.62857142857142856</v>
      </c>
      <c r="GJ25" s="315">
        <f t="shared" si="562"/>
        <v>482</v>
      </c>
      <c r="GK25" s="402">
        <f t="shared" si="563"/>
        <v>0.84561403508771926</v>
      </c>
      <c r="GL25" s="315">
        <f t="shared" si="564"/>
        <v>-745</v>
      </c>
      <c r="GM25" s="402">
        <f t="shared" si="565"/>
        <v>-0.70817490494296575</v>
      </c>
      <c r="GN25" s="315">
        <f t="shared" si="566"/>
        <v>-20</v>
      </c>
      <c r="GO25" s="402">
        <f t="shared" si="567"/>
        <v>-6.5146579804560262E-2</v>
      </c>
      <c r="GP25" s="315">
        <f t="shared" si="568"/>
        <v>5</v>
      </c>
      <c r="GQ25" s="402">
        <f t="shared" si="569"/>
        <v>1.7421602787456445E-2</v>
      </c>
      <c r="GR25" s="315">
        <f t="shared" si="570"/>
        <v>79</v>
      </c>
      <c r="GS25" s="402">
        <f t="shared" si="571"/>
        <v>0.27054794520547948</v>
      </c>
      <c r="GT25" s="315">
        <f t="shared" si="572"/>
        <v>25</v>
      </c>
      <c r="GU25" s="402">
        <f t="shared" si="573"/>
        <v>6.7385444743935305E-2</v>
      </c>
      <c r="GV25" s="315">
        <f t="shared" si="574"/>
        <v>-24</v>
      </c>
      <c r="GW25" s="402">
        <f t="shared" si="575"/>
        <v>-6.0606060606060608E-2</v>
      </c>
      <c r="GX25" s="315">
        <f t="shared" si="576"/>
        <v>-26</v>
      </c>
      <c r="GY25" s="402">
        <f t="shared" si="577"/>
        <v>-6.9892473118279563E-2</v>
      </c>
      <c r="GZ25" s="315">
        <f t="shared" si="578"/>
        <v>42</v>
      </c>
      <c r="HA25" s="402">
        <f t="shared" si="579"/>
        <v>0.12138728323699421</v>
      </c>
      <c r="HB25" s="315">
        <f t="shared" si="580"/>
        <v>-52</v>
      </c>
      <c r="HC25" s="402">
        <f t="shared" si="581"/>
        <v>-0.13402061855670103</v>
      </c>
      <c r="HD25" s="315">
        <f t="shared" si="582"/>
        <v>273</v>
      </c>
      <c r="HE25" s="402">
        <f t="shared" si="583"/>
        <v>0.8125</v>
      </c>
      <c r="HF25" s="315">
        <f t="shared" si="584"/>
        <v>-264</v>
      </c>
      <c r="HG25" s="402">
        <f t="shared" si="585"/>
        <v>-0.43349753694581283</v>
      </c>
      <c r="HH25" s="315">
        <f t="shared" si="586"/>
        <v>-25</v>
      </c>
      <c r="HI25" s="402">
        <f t="shared" si="587"/>
        <v>-7.2463768115942032E-2</v>
      </c>
      <c r="HJ25" s="315">
        <f t="shared" si="588"/>
        <v>62</v>
      </c>
      <c r="HK25" s="402">
        <f t="shared" si="589"/>
        <v>0.19375000000000001</v>
      </c>
      <c r="HL25" s="315">
        <f t="shared" si="590"/>
        <v>-20</v>
      </c>
      <c r="HM25" s="402">
        <f t="shared" si="591"/>
        <v>-5.2356020942408377E-2</v>
      </c>
      <c r="HN25" s="315">
        <f t="shared" si="592"/>
        <v>35</v>
      </c>
      <c r="HO25" s="402">
        <f t="shared" si="593"/>
        <v>9.668508287292818E-2</v>
      </c>
      <c r="HP25" s="315">
        <f t="shared" si="594"/>
        <v>-9</v>
      </c>
      <c r="HQ25" s="402">
        <f t="shared" si="595"/>
        <v>-2.2670025188916875E-2</v>
      </c>
      <c r="HR25" s="315">
        <f t="shared" si="596"/>
        <v>10</v>
      </c>
      <c r="HS25" s="402">
        <f t="shared" si="597"/>
        <v>2.5773195876288658E-2</v>
      </c>
      <c r="HT25" s="315">
        <f t="shared" si="598"/>
        <v>-34</v>
      </c>
      <c r="HU25" s="402">
        <f t="shared" si="599"/>
        <v>-8.5427135678391955E-2</v>
      </c>
      <c r="HV25" s="315">
        <f t="shared" si="600"/>
        <v>-2</v>
      </c>
      <c r="HW25" s="402">
        <f t="shared" si="601"/>
        <v>-5.4945054945054949E-3</v>
      </c>
      <c r="HX25" s="315">
        <f t="shared" si="602"/>
        <v>91</v>
      </c>
      <c r="HY25" s="402">
        <f t="shared" si="603"/>
        <v>0.25138121546961328</v>
      </c>
      <c r="HZ25" s="315">
        <f t="shared" si="604"/>
        <v>-100</v>
      </c>
      <c r="IA25" s="402">
        <f t="shared" si="605"/>
        <v>-0.28328611898016998</v>
      </c>
      <c r="IB25" s="315">
        <f t="shared" si="606"/>
        <v>48</v>
      </c>
      <c r="IC25" s="402">
        <f t="shared" si="607"/>
        <v>0.1359773371104816</v>
      </c>
      <c r="ID25" s="315">
        <f t="shared" si="608"/>
        <v>-23</v>
      </c>
      <c r="IE25" s="402">
        <f t="shared" si="609"/>
        <v>-5.9895833333333336E-2</v>
      </c>
      <c r="IF25" s="315">
        <f t="shared" si="610"/>
        <v>-24</v>
      </c>
      <c r="IG25" s="402">
        <f t="shared" si="611"/>
        <v>-6.3492063492063489E-2</v>
      </c>
      <c r="IH25" s="315">
        <f t="shared" si="612"/>
        <v>26</v>
      </c>
      <c r="II25" s="402">
        <f t="shared" si="613"/>
        <v>7.3446327683615822E-2</v>
      </c>
      <c r="IJ25" s="315">
        <f t="shared" si="614"/>
        <v>2</v>
      </c>
      <c r="IK25" s="402">
        <f t="shared" si="615"/>
        <v>5.263157894736842E-3</v>
      </c>
      <c r="IL25" s="315">
        <f t="shared" si="616"/>
        <v>-17</v>
      </c>
      <c r="IM25" s="402">
        <f t="shared" si="617"/>
        <v>-4.4502617801047119E-2</v>
      </c>
      <c r="IN25" s="315">
        <f t="shared" si="618"/>
        <v>31</v>
      </c>
      <c r="IO25" s="402">
        <f t="shared" si="619"/>
        <v>8.4931506849315067E-2</v>
      </c>
      <c r="IP25" s="315">
        <f t="shared" si="620"/>
        <v>4</v>
      </c>
      <c r="IQ25" s="402">
        <f t="shared" si="621"/>
        <v>1.0101010101010102E-2</v>
      </c>
      <c r="IR25" s="315">
        <f t="shared" si="622"/>
        <v>33.934615384615384</v>
      </c>
      <c r="IS25" s="402">
        <f t="shared" si="623"/>
        <v>-0.99807692307692308</v>
      </c>
      <c r="IT25" s="315">
        <f t="shared" si="317"/>
        <v>0</v>
      </c>
      <c r="IU25" s="402" t="e">
        <f t="shared" si="318"/>
        <v>#DIV/0!</v>
      </c>
      <c r="IV25" s="315">
        <f t="shared" si="319"/>
        <v>0</v>
      </c>
      <c r="IW25" s="402" t="e">
        <f t="shared" si="320"/>
        <v>#DIV/0!</v>
      </c>
      <c r="IX25" s="315">
        <f t="shared" si="321"/>
        <v>0</v>
      </c>
      <c r="IY25" s="402" t="e">
        <f t="shared" si="322"/>
        <v>#DIV/0!</v>
      </c>
      <c r="IZ25" s="315">
        <f t="shared" si="323"/>
        <v>0</v>
      </c>
      <c r="JA25" s="402" t="e">
        <f t="shared" si="324"/>
        <v>#DIV/0!</v>
      </c>
      <c r="JB25" s="315">
        <f t="shared" si="325"/>
        <v>0</v>
      </c>
      <c r="JC25" s="402" t="e">
        <f t="shared" si="326"/>
        <v>#DIV/0!</v>
      </c>
      <c r="JD25" s="315">
        <f t="shared" si="327"/>
        <v>0</v>
      </c>
      <c r="JE25" s="402" t="e">
        <f t="shared" si="328"/>
        <v>#DIV/0!</v>
      </c>
      <c r="JF25" s="315">
        <f t="shared" si="329"/>
        <v>0</v>
      </c>
      <c r="JG25" s="402" t="e">
        <f t="shared" si="330"/>
        <v>#DIV/0!</v>
      </c>
      <c r="JH25" s="315">
        <f t="shared" si="331"/>
        <v>0</v>
      </c>
      <c r="JI25" s="402" t="e">
        <f t="shared" si="332"/>
        <v>#DIV/0!</v>
      </c>
      <c r="JJ25" s="315">
        <f t="shared" si="333"/>
        <v>0</v>
      </c>
      <c r="JK25" s="402" t="e">
        <f t="shared" si="334"/>
        <v>#DIV/0!</v>
      </c>
      <c r="JL25" s="315">
        <f t="shared" si="335"/>
        <v>0</v>
      </c>
      <c r="JM25" s="402" t="e">
        <f t="shared" si="336"/>
        <v>#DIV/0!</v>
      </c>
      <c r="JN25" s="315">
        <f t="shared" si="337"/>
        <v>0</v>
      </c>
      <c r="JO25" s="402" t="e">
        <f t="shared" si="338"/>
        <v>#DIV/0!</v>
      </c>
      <c r="JP25" s="315">
        <f t="shared" si="339"/>
        <v>0</v>
      </c>
      <c r="JQ25" s="402" t="e">
        <f t="shared" si="340"/>
        <v>#DIV/0!</v>
      </c>
      <c r="JR25" s="625">
        <f t="shared" si="624"/>
        <v>398</v>
      </c>
      <c r="JS25" s="1062">
        <f t="shared" si="625"/>
        <v>400</v>
      </c>
      <c r="JT25" s="662">
        <f t="shared" si="626"/>
        <v>2</v>
      </c>
      <c r="JU25" s="109">
        <f t="shared" si="627"/>
        <v>5.0251256281407036E-3</v>
      </c>
      <c r="JV25" s="698"/>
      <c r="JW25" s="698"/>
      <c r="JX25" s="698"/>
      <c r="JY25" t="str">
        <f t="shared" si="628"/>
        <v>Reported Source - Fax</v>
      </c>
      <c r="JZ25" s="262" t="e">
        <f>#REF!</f>
        <v>#REF!</v>
      </c>
      <c r="KA25" s="262" t="e">
        <f>#REF!</f>
        <v>#REF!</v>
      </c>
      <c r="KB25" s="262" t="e">
        <f>#REF!</f>
        <v>#REF!</v>
      </c>
      <c r="KC25" s="262" t="e">
        <f>#REF!</f>
        <v>#REF!</v>
      </c>
      <c r="KD25" s="262" t="e">
        <f>#REF!</f>
        <v>#REF!</v>
      </c>
      <c r="KE25" s="262" t="e">
        <f>#REF!</f>
        <v>#REF!</v>
      </c>
      <c r="KF25" s="262" t="e">
        <f>#REF!</f>
        <v>#REF!</v>
      </c>
      <c r="KG25" s="262" t="e">
        <f>#REF!</f>
        <v>#REF!</v>
      </c>
      <c r="KH25" s="262" t="e">
        <f>#REF!</f>
        <v>#REF!</v>
      </c>
      <c r="KI25" s="262" t="e">
        <f>#REF!</f>
        <v>#REF!</v>
      </c>
      <c r="KJ25" s="262" t="e">
        <f>#REF!</f>
        <v>#REF!</v>
      </c>
      <c r="KK25" s="263">
        <f t="shared" si="629"/>
        <v>538</v>
      </c>
      <c r="KL25" s="263">
        <f t="shared" si="630"/>
        <v>516</v>
      </c>
      <c r="KM25" s="263">
        <f t="shared" si="631"/>
        <v>450</v>
      </c>
      <c r="KN25" s="263">
        <f t="shared" si="632"/>
        <v>461</v>
      </c>
      <c r="KO25" s="263">
        <f t="shared" si="633"/>
        <v>502</v>
      </c>
      <c r="KP25" s="263">
        <f t="shared" si="634"/>
        <v>540</v>
      </c>
      <c r="KQ25" s="263">
        <f t="shared" si="635"/>
        <v>893</v>
      </c>
      <c r="KR25" s="263">
        <f t="shared" si="636"/>
        <v>646</v>
      </c>
      <c r="KS25" s="263">
        <f t="shared" si="637"/>
        <v>658</v>
      </c>
      <c r="KT25" s="263">
        <f t="shared" si="638"/>
        <v>704</v>
      </c>
      <c r="KU25" s="263">
        <f t="shared" si="639"/>
        <v>609</v>
      </c>
      <c r="KV25" s="263">
        <f t="shared" si="640"/>
        <v>626</v>
      </c>
      <c r="KW25" s="263">
        <f t="shared" si="641"/>
        <v>539</v>
      </c>
      <c r="KX25" s="263">
        <f t="shared" si="642"/>
        <v>548</v>
      </c>
      <c r="KY25" s="263">
        <f t="shared" si="643"/>
        <v>520</v>
      </c>
      <c r="KZ25" s="263">
        <f t="shared" si="644"/>
        <v>486</v>
      </c>
      <c r="LA25" s="263">
        <f t="shared" si="645"/>
        <v>564</v>
      </c>
      <c r="LB25" s="263">
        <f t="shared" si="646"/>
        <v>483</v>
      </c>
      <c r="LC25" s="263">
        <f t="shared" si="647"/>
        <v>338</v>
      </c>
      <c r="LD25" s="263">
        <f t="shared" si="648"/>
        <v>296</v>
      </c>
      <c r="LE25" s="263">
        <f t="shared" si="649"/>
        <v>335</v>
      </c>
      <c r="LF25" s="263">
        <f t="shared" si="650"/>
        <v>340</v>
      </c>
      <c r="LG25" s="263">
        <f t="shared" si="651"/>
        <v>430</v>
      </c>
      <c r="LH25" s="263">
        <f t="shared" si="652"/>
        <v>255</v>
      </c>
      <c r="LI25" s="788">
        <f t="shared" si="653"/>
        <v>275</v>
      </c>
      <c r="LJ25" s="788">
        <f t="shared" si="654"/>
        <v>366</v>
      </c>
      <c r="LK25" s="788">
        <f t="shared" si="655"/>
        <v>340</v>
      </c>
      <c r="LL25" s="788">
        <f t="shared" si="656"/>
        <v>388</v>
      </c>
      <c r="LM25" s="788">
        <f t="shared" si="657"/>
        <v>205</v>
      </c>
      <c r="LN25" s="788">
        <f t="shared" si="658"/>
        <v>246</v>
      </c>
      <c r="LO25" s="788">
        <f t="shared" si="659"/>
        <v>356</v>
      </c>
      <c r="LP25" s="788">
        <f t="shared" si="660"/>
        <v>312</v>
      </c>
      <c r="LQ25" s="788">
        <f t="shared" si="661"/>
        <v>276</v>
      </c>
      <c r="LR25" s="788">
        <f t="shared" si="662"/>
        <v>369</v>
      </c>
      <c r="LS25" s="788">
        <f t="shared" si="663"/>
        <v>355</v>
      </c>
      <c r="LT25" s="788">
        <f t="shared" si="664"/>
        <v>443</v>
      </c>
      <c r="LU25" s="900">
        <f t="shared" si="665"/>
        <v>390</v>
      </c>
      <c r="LV25" s="900">
        <f t="shared" si="666"/>
        <v>504</v>
      </c>
      <c r="LW25" s="900">
        <f t="shared" si="667"/>
        <v>391</v>
      </c>
      <c r="LX25" s="900">
        <f t="shared" si="668"/>
        <v>350</v>
      </c>
      <c r="LY25" s="900">
        <f t="shared" si="669"/>
        <v>570</v>
      </c>
      <c r="LZ25" s="900">
        <f t="shared" si="670"/>
        <v>1052</v>
      </c>
      <c r="MA25" s="900">
        <f t="shared" si="671"/>
        <v>307</v>
      </c>
      <c r="MB25" s="900">
        <f t="shared" si="672"/>
        <v>287</v>
      </c>
      <c r="MC25" s="900">
        <f t="shared" si="673"/>
        <v>292</v>
      </c>
      <c r="MD25" s="900">
        <f t="shared" si="674"/>
        <v>371</v>
      </c>
      <c r="ME25" s="900">
        <f t="shared" si="675"/>
        <v>396</v>
      </c>
      <c r="MF25" s="900">
        <f t="shared" si="676"/>
        <v>372</v>
      </c>
      <c r="MG25" s="959">
        <f t="shared" si="677"/>
        <v>346</v>
      </c>
      <c r="MH25" s="959">
        <f t="shared" si="678"/>
        <v>388</v>
      </c>
      <c r="MI25" s="959">
        <f t="shared" si="679"/>
        <v>336</v>
      </c>
      <c r="MJ25" s="959">
        <f t="shared" si="680"/>
        <v>609</v>
      </c>
      <c r="MK25" s="959">
        <f t="shared" si="681"/>
        <v>345</v>
      </c>
      <c r="ML25" s="959">
        <f t="shared" si="682"/>
        <v>320</v>
      </c>
      <c r="MM25" s="959">
        <f t="shared" si="683"/>
        <v>382</v>
      </c>
      <c r="MN25" s="959">
        <f t="shared" si="684"/>
        <v>362</v>
      </c>
      <c r="MO25" s="959">
        <f t="shared" si="685"/>
        <v>397</v>
      </c>
      <c r="MP25" s="959">
        <f t="shared" si="686"/>
        <v>388</v>
      </c>
      <c r="MQ25" s="959">
        <f t="shared" si="687"/>
        <v>398</v>
      </c>
      <c r="MR25" s="959">
        <f t="shared" si="688"/>
        <v>364</v>
      </c>
      <c r="MS25" s="1155">
        <f t="shared" si="689"/>
        <v>362</v>
      </c>
      <c r="MT25" s="1155">
        <f t="shared" si="690"/>
        <v>453</v>
      </c>
      <c r="MU25" s="1155">
        <f t="shared" si="691"/>
        <v>353</v>
      </c>
      <c r="MV25" s="1155">
        <f t="shared" si="692"/>
        <v>401</v>
      </c>
      <c r="MW25" s="1155">
        <f t="shared" si="693"/>
        <v>378</v>
      </c>
      <c r="MX25" s="1155">
        <f t="shared" si="694"/>
        <v>354</v>
      </c>
      <c r="MY25" s="1155">
        <f t="shared" si="695"/>
        <v>380</v>
      </c>
      <c r="MZ25" s="1155">
        <f t="shared" si="696"/>
        <v>382</v>
      </c>
      <c r="NA25" s="1155">
        <f t="shared" si="697"/>
        <v>365</v>
      </c>
      <c r="NB25" s="1155">
        <f t="shared" si="698"/>
        <v>396</v>
      </c>
      <c r="NC25" s="1155">
        <f t="shared" si="699"/>
        <v>400</v>
      </c>
      <c r="ND25" s="1155">
        <f t="shared" si="700"/>
        <v>0</v>
      </c>
      <c r="NE25" s="1177">
        <f t="shared" si="701"/>
        <v>0</v>
      </c>
      <c r="NF25" s="1177">
        <f t="shared" si="702"/>
        <v>0</v>
      </c>
      <c r="NG25" s="1177">
        <f t="shared" si="703"/>
        <v>0</v>
      </c>
      <c r="NH25" s="1177">
        <f t="shared" si="704"/>
        <v>0</v>
      </c>
      <c r="NI25" s="1177">
        <f t="shared" si="705"/>
        <v>0</v>
      </c>
      <c r="NJ25" s="1177">
        <f t="shared" si="706"/>
        <v>0</v>
      </c>
      <c r="NK25" s="1177">
        <f t="shared" si="707"/>
        <v>0</v>
      </c>
      <c r="NL25" s="1177">
        <f t="shared" si="708"/>
        <v>0</v>
      </c>
      <c r="NM25" s="1177">
        <f t="shared" si="709"/>
        <v>0</v>
      </c>
      <c r="NN25" s="1177">
        <f t="shared" si="710"/>
        <v>0</v>
      </c>
      <c r="NO25" s="1177">
        <f t="shared" si="711"/>
        <v>0</v>
      </c>
      <c r="NP25" s="1177">
        <f t="shared" si="712"/>
        <v>0</v>
      </c>
    </row>
    <row r="26" spans="1:380" x14ac:dyDescent="0.25">
      <c r="A26" s="764"/>
      <c r="B26" s="56"/>
      <c r="C26" s="56" t="s">
        <v>36</v>
      </c>
      <c r="D26" s="119"/>
      <c r="E26" s="1239" t="s">
        <v>41</v>
      </c>
      <c r="F26" s="1239"/>
      <c r="G26" s="1240"/>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64"/>
        <v>7250</v>
      </c>
      <c r="AW26" s="163">
        <f t="shared" si="465"/>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68"/>
        <v>7399</v>
      </c>
      <c r="BK26" s="163">
        <f t="shared" si="469"/>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76"/>
        <v>5868</v>
      </c>
      <c r="BY26" s="163">
        <f t="shared" si="477"/>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84"/>
        <v>4804</v>
      </c>
      <c r="CM26" s="163">
        <f t="shared" si="485"/>
        <v>400.33333333333331</v>
      </c>
      <c r="CN26" s="625">
        <v>335</v>
      </c>
      <c r="CO26" s="70">
        <v>405</v>
      </c>
      <c r="CP26" s="23">
        <v>353</v>
      </c>
      <c r="CQ26" s="70">
        <v>723</v>
      </c>
      <c r="CR26" s="23">
        <v>368</v>
      </c>
      <c r="CS26" s="70">
        <v>342</v>
      </c>
      <c r="CT26" s="207">
        <v>317</v>
      </c>
      <c r="CU26" s="70">
        <v>269</v>
      </c>
      <c r="CV26" s="625">
        <v>418</v>
      </c>
      <c r="CW26" s="1062">
        <v>552</v>
      </c>
      <c r="CX26" s="625">
        <v>468</v>
      </c>
      <c r="CY26" s="70">
        <v>373</v>
      </c>
      <c r="CZ26" s="130">
        <f t="shared" si="492"/>
        <v>4923</v>
      </c>
      <c r="DA26" s="163">
        <f t="shared" si="493"/>
        <v>410.25</v>
      </c>
      <c r="DB26" s="625">
        <v>407</v>
      </c>
      <c r="DC26" s="70">
        <v>451</v>
      </c>
      <c r="DD26" s="23">
        <v>331</v>
      </c>
      <c r="DE26" s="70">
        <v>658</v>
      </c>
      <c r="DF26" s="23">
        <v>401</v>
      </c>
      <c r="DG26" s="70">
        <v>322</v>
      </c>
      <c r="DH26" s="207">
        <v>358</v>
      </c>
      <c r="DI26" s="70">
        <v>350</v>
      </c>
      <c r="DJ26" s="625">
        <v>373</v>
      </c>
      <c r="DK26" s="70">
        <v>594</v>
      </c>
      <c r="DL26" s="625">
        <v>474</v>
      </c>
      <c r="DM26" s="70"/>
      <c r="DN26" s="130">
        <f t="shared" si="500"/>
        <v>4719</v>
      </c>
      <c r="DO26" s="163">
        <f t="shared" si="501"/>
        <v>429</v>
      </c>
      <c r="DP26" s="625"/>
      <c r="DQ26" s="70"/>
      <c r="DR26" s="23"/>
      <c r="DS26" s="70"/>
      <c r="DT26" s="23"/>
      <c r="DU26" s="70"/>
      <c r="DV26" s="207"/>
      <c r="DW26" s="70"/>
      <c r="DX26" s="625"/>
      <c r="DY26" s="70"/>
      <c r="DZ26" s="625"/>
      <c r="EA26" s="70"/>
      <c r="EB26" s="130">
        <f t="shared" si="502"/>
        <v>0</v>
      </c>
      <c r="EC26" s="163" t="e">
        <f t="shared" si="503"/>
        <v>#DIV/0!</v>
      </c>
      <c r="ED26" s="662">
        <f t="shared" si="504"/>
        <v>427</v>
      </c>
      <c r="EE26" s="663">
        <f t="shared" si="505"/>
        <v>0.81178707224334601</v>
      </c>
      <c r="EF26" s="662">
        <f t="shared" si="506"/>
        <v>-274</v>
      </c>
      <c r="EG26" s="663">
        <f t="shared" si="507"/>
        <v>-0.28751311647429173</v>
      </c>
      <c r="EH26" s="662">
        <f t="shared" si="508"/>
        <v>-111</v>
      </c>
      <c r="EI26" s="663">
        <f t="shared" si="509"/>
        <v>-0.16347569955817379</v>
      </c>
      <c r="EJ26" s="662">
        <f t="shared" si="510"/>
        <v>276</v>
      </c>
      <c r="EK26" s="663">
        <f t="shared" si="511"/>
        <v>0.4859154929577465</v>
      </c>
      <c r="EL26" s="662">
        <f t="shared" si="512"/>
        <v>22</v>
      </c>
      <c r="EM26" s="663">
        <f t="shared" si="513"/>
        <v>2.6066350710900472E-2</v>
      </c>
      <c r="EN26" s="662">
        <f t="shared" si="514"/>
        <v>-353</v>
      </c>
      <c r="EO26" s="663">
        <f t="shared" si="515"/>
        <v>-0.407621247113164</v>
      </c>
      <c r="EP26" s="662">
        <f t="shared" si="516"/>
        <v>-169</v>
      </c>
      <c r="EQ26" s="663">
        <f t="shared" si="517"/>
        <v>-0.32943469785575047</v>
      </c>
      <c r="ER26" s="662">
        <f t="shared" si="518"/>
        <v>95</v>
      </c>
      <c r="ES26" s="663">
        <f t="shared" si="519"/>
        <v>0.27616279069767441</v>
      </c>
      <c r="ET26" s="662">
        <f t="shared" si="520"/>
        <v>7</v>
      </c>
      <c r="EU26" s="663">
        <f t="shared" si="521"/>
        <v>1.5945330296127564E-2</v>
      </c>
      <c r="EV26" s="662">
        <f t="shared" si="522"/>
        <v>347</v>
      </c>
      <c r="EW26" s="109">
        <f t="shared" si="523"/>
        <v>0.77802690582959644</v>
      </c>
      <c r="EX26" s="662">
        <f t="shared" si="524"/>
        <v>-289</v>
      </c>
      <c r="EY26" s="663">
        <f t="shared" si="525"/>
        <v>-0.36443883984867592</v>
      </c>
      <c r="EZ26" s="662">
        <f t="shared" si="526"/>
        <v>-54</v>
      </c>
      <c r="FA26" s="663">
        <f t="shared" si="527"/>
        <v>-0.10714285714285714</v>
      </c>
      <c r="FB26" s="662">
        <f t="shared" si="528"/>
        <v>55</v>
      </c>
      <c r="FC26" s="663">
        <f t="shared" si="529"/>
        <v>0.12222222222222222</v>
      </c>
      <c r="FD26" s="315">
        <f t="shared" si="530"/>
        <v>-47</v>
      </c>
      <c r="FE26" s="402">
        <f t="shared" si="531"/>
        <v>-9.3069306930693069E-2</v>
      </c>
      <c r="FF26" s="315">
        <f t="shared" si="532"/>
        <v>-61</v>
      </c>
      <c r="FG26" s="402">
        <f t="shared" si="533"/>
        <v>-0.1331877729257642</v>
      </c>
      <c r="FH26" s="315">
        <f t="shared" si="534"/>
        <v>-17</v>
      </c>
      <c r="FI26" s="402">
        <f t="shared" si="535"/>
        <v>-4.2821158690176324E-2</v>
      </c>
      <c r="FJ26" s="315">
        <f t="shared" si="536"/>
        <v>450</v>
      </c>
      <c r="FK26" s="402">
        <f t="shared" si="537"/>
        <v>1.1842105263157894</v>
      </c>
      <c r="FL26" s="315">
        <f t="shared" si="538"/>
        <v>-378</v>
      </c>
      <c r="FM26" s="402">
        <f t="shared" si="539"/>
        <v>-0.45542168674698796</v>
      </c>
      <c r="FN26" s="315">
        <f t="shared" si="540"/>
        <v>-64</v>
      </c>
      <c r="FO26" s="402">
        <f t="shared" si="541"/>
        <v>-0.1415929203539823</v>
      </c>
      <c r="FP26" s="315">
        <f t="shared" si="542"/>
        <v>-35</v>
      </c>
      <c r="FQ26" s="402">
        <f t="shared" si="543"/>
        <v>-9.0206185567010308E-2</v>
      </c>
      <c r="FR26" s="315">
        <f t="shared" si="544"/>
        <v>49</v>
      </c>
      <c r="FS26" s="402">
        <f t="shared" si="545"/>
        <v>0.13881019830028329</v>
      </c>
      <c r="FT26" s="315">
        <f t="shared" si="546"/>
        <v>362</v>
      </c>
      <c r="FU26" s="402">
        <f t="shared" si="547"/>
        <v>0.90049751243781095</v>
      </c>
      <c r="FV26" s="315">
        <f t="shared" si="548"/>
        <v>-275</v>
      </c>
      <c r="FW26" s="402">
        <f t="shared" si="549"/>
        <v>-0.3599476439790576</v>
      </c>
      <c r="FX26" s="315">
        <f t="shared" si="550"/>
        <v>-39</v>
      </c>
      <c r="FY26" s="402">
        <f t="shared" si="551"/>
        <v>-7.9754601226993863E-2</v>
      </c>
      <c r="FZ26" s="315">
        <f t="shared" si="552"/>
        <v>-4</v>
      </c>
      <c r="GA26" s="402">
        <f t="shared" si="553"/>
        <v>-8.8888888888888889E-3</v>
      </c>
      <c r="GB26" s="315">
        <f t="shared" si="554"/>
        <v>34</v>
      </c>
      <c r="GC26" s="402">
        <f t="shared" si="555"/>
        <v>7.623318385650224E-2</v>
      </c>
      <c r="GD26" s="315">
        <f t="shared" si="556"/>
        <v>-115</v>
      </c>
      <c r="GE26" s="402">
        <f t="shared" si="557"/>
        <v>-0.23958333333333334</v>
      </c>
      <c r="GF26" s="315">
        <f t="shared" si="558"/>
        <v>11</v>
      </c>
      <c r="GG26" s="402">
        <f t="shared" si="559"/>
        <v>3.0136986301369864E-2</v>
      </c>
      <c r="GH26" s="315">
        <f t="shared" si="560"/>
        <v>83</v>
      </c>
      <c r="GI26" s="402">
        <f t="shared" si="561"/>
        <v>0.22074468085106383</v>
      </c>
      <c r="GJ26" s="315">
        <f t="shared" si="562"/>
        <v>-58</v>
      </c>
      <c r="GK26" s="402">
        <f t="shared" si="563"/>
        <v>-0.12636165577342048</v>
      </c>
      <c r="GL26" s="315">
        <f t="shared" si="564"/>
        <v>-135</v>
      </c>
      <c r="GM26" s="402">
        <f t="shared" si="565"/>
        <v>-0.33665835411471323</v>
      </c>
      <c r="GN26" s="315">
        <f t="shared" si="566"/>
        <v>83</v>
      </c>
      <c r="GO26" s="402">
        <f t="shared" si="567"/>
        <v>0.31203007518796994</v>
      </c>
      <c r="GP26" s="315">
        <f t="shared" si="568"/>
        <v>-29</v>
      </c>
      <c r="GQ26" s="402">
        <f t="shared" si="569"/>
        <v>-8.3094555873925502E-2</v>
      </c>
      <c r="GR26" s="315">
        <f t="shared" si="570"/>
        <v>290</v>
      </c>
      <c r="GS26" s="402">
        <f t="shared" si="571"/>
        <v>0.90625</v>
      </c>
      <c r="GT26" s="315">
        <f t="shared" si="572"/>
        <v>-173</v>
      </c>
      <c r="GU26" s="402">
        <f t="shared" si="573"/>
        <v>-0.28360655737704921</v>
      </c>
      <c r="GV26" s="315">
        <f t="shared" si="574"/>
        <v>-142</v>
      </c>
      <c r="GW26" s="402">
        <f t="shared" si="575"/>
        <v>-0.32494279176201374</v>
      </c>
      <c r="GX26" s="315">
        <f t="shared" si="576"/>
        <v>40</v>
      </c>
      <c r="GY26" s="402">
        <f t="shared" si="577"/>
        <v>0.13559322033898305</v>
      </c>
      <c r="GZ26" s="315">
        <f t="shared" si="578"/>
        <v>70</v>
      </c>
      <c r="HA26" s="402">
        <f t="shared" si="579"/>
        <v>0.20895522388059701</v>
      </c>
      <c r="HB26" s="315">
        <f t="shared" si="580"/>
        <v>-52</v>
      </c>
      <c r="HC26" s="402">
        <f t="shared" si="581"/>
        <v>-0.12839506172839507</v>
      </c>
      <c r="HD26" s="315">
        <f t="shared" si="582"/>
        <v>370</v>
      </c>
      <c r="HE26" s="402">
        <f t="shared" si="583"/>
        <v>1.048158640226629</v>
      </c>
      <c r="HF26" s="315">
        <f t="shared" si="584"/>
        <v>-355</v>
      </c>
      <c r="HG26" s="402">
        <f t="shared" si="585"/>
        <v>-0.49100968188105115</v>
      </c>
      <c r="HH26" s="315">
        <f t="shared" si="586"/>
        <v>-26</v>
      </c>
      <c r="HI26" s="402">
        <f t="shared" si="587"/>
        <v>-7.0652173913043473E-2</v>
      </c>
      <c r="HJ26" s="315">
        <f t="shared" si="588"/>
        <v>-25</v>
      </c>
      <c r="HK26" s="402">
        <f t="shared" si="589"/>
        <v>-7.3099415204678359E-2</v>
      </c>
      <c r="HL26" s="315">
        <f t="shared" si="590"/>
        <v>-48</v>
      </c>
      <c r="HM26" s="402">
        <f t="shared" si="591"/>
        <v>-0.15141955835962145</v>
      </c>
      <c r="HN26" s="315">
        <f t="shared" si="592"/>
        <v>149</v>
      </c>
      <c r="HO26" s="402">
        <f t="shared" si="593"/>
        <v>0.55390334572490707</v>
      </c>
      <c r="HP26" s="315">
        <f t="shared" si="594"/>
        <v>134</v>
      </c>
      <c r="HQ26" s="402">
        <f t="shared" si="595"/>
        <v>0.32057416267942584</v>
      </c>
      <c r="HR26" s="315">
        <f t="shared" si="596"/>
        <v>-84</v>
      </c>
      <c r="HS26" s="402">
        <f t="shared" si="597"/>
        <v>-0.15217391304347827</v>
      </c>
      <c r="HT26" s="315">
        <f t="shared" si="598"/>
        <v>-95</v>
      </c>
      <c r="HU26" s="402">
        <f t="shared" si="599"/>
        <v>-0.20299145299145299</v>
      </c>
      <c r="HV26" s="315">
        <f t="shared" si="600"/>
        <v>34</v>
      </c>
      <c r="HW26" s="402">
        <f t="shared" si="601"/>
        <v>9.1152815013404831E-2</v>
      </c>
      <c r="HX26" s="315">
        <f t="shared" si="602"/>
        <v>44</v>
      </c>
      <c r="HY26" s="402">
        <f t="shared" si="603"/>
        <v>0.10810810810810811</v>
      </c>
      <c r="HZ26" s="315">
        <f t="shared" si="604"/>
        <v>-120</v>
      </c>
      <c r="IA26" s="402">
        <f t="shared" si="605"/>
        <v>-0.36253776435045315</v>
      </c>
      <c r="IB26" s="315">
        <f t="shared" si="606"/>
        <v>327</v>
      </c>
      <c r="IC26" s="402">
        <f t="shared" si="607"/>
        <v>0.98791540785498488</v>
      </c>
      <c r="ID26" s="315">
        <f t="shared" si="608"/>
        <v>-257</v>
      </c>
      <c r="IE26" s="402">
        <f t="shared" si="609"/>
        <v>-0.5990675990675991</v>
      </c>
      <c r="IF26" s="315">
        <f t="shared" si="610"/>
        <v>-79</v>
      </c>
      <c r="IG26" s="402">
        <f t="shared" si="611"/>
        <v>-0.1970074812967581</v>
      </c>
      <c r="IH26" s="315">
        <f t="shared" si="612"/>
        <v>36</v>
      </c>
      <c r="II26" s="402">
        <f t="shared" si="613"/>
        <v>0.11180124223602485</v>
      </c>
      <c r="IJ26" s="315">
        <f t="shared" si="614"/>
        <v>-8</v>
      </c>
      <c r="IK26" s="402">
        <f t="shared" si="615"/>
        <v>-2.23463687150838E-2</v>
      </c>
      <c r="IL26" s="315">
        <f t="shared" si="616"/>
        <v>23</v>
      </c>
      <c r="IM26" s="402">
        <f t="shared" si="617"/>
        <v>6.5714285714285711E-2</v>
      </c>
      <c r="IN26" s="315">
        <f t="shared" si="618"/>
        <v>221</v>
      </c>
      <c r="IO26" s="402">
        <f t="shared" si="619"/>
        <v>0.59249329758713132</v>
      </c>
      <c r="IP26" s="315">
        <f t="shared" si="620"/>
        <v>-120</v>
      </c>
      <c r="IQ26" s="402">
        <f t="shared" si="621"/>
        <v>-0.20202020202020202</v>
      </c>
      <c r="IR26" s="315">
        <f t="shared" si="622"/>
        <v>-275.51408450704224</v>
      </c>
      <c r="IS26" s="402">
        <f t="shared" si="623"/>
        <v>-0.99823943661971826</v>
      </c>
      <c r="IT26" s="315">
        <f t="shared" si="317"/>
        <v>0</v>
      </c>
      <c r="IU26" s="402" t="e">
        <f t="shared" si="318"/>
        <v>#DIV/0!</v>
      </c>
      <c r="IV26" s="315">
        <f t="shared" si="319"/>
        <v>0</v>
      </c>
      <c r="IW26" s="402" t="e">
        <f t="shared" si="320"/>
        <v>#DIV/0!</v>
      </c>
      <c r="IX26" s="315">
        <f t="shared" si="321"/>
        <v>0</v>
      </c>
      <c r="IY26" s="402" t="e">
        <f t="shared" si="322"/>
        <v>#DIV/0!</v>
      </c>
      <c r="IZ26" s="315">
        <f t="shared" si="323"/>
        <v>0</v>
      </c>
      <c r="JA26" s="402" t="e">
        <f t="shared" si="324"/>
        <v>#DIV/0!</v>
      </c>
      <c r="JB26" s="315">
        <f t="shared" si="325"/>
        <v>0</v>
      </c>
      <c r="JC26" s="402" t="e">
        <f t="shared" si="326"/>
        <v>#DIV/0!</v>
      </c>
      <c r="JD26" s="315">
        <f t="shared" si="327"/>
        <v>0</v>
      </c>
      <c r="JE26" s="402" t="e">
        <f t="shared" si="328"/>
        <v>#DIV/0!</v>
      </c>
      <c r="JF26" s="315">
        <f t="shared" si="329"/>
        <v>0</v>
      </c>
      <c r="JG26" s="402" t="e">
        <f t="shared" si="330"/>
        <v>#DIV/0!</v>
      </c>
      <c r="JH26" s="315">
        <f t="shared" si="331"/>
        <v>0</v>
      </c>
      <c r="JI26" s="402" t="e">
        <f t="shared" si="332"/>
        <v>#DIV/0!</v>
      </c>
      <c r="JJ26" s="315">
        <f t="shared" si="333"/>
        <v>0</v>
      </c>
      <c r="JK26" s="402" t="e">
        <f t="shared" si="334"/>
        <v>#DIV/0!</v>
      </c>
      <c r="JL26" s="315">
        <f t="shared" si="335"/>
        <v>0</v>
      </c>
      <c r="JM26" s="402" t="e">
        <f t="shared" si="336"/>
        <v>#DIV/0!</v>
      </c>
      <c r="JN26" s="315">
        <f t="shared" si="337"/>
        <v>0</v>
      </c>
      <c r="JO26" s="402" t="e">
        <f t="shared" si="338"/>
        <v>#DIV/0!</v>
      </c>
      <c r="JP26" s="315">
        <f t="shared" si="339"/>
        <v>0</v>
      </c>
      <c r="JQ26" s="402" t="e">
        <f t="shared" si="340"/>
        <v>#DIV/0!</v>
      </c>
      <c r="JR26" s="625">
        <f t="shared" si="624"/>
        <v>468</v>
      </c>
      <c r="JS26" s="1062">
        <f t="shared" si="625"/>
        <v>474</v>
      </c>
      <c r="JT26" s="662">
        <f t="shared" si="626"/>
        <v>6</v>
      </c>
      <c r="JU26" s="109">
        <f t="shared" si="627"/>
        <v>1.282051282051282E-2</v>
      </c>
      <c r="JV26" s="698"/>
      <c r="JW26" s="698"/>
      <c r="JX26" s="698"/>
      <c r="JY26" t="str">
        <f t="shared" si="628"/>
        <v>Reported Source - US Mail</v>
      </c>
      <c r="JZ26" s="262" t="e">
        <f>#REF!</f>
        <v>#REF!</v>
      </c>
      <c r="KA26" s="262" t="e">
        <f>#REF!</f>
        <v>#REF!</v>
      </c>
      <c r="KB26" s="262" t="e">
        <f>#REF!</f>
        <v>#REF!</v>
      </c>
      <c r="KC26" s="262" t="e">
        <f>#REF!</f>
        <v>#REF!</v>
      </c>
      <c r="KD26" s="262" t="e">
        <f>#REF!</f>
        <v>#REF!</v>
      </c>
      <c r="KE26" s="262" t="e">
        <f>#REF!</f>
        <v>#REF!</v>
      </c>
      <c r="KF26" s="262" t="e">
        <f>#REF!</f>
        <v>#REF!</v>
      </c>
      <c r="KG26" s="262" t="e">
        <f>#REF!</f>
        <v>#REF!</v>
      </c>
      <c r="KH26" s="262" t="e">
        <f>#REF!</f>
        <v>#REF!</v>
      </c>
      <c r="KI26" s="262" t="e">
        <f>#REF!</f>
        <v>#REF!</v>
      </c>
      <c r="KJ26" s="262" t="e">
        <f>#REF!</f>
        <v>#REF!</v>
      </c>
      <c r="KK26" s="263">
        <f t="shared" si="629"/>
        <v>628</v>
      </c>
      <c r="KL26" s="263">
        <f t="shared" si="630"/>
        <v>862</v>
      </c>
      <c r="KM26" s="263">
        <f t="shared" si="631"/>
        <v>468</v>
      </c>
      <c r="KN26" s="263">
        <f t="shared" si="632"/>
        <v>437</v>
      </c>
      <c r="KO26" s="263">
        <f t="shared" si="633"/>
        <v>593</v>
      </c>
      <c r="KP26" s="263">
        <f t="shared" si="634"/>
        <v>529</v>
      </c>
      <c r="KQ26" s="263">
        <f t="shared" si="635"/>
        <v>493</v>
      </c>
      <c r="KR26" s="263">
        <f t="shared" si="636"/>
        <v>599</v>
      </c>
      <c r="KS26" s="263">
        <f t="shared" si="637"/>
        <v>605</v>
      </c>
      <c r="KT26" s="263">
        <f t="shared" si="638"/>
        <v>753</v>
      </c>
      <c r="KU26" s="263">
        <f t="shared" si="639"/>
        <v>757</v>
      </c>
      <c r="KV26" s="263">
        <f t="shared" si="640"/>
        <v>526</v>
      </c>
      <c r="KW26" s="263">
        <f t="shared" si="641"/>
        <v>953</v>
      </c>
      <c r="KX26" s="263">
        <f t="shared" si="642"/>
        <v>679</v>
      </c>
      <c r="KY26" s="263">
        <f t="shared" si="643"/>
        <v>568</v>
      </c>
      <c r="KZ26" s="263">
        <f t="shared" si="644"/>
        <v>844</v>
      </c>
      <c r="LA26" s="263">
        <f t="shared" si="645"/>
        <v>866</v>
      </c>
      <c r="LB26" s="263">
        <f t="shared" si="646"/>
        <v>513</v>
      </c>
      <c r="LC26" s="263">
        <f t="shared" si="647"/>
        <v>344</v>
      </c>
      <c r="LD26" s="263">
        <f t="shared" si="648"/>
        <v>439</v>
      </c>
      <c r="LE26" s="263">
        <f t="shared" si="649"/>
        <v>446</v>
      </c>
      <c r="LF26" s="263">
        <f t="shared" si="650"/>
        <v>793</v>
      </c>
      <c r="LG26" s="263">
        <f t="shared" si="651"/>
        <v>504</v>
      </c>
      <c r="LH26" s="263">
        <f t="shared" si="652"/>
        <v>450</v>
      </c>
      <c r="LI26" s="788">
        <f t="shared" si="653"/>
        <v>505</v>
      </c>
      <c r="LJ26" s="788">
        <f t="shared" si="654"/>
        <v>458</v>
      </c>
      <c r="LK26" s="788">
        <f t="shared" si="655"/>
        <v>397</v>
      </c>
      <c r="LL26" s="788">
        <f t="shared" si="656"/>
        <v>380</v>
      </c>
      <c r="LM26" s="788">
        <f t="shared" si="657"/>
        <v>830</v>
      </c>
      <c r="LN26" s="788">
        <f t="shared" si="658"/>
        <v>452</v>
      </c>
      <c r="LO26" s="788">
        <f t="shared" si="659"/>
        <v>388</v>
      </c>
      <c r="LP26" s="788">
        <f t="shared" si="660"/>
        <v>353</v>
      </c>
      <c r="LQ26" s="788">
        <f t="shared" si="661"/>
        <v>402</v>
      </c>
      <c r="LR26" s="788">
        <f t="shared" si="662"/>
        <v>764</v>
      </c>
      <c r="LS26" s="788">
        <f t="shared" si="663"/>
        <v>489</v>
      </c>
      <c r="LT26" s="788">
        <f t="shared" si="664"/>
        <v>450</v>
      </c>
      <c r="LU26" s="900">
        <f t="shared" si="665"/>
        <v>446</v>
      </c>
      <c r="LV26" s="900">
        <f t="shared" si="666"/>
        <v>480</v>
      </c>
      <c r="LW26" s="900">
        <f t="shared" si="667"/>
        <v>365</v>
      </c>
      <c r="LX26" s="900">
        <f t="shared" si="668"/>
        <v>376</v>
      </c>
      <c r="LY26" s="900">
        <f t="shared" si="669"/>
        <v>459</v>
      </c>
      <c r="LZ26" s="900">
        <f t="shared" si="670"/>
        <v>401</v>
      </c>
      <c r="MA26" s="900">
        <f t="shared" si="671"/>
        <v>266</v>
      </c>
      <c r="MB26" s="900">
        <f t="shared" si="672"/>
        <v>349</v>
      </c>
      <c r="MC26" s="900">
        <f t="shared" si="673"/>
        <v>320</v>
      </c>
      <c r="MD26" s="900">
        <f t="shared" si="674"/>
        <v>610</v>
      </c>
      <c r="ME26" s="900">
        <f t="shared" si="675"/>
        <v>437</v>
      </c>
      <c r="MF26" s="900">
        <f t="shared" si="676"/>
        <v>295</v>
      </c>
      <c r="MG26" s="959">
        <f t="shared" si="677"/>
        <v>335</v>
      </c>
      <c r="MH26" s="959">
        <f t="shared" si="678"/>
        <v>405</v>
      </c>
      <c r="MI26" s="959">
        <f t="shared" si="679"/>
        <v>353</v>
      </c>
      <c r="MJ26" s="959">
        <f t="shared" si="680"/>
        <v>723</v>
      </c>
      <c r="MK26" s="959">
        <f t="shared" si="681"/>
        <v>368</v>
      </c>
      <c r="ML26" s="959">
        <f t="shared" si="682"/>
        <v>342</v>
      </c>
      <c r="MM26" s="959">
        <f t="shared" si="683"/>
        <v>317</v>
      </c>
      <c r="MN26" s="959">
        <f t="shared" si="684"/>
        <v>269</v>
      </c>
      <c r="MO26" s="959">
        <f t="shared" si="685"/>
        <v>418</v>
      </c>
      <c r="MP26" s="959">
        <f t="shared" si="686"/>
        <v>552</v>
      </c>
      <c r="MQ26" s="959">
        <f t="shared" si="687"/>
        <v>468</v>
      </c>
      <c r="MR26" s="959">
        <f t="shared" si="688"/>
        <v>373</v>
      </c>
      <c r="MS26" s="1155">
        <f t="shared" si="689"/>
        <v>407</v>
      </c>
      <c r="MT26" s="1155">
        <f t="shared" si="690"/>
        <v>451</v>
      </c>
      <c r="MU26" s="1155">
        <f t="shared" si="691"/>
        <v>331</v>
      </c>
      <c r="MV26" s="1155">
        <f t="shared" si="692"/>
        <v>658</v>
      </c>
      <c r="MW26" s="1155">
        <f t="shared" si="693"/>
        <v>401</v>
      </c>
      <c r="MX26" s="1155">
        <f t="shared" si="694"/>
        <v>322</v>
      </c>
      <c r="MY26" s="1155">
        <f t="shared" si="695"/>
        <v>358</v>
      </c>
      <c r="MZ26" s="1155">
        <f t="shared" si="696"/>
        <v>350</v>
      </c>
      <c r="NA26" s="1155">
        <f t="shared" si="697"/>
        <v>373</v>
      </c>
      <c r="NB26" s="1155">
        <f t="shared" si="698"/>
        <v>594</v>
      </c>
      <c r="NC26" s="1155">
        <f t="shared" si="699"/>
        <v>474</v>
      </c>
      <c r="ND26" s="1155">
        <f t="shared" si="700"/>
        <v>0</v>
      </c>
      <c r="NE26" s="1177">
        <f t="shared" si="701"/>
        <v>0</v>
      </c>
      <c r="NF26" s="1177">
        <f t="shared" si="702"/>
        <v>0</v>
      </c>
      <c r="NG26" s="1177">
        <f t="shared" si="703"/>
        <v>0</v>
      </c>
      <c r="NH26" s="1177">
        <f t="shared" si="704"/>
        <v>0</v>
      </c>
      <c r="NI26" s="1177">
        <f t="shared" si="705"/>
        <v>0</v>
      </c>
      <c r="NJ26" s="1177">
        <f t="shared" si="706"/>
        <v>0</v>
      </c>
      <c r="NK26" s="1177">
        <f t="shared" si="707"/>
        <v>0</v>
      </c>
      <c r="NL26" s="1177">
        <f t="shared" si="708"/>
        <v>0</v>
      </c>
      <c r="NM26" s="1177">
        <f t="shared" si="709"/>
        <v>0</v>
      </c>
      <c r="NN26" s="1177">
        <f t="shared" si="710"/>
        <v>0</v>
      </c>
      <c r="NO26" s="1177">
        <f t="shared" si="711"/>
        <v>0</v>
      </c>
      <c r="NP26" s="1177">
        <f t="shared" si="712"/>
        <v>0</v>
      </c>
    </row>
    <row r="27" spans="1:380" x14ac:dyDescent="0.25">
      <c r="A27" s="764"/>
      <c r="B27" s="76"/>
      <c r="C27" s="76" t="s">
        <v>37</v>
      </c>
      <c r="D27" s="447"/>
      <c r="E27" s="1247" t="s">
        <v>42</v>
      </c>
      <c r="F27" s="1247"/>
      <c r="G27" s="1248"/>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64"/>
        <v>148</v>
      </c>
      <c r="AW27" s="164">
        <f t="shared" si="465"/>
        <v>12.333333333333334</v>
      </c>
      <c r="AX27" s="376">
        <v>8</v>
      </c>
      <c r="AY27" s="78">
        <v>7</v>
      </c>
      <c r="AZ27" s="31">
        <v>5</v>
      </c>
      <c r="BA27" s="78">
        <v>13</v>
      </c>
      <c r="BB27" s="31">
        <v>19</v>
      </c>
      <c r="BC27" s="78">
        <v>82</v>
      </c>
      <c r="BD27" s="626">
        <v>95</v>
      </c>
      <c r="BE27" s="78">
        <v>18</v>
      </c>
      <c r="BF27" s="626">
        <v>6</v>
      </c>
      <c r="BG27" s="78">
        <v>16</v>
      </c>
      <c r="BH27" s="626">
        <v>3</v>
      </c>
      <c r="BI27" s="78">
        <v>3</v>
      </c>
      <c r="BJ27" s="145">
        <f t="shared" si="468"/>
        <v>275</v>
      </c>
      <c r="BK27" s="164">
        <f t="shared" si="469"/>
        <v>22.916666666666668</v>
      </c>
      <c r="BL27" s="376">
        <v>6</v>
      </c>
      <c r="BM27" s="78">
        <v>2</v>
      </c>
      <c r="BN27" s="31">
        <v>3</v>
      </c>
      <c r="BO27" s="78">
        <v>15</v>
      </c>
      <c r="BP27" s="31">
        <v>6</v>
      </c>
      <c r="BQ27" s="78">
        <v>10</v>
      </c>
      <c r="BR27" s="626">
        <v>27</v>
      </c>
      <c r="BS27" s="78">
        <v>16</v>
      </c>
      <c r="BT27" s="626">
        <v>12</v>
      </c>
      <c r="BU27" s="626">
        <v>31</v>
      </c>
      <c r="BV27" s="626">
        <v>28</v>
      </c>
      <c r="BW27" s="626">
        <v>33</v>
      </c>
      <c r="BX27" s="145">
        <f t="shared" si="476"/>
        <v>189</v>
      </c>
      <c r="BY27" s="164">
        <f t="shared" si="477"/>
        <v>15.75</v>
      </c>
      <c r="BZ27" s="626">
        <v>20</v>
      </c>
      <c r="CA27" s="78">
        <v>33</v>
      </c>
      <c r="CB27" s="31">
        <v>6</v>
      </c>
      <c r="CC27" s="78">
        <v>35</v>
      </c>
      <c r="CD27" s="31">
        <v>17</v>
      </c>
      <c r="CE27" s="78">
        <v>37</v>
      </c>
      <c r="CF27" s="626">
        <v>39</v>
      </c>
      <c r="CG27" s="78">
        <v>27</v>
      </c>
      <c r="CH27" s="626">
        <v>37</v>
      </c>
      <c r="CI27" s="626">
        <v>29</v>
      </c>
      <c r="CJ27" s="626">
        <v>28</v>
      </c>
      <c r="CK27" s="626">
        <v>38</v>
      </c>
      <c r="CL27" s="145">
        <f t="shared" si="484"/>
        <v>346</v>
      </c>
      <c r="CM27" s="164">
        <f t="shared" si="485"/>
        <v>28.833333333333332</v>
      </c>
      <c r="CN27" s="626">
        <v>58</v>
      </c>
      <c r="CO27" s="78">
        <v>34</v>
      </c>
      <c r="CP27" s="31">
        <v>15</v>
      </c>
      <c r="CQ27" s="78">
        <v>18</v>
      </c>
      <c r="CR27" s="31">
        <v>30</v>
      </c>
      <c r="CS27" s="78">
        <v>15</v>
      </c>
      <c r="CT27" s="212">
        <v>22</v>
      </c>
      <c r="CU27" s="78">
        <v>18</v>
      </c>
      <c r="CV27" s="626">
        <v>35</v>
      </c>
      <c r="CW27" s="1063">
        <v>19</v>
      </c>
      <c r="CX27" s="626">
        <v>34</v>
      </c>
      <c r="CY27" s="78">
        <v>42</v>
      </c>
      <c r="CZ27" s="145">
        <f t="shared" si="492"/>
        <v>340</v>
      </c>
      <c r="DA27" s="164">
        <f t="shared" si="493"/>
        <v>28.333333333333332</v>
      </c>
      <c r="DB27" s="626">
        <v>41</v>
      </c>
      <c r="DC27" s="78">
        <v>26</v>
      </c>
      <c r="DD27" s="31">
        <v>9</v>
      </c>
      <c r="DE27" s="78">
        <v>17</v>
      </c>
      <c r="DF27" s="31">
        <v>18</v>
      </c>
      <c r="DG27" s="78">
        <v>23</v>
      </c>
      <c r="DH27" s="212">
        <v>21</v>
      </c>
      <c r="DI27" s="78">
        <v>31</v>
      </c>
      <c r="DJ27" s="626">
        <v>7</v>
      </c>
      <c r="DK27" s="78">
        <v>35</v>
      </c>
      <c r="DL27" s="626">
        <v>18</v>
      </c>
      <c r="DM27" s="78"/>
      <c r="DN27" s="145">
        <f t="shared" si="500"/>
        <v>246</v>
      </c>
      <c r="DO27" s="164">
        <f t="shared" si="501"/>
        <v>22.363636363636363</v>
      </c>
      <c r="DP27" s="626"/>
      <c r="DQ27" s="78"/>
      <c r="DR27" s="31"/>
      <c r="DS27" s="78"/>
      <c r="DT27" s="31"/>
      <c r="DU27" s="78"/>
      <c r="DV27" s="212"/>
      <c r="DW27" s="78"/>
      <c r="DX27" s="626"/>
      <c r="DY27" s="78"/>
      <c r="DZ27" s="626"/>
      <c r="EA27" s="78"/>
      <c r="EB27" s="145">
        <f t="shared" si="502"/>
        <v>0</v>
      </c>
      <c r="EC27" s="164" t="e">
        <f t="shared" si="503"/>
        <v>#DIV/0!</v>
      </c>
      <c r="ED27" s="668">
        <f t="shared" si="504"/>
        <v>2</v>
      </c>
      <c r="EE27" s="669">
        <f t="shared" si="505"/>
        <v>0.33333333333333331</v>
      </c>
      <c r="EF27" s="668">
        <f t="shared" si="506"/>
        <v>-1</v>
      </c>
      <c r="EG27" s="669">
        <f t="shared" si="507"/>
        <v>-0.125</v>
      </c>
      <c r="EH27" s="668">
        <f t="shared" si="508"/>
        <v>-2</v>
      </c>
      <c r="EI27" s="669">
        <f t="shared" si="509"/>
        <v>-0.2857142857142857</v>
      </c>
      <c r="EJ27" s="668">
        <f t="shared" si="510"/>
        <v>8</v>
      </c>
      <c r="EK27" s="669">
        <f t="shared" si="511"/>
        <v>1.6</v>
      </c>
      <c r="EL27" s="668">
        <f t="shared" si="512"/>
        <v>6</v>
      </c>
      <c r="EM27" s="669">
        <f t="shared" si="513"/>
        <v>0.46153846153846156</v>
      </c>
      <c r="EN27" s="668">
        <f t="shared" si="514"/>
        <v>63</v>
      </c>
      <c r="EO27" s="669">
        <f t="shared" si="515"/>
        <v>3.3157894736842106</v>
      </c>
      <c r="EP27" s="668">
        <f t="shared" si="516"/>
        <v>13</v>
      </c>
      <c r="EQ27" s="669">
        <f t="shared" si="517"/>
        <v>0.15853658536585366</v>
      </c>
      <c r="ER27" s="668">
        <f t="shared" si="518"/>
        <v>-77</v>
      </c>
      <c r="ES27" s="669">
        <f t="shared" si="519"/>
        <v>-0.81052631578947365</v>
      </c>
      <c r="ET27" s="668">
        <f t="shared" si="520"/>
        <v>-12</v>
      </c>
      <c r="EU27" s="669">
        <f t="shared" si="521"/>
        <v>-0.66666666666666663</v>
      </c>
      <c r="EV27" s="668">
        <f t="shared" si="522"/>
        <v>10</v>
      </c>
      <c r="EW27" s="117">
        <f t="shared" si="523"/>
        <v>1.6666666666666667</v>
      </c>
      <c r="EX27" s="668">
        <f t="shared" si="524"/>
        <v>-13</v>
      </c>
      <c r="EY27" s="669">
        <f t="shared" si="525"/>
        <v>-0.8125</v>
      </c>
      <c r="EZ27" s="668">
        <f t="shared" si="526"/>
        <v>0</v>
      </c>
      <c r="FA27" s="669">
        <f t="shared" si="527"/>
        <v>0</v>
      </c>
      <c r="FB27" s="668">
        <f t="shared" si="528"/>
        <v>3</v>
      </c>
      <c r="FC27" s="669">
        <f t="shared" si="529"/>
        <v>1</v>
      </c>
      <c r="FD27" s="320">
        <f t="shared" si="530"/>
        <v>-4</v>
      </c>
      <c r="FE27" s="404">
        <f t="shared" si="531"/>
        <v>-0.66666666666666663</v>
      </c>
      <c r="FF27" s="320">
        <f t="shared" si="532"/>
        <v>1</v>
      </c>
      <c r="FG27" s="404">
        <f t="shared" si="533"/>
        <v>0.5</v>
      </c>
      <c r="FH27" s="320">
        <f t="shared" si="534"/>
        <v>12</v>
      </c>
      <c r="FI27" s="404">
        <f t="shared" si="535"/>
        <v>4</v>
      </c>
      <c r="FJ27" s="320">
        <f t="shared" si="536"/>
        <v>-9</v>
      </c>
      <c r="FK27" s="404">
        <f t="shared" si="537"/>
        <v>-0.6</v>
      </c>
      <c r="FL27" s="320">
        <f t="shared" si="538"/>
        <v>4</v>
      </c>
      <c r="FM27" s="404">
        <f t="shared" si="539"/>
        <v>0.66666666666666663</v>
      </c>
      <c r="FN27" s="320">
        <f t="shared" si="540"/>
        <v>17</v>
      </c>
      <c r="FO27" s="404">
        <f t="shared" si="541"/>
        <v>1.7</v>
      </c>
      <c r="FP27" s="320">
        <f t="shared" si="542"/>
        <v>-11</v>
      </c>
      <c r="FQ27" s="404">
        <f t="shared" si="543"/>
        <v>-0.40740740740740738</v>
      </c>
      <c r="FR27" s="320">
        <f t="shared" si="544"/>
        <v>-4</v>
      </c>
      <c r="FS27" s="404">
        <f t="shared" si="545"/>
        <v>-0.25</v>
      </c>
      <c r="FT27" s="320">
        <f t="shared" si="546"/>
        <v>19</v>
      </c>
      <c r="FU27" s="404">
        <f t="shared" si="547"/>
        <v>1.5833333333333333</v>
      </c>
      <c r="FV27" s="320">
        <f t="shared" si="548"/>
        <v>-3</v>
      </c>
      <c r="FW27" s="404">
        <f t="shared" si="549"/>
        <v>-9.6774193548387094E-2</v>
      </c>
      <c r="FX27" s="320">
        <f t="shared" si="550"/>
        <v>5</v>
      </c>
      <c r="FY27" s="404">
        <f t="shared" si="551"/>
        <v>0.17857142857142858</v>
      </c>
      <c r="FZ27" s="320">
        <f t="shared" si="552"/>
        <v>-13</v>
      </c>
      <c r="GA27" s="404">
        <f t="shared" si="553"/>
        <v>-0.39393939393939392</v>
      </c>
      <c r="GB27" s="320">
        <f t="shared" si="554"/>
        <v>13</v>
      </c>
      <c r="GC27" s="404">
        <f t="shared" si="555"/>
        <v>0.65</v>
      </c>
      <c r="GD27" s="320">
        <f t="shared" si="556"/>
        <v>-27</v>
      </c>
      <c r="GE27" s="404">
        <f t="shared" si="557"/>
        <v>-0.81818181818181823</v>
      </c>
      <c r="GF27" s="320">
        <f t="shared" si="558"/>
        <v>29</v>
      </c>
      <c r="GG27" s="404">
        <f t="shared" si="559"/>
        <v>4.833333333333333</v>
      </c>
      <c r="GH27" s="320">
        <f t="shared" si="560"/>
        <v>-18</v>
      </c>
      <c r="GI27" s="404">
        <f t="shared" si="561"/>
        <v>-0.51428571428571423</v>
      </c>
      <c r="GJ27" s="320">
        <f t="shared" si="562"/>
        <v>20</v>
      </c>
      <c r="GK27" s="404">
        <f t="shared" si="563"/>
        <v>1.1764705882352942</v>
      </c>
      <c r="GL27" s="320">
        <f t="shared" si="564"/>
        <v>2</v>
      </c>
      <c r="GM27" s="404">
        <f t="shared" si="565"/>
        <v>5.4054054054054057E-2</v>
      </c>
      <c r="GN27" s="320">
        <f t="shared" si="566"/>
        <v>-12</v>
      </c>
      <c r="GO27" s="404">
        <f t="shared" si="567"/>
        <v>-0.30769230769230771</v>
      </c>
      <c r="GP27" s="320">
        <f t="shared" si="568"/>
        <v>10</v>
      </c>
      <c r="GQ27" s="404">
        <f t="shared" si="569"/>
        <v>0.37037037037037035</v>
      </c>
      <c r="GR27" s="320">
        <f t="shared" si="570"/>
        <v>-8</v>
      </c>
      <c r="GS27" s="404">
        <f t="shared" si="571"/>
        <v>-0.21621621621621623</v>
      </c>
      <c r="GT27" s="320">
        <f t="shared" si="572"/>
        <v>-1</v>
      </c>
      <c r="GU27" s="404">
        <f t="shared" si="573"/>
        <v>-3.4482758620689655E-2</v>
      </c>
      <c r="GV27" s="320">
        <f t="shared" si="574"/>
        <v>10</v>
      </c>
      <c r="GW27" s="404">
        <f t="shared" si="575"/>
        <v>0.35714285714285715</v>
      </c>
      <c r="GX27" s="320">
        <f t="shared" si="576"/>
        <v>20</v>
      </c>
      <c r="GY27" s="404">
        <f t="shared" si="577"/>
        <v>0.52631578947368418</v>
      </c>
      <c r="GZ27" s="320">
        <f t="shared" si="578"/>
        <v>-24</v>
      </c>
      <c r="HA27" s="404">
        <f t="shared" si="579"/>
        <v>-0.41379310344827586</v>
      </c>
      <c r="HB27" s="320">
        <f t="shared" si="580"/>
        <v>-19</v>
      </c>
      <c r="HC27" s="404">
        <f t="shared" si="581"/>
        <v>-0.55882352941176472</v>
      </c>
      <c r="HD27" s="320">
        <f t="shared" si="582"/>
        <v>3</v>
      </c>
      <c r="HE27" s="404">
        <f t="shared" si="583"/>
        <v>0.2</v>
      </c>
      <c r="HF27" s="320">
        <f t="shared" si="584"/>
        <v>12</v>
      </c>
      <c r="HG27" s="404">
        <f t="shared" si="585"/>
        <v>0.66666666666666663</v>
      </c>
      <c r="HH27" s="320">
        <f t="shared" si="586"/>
        <v>-15</v>
      </c>
      <c r="HI27" s="404">
        <f t="shared" si="587"/>
        <v>-0.5</v>
      </c>
      <c r="HJ27" s="320">
        <f t="shared" si="588"/>
        <v>7</v>
      </c>
      <c r="HK27" s="404">
        <f t="shared" si="589"/>
        <v>0.46666666666666667</v>
      </c>
      <c r="HL27" s="320">
        <f t="shared" si="590"/>
        <v>-4</v>
      </c>
      <c r="HM27" s="404">
        <f t="shared" si="591"/>
        <v>-0.18181818181818182</v>
      </c>
      <c r="HN27" s="320">
        <f t="shared" si="592"/>
        <v>17</v>
      </c>
      <c r="HO27" s="404">
        <f t="shared" si="593"/>
        <v>0.94444444444444442</v>
      </c>
      <c r="HP27" s="320">
        <f t="shared" si="594"/>
        <v>-16</v>
      </c>
      <c r="HQ27" s="404">
        <f t="shared" si="595"/>
        <v>-0.45714285714285713</v>
      </c>
      <c r="HR27" s="320">
        <f t="shared" si="596"/>
        <v>15</v>
      </c>
      <c r="HS27" s="404">
        <f t="shared" si="597"/>
        <v>0.78947368421052633</v>
      </c>
      <c r="HT27" s="320">
        <f t="shared" si="598"/>
        <v>8</v>
      </c>
      <c r="HU27" s="404">
        <f t="shared" si="599"/>
        <v>0.23529411764705882</v>
      </c>
      <c r="HV27" s="320">
        <f t="shared" si="600"/>
        <v>-1</v>
      </c>
      <c r="HW27" s="404">
        <f t="shared" si="601"/>
        <v>-2.3809523809523808E-2</v>
      </c>
      <c r="HX27" s="320">
        <f t="shared" si="602"/>
        <v>-15</v>
      </c>
      <c r="HY27" s="404">
        <f t="shared" si="603"/>
        <v>-0.36585365853658536</v>
      </c>
      <c r="HZ27" s="320">
        <f t="shared" si="604"/>
        <v>-17</v>
      </c>
      <c r="IA27" s="404">
        <f t="shared" si="605"/>
        <v>-1.8888888888888888</v>
      </c>
      <c r="IB27" s="320">
        <f t="shared" si="606"/>
        <v>8</v>
      </c>
      <c r="IC27" s="404">
        <f t="shared" si="607"/>
        <v>0.88888888888888884</v>
      </c>
      <c r="ID27" s="320">
        <f t="shared" si="608"/>
        <v>1</v>
      </c>
      <c r="IE27" s="404">
        <f t="shared" si="609"/>
        <v>4.4715447154471545E-2</v>
      </c>
      <c r="IF27" s="320">
        <f t="shared" si="610"/>
        <v>5</v>
      </c>
      <c r="IG27" s="404">
        <f t="shared" si="611"/>
        <v>0.27777777777777779</v>
      </c>
      <c r="IH27" s="320">
        <f t="shared" si="612"/>
        <v>-2</v>
      </c>
      <c r="II27" s="404">
        <f t="shared" si="613"/>
        <v>-8.6956521739130432E-2</v>
      </c>
      <c r="IJ27" s="320">
        <f t="shared" si="614"/>
        <v>10</v>
      </c>
      <c r="IK27" s="404">
        <f t="shared" si="615"/>
        <v>0.47619047619047616</v>
      </c>
      <c r="IL27" s="320">
        <f t="shared" si="616"/>
        <v>-24</v>
      </c>
      <c r="IM27" s="404">
        <f t="shared" si="617"/>
        <v>-0.77419354838709675</v>
      </c>
      <c r="IN27" s="320">
        <f t="shared" si="618"/>
        <v>28</v>
      </c>
      <c r="IO27" s="404">
        <f t="shared" si="619"/>
        <v>4</v>
      </c>
      <c r="IP27" s="320">
        <f t="shared" si="620"/>
        <v>-17</v>
      </c>
      <c r="IQ27" s="404">
        <f t="shared" si="621"/>
        <v>-0.48571428571428571</v>
      </c>
      <c r="IR27" s="320">
        <f t="shared" si="622"/>
        <v>-6.4</v>
      </c>
      <c r="IS27" s="404">
        <f t="shared" si="623"/>
        <v>-0.8</v>
      </c>
      <c r="IT27" s="320">
        <f t="shared" si="317"/>
        <v>0</v>
      </c>
      <c r="IU27" s="404" t="e">
        <f t="shared" si="318"/>
        <v>#DIV/0!</v>
      </c>
      <c r="IV27" s="320">
        <f t="shared" si="319"/>
        <v>0</v>
      </c>
      <c r="IW27" s="404" t="e">
        <f t="shared" si="320"/>
        <v>#DIV/0!</v>
      </c>
      <c r="IX27" s="320">
        <f t="shared" si="321"/>
        <v>0</v>
      </c>
      <c r="IY27" s="404" t="e">
        <f t="shared" si="322"/>
        <v>#DIV/0!</v>
      </c>
      <c r="IZ27" s="320">
        <f t="shared" si="323"/>
        <v>0</v>
      </c>
      <c r="JA27" s="404" t="e">
        <f t="shared" si="324"/>
        <v>#DIV/0!</v>
      </c>
      <c r="JB27" s="320">
        <f t="shared" si="325"/>
        <v>0</v>
      </c>
      <c r="JC27" s="404" t="e">
        <f t="shared" si="326"/>
        <v>#DIV/0!</v>
      </c>
      <c r="JD27" s="320">
        <f t="shared" si="327"/>
        <v>0</v>
      </c>
      <c r="JE27" s="404" t="e">
        <f t="shared" si="328"/>
        <v>#DIV/0!</v>
      </c>
      <c r="JF27" s="320">
        <f t="shared" si="329"/>
        <v>0</v>
      </c>
      <c r="JG27" s="404" t="e">
        <f t="shared" si="330"/>
        <v>#DIV/0!</v>
      </c>
      <c r="JH27" s="320">
        <f t="shared" si="331"/>
        <v>0</v>
      </c>
      <c r="JI27" s="404" t="e">
        <f t="shared" si="332"/>
        <v>#DIV/0!</v>
      </c>
      <c r="JJ27" s="320">
        <f t="shared" si="333"/>
        <v>0</v>
      </c>
      <c r="JK27" s="404" t="e">
        <f t="shared" si="334"/>
        <v>#DIV/0!</v>
      </c>
      <c r="JL27" s="320">
        <f t="shared" si="335"/>
        <v>0</v>
      </c>
      <c r="JM27" s="404" t="e">
        <f t="shared" si="336"/>
        <v>#DIV/0!</v>
      </c>
      <c r="JN27" s="320">
        <f t="shared" si="337"/>
        <v>0</v>
      </c>
      <c r="JO27" s="404" t="e">
        <f t="shared" si="338"/>
        <v>#DIV/0!</v>
      </c>
      <c r="JP27" s="320">
        <f t="shared" si="339"/>
        <v>0</v>
      </c>
      <c r="JQ27" s="404" t="e">
        <f t="shared" si="340"/>
        <v>#DIV/0!</v>
      </c>
      <c r="JR27" s="626">
        <f t="shared" si="624"/>
        <v>34</v>
      </c>
      <c r="JS27" s="1063">
        <f t="shared" si="625"/>
        <v>18</v>
      </c>
      <c r="JT27" s="668">
        <f t="shared" si="626"/>
        <v>-16</v>
      </c>
      <c r="JU27" s="117">
        <f t="shared" si="627"/>
        <v>-0.47058823529411764</v>
      </c>
      <c r="JV27" s="698"/>
      <c r="JW27" s="698"/>
      <c r="JX27" s="698"/>
      <c r="JY27" t="str">
        <f t="shared" si="628"/>
        <v>Reported Source - Other</v>
      </c>
      <c r="JZ27" s="270" t="e">
        <f>#REF!</f>
        <v>#REF!</v>
      </c>
      <c r="KA27" s="270" t="e">
        <f>#REF!</f>
        <v>#REF!</v>
      </c>
      <c r="KB27" s="270" t="e">
        <f>#REF!</f>
        <v>#REF!</v>
      </c>
      <c r="KC27" s="270" t="e">
        <f>#REF!</f>
        <v>#REF!</v>
      </c>
      <c r="KD27" s="270" t="e">
        <f>#REF!</f>
        <v>#REF!</v>
      </c>
      <c r="KE27" s="270" t="e">
        <f>#REF!</f>
        <v>#REF!</v>
      </c>
      <c r="KF27" s="270" t="e">
        <f>#REF!</f>
        <v>#REF!</v>
      </c>
      <c r="KG27" s="270" t="e">
        <f>#REF!</f>
        <v>#REF!</v>
      </c>
      <c r="KH27" s="270" t="e">
        <f>#REF!</f>
        <v>#REF!</v>
      </c>
      <c r="KI27" s="270" t="e">
        <f>#REF!</f>
        <v>#REF!</v>
      </c>
      <c r="KJ27" s="270" t="e">
        <f>#REF!</f>
        <v>#REF!</v>
      </c>
      <c r="KK27" s="271">
        <f t="shared" si="629"/>
        <v>39</v>
      </c>
      <c r="KL27" s="271">
        <f t="shared" si="630"/>
        <v>42</v>
      </c>
      <c r="KM27" s="271">
        <f t="shared" si="631"/>
        <v>26</v>
      </c>
      <c r="KN27" s="271">
        <f t="shared" si="632"/>
        <v>2</v>
      </c>
      <c r="KO27" s="271">
        <f t="shared" si="633"/>
        <v>4</v>
      </c>
      <c r="KP27" s="271">
        <f t="shared" si="634"/>
        <v>3</v>
      </c>
      <c r="KQ27" s="271">
        <f t="shared" si="635"/>
        <v>8</v>
      </c>
      <c r="KR27" s="271">
        <f t="shared" si="636"/>
        <v>9</v>
      </c>
      <c r="KS27" s="271">
        <f t="shared" si="637"/>
        <v>5</v>
      </c>
      <c r="KT27" s="271">
        <f t="shared" si="638"/>
        <v>2</v>
      </c>
      <c r="KU27" s="271">
        <f t="shared" si="639"/>
        <v>2</v>
      </c>
      <c r="KV27" s="271">
        <f t="shared" si="640"/>
        <v>6</v>
      </c>
      <c r="KW27" s="271">
        <f t="shared" si="641"/>
        <v>8</v>
      </c>
      <c r="KX27" s="271">
        <f t="shared" si="642"/>
        <v>7</v>
      </c>
      <c r="KY27" s="271">
        <f t="shared" si="643"/>
        <v>5</v>
      </c>
      <c r="KZ27" s="271">
        <f t="shared" si="644"/>
        <v>13</v>
      </c>
      <c r="LA27" s="271">
        <f t="shared" si="645"/>
        <v>19</v>
      </c>
      <c r="LB27" s="271">
        <f t="shared" si="646"/>
        <v>82</v>
      </c>
      <c r="LC27" s="271">
        <f t="shared" si="647"/>
        <v>95</v>
      </c>
      <c r="LD27" s="271">
        <f t="shared" si="648"/>
        <v>18</v>
      </c>
      <c r="LE27" s="271">
        <f t="shared" si="649"/>
        <v>6</v>
      </c>
      <c r="LF27" s="271">
        <f t="shared" si="650"/>
        <v>16</v>
      </c>
      <c r="LG27" s="271">
        <f t="shared" si="651"/>
        <v>3</v>
      </c>
      <c r="LH27" s="271">
        <f t="shared" si="652"/>
        <v>3</v>
      </c>
      <c r="LI27" s="792">
        <f t="shared" si="653"/>
        <v>6</v>
      </c>
      <c r="LJ27" s="792">
        <f t="shared" si="654"/>
        <v>2</v>
      </c>
      <c r="LK27" s="792">
        <f t="shared" si="655"/>
        <v>3</v>
      </c>
      <c r="LL27" s="792">
        <f t="shared" si="656"/>
        <v>15</v>
      </c>
      <c r="LM27" s="792">
        <f t="shared" si="657"/>
        <v>6</v>
      </c>
      <c r="LN27" s="792">
        <f t="shared" si="658"/>
        <v>10</v>
      </c>
      <c r="LO27" s="792">
        <f t="shared" si="659"/>
        <v>27</v>
      </c>
      <c r="LP27" s="792">
        <f t="shared" si="660"/>
        <v>16</v>
      </c>
      <c r="LQ27" s="792">
        <f t="shared" si="661"/>
        <v>12</v>
      </c>
      <c r="LR27" s="792">
        <f t="shared" si="662"/>
        <v>31</v>
      </c>
      <c r="LS27" s="792">
        <f t="shared" si="663"/>
        <v>28</v>
      </c>
      <c r="LT27" s="792">
        <f t="shared" si="664"/>
        <v>33</v>
      </c>
      <c r="LU27" s="904">
        <f t="shared" si="665"/>
        <v>20</v>
      </c>
      <c r="LV27" s="904">
        <f t="shared" si="666"/>
        <v>33</v>
      </c>
      <c r="LW27" s="904">
        <f t="shared" si="667"/>
        <v>6</v>
      </c>
      <c r="LX27" s="904">
        <f t="shared" si="668"/>
        <v>35</v>
      </c>
      <c r="LY27" s="904">
        <f t="shared" si="669"/>
        <v>17</v>
      </c>
      <c r="LZ27" s="904">
        <f t="shared" si="670"/>
        <v>37</v>
      </c>
      <c r="MA27" s="904">
        <f t="shared" si="671"/>
        <v>39</v>
      </c>
      <c r="MB27" s="904">
        <f t="shared" si="672"/>
        <v>27</v>
      </c>
      <c r="MC27" s="904">
        <f t="shared" si="673"/>
        <v>37</v>
      </c>
      <c r="MD27" s="904">
        <f t="shared" si="674"/>
        <v>29</v>
      </c>
      <c r="ME27" s="904">
        <f t="shared" si="675"/>
        <v>28</v>
      </c>
      <c r="MF27" s="904">
        <f t="shared" si="676"/>
        <v>38</v>
      </c>
      <c r="MG27" s="963">
        <f t="shared" si="677"/>
        <v>58</v>
      </c>
      <c r="MH27" s="963">
        <f t="shared" si="678"/>
        <v>34</v>
      </c>
      <c r="MI27" s="963">
        <f t="shared" si="679"/>
        <v>15</v>
      </c>
      <c r="MJ27" s="963">
        <f t="shared" si="680"/>
        <v>18</v>
      </c>
      <c r="MK27" s="963">
        <f t="shared" si="681"/>
        <v>30</v>
      </c>
      <c r="ML27" s="963">
        <f t="shared" si="682"/>
        <v>15</v>
      </c>
      <c r="MM27" s="963">
        <f t="shared" si="683"/>
        <v>22</v>
      </c>
      <c r="MN27" s="963">
        <f t="shared" si="684"/>
        <v>18</v>
      </c>
      <c r="MO27" s="963">
        <f t="shared" si="685"/>
        <v>35</v>
      </c>
      <c r="MP27" s="963">
        <f t="shared" si="686"/>
        <v>19</v>
      </c>
      <c r="MQ27" s="963">
        <f t="shared" si="687"/>
        <v>34</v>
      </c>
      <c r="MR27" s="963">
        <f t="shared" si="688"/>
        <v>42</v>
      </c>
      <c r="MS27" s="1159">
        <f t="shared" si="689"/>
        <v>41</v>
      </c>
      <c r="MT27" s="1159">
        <f t="shared" si="690"/>
        <v>26</v>
      </c>
      <c r="MU27" s="1159">
        <f t="shared" si="691"/>
        <v>9</v>
      </c>
      <c r="MV27" s="1159">
        <f t="shared" si="692"/>
        <v>17</v>
      </c>
      <c r="MW27" s="1159">
        <f t="shared" si="693"/>
        <v>18</v>
      </c>
      <c r="MX27" s="1159">
        <f t="shared" si="694"/>
        <v>23</v>
      </c>
      <c r="MY27" s="1159">
        <f t="shared" si="695"/>
        <v>21</v>
      </c>
      <c r="MZ27" s="1159">
        <f t="shared" si="696"/>
        <v>31</v>
      </c>
      <c r="NA27" s="1159">
        <f t="shared" si="697"/>
        <v>7</v>
      </c>
      <c r="NB27" s="1159">
        <f t="shared" si="698"/>
        <v>35</v>
      </c>
      <c r="NC27" s="1159">
        <f t="shared" si="699"/>
        <v>18</v>
      </c>
      <c r="ND27" s="1159">
        <f t="shared" si="700"/>
        <v>0</v>
      </c>
      <c r="NE27" s="1181">
        <f t="shared" si="701"/>
        <v>0</v>
      </c>
      <c r="NF27" s="1181">
        <f t="shared" si="702"/>
        <v>0</v>
      </c>
      <c r="NG27" s="1181">
        <f t="shared" si="703"/>
        <v>0</v>
      </c>
      <c r="NH27" s="1181">
        <f t="shared" si="704"/>
        <v>0</v>
      </c>
      <c r="NI27" s="1181">
        <f t="shared" si="705"/>
        <v>0</v>
      </c>
      <c r="NJ27" s="1181">
        <f t="shared" si="706"/>
        <v>0</v>
      </c>
      <c r="NK27" s="1181">
        <f t="shared" si="707"/>
        <v>0</v>
      </c>
      <c r="NL27" s="1181">
        <f t="shared" si="708"/>
        <v>0</v>
      </c>
      <c r="NM27" s="1181">
        <f t="shared" si="709"/>
        <v>0</v>
      </c>
      <c r="NN27" s="1181">
        <f t="shared" si="710"/>
        <v>0</v>
      </c>
      <c r="NO27" s="1181">
        <f t="shared" si="711"/>
        <v>0</v>
      </c>
      <c r="NP27" s="1181">
        <f t="shared" si="712"/>
        <v>0</v>
      </c>
    </row>
    <row r="28" spans="1:380" x14ac:dyDescent="0.25">
      <c r="A28" s="764"/>
      <c r="B28" s="56">
        <v>3.2</v>
      </c>
      <c r="C28" s="7"/>
      <c r="D28" s="119"/>
      <c r="E28" s="1255" t="s">
        <v>43</v>
      </c>
      <c r="F28" s="1255"/>
      <c r="G28" s="1256"/>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64"/>
        <v>82222</v>
      </c>
      <c r="AW28" s="163">
        <f t="shared" si="465"/>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68"/>
        <v>94891</v>
      </c>
      <c r="BK28" s="163">
        <f t="shared" si="469"/>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76"/>
        <v>97104</v>
      </c>
      <c r="BY28" s="163">
        <f t="shared" si="477"/>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84"/>
        <v>83950</v>
      </c>
      <c r="CM28" s="163">
        <f t="shared" si="485"/>
        <v>6995.833333333333</v>
      </c>
      <c r="CN28" s="625">
        <v>6722</v>
      </c>
      <c r="CO28" s="70">
        <v>6969</v>
      </c>
      <c r="CP28" s="23">
        <v>6475</v>
      </c>
      <c r="CQ28" s="70">
        <v>7223</v>
      </c>
      <c r="CR28" s="23">
        <v>6070</v>
      </c>
      <c r="CS28" s="70">
        <v>6096</v>
      </c>
      <c r="CT28" s="207">
        <v>6916</v>
      </c>
      <c r="CU28" s="70">
        <v>6676</v>
      </c>
      <c r="CV28" s="625">
        <v>6367</v>
      </c>
      <c r="CW28" s="1062">
        <v>5325</v>
      </c>
      <c r="CX28" s="625">
        <v>5874</v>
      </c>
      <c r="CY28" s="70">
        <v>5592</v>
      </c>
      <c r="CZ28" s="130">
        <f t="shared" si="492"/>
        <v>76305</v>
      </c>
      <c r="DA28" s="163">
        <f t="shared" si="493"/>
        <v>6358.75</v>
      </c>
      <c r="DB28" s="625">
        <v>5310</v>
      </c>
      <c r="DC28" s="70">
        <v>6078</v>
      </c>
      <c r="DD28" s="23">
        <v>4986</v>
      </c>
      <c r="DE28" s="70">
        <v>5662</v>
      </c>
      <c r="DF28" s="23">
        <v>4980</v>
      </c>
      <c r="DG28" s="70">
        <v>4919</v>
      </c>
      <c r="DH28" s="207">
        <v>6747</v>
      </c>
      <c r="DI28" s="70">
        <v>6436</v>
      </c>
      <c r="DJ28" s="625">
        <v>6049</v>
      </c>
      <c r="DK28" s="70">
        <v>6088</v>
      </c>
      <c r="DL28" s="625">
        <v>5405</v>
      </c>
      <c r="DM28" s="70"/>
      <c r="DN28" s="130">
        <f t="shared" si="500"/>
        <v>62660</v>
      </c>
      <c r="DO28" s="163">
        <f t="shared" si="501"/>
        <v>5696.363636363636</v>
      </c>
      <c r="DP28" s="625"/>
      <c r="DQ28" s="70"/>
      <c r="DR28" s="23"/>
      <c r="DS28" s="70"/>
      <c r="DT28" s="23"/>
      <c r="DU28" s="70"/>
      <c r="DV28" s="207"/>
      <c r="DW28" s="70"/>
      <c r="DX28" s="625"/>
      <c r="DY28" s="70"/>
      <c r="DZ28" s="625"/>
      <c r="EA28" s="70"/>
      <c r="EB28" s="130">
        <f t="shared" si="502"/>
        <v>0</v>
      </c>
      <c r="EC28" s="163" t="e">
        <f t="shared" si="503"/>
        <v>#DIV/0!</v>
      </c>
      <c r="ED28" s="662">
        <f t="shared" si="504"/>
        <v>692</v>
      </c>
      <c r="EE28" s="663">
        <f t="shared" si="505"/>
        <v>0.10516717325227963</v>
      </c>
      <c r="EF28" s="662">
        <f t="shared" si="506"/>
        <v>-217</v>
      </c>
      <c r="EG28" s="663">
        <f t="shared" si="507"/>
        <v>-2.984048404840484E-2</v>
      </c>
      <c r="EH28" s="662">
        <f t="shared" si="508"/>
        <v>455</v>
      </c>
      <c r="EI28" s="663">
        <f t="shared" si="509"/>
        <v>6.449326718639263E-2</v>
      </c>
      <c r="EJ28" s="662">
        <f t="shared" si="510"/>
        <v>6161</v>
      </c>
      <c r="EK28" s="663">
        <f t="shared" si="511"/>
        <v>0.82037283621837553</v>
      </c>
      <c r="EL28" s="662">
        <f t="shared" si="512"/>
        <v>-4662</v>
      </c>
      <c r="EM28" s="663">
        <f t="shared" si="513"/>
        <v>-0.34101382488479265</v>
      </c>
      <c r="EN28" s="662">
        <f t="shared" si="514"/>
        <v>-1339</v>
      </c>
      <c r="EO28" s="663">
        <f t="shared" si="515"/>
        <v>-0.14862914862914864</v>
      </c>
      <c r="EP28" s="662">
        <f t="shared" si="516"/>
        <v>745</v>
      </c>
      <c r="EQ28" s="663">
        <f t="shared" si="517"/>
        <v>9.7131681877444587E-2</v>
      </c>
      <c r="ER28" s="662">
        <f t="shared" si="518"/>
        <v>-1515</v>
      </c>
      <c r="ES28" s="663">
        <f t="shared" si="519"/>
        <v>-0.18003565062388591</v>
      </c>
      <c r="ET28" s="662">
        <f t="shared" si="520"/>
        <v>-161</v>
      </c>
      <c r="EU28" s="663">
        <f t="shared" si="521"/>
        <v>-2.3333333333333334E-2</v>
      </c>
      <c r="EV28" s="662">
        <f t="shared" si="522"/>
        <v>115</v>
      </c>
      <c r="EW28" s="109">
        <f t="shared" si="523"/>
        <v>1.7064846416382253E-2</v>
      </c>
      <c r="EX28" s="662">
        <f t="shared" si="524"/>
        <v>-180</v>
      </c>
      <c r="EY28" s="663">
        <f t="shared" si="525"/>
        <v>-2.6262036766851474E-2</v>
      </c>
      <c r="EZ28" s="662">
        <f t="shared" si="526"/>
        <v>448</v>
      </c>
      <c r="FA28" s="663">
        <f t="shared" si="527"/>
        <v>6.7126161222655079E-2</v>
      </c>
      <c r="FB28" s="662">
        <f t="shared" si="528"/>
        <v>333</v>
      </c>
      <c r="FC28" s="663">
        <f t="shared" si="529"/>
        <v>4.675652906486942E-2</v>
      </c>
      <c r="FD28" s="315">
        <f t="shared" si="530"/>
        <v>-470</v>
      </c>
      <c r="FE28" s="402">
        <f t="shared" si="531"/>
        <v>-6.304493628437291E-2</v>
      </c>
      <c r="FF28" s="315">
        <f t="shared" si="532"/>
        <v>531</v>
      </c>
      <c r="FG28" s="402">
        <f t="shared" si="533"/>
        <v>7.6020042949176803E-2</v>
      </c>
      <c r="FH28" s="315">
        <f t="shared" si="534"/>
        <v>5500</v>
      </c>
      <c r="FI28" s="402">
        <f t="shared" si="535"/>
        <v>0.73177221926556679</v>
      </c>
      <c r="FJ28" s="315">
        <f t="shared" si="536"/>
        <v>-5374</v>
      </c>
      <c r="FK28" s="402">
        <f t="shared" si="537"/>
        <v>-0.41287645974185616</v>
      </c>
      <c r="FL28" s="315">
        <f t="shared" si="538"/>
        <v>7</v>
      </c>
      <c r="FM28" s="402">
        <f t="shared" si="539"/>
        <v>9.1599057838262238E-4</v>
      </c>
      <c r="FN28" s="315">
        <f t="shared" si="540"/>
        <v>1159</v>
      </c>
      <c r="FO28" s="402">
        <f t="shared" si="541"/>
        <v>0.15152307491175318</v>
      </c>
      <c r="FP28" s="315">
        <f t="shared" si="542"/>
        <v>-1531</v>
      </c>
      <c r="FQ28" s="402">
        <f t="shared" si="543"/>
        <v>-0.17381925522252498</v>
      </c>
      <c r="FR28" s="315">
        <f t="shared" si="544"/>
        <v>936</v>
      </c>
      <c r="FS28" s="402">
        <f t="shared" si="545"/>
        <v>0.12862443314552699</v>
      </c>
      <c r="FT28" s="315">
        <f t="shared" si="546"/>
        <v>252</v>
      </c>
      <c r="FU28" s="402">
        <f t="shared" si="547"/>
        <v>3.068306343601607E-2</v>
      </c>
      <c r="FV28" s="315">
        <f t="shared" si="548"/>
        <v>-1690</v>
      </c>
      <c r="FW28" s="402">
        <f t="shared" si="549"/>
        <v>-0.19964559952746605</v>
      </c>
      <c r="FX28" s="315">
        <f t="shared" si="550"/>
        <v>528</v>
      </c>
      <c r="FY28" s="402">
        <f t="shared" si="551"/>
        <v>7.7933579335793354E-2</v>
      </c>
      <c r="FZ28" s="315">
        <f t="shared" si="552"/>
        <v>414</v>
      </c>
      <c r="GA28" s="402">
        <f t="shared" si="553"/>
        <v>5.66890319046967E-2</v>
      </c>
      <c r="GB28" s="315">
        <f t="shared" si="554"/>
        <v>-799</v>
      </c>
      <c r="GC28" s="402">
        <f t="shared" si="555"/>
        <v>-0.10353764416223921</v>
      </c>
      <c r="GD28" s="315">
        <f t="shared" si="556"/>
        <v>-133</v>
      </c>
      <c r="GE28" s="402">
        <f t="shared" si="557"/>
        <v>-1.9225209598149755E-2</v>
      </c>
      <c r="GF28" s="315">
        <f t="shared" si="558"/>
        <v>477</v>
      </c>
      <c r="GG28" s="402">
        <f t="shared" si="559"/>
        <v>7.0302137067059692E-2</v>
      </c>
      <c r="GH28" s="315">
        <f t="shared" si="560"/>
        <v>-553</v>
      </c>
      <c r="GI28" s="402">
        <f t="shared" si="561"/>
        <v>-7.6149820985954284E-2</v>
      </c>
      <c r="GJ28" s="315">
        <f t="shared" si="562"/>
        <v>906</v>
      </c>
      <c r="GK28" s="402">
        <f t="shared" si="563"/>
        <v>0.13504248025040991</v>
      </c>
      <c r="GL28" s="315">
        <f t="shared" si="564"/>
        <v>-722</v>
      </c>
      <c r="GM28" s="402">
        <f t="shared" si="565"/>
        <v>-9.4812869336835193E-2</v>
      </c>
      <c r="GN28" s="315">
        <f t="shared" si="566"/>
        <v>498</v>
      </c>
      <c r="GO28" s="402">
        <f t="shared" si="567"/>
        <v>7.2247207311765566E-2</v>
      </c>
      <c r="GP28" s="315">
        <f t="shared" si="568"/>
        <v>67</v>
      </c>
      <c r="GQ28" s="402">
        <f t="shared" si="569"/>
        <v>9.0650791503179545E-3</v>
      </c>
      <c r="GR28" s="315">
        <f t="shared" si="570"/>
        <v>-857</v>
      </c>
      <c r="GS28" s="402">
        <f t="shared" si="571"/>
        <v>-0.11491016358272996</v>
      </c>
      <c r="GT28" s="315">
        <f t="shared" si="572"/>
        <v>-576</v>
      </c>
      <c r="GU28" s="402">
        <f t="shared" si="573"/>
        <v>-8.7259506135434026E-2</v>
      </c>
      <c r="GV28" s="315">
        <f t="shared" si="574"/>
        <v>551</v>
      </c>
      <c r="GW28" s="402">
        <f t="shared" si="575"/>
        <v>9.1452282157676354E-2</v>
      </c>
      <c r="GX28" s="315">
        <f t="shared" si="576"/>
        <v>146</v>
      </c>
      <c r="GY28" s="402">
        <f t="shared" si="577"/>
        <v>2.2201946472019465E-2</v>
      </c>
      <c r="GZ28" s="315">
        <f t="shared" si="578"/>
        <v>247</v>
      </c>
      <c r="HA28" s="402">
        <f t="shared" si="579"/>
        <v>3.6745016364177326E-2</v>
      </c>
      <c r="HB28" s="315">
        <f t="shared" si="580"/>
        <v>-494</v>
      </c>
      <c r="HC28" s="402">
        <f t="shared" si="581"/>
        <v>-7.0885349404505665E-2</v>
      </c>
      <c r="HD28" s="315">
        <f t="shared" si="582"/>
        <v>748</v>
      </c>
      <c r="HE28" s="402">
        <f t="shared" si="583"/>
        <v>0.11552123552123553</v>
      </c>
      <c r="HF28" s="315">
        <f t="shared" si="584"/>
        <v>-1153</v>
      </c>
      <c r="HG28" s="402">
        <f t="shared" si="585"/>
        <v>-0.1596289630347501</v>
      </c>
      <c r="HH28" s="315">
        <f t="shared" si="586"/>
        <v>26</v>
      </c>
      <c r="HI28" s="402">
        <f t="shared" si="587"/>
        <v>4.2833607907743002E-3</v>
      </c>
      <c r="HJ28" s="315">
        <f t="shared" si="588"/>
        <v>820</v>
      </c>
      <c r="HK28" s="402">
        <f t="shared" si="589"/>
        <v>0.13451443569553806</v>
      </c>
      <c r="HL28" s="315">
        <f t="shared" si="590"/>
        <v>-240</v>
      </c>
      <c r="HM28" s="402">
        <f t="shared" si="591"/>
        <v>-3.4702139965297862E-2</v>
      </c>
      <c r="HN28" s="315">
        <f t="shared" si="592"/>
        <v>-309</v>
      </c>
      <c r="HO28" s="402">
        <f t="shared" si="593"/>
        <v>-4.6285200718993412E-2</v>
      </c>
      <c r="HP28" s="315">
        <f t="shared" si="594"/>
        <v>-1042</v>
      </c>
      <c r="HQ28" s="402">
        <f t="shared" si="595"/>
        <v>-0.16365635307051987</v>
      </c>
      <c r="HR28" s="315">
        <f t="shared" si="596"/>
        <v>549</v>
      </c>
      <c r="HS28" s="402">
        <f t="shared" si="597"/>
        <v>0.10309859154929578</v>
      </c>
      <c r="HT28" s="315">
        <f t="shared" si="598"/>
        <v>-282</v>
      </c>
      <c r="HU28" s="402">
        <f t="shared" si="599"/>
        <v>-4.8008171603677222E-2</v>
      </c>
      <c r="HV28" s="315">
        <f t="shared" si="600"/>
        <v>-282</v>
      </c>
      <c r="HW28" s="402">
        <f t="shared" si="601"/>
        <v>-5.0429184549356222E-2</v>
      </c>
      <c r="HX28" s="315">
        <f t="shared" si="602"/>
        <v>768</v>
      </c>
      <c r="HY28" s="402">
        <f t="shared" si="603"/>
        <v>0.14463276836158193</v>
      </c>
      <c r="HZ28" s="315">
        <f t="shared" si="604"/>
        <v>-1092</v>
      </c>
      <c r="IA28" s="402">
        <f t="shared" si="605"/>
        <v>-0.21901323706377859</v>
      </c>
      <c r="IB28" s="315">
        <f t="shared" si="606"/>
        <v>676</v>
      </c>
      <c r="IC28" s="402">
        <f t="shared" si="607"/>
        <v>0.13557962294424389</v>
      </c>
      <c r="ID28" s="315">
        <f t="shared" si="608"/>
        <v>-682</v>
      </c>
      <c r="IE28" s="402">
        <f t="shared" si="609"/>
        <v>-0.11972550271305459</v>
      </c>
      <c r="IF28" s="315">
        <f t="shared" si="610"/>
        <v>-61</v>
      </c>
      <c r="IG28" s="402">
        <f t="shared" si="611"/>
        <v>-1.2248995983935742E-2</v>
      </c>
      <c r="IH28" s="315">
        <f t="shared" si="612"/>
        <v>1828</v>
      </c>
      <c r="II28" s="402">
        <f t="shared" si="613"/>
        <v>0.37162024801788984</v>
      </c>
      <c r="IJ28" s="315">
        <f t="shared" si="614"/>
        <v>-311</v>
      </c>
      <c r="IK28" s="402">
        <f t="shared" si="615"/>
        <v>-4.6094560545427599E-2</v>
      </c>
      <c r="IL28" s="315">
        <f t="shared" si="616"/>
        <v>-387</v>
      </c>
      <c r="IM28" s="402">
        <f t="shared" si="617"/>
        <v>-6.0130515848353015E-2</v>
      </c>
      <c r="IN28" s="315">
        <f t="shared" si="618"/>
        <v>39</v>
      </c>
      <c r="IO28" s="402">
        <f t="shared" si="619"/>
        <v>6.447346668870888E-3</v>
      </c>
      <c r="IP28" s="315">
        <f t="shared" si="620"/>
        <v>-683</v>
      </c>
      <c r="IQ28" s="402">
        <f t="shared" si="621"/>
        <v>-0.11218791064388962</v>
      </c>
      <c r="IR28" s="315">
        <f t="shared" si="622"/>
        <v>-6160.1796271637813</v>
      </c>
      <c r="IS28" s="402">
        <f t="shared" si="623"/>
        <v>-0.99986684420772298</v>
      </c>
      <c r="IT28" s="315">
        <f t="shared" si="317"/>
        <v>0</v>
      </c>
      <c r="IU28" s="402" t="e">
        <f t="shared" si="318"/>
        <v>#DIV/0!</v>
      </c>
      <c r="IV28" s="315">
        <f t="shared" si="319"/>
        <v>0</v>
      </c>
      <c r="IW28" s="402" t="e">
        <f t="shared" si="320"/>
        <v>#DIV/0!</v>
      </c>
      <c r="IX28" s="315">
        <f t="shared" si="321"/>
        <v>0</v>
      </c>
      <c r="IY28" s="402" t="e">
        <f t="shared" si="322"/>
        <v>#DIV/0!</v>
      </c>
      <c r="IZ28" s="315">
        <f t="shared" si="323"/>
        <v>0</v>
      </c>
      <c r="JA28" s="402" t="e">
        <f t="shared" si="324"/>
        <v>#DIV/0!</v>
      </c>
      <c r="JB28" s="315">
        <f t="shared" si="325"/>
        <v>0</v>
      </c>
      <c r="JC28" s="402" t="e">
        <f t="shared" si="326"/>
        <v>#DIV/0!</v>
      </c>
      <c r="JD28" s="315">
        <f t="shared" si="327"/>
        <v>0</v>
      </c>
      <c r="JE28" s="402" t="e">
        <f t="shared" si="328"/>
        <v>#DIV/0!</v>
      </c>
      <c r="JF28" s="315">
        <f t="shared" si="329"/>
        <v>0</v>
      </c>
      <c r="JG28" s="402" t="e">
        <f t="shared" si="330"/>
        <v>#DIV/0!</v>
      </c>
      <c r="JH28" s="315">
        <f t="shared" si="331"/>
        <v>0</v>
      </c>
      <c r="JI28" s="402" t="e">
        <f t="shared" si="332"/>
        <v>#DIV/0!</v>
      </c>
      <c r="JJ28" s="315">
        <f t="shared" si="333"/>
        <v>0</v>
      </c>
      <c r="JK28" s="402" t="e">
        <f t="shared" si="334"/>
        <v>#DIV/0!</v>
      </c>
      <c r="JL28" s="315">
        <f t="shared" si="335"/>
        <v>0</v>
      </c>
      <c r="JM28" s="402" t="e">
        <f t="shared" si="336"/>
        <v>#DIV/0!</v>
      </c>
      <c r="JN28" s="315">
        <f t="shared" si="337"/>
        <v>0</v>
      </c>
      <c r="JO28" s="402" t="e">
        <f t="shared" si="338"/>
        <v>#DIV/0!</v>
      </c>
      <c r="JP28" s="315">
        <f t="shared" si="339"/>
        <v>0</v>
      </c>
      <c r="JQ28" s="402" t="e">
        <f t="shared" si="340"/>
        <v>#DIV/0!</v>
      </c>
      <c r="JR28" s="625">
        <f t="shared" si="624"/>
        <v>5874</v>
      </c>
      <c r="JS28" s="1062">
        <f t="shared" si="625"/>
        <v>5405</v>
      </c>
      <c r="JT28" s="662">
        <f t="shared" si="626"/>
        <v>-469</v>
      </c>
      <c r="JU28" s="109">
        <f t="shared" si="627"/>
        <v>-7.9843377596186579E-2</v>
      </c>
      <c r="JV28" s="698"/>
      <c r="JW28" s="698"/>
      <c r="JX28" s="698"/>
      <c r="JY28" t="str">
        <f t="shared" si="628"/>
        <v>Resolved Tickets</v>
      </c>
      <c r="JZ28" s="262" t="e">
        <f>#REF!</f>
        <v>#REF!</v>
      </c>
      <c r="KA28" s="262" t="e">
        <f>#REF!</f>
        <v>#REF!</v>
      </c>
      <c r="KB28" s="262" t="e">
        <f>#REF!</f>
        <v>#REF!</v>
      </c>
      <c r="KC28" s="262" t="e">
        <f>#REF!</f>
        <v>#REF!</v>
      </c>
      <c r="KD28" s="262" t="e">
        <f>#REF!</f>
        <v>#REF!</v>
      </c>
      <c r="KE28" s="262" t="e">
        <f>#REF!</f>
        <v>#REF!</v>
      </c>
      <c r="KF28" s="262" t="e">
        <f>#REF!</f>
        <v>#REF!</v>
      </c>
      <c r="KG28" s="262" t="e">
        <f>#REF!</f>
        <v>#REF!</v>
      </c>
      <c r="KH28" s="262" t="e">
        <f>#REF!</f>
        <v>#REF!</v>
      </c>
      <c r="KI28" s="262" t="e">
        <f>#REF!</f>
        <v>#REF!</v>
      </c>
      <c r="KJ28" s="262" t="e">
        <f>#REF!</f>
        <v>#REF!</v>
      </c>
      <c r="KK28" s="263">
        <f t="shared" si="629"/>
        <v>6665</v>
      </c>
      <c r="KL28" s="263">
        <f t="shared" si="630"/>
        <v>7045</v>
      </c>
      <c r="KM28" s="263">
        <f t="shared" si="631"/>
        <v>5368</v>
      </c>
      <c r="KN28" s="263">
        <f t="shared" si="632"/>
        <v>8782</v>
      </c>
      <c r="KO28" s="263">
        <f t="shared" si="633"/>
        <v>6403</v>
      </c>
      <c r="KP28" s="263">
        <f t="shared" si="634"/>
        <v>5780</v>
      </c>
      <c r="KQ28" s="263">
        <f t="shared" si="635"/>
        <v>7404</v>
      </c>
      <c r="KR28" s="263">
        <f t="shared" si="636"/>
        <v>7046</v>
      </c>
      <c r="KS28" s="263">
        <f t="shared" si="637"/>
        <v>6225</v>
      </c>
      <c r="KT28" s="263">
        <f t="shared" si="638"/>
        <v>6705</v>
      </c>
      <c r="KU28" s="263">
        <f t="shared" si="639"/>
        <v>8219</v>
      </c>
      <c r="KV28" s="263">
        <f t="shared" si="640"/>
        <v>6580</v>
      </c>
      <c r="KW28" s="263">
        <f t="shared" si="641"/>
        <v>7272</v>
      </c>
      <c r="KX28" s="263">
        <f t="shared" si="642"/>
        <v>7055</v>
      </c>
      <c r="KY28" s="263">
        <f t="shared" si="643"/>
        <v>7510</v>
      </c>
      <c r="KZ28" s="263">
        <f t="shared" si="644"/>
        <v>13671</v>
      </c>
      <c r="LA28" s="263">
        <f t="shared" si="645"/>
        <v>9009</v>
      </c>
      <c r="LB28" s="263">
        <f t="shared" si="646"/>
        <v>7670</v>
      </c>
      <c r="LC28" s="263">
        <f t="shared" si="647"/>
        <v>8415</v>
      </c>
      <c r="LD28" s="263">
        <f t="shared" si="648"/>
        <v>6900</v>
      </c>
      <c r="LE28" s="263">
        <f t="shared" si="649"/>
        <v>6739</v>
      </c>
      <c r="LF28" s="263">
        <f t="shared" si="650"/>
        <v>6854</v>
      </c>
      <c r="LG28" s="263">
        <f t="shared" si="651"/>
        <v>6674</v>
      </c>
      <c r="LH28" s="263">
        <f t="shared" si="652"/>
        <v>7122</v>
      </c>
      <c r="LI28" s="788">
        <f t="shared" si="653"/>
        <v>7455</v>
      </c>
      <c r="LJ28" s="788">
        <f t="shared" si="654"/>
        <v>6985</v>
      </c>
      <c r="LK28" s="788">
        <f t="shared" si="655"/>
        <v>7516</v>
      </c>
      <c r="LL28" s="788">
        <f t="shared" si="656"/>
        <v>13016</v>
      </c>
      <c r="LM28" s="788">
        <f t="shared" si="657"/>
        <v>7642</v>
      </c>
      <c r="LN28" s="788">
        <f t="shared" si="658"/>
        <v>7649</v>
      </c>
      <c r="LO28" s="788">
        <f t="shared" si="659"/>
        <v>8808</v>
      </c>
      <c r="LP28" s="788">
        <f t="shared" si="660"/>
        <v>7277</v>
      </c>
      <c r="LQ28" s="788">
        <f t="shared" si="661"/>
        <v>8213</v>
      </c>
      <c r="LR28" s="788">
        <f t="shared" si="662"/>
        <v>8465</v>
      </c>
      <c r="LS28" s="788">
        <f t="shared" si="663"/>
        <v>6775</v>
      </c>
      <c r="LT28" s="788">
        <f t="shared" si="664"/>
        <v>7303</v>
      </c>
      <c r="LU28" s="900">
        <f t="shared" si="665"/>
        <v>7717</v>
      </c>
      <c r="LV28" s="900">
        <f t="shared" si="666"/>
        <v>6918</v>
      </c>
      <c r="LW28" s="900">
        <f t="shared" si="667"/>
        <v>6785</v>
      </c>
      <c r="LX28" s="900">
        <f t="shared" si="668"/>
        <v>7262</v>
      </c>
      <c r="LY28" s="900">
        <f t="shared" si="669"/>
        <v>6709</v>
      </c>
      <c r="LZ28" s="900">
        <f t="shared" si="670"/>
        <v>7615</v>
      </c>
      <c r="MA28" s="900">
        <f t="shared" si="671"/>
        <v>6893</v>
      </c>
      <c r="MB28" s="900">
        <f t="shared" si="672"/>
        <v>7391</v>
      </c>
      <c r="MC28" s="900">
        <f t="shared" si="673"/>
        <v>7458</v>
      </c>
      <c r="MD28" s="900">
        <f t="shared" si="674"/>
        <v>6601</v>
      </c>
      <c r="ME28" s="900">
        <f t="shared" si="675"/>
        <v>6025</v>
      </c>
      <c r="MF28" s="900">
        <f t="shared" si="676"/>
        <v>6576</v>
      </c>
      <c r="MG28" s="959">
        <f t="shared" si="677"/>
        <v>6722</v>
      </c>
      <c r="MH28" s="959">
        <f t="shared" si="678"/>
        <v>6969</v>
      </c>
      <c r="MI28" s="959">
        <f t="shared" si="679"/>
        <v>6475</v>
      </c>
      <c r="MJ28" s="959">
        <f t="shared" si="680"/>
        <v>7223</v>
      </c>
      <c r="MK28" s="959">
        <f t="shared" si="681"/>
        <v>6070</v>
      </c>
      <c r="ML28" s="959">
        <f t="shared" si="682"/>
        <v>6096</v>
      </c>
      <c r="MM28" s="959">
        <f t="shared" si="683"/>
        <v>6916</v>
      </c>
      <c r="MN28" s="959">
        <f t="shared" si="684"/>
        <v>6676</v>
      </c>
      <c r="MO28" s="959">
        <f t="shared" si="685"/>
        <v>6367</v>
      </c>
      <c r="MP28" s="959">
        <f t="shared" si="686"/>
        <v>5325</v>
      </c>
      <c r="MQ28" s="959">
        <f t="shared" si="687"/>
        <v>5874</v>
      </c>
      <c r="MR28" s="959">
        <f t="shared" si="688"/>
        <v>5592</v>
      </c>
      <c r="MS28" s="1155">
        <f t="shared" si="689"/>
        <v>5310</v>
      </c>
      <c r="MT28" s="1155">
        <f t="shared" si="690"/>
        <v>6078</v>
      </c>
      <c r="MU28" s="1155">
        <f t="shared" si="691"/>
        <v>4986</v>
      </c>
      <c r="MV28" s="1155">
        <f t="shared" si="692"/>
        <v>5662</v>
      </c>
      <c r="MW28" s="1155">
        <f t="shared" si="693"/>
        <v>4980</v>
      </c>
      <c r="MX28" s="1155">
        <f t="shared" si="694"/>
        <v>4919</v>
      </c>
      <c r="MY28" s="1155">
        <f t="shared" si="695"/>
        <v>6747</v>
      </c>
      <c r="MZ28" s="1155">
        <f t="shared" si="696"/>
        <v>6436</v>
      </c>
      <c r="NA28" s="1155">
        <f t="shared" si="697"/>
        <v>6049</v>
      </c>
      <c r="NB28" s="1155">
        <f t="shared" si="698"/>
        <v>6088</v>
      </c>
      <c r="NC28" s="1155">
        <f t="shared" si="699"/>
        <v>5405</v>
      </c>
      <c r="ND28" s="1155">
        <f t="shared" si="700"/>
        <v>0</v>
      </c>
      <c r="NE28" s="1177">
        <f t="shared" si="701"/>
        <v>0</v>
      </c>
      <c r="NF28" s="1177">
        <f t="shared" si="702"/>
        <v>0</v>
      </c>
      <c r="NG28" s="1177">
        <f t="shared" si="703"/>
        <v>0</v>
      </c>
      <c r="NH28" s="1177">
        <f t="shared" si="704"/>
        <v>0</v>
      </c>
      <c r="NI28" s="1177">
        <f t="shared" si="705"/>
        <v>0</v>
      </c>
      <c r="NJ28" s="1177">
        <f t="shared" si="706"/>
        <v>0</v>
      </c>
      <c r="NK28" s="1177">
        <f t="shared" si="707"/>
        <v>0</v>
      </c>
      <c r="NL28" s="1177">
        <f t="shared" si="708"/>
        <v>0</v>
      </c>
      <c r="NM28" s="1177">
        <f t="shared" si="709"/>
        <v>0</v>
      </c>
      <c r="NN28" s="1177">
        <f t="shared" si="710"/>
        <v>0</v>
      </c>
      <c r="NO28" s="1177">
        <f t="shared" si="711"/>
        <v>0</v>
      </c>
      <c r="NP28" s="1177">
        <f t="shared" si="712"/>
        <v>0</v>
      </c>
    </row>
    <row r="29" spans="1:380" x14ac:dyDescent="0.25">
      <c r="A29" s="764"/>
      <c r="B29" s="56">
        <v>3.3</v>
      </c>
      <c r="C29" s="7"/>
      <c r="D29" s="119"/>
      <c r="E29" s="1239" t="s">
        <v>44</v>
      </c>
      <c r="F29" s="1239"/>
      <c r="G29" s="1240"/>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65"/>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69"/>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77"/>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85"/>
        <v>3.1583333333333328</v>
      </c>
      <c r="CN29" s="627">
        <v>2.6</v>
      </c>
      <c r="CO29" s="167">
        <v>2.1</v>
      </c>
      <c r="CP29" s="81">
        <v>3.5</v>
      </c>
      <c r="CQ29" s="167">
        <v>1.9</v>
      </c>
      <c r="CR29" s="81">
        <v>2.6</v>
      </c>
      <c r="CS29" s="167">
        <v>4.4000000000000004</v>
      </c>
      <c r="CT29" s="213">
        <v>2.8</v>
      </c>
      <c r="CU29" s="167">
        <v>2.6</v>
      </c>
      <c r="CV29" s="627">
        <v>4.7</v>
      </c>
      <c r="CW29" s="1064">
        <v>4</v>
      </c>
      <c r="CX29" s="627">
        <v>3</v>
      </c>
      <c r="CY29" s="167">
        <v>3.2</v>
      </c>
      <c r="CZ29" s="180">
        <v>0</v>
      </c>
      <c r="DA29" s="153">
        <f t="shared" si="493"/>
        <v>3.1166666666666671</v>
      </c>
      <c r="DB29" s="627">
        <v>2.2999999999999998</v>
      </c>
      <c r="DC29" s="167">
        <v>3.1</v>
      </c>
      <c r="DD29" s="81">
        <v>3.9</v>
      </c>
      <c r="DE29" s="167">
        <v>3.2</v>
      </c>
      <c r="DF29" s="81">
        <v>4.4000000000000004</v>
      </c>
      <c r="DG29" s="167">
        <v>17</v>
      </c>
      <c r="DH29" s="213">
        <v>2.9</v>
      </c>
      <c r="DI29" s="167">
        <v>1.6</v>
      </c>
      <c r="DJ29" s="627">
        <v>1.8</v>
      </c>
      <c r="DK29" s="167">
        <v>2</v>
      </c>
      <c r="DL29" s="627">
        <v>1.6</v>
      </c>
      <c r="DM29" s="167"/>
      <c r="DN29" s="180">
        <v>0</v>
      </c>
      <c r="DO29" s="153">
        <f t="shared" si="501"/>
        <v>3.9818181818181815</v>
      </c>
      <c r="DP29" s="627"/>
      <c r="DQ29" s="167"/>
      <c r="DR29" s="81"/>
      <c r="DS29" s="167"/>
      <c r="DT29" s="81"/>
      <c r="DU29" s="167"/>
      <c r="DV29" s="213"/>
      <c r="DW29" s="167"/>
      <c r="DX29" s="627"/>
      <c r="DY29" s="167"/>
      <c r="DZ29" s="627"/>
      <c r="EA29" s="167"/>
      <c r="EB29" s="180">
        <v>0</v>
      </c>
      <c r="EC29" s="153" t="e">
        <f t="shared" si="503"/>
        <v>#DIV/0!</v>
      </c>
      <c r="ED29" s="670">
        <f t="shared" si="504"/>
        <v>9.9999999999999867E-2</v>
      </c>
      <c r="EE29" s="663">
        <f t="shared" si="505"/>
        <v>5.5555555555555483E-2</v>
      </c>
      <c r="EF29" s="670">
        <f t="shared" si="506"/>
        <v>-0.39999999999999991</v>
      </c>
      <c r="EG29" s="663">
        <f t="shared" si="507"/>
        <v>-0.21052631578947364</v>
      </c>
      <c r="EH29" s="670">
        <f t="shared" si="508"/>
        <v>0</v>
      </c>
      <c r="EI29" s="663">
        <f t="shared" si="509"/>
        <v>0</v>
      </c>
      <c r="EJ29" s="670">
        <f t="shared" si="510"/>
        <v>-0.10000000000000009</v>
      </c>
      <c r="EK29" s="663">
        <f t="shared" si="511"/>
        <v>-6.6666666666666721E-2</v>
      </c>
      <c r="EL29" s="670">
        <f t="shared" si="512"/>
        <v>0.70000000000000018</v>
      </c>
      <c r="EM29" s="663">
        <f t="shared" si="513"/>
        <v>0.50000000000000011</v>
      </c>
      <c r="EN29" s="670">
        <f t="shared" si="514"/>
        <v>-0.30000000000000004</v>
      </c>
      <c r="EO29" s="663">
        <f t="shared" si="515"/>
        <v>-0.14285714285714288</v>
      </c>
      <c r="EP29" s="670">
        <f t="shared" si="516"/>
        <v>0.49999999999999978</v>
      </c>
      <c r="EQ29" s="663">
        <f t="shared" si="517"/>
        <v>0.27777777777777762</v>
      </c>
      <c r="ER29" s="670">
        <f t="shared" si="518"/>
        <v>0.70000000000000018</v>
      </c>
      <c r="ES29" s="663">
        <f t="shared" si="519"/>
        <v>0.3043478260869566</v>
      </c>
      <c r="ET29" s="670">
        <f t="shared" si="520"/>
        <v>-1.1000000000000001</v>
      </c>
      <c r="EU29" s="663">
        <f t="shared" si="521"/>
        <v>-0.3666666666666667</v>
      </c>
      <c r="EV29" s="670">
        <f t="shared" si="522"/>
        <v>0.10000000000000009</v>
      </c>
      <c r="EW29" s="109">
        <f t="shared" si="523"/>
        <v>5.2631578947368474E-2</v>
      </c>
      <c r="EX29" s="670">
        <f t="shared" si="524"/>
        <v>-0.37999999999999989</v>
      </c>
      <c r="EY29" s="663">
        <f t="shared" si="525"/>
        <v>-0.18999999999999995</v>
      </c>
      <c r="EZ29" s="670">
        <f t="shared" si="526"/>
        <v>7.9999999999999849E-2</v>
      </c>
      <c r="FA29" s="663">
        <f t="shared" si="527"/>
        <v>4.9382716049382616E-2</v>
      </c>
      <c r="FB29" s="670">
        <f t="shared" si="528"/>
        <v>0.50000000000000022</v>
      </c>
      <c r="FC29" s="663">
        <f t="shared" si="529"/>
        <v>0.29411764705882365</v>
      </c>
      <c r="FD29" s="321">
        <f t="shared" si="530"/>
        <v>0.59999999999999964</v>
      </c>
      <c r="FE29" s="402">
        <f t="shared" si="531"/>
        <v>0.27272727272727254</v>
      </c>
      <c r="FF29" s="321">
        <f t="shared" si="532"/>
        <v>0.30000000000000027</v>
      </c>
      <c r="FG29" s="402">
        <f t="shared" si="533"/>
        <v>0.10714285714285725</v>
      </c>
      <c r="FH29" s="321">
        <f t="shared" si="534"/>
        <v>-1.6</v>
      </c>
      <c r="FI29" s="402">
        <f t="shared" si="535"/>
        <v>-0.5161290322580645</v>
      </c>
      <c r="FJ29" s="321">
        <f t="shared" si="536"/>
        <v>3.3</v>
      </c>
      <c r="FK29" s="402">
        <f t="shared" si="537"/>
        <v>2.1999999999999997</v>
      </c>
      <c r="FL29" s="321">
        <f t="shared" si="538"/>
        <v>-0.29999999999999982</v>
      </c>
      <c r="FM29" s="402">
        <f t="shared" si="539"/>
        <v>-6.2499999999999965E-2</v>
      </c>
      <c r="FN29" s="321">
        <f t="shared" si="540"/>
        <v>-1.9</v>
      </c>
      <c r="FO29" s="402">
        <f t="shared" si="541"/>
        <v>-0.42222222222222222</v>
      </c>
      <c r="FP29" s="321">
        <f t="shared" si="542"/>
        <v>0.29999999999999982</v>
      </c>
      <c r="FQ29" s="402">
        <f t="shared" si="543"/>
        <v>0.11538461538461531</v>
      </c>
      <c r="FR29" s="321">
        <f t="shared" si="544"/>
        <v>-0.5</v>
      </c>
      <c r="FS29" s="402">
        <f t="shared" si="545"/>
        <v>-0.17241379310344829</v>
      </c>
      <c r="FT29" s="321">
        <f t="shared" si="546"/>
        <v>-0.39999999999999991</v>
      </c>
      <c r="FU29" s="402">
        <f t="shared" si="547"/>
        <v>-0.16666666666666663</v>
      </c>
      <c r="FV29" s="321">
        <f t="shared" si="548"/>
        <v>0.10000000000000009</v>
      </c>
      <c r="FW29" s="402">
        <f t="shared" si="549"/>
        <v>5.0000000000000044E-2</v>
      </c>
      <c r="FX29" s="321">
        <f t="shared" si="550"/>
        <v>0</v>
      </c>
      <c r="FY29" s="402">
        <f t="shared" si="551"/>
        <v>0</v>
      </c>
      <c r="FZ29" s="321">
        <f t="shared" si="552"/>
        <v>3.4</v>
      </c>
      <c r="GA29" s="402">
        <f t="shared" si="553"/>
        <v>1.6190476190476188</v>
      </c>
      <c r="GB29" s="321">
        <f t="shared" si="554"/>
        <v>-3.2</v>
      </c>
      <c r="GC29" s="402">
        <f t="shared" si="555"/>
        <v>-0.5818181818181819</v>
      </c>
      <c r="GD29" s="321">
        <f t="shared" si="556"/>
        <v>0.5</v>
      </c>
      <c r="GE29" s="402">
        <f t="shared" si="557"/>
        <v>0.21739130434782611</v>
      </c>
      <c r="GF29" s="321">
        <f t="shared" si="558"/>
        <v>-0.19999999999999973</v>
      </c>
      <c r="GG29" s="402">
        <f t="shared" si="559"/>
        <v>-7.1428571428571341E-2</v>
      </c>
      <c r="GH29" s="321">
        <f t="shared" si="560"/>
        <v>0.10000000000000009</v>
      </c>
      <c r="GI29" s="402">
        <f t="shared" si="561"/>
        <v>3.8461538461538491E-2</v>
      </c>
      <c r="GJ29" s="321">
        <f t="shared" si="562"/>
        <v>0.29999999999999982</v>
      </c>
      <c r="GK29" s="402">
        <f t="shared" si="563"/>
        <v>0.11111111111111104</v>
      </c>
      <c r="GL29" s="321">
        <f t="shared" si="564"/>
        <v>-0.20000000000000018</v>
      </c>
      <c r="GM29" s="402">
        <f t="shared" si="565"/>
        <v>-6.6666666666666721E-2</v>
      </c>
      <c r="GN29" s="321">
        <f t="shared" si="566"/>
        <v>0.90000000000000036</v>
      </c>
      <c r="GO29" s="402">
        <f t="shared" si="567"/>
        <v>0.32142857142857156</v>
      </c>
      <c r="GP29" s="321">
        <f t="shared" si="568"/>
        <v>0</v>
      </c>
      <c r="GQ29" s="402">
        <f t="shared" si="569"/>
        <v>0</v>
      </c>
      <c r="GR29" s="321">
        <f t="shared" si="570"/>
        <v>-0.70000000000000018</v>
      </c>
      <c r="GS29" s="402">
        <f t="shared" si="571"/>
        <v>-0.18918918918918923</v>
      </c>
      <c r="GT29" s="321">
        <f t="shared" si="572"/>
        <v>-0.10000000000000009</v>
      </c>
      <c r="GU29" s="402">
        <f t="shared" si="573"/>
        <v>-3.3333333333333361E-2</v>
      </c>
      <c r="GV29" s="321">
        <f t="shared" si="574"/>
        <v>0</v>
      </c>
      <c r="GW29" s="402">
        <f t="shared" si="575"/>
        <v>0</v>
      </c>
      <c r="GX29" s="321">
        <f t="shared" si="576"/>
        <v>-0.29999999999999982</v>
      </c>
      <c r="GY29" s="402">
        <f t="shared" si="577"/>
        <v>-0.10344827586206891</v>
      </c>
      <c r="GZ29" s="321">
        <f t="shared" si="578"/>
        <v>-0.5</v>
      </c>
      <c r="HA29" s="402">
        <f t="shared" si="579"/>
        <v>-0.19230769230769229</v>
      </c>
      <c r="HB29" s="321">
        <f t="shared" si="580"/>
        <v>1.4</v>
      </c>
      <c r="HC29" s="402">
        <f t="shared" si="581"/>
        <v>0.66666666666666663</v>
      </c>
      <c r="HD29" s="321">
        <f t="shared" si="582"/>
        <v>-1.6</v>
      </c>
      <c r="HE29" s="402">
        <f t="shared" si="583"/>
        <v>-0.45714285714285718</v>
      </c>
      <c r="HF29" s="321">
        <f t="shared" si="584"/>
        <v>0.70000000000000018</v>
      </c>
      <c r="HG29" s="402">
        <f t="shared" si="585"/>
        <v>0.36842105263157904</v>
      </c>
      <c r="HH29" s="321">
        <f t="shared" si="586"/>
        <v>1.8000000000000003</v>
      </c>
      <c r="HI29" s="402">
        <f t="shared" si="587"/>
        <v>0.6923076923076924</v>
      </c>
      <c r="HJ29" s="321">
        <f t="shared" si="588"/>
        <v>-1.6000000000000005</v>
      </c>
      <c r="HK29" s="402">
        <f t="shared" si="589"/>
        <v>-0.3636363636363637</v>
      </c>
      <c r="HL29" s="321">
        <f t="shared" si="590"/>
        <v>-0.19999999999999973</v>
      </c>
      <c r="HM29" s="402">
        <f t="shared" si="591"/>
        <v>-7.1428571428571341E-2</v>
      </c>
      <c r="HN29" s="321">
        <f t="shared" si="592"/>
        <v>2.1</v>
      </c>
      <c r="HO29" s="402">
        <f t="shared" si="593"/>
        <v>0.80769230769230771</v>
      </c>
      <c r="HP29" s="321">
        <f t="shared" si="594"/>
        <v>-0.70000000000000018</v>
      </c>
      <c r="HQ29" s="402">
        <f t="shared" si="595"/>
        <v>-0.14893617021276598</v>
      </c>
      <c r="HR29" s="321">
        <f t="shared" si="596"/>
        <v>-1</v>
      </c>
      <c r="HS29" s="402">
        <f t="shared" si="597"/>
        <v>-0.25</v>
      </c>
      <c r="HT29" s="321">
        <f t="shared" si="598"/>
        <v>0.20000000000000018</v>
      </c>
      <c r="HU29" s="402">
        <f t="shared" si="599"/>
        <v>6.6666666666666721E-2</v>
      </c>
      <c r="HV29" s="321">
        <f t="shared" si="600"/>
        <v>-0.90000000000000036</v>
      </c>
      <c r="HW29" s="402">
        <f t="shared" si="601"/>
        <v>-0.28125000000000011</v>
      </c>
      <c r="HX29" s="321">
        <f t="shared" si="602"/>
        <v>0.80000000000000027</v>
      </c>
      <c r="HY29" s="402">
        <f t="shared" si="603"/>
        <v>0.3478260869565219</v>
      </c>
      <c r="HZ29" s="321">
        <f t="shared" si="604"/>
        <v>0.79999999999999982</v>
      </c>
      <c r="IA29" s="402">
        <f t="shared" si="605"/>
        <v>0.20512820512820509</v>
      </c>
      <c r="IB29" s="321">
        <f t="shared" si="606"/>
        <v>-0.69999999999999973</v>
      </c>
      <c r="IC29" s="402">
        <f t="shared" si="607"/>
        <v>-0.17948717948717943</v>
      </c>
      <c r="ID29" s="321">
        <f t="shared" si="608"/>
        <v>1.2000000000000002</v>
      </c>
      <c r="IE29" s="402">
        <f t="shared" si="609"/>
        <v>0.30136986301369872</v>
      </c>
      <c r="IF29" s="321">
        <f t="shared" si="610"/>
        <v>12.6</v>
      </c>
      <c r="IG29" s="402">
        <f t="shared" si="611"/>
        <v>2.8636363636363633</v>
      </c>
      <c r="IH29" s="321">
        <f t="shared" si="612"/>
        <v>-14.1</v>
      </c>
      <c r="II29" s="402">
        <f t="shared" si="613"/>
        <v>-0.82941176470588229</v>
      </c>
      <c r="IJ29" s="321">
        <f t="shared" si="614"/>
        <v>-1.2999999999999998</v>
      </c>
      <c r="IK29" s="402">
        <f t="shared" si="615"/>
        <v>-0.44827586206896547</v>
      </c>
      <c r="IL29" s="321">
        <f t="shared" si="616"/>
        <v>0.19999999999999996</v>
      </c>
      <c r="IM29" s="402">
        <f t="shared" si="617"/>
        <v>0.12499999999999997</v>
      </c>
      <c r="IN29" s="321">
        <f t="shared" si="618"/>
        <v>0.19999999999999996</v>
      </c>
      <c r="IO29" s="402">
        <f t="shared" si="619"/>
        <v>0.11111111111111108</v>
      </c>
      <c r="IP29" s="321">
        <f t="shared" si="620"/>
        <v>-0.39999999999999991</v>
      </c>
      <c r="IQ29" s="402">
        <f t="shared" si="621"/>
        <v>-0.19999999999999996</v>
      </c>
      <c r="IR29" s="321">
        <f t="shared" si="622"/>
        <v>3.3333333333333368E-2</v>
      </c>
      <c r="IS29" s="402">
        <f t="shared" si="623"/>
        <v>-0.33333333333333337</v>
      </c>
      <c r="IT29" s="321">
        <f t="shared" si="317"/>
        <v>0</v>
      </c>
      <c r="IU29" s="402" t="e">
        <f t="shared" si="318"/>
        <v>#DIV/0!</v>
      </c>
      <c r="IV29" s="321">
        <f t="shared" si="319"/>
        <v>0</v>
      </c>
      <c r="IW29" s="402" t="e">
        <f t="shared" si="320"/>
        <v>#DIV/0!</v>
      </c>
      <c r="IX29" s="321">
        <f t="shared" si="321"/>
        <v>0</v>
      </c>
      <c r="IY29" s="402" t="e">
        <f t="shared" si="322"/>
        <v>#DIV/0!</v>
      </c>
      <c r="IZ29" s="321">
        <f t="shared" si="323"/>
        <v>0</v>
      </c>
      <c r="JA29" s="402" t="e">
        <f t="shared" si="324"/>
        <v>#DIV/0!</v>
      </c>
      <c r="JB29" s="321">
        <f t="shared" si="325"/>
        <v>0</v>
      </c>
      <c r="JC29" s="402" t="e">
        <f t="shared" si="326"/>
        <v>#DIV/0!</v>
      </c>
      <c r="JD29" s="321">
        <f t="shared" si="327"/>
        <v>0</v>
      </c>
      <c r="JE29" s="402" t="e">
        <f t="shared" si="328"/>
        <v>#DIV/0!</v>
      </c>
      <c r="JF29" s="321">
        <f t="shared" si="329"/>
        <v>0</v>
      </c>
      <c r="JG29" s="402" t="e">
        <f t="shared" si="330"/>
        <v>#DIV/0!</v>
      </c>
      <c r="JH29" s="321">
        <f t="shared" si="331"/>
        <v>0</v>
      </c>
      <c r="JI29" s="402" t="e">
        <f t="shared" si="332"/>
        <v>#DIV/0!</v>
      </c>
      <c r="JJ29" s="321">
        <f t="shared" si="333"/>
        <v>0</v>
      </c>
      <c r="JK29" s="402" t="e">
        <f t="shared" si="334"/>
        <v>#DIV/0!</v>
      </c>
      <c r="JL29" s="321">
        <f t="shared" si="335"/>
        <v>0</v>
      </c>
      <c r="JM29" s="402" t="e">
        <f t="shared" si="336"/>
        <v>#DIV/0!</v>
      </c>
      <c r="JN29" s="321">
        <f t="shared" si="337"/>
        <v>0</v>
      </c>
      <c r="JO29" s="402" t="e">
        <f t="shared" si="338"/>
        <v>#DIV/0!</v>
      </c>
      <c r="JP29" s="321">
        <f t="shared" si="339"/>
        <v>0</v>
      </c>
      <c r="JQ29" s="402" t="e">
        <f t="shared" si="340"/>
        <v>#DIV/0!</v>
      </c>
      <c r="JR29" s="627">
        <f t="shared" si="624"/>
        <v>3</v>
      </c>
      <c r="JS29" s="1064">
        <f t="shared" si="625"/>
        <v>1.6</v>
      </c>
      <c r="JT29" s="670">
        <f t="shared" si="626"/>
        <v>-1.4</v>
      </c>
      <c r="JU29" s="109">
        <f t="shared" si="627"/>
        <v>-0.46666666666666662</v>
      </c>
      <c r="JV29" s="698"/>
      <c r="JW29" s="698"/>
      <c r="JX29" s="698"/>
      <c r="JY29" t="str">
        <f t="shared" si="628"/>
        <v>Average Time to Resolve (Days)</v>
      </c>
      <c r="JZ29" s="272" t="e">
        <f>#REF!</f>
        <v>#REF!</v>
      </c>
      <c r="KA29" s="272" t="e">
        <f>#REF!</f>
        <v>#REF!</v>
      </c>
      <c r="KB29" s="272" t="e">
        <f>#REF!</f>
        <v>#REF!</v>
      </c>
      <c r="KC29" s="272" t="e">
        <f>#REF!</f>
        <v>#REF!</v>
      </c>
      <c r="KD29" s="272" t="e">
        <f>#REF!</f>
        <v>#REF!</v>
      </c>
      <c r="KE29" s="272" t="e">
        <f>#REF!</f>
        <v>#REF!</v>
      </c>
      <c r="KF29" s="272" t="e">
        <f>#REF!</f>
        <v>#REF!</v>
      </c>
      <c r="KG29" s="272" t="e">
        <f>#REF!</f>
        <v>#REF!</v>
      </c>
      <c r="KH29" s="272" t="e">
        <f>#REF!</f>
        <v>#REF!</v>
      </c>
      <c r="KI29" s="272" t="e">
        <f>#REF!</f>
        <v>#REF!</v>
      </c>
      <c r="KJ29" s="272" t="e">
        <f>#REF!</f>
        <v>#REF!</v>
      </c>
      <c r="KK29" s="273">
        <f t="shared" si="629"/>
        <v>1.8</v>
      </c>
      <c r="KL29" s="273">
        <f t="shared" si="630"/>
        <v>2.1</v>
      </c>
      <c r="KM29" s="273">
        <f t="shared" si="631"/>
        <v>2</v>
      </c>
      <c r="KN29" s="273">
        <f t="shared" si="632"/>
        <v>1.4</v>
      </c>
      <c r="KO29" s="273">
        <f t="shared" si="633"/>
        <v>2.2999999999999998</v>
      </c>
      <c r="KP29" s="273">
        <f t="shared" si="634"/>
        <v>2.4</v>
      </c>
      <c r="KQ29" s="273">
        <f t="shared" si="635"/>
        <v>2.2000000000000002</v>
      </c>
      <c r="KR29" s="273">
        <f t="shared" si="636"/>
        <v>1.8</v>
      </c>
      <c r="KS29" s="273">
        <f t="shared" si="637"/>
        <v>1.8</v>
      </c>
      <c r="KT29" s="273">
        <f t="shared" si="638"/>
        <v>1.8</v>
      </c>
      <c r="KU29" s="273">
        <f t="shared" si="639"/>
        <v>1.5</v>
      </c>
      <c r="KV29" s="273">
        <f t="shared" si="640"/>
        <v>1.8</v>
      </c>
      <c r="KW29" s="273">
        <f t="shared" si="641"/>
        <v>1.9</v>
      </c>
      <c r="KX29" s="273">
        <f t="shared" si="642"/>
        <v>1.5</v>
      </c>
      <c r="KY29" s="273">
        <f t="shared" si="643"/>
        <v>1.5</v>
      </c>
      <c r="KZ29" s="273">
        <f t="shared" si="644"/>
        <v>1.4</v>
      </c>
      <c r="LA29" s="273">
        <f t="shared" si="645"/>
        <v>2.1</v>
      </c>
      <c r="LB29" s="273">
        <f t="shared" si="646"/>
        <v>1.8</v>
      </c>
      <c r="LC29" s="273">
        <f t="shared" si="647"/>
        <v>2.2999999999999998</v>
      </c>
      <c r="LD29" s="273">
        <f t="shared" si="648"/>
        <v>3</v>
      </c>
      <c r="LE29" s="273">
        <f t="shared" si="649"/>
        <v>1.9</v>
      </c>
      <c r="LF29" s="273">
        <f t="shared" si="650"/>
        <v>2</v>
      </c>
      <c r="LG29" s="273">
        <f t="shared" si="651"/>
        <v>1.62</v>
      </c>
      <c r="LH29" s="273">
        <f t="shared" si="652"/>
        <v>1.7</v>
      </c>
      <c r="LI29" s="793">
        <f t="shared" si="653"/>
        <v>2.2000000000000002</v>
      </c>
      <c r="LJ29" s="793">
        <f t="shared" si="654"/>
        <v>2.8</v>
      </c>
      <c r="LK29" s="793">
        <f t="shared" si="655"/>
        <v>3.1</v>
      </c>
      <c r="LL29" s="793">
        <f t="shared" si="656"/>
        <v>1.5</v>
      </c>
      <c r="LM29" s="793">
        <f t="shared" si="657"/>
        <v>4.8</v>
      </c>
      <c r="LN29" s="793">
        <f t="shared" si="658"/>
        <v>4.5</v>
      </c>
      <c r="LO29" s="793">
        <f t="shared" si="659"/>
        <v>2.6</v>
      </c>
      <c r="LP29" s="793">
        <f t="shared" si="660"/>
        <v>2.9</v>
      </c>
      <c r="LQ29" s="793">
        <f t="shared" si="661"/>
        <v>2.4</v>
      </c>
      <c r="LR29" s="793">
        <f t="shared" si="662"/>
        <v>2</v>
      </c>
      <c r="LS29" s="793">
        <f t="shared" si="663"/>
        <v>2.1</v>
      </c>
      <c r="LT29" s="793">
        <f t="shared" si="664"/>
        <v>2.1</v>
      </c>
      <c r="LU29" s="905">
        <f t="shared" si="665"/>
        <v>5.5</v>
      </c>
      <c r="LV29" s="905">
        <f t="shared" si="666"/>
        <v>2.2999999999999998</v>
      </c>
      <c r="LW29" s="905">
        <f t="shared" si="667"/>
        <v>2.8</v>
      </c>
      <c r="LX29" s="905">
        <f t="shared" si="668"/>
        <v>2.6</v>
      </c>
      <c r="LY29" s="905">
        <f t="shared" si="669"/>
        <v>2.7</v>
      </c>
      <c r="LZ29" s="905">
        <f t="shared" si="670"/>
        <v>3</v>
      </c>
      <c r="MA29" s="905">
        <f t="shared" si="671"/>
        <v>2.8</v>
      </c>
      <c r="MB29" s="905">
        <f t="shared" si="672"/>
        <v>3.7</v>
      </c>
      <c r="MC29" s="905">
        <f t="shared" si="673"/>
        <v>3.7</v>
      </c>
      <c r="MD29" s="905">
        <f t="shared" si="674"/>
        <v>3</v>
      </c>
      <c r="ME29" s="905">
        <f t="shared" si="675"/>
        <v>2.9</v>
      </c>
      <c r="MF29" s="905">
        <f t="shared" si="676"/>
        <v>2.9</v>
      </c>
      <c r="MG29" s="964">
        <f t="shared" si="677"/>
        <v>2.6</v>
      </c>
      <c r="MH29" s="964">
        <f t="shared" si="678"/>
        <v>2.1</v>
      </c>
      <c r="MI29" s="964">
        <f t="shared" si="679"/>
        <v>3.5</v>
      </c>
      <c r="MJ29" s="964">
        <f t="shared" si="680"/>
        <v>1.9</v>
      </c>
      <c r="MK29" s="964">
        <f t="shared" si="681"/>
        <v>2.6</v>
      </c>
      <c r="ML29" s="964">
        <f t="shared" si="682"/>
        <v>4.4000000000000004</v>
      </c>
      <c r="MM29" s="964">
        <f t="shared" si="683"/>
        <v>2.8</v>
      </c>
      <c r="MN29" s="964">
        <f t="shared" si="684"/>
        <v>2.6</v>
      </c>
      <c r="MO29" s="964">
        <f t="shared" si="685"/>
        <v>4.7</v>
      </c>
      <c r="MP29" s="964">
        <f t="shared" si="686"/>
        <v>4</v>
      </c>
      <c r="MQ29" s="964">
        <f t="shared" si="687"/>
        <v>3</v>
      </c>
      <c r="MR29" s="964">
        <f t="shared" si="688"/>
        <v>3.2</v>
      </c>
      <c r="MS29" s="1160">
        <f t="shared" si="689"/>
        <v>2.2999999999999998</v>
      </c>
      <c r="MT29" s="1160">
        <f t="shared" si="690"/>
        <v>3.1</v>
      </c>
      <c r="MU29" s="1160">
        <f t="shared" si="691"/>
        <v>3.9</v>
      </c>
      <c r="MV29" s="1160">
        <f t="shared" si="692"/>
        <v>3.2</v>
      </c>
      <c r="MW29" s="1160">
        <f t="shared" si="693"/>
        <v>4.4000000000000004</v>
      </c>
      <c r="MX29" s="1160">
        <f t="shared" si="694"/>
        <v>17</v>
      </c>
      <c r="MY29" s="1160">
        <f t="shared" si="695"/>
        <v>2.9</v>
      </c>
      <c r="MZ29" s="1160">
        <f t="shared" si="696"/>
        <v>1.6</v>
      </c>
      <c r="NA29" s="1160">
        <f t="shared" si="697"/>
        <v>1.8</v>
      </c>
      <c r="NB29" s="1160">
        <f t="shared" si="698"/>
        <v>2</v>
      </c>
      <c r="NC29" s="1160">
        <f t="shared" si="699"/>
        <v>1.6</v>
      </c>
      <c r="ND29" s="1160">
        <f t="shared" si="700"/>
        <v>0</v>
      </c>
      <c r="NE29" s="1182">
        <f t="shared" si="701"/>
        <v>0</v>
      </c>
      <c r="NF29" s="1182">
        <f t="shared" si="702"/>
        <v>0</v>
      </c>
      <c r="NG29" s="1182">
        <f t="shared" si="703"/>
        <v>0</v>
      </c>
      <c r="NH29" s="1182">
        <f t="shared" si="704"/>
        <v>0</v>
      </c>
      <c r="NI29" s="1182">
        <f t="shared" si="705"/>
        <v>0</v>
      </c>
      <c r="NJ29" s="1182">
        <f t="shared" si="706"/>
        <v>0</v>
      </c>
      <c r="NK29" s="1182">
        <f t="shared" si="707"/>
        <v>0</v>
      </c>
      <c r="NL29" s="1182">
        <f t="shared" si="708"/>
        <v>0</v>
      </c>
      <c r="NM29" s="1182">
        <f t="shared" si="709"/>
        <v>0</v>
      </c>
      <c r="NN29" s="1182">
        <f t="shared" si="710"/>
        <v>0</v>
      </c>
      <c r="NO29" s="1182">
        <f t="shared" si="711"/>
        <v>0</v>
      </c>
      <c r="NP29" s="1182">
        <f t="shared" si="712"/>
        <v>0</v>
      </c>
    </row>
    <row r="30" spans="1:380" ht="15.75" thickBot="1" x14ac:dyDescent="0.3">
      <c r="A30" s="765"/>
      <c r="B30" s="57">
        <v>3.4</v>
      </c>
      <c r="C30" s="4"/>
      <c r="D30" s="448"/>
      <c r="E30" s="1245" t="s">
        <v>45</v>
      </c>
      <c r="F30" s="1245"/>
      <c r="G30" s="1246"/>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65"/>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69"/>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77"/>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85"/>
        <v>1078.25</v>
      </c>
      <c r="CN30" s="628">
        <v>925</v>
      </c>
      <c r="CO30" s="65">
        <v>1135</v>
      </c>
      <c r="CP30" s="17">
        <v>887</v>
      </c>
      <c r="CQ30" s="65">
        <v>1053</v>
      </c>
      <c r="CR30" s="17">
        <v>1095</v>
      </c>
      <c r="CS30" s="65">
        <v>1113</v>
      </c>
      <c r="CT30" s="214">
        <v>1201</v>
      </c>
      <c r="CU30" s="65">
        <v>1165</v>
      </c>
      <c r="CV30" s="628">
        <v>1044</v>
      </c>
      <c r="CW30" s="1065">
        <v>985</v>
      </c>
      <c r="CX30" s="628">
        <v>834</v>
      </c>
      <c r="CY30" s="65">
        <v>760</v>
      </c>
      <c r="CZ30" s="134">
        <v>0</v>
      </c>
      <c r="DA30" s="165">
        <f t="shared" si="493"/>
        <v>1016.4166666666666</v>
      </c>
      <c r="DB30" s="628">
        <v>836</v>
      </c>
      <c r="DC30" s="65">
        <v>859</v>
      </c>
      <c r="DD30" s="17">
        <v>815</v>
      </c>
      <c r="DE30" s="65">
        <v>806</v>
      </c>
      <c r="DF30" s="17">
        <v>782</v>
      </c>
      <c r="DG30" s="65">
        <v>497</v>
      </c>
      <c r="DH30" s="214">
        <v>505</v>
      </c>
      <c r="DI30" s="65">
        <v>425</v>
      </c>
      <c r="DJ30" s="628">
        <v>418</v>
      </c>
      <c r="DK30" s="65">
        <v>395</v>
      </c>
      <c r="DL30" s="628">
        <v>471</v>
      </c>
      <c r="DM30" s="65"/>
      <c r="DN30" s="134">
        <v>0</v>
      </c>
      <c r="DO30" s="165">
        <f t="shared" si="501"/>
        <v>619</v>
      </c>
      <c r="DP30" s="628"/>
      <c r="DQ30" s="65"/>
      <c r="DR30" s="17"/>
      <c r="DS30" s="65"/>
      <c r="DT30" s="17"/>
      <c r="DU30" s="65"/>
      <c r="DV30" s="214"/>
      <c r="DW30" s="65"/>
      <c r="DX30" s="628"/>
      <c r="DY30" s="65"/>
      <c r="DZ30" s="628"/>
      <c r="EA30" s="65"/>
      <c r="EB30" s="134">
        <v>0</v>
      </c>
      <c r="EC30" s="165" t="e">
        <f t="shared" si="503"/>
        <v>#DIV/0!</v>
      </c>
      <c r="ED30" s="671">
        <f t="shared" si="504"/>
        <v>-1</v>
      </c>
      <c r="EE30" s="672">
        <f t="shared" si="505"/>
        <v>-2.0242914979757085E-3</v>
      </c>
      <c r="EF30" s="671">
        <f t="shared" si="506"/>
        <v>-30</v>
      </c>
      <c r="EG30" s="672">
        <f t="shared" si="507"/>
        <v>-6.0851926977687626E-2</v>
      </c>
      <c r="EH30" s="671">
        <f t="shared" si="508"/>
        <v>60</v>
      </c>
      <c r="EI30" s="672">
        <f t="shared" si="509"/>
        <v>0.12958963282937366</v>
      </c>
      <c r="EJ30" s="671">
        <f t="shared" si="510"/>
        <v>216</v>
      </c>
      <c r="EK30" s="672">
        <f t="shared" si="511"/>
        <v>0.4130019120458891</v>
      </c>
      <c r="EL30" s="671">
        <f t="shared" si="512"/>
        <v>-167</v>
      </c>
      <c r="EM30" s="672">
        <f t="shared" si="513"/>
        <v>-0.22598105548037889</v>
      </c>
      <c r="EN30" s="671">
        <f t="shared" si="514"/>
        <v>-26</v>
      </c>
      <c r="EO30" s="672">
        <f t="shared" si="515"/>
        <v>-4.5454545454545456E-2</v>
      </c>
      <c r="EP30" s="671">
        <f t="shared" si="516"/>
        <v>59</v>
      </c>
      <c r="EQ30" s="672">
        <f t="shared" si="517"/>
        <v>0.10805860805860806</v>
      </c>
      <c r="ER30" s="671">
        <f t="shared" si="518"/>
        <v>-130</v>
      </c>
      <c r="ES30" s="672">
        <f t="shared" si="519"/>
        <v>-0.21487603305785125</v>
      </c>
      <c r="ET30" s="671">
        <f t="shared" si="520"/>
        <v>77</v>
      </c>
      <c r="EU30" s="672">
        <f t="shared" si="521"/>
        <v>0.16210526315789472</v>
      </c>
      <c r="EV30" s="671">
        <f t="shared" si="522"/>
        <v>-67</v>
      </c>
      <c r="EW30" s="192">
        <f t="shared" si="523"/>
        <v>-0.1213768115942029</v>
      </c>
      <c r="EX30" s="671">
        <f t="shared" si="524"/>
        <v>70</v>
      </c>
      <c r="EY30" s="672">
        <f t="shared" si="525"/>
        <v>0.14432989690721648</v>
      </c>
      <c r="EZ30" s="671">
        <f t="shared" si="526"/>
        <v>79</v>
      </c>
      <c r="FA30" s="672">
        <f t="shared" si="527"/>
        <v>0.14234234234234233</v>
      </c>
      <c r="FB30" s="671">
        <f t="shared" si="528"/>
        <v>156</v>
      </c>
      <c r="FC30" s="672">
        <f t="shared" si="529"/>
        <v>0.24605678233438485</v>
      </c>
      <c r="FD30" s="322">
        <f t="shared" si="530"/>
        <v>7</v>
      </c>
      <c r="FE30" s="405">
        <f t="shared" si="531"/>
        <v>8.8607594936708865E-3</v>
      </c>
      <c r="FF30" s="322">
        <f t="shared" si="532"/>
        <v>-95</v>
      </c>
      <c r="FG30" s="405">
        <f t="shared" si="533"/>
        <v>-0.1191969887076537</v>
      </c>
      <c r="FH30" s="322">
        <f t="shared" si="534"/>
        <v>1238</v>
      </c>
      <c r="FI30" s="405">
        <f t="shared" si="535"/>
        <v>1.7635327635327636</v>
      </c>
      <c r="FJ30" s="322">
        <f t="shared" si="536"/>
        <v>-487</v>
      </c>
      <c r="FK30" s="405">
        <f t="shared" si="537"/>
        <v>-0.25103092783505154</v>
      </c>
      <c r="FL30" s="322">
        <f t="shared" si="538"/>
        <v>-578</v>
      </c>
      <c r="FM30" s="405">
        <f t="shared" si="539"/>
        <v>-0.3977976600137646</v>
      </c>
      <c r="FN30" s="322">
        <f t="shared" si="540"/>
        <v>113</v>
      </c>
      <c r="FO30" s="405">
        <f t="shared" si="541"/>
        <v>0.12914285714285714</v>
      </c>
      <c r="FP30" s="322">
        <f t="shared" si="542"/>
        <v>-72</v>
      </c>
      <c r="FQ30" s="405">
        <f t="shared" si="543"/>
        <v>-7.28744939271255E-2</v>
      </c>
      <c r="FR30" s="322">
        <f t="shared" si="544"/>
        <v>-106</v>
      </c>
      <c r="FS30" s="405">
        <f t="shared" si="545"/>
        <v>-0.11572052401746726</v>
      </c>
      <c r="FT30" s="322">
        <f t="shared" si="546"/>
        <v>56</v>
      </c>
      <c r="FU30" s="405">
        <f t="shared" si="547"/>
        <v>6.9135802469135796E-2</v>
      </c>
      <c r="FV30" s="322">
        <f t="shared" si="548"/>
        <v>-155</v>
      </c>
      <c r="FW30" s="405">
        <f t="shared" si="549"/>
        <v>-0.17898383371824481</v>
      </c>
      <c r="FX30" s="322">
        <f t="shared" si="550"/>
        <v>144</v>
      </c>
      <c r="FY30" s="405">
        <f t="shared" si="551"/>
        <v>0.20253164556962025</v>
      </c>
      <c r="FZ30" s="322">
        <f t="shared" si="552"/>
        <v>-117</v>
      </c>
      <c r="GA30" s="405">
        <f t="shared" si="553"/>
        <v>-0.1368421052631579</v>
      </c>
      <c r="GB30" s="322">
        <f t="shared" si="554"/>
        <v>186</v>
      </c>
      <c r="GC30" s="405">
        <f t="shared" si="555"/>
        <v>0.25203252032520324</v>
      </c>
      <c r="GD30" s="322">
        <f t="shared" si="556"/>
        <v>70</v>
      </c>
      <c r="GE30" s="405">
        <f t="shared" si="557"/>
        <v>7.575757575757576E-2</v>
      </c>
      <c r="GF30" s="322">
        <f t="shared" si="558"/>
        <v>88</v>
      </c>
      <c r="GG30" s="405">
        <f t="shared" si="559"/>
        <v>8.8531187122736416E-2</v>
      </c>
      <c r="GH30" s="322">
        <f t="shared" si="560"/>
        <v>398</v>
      </c>
      <c r="GI30" s="405">
        <f t="shared" si="561"/>
        <v>0.36783733826247689</v>
      </c>
      <c r="GJ30" s="322">
        <f t="shared" si="562"/>
        <v>-301</v>
      </c>
      <c r="GK30" s="405">
        <f t="shared" si="563"/>
        <v>-0.20337837837837838</v>
      </c>
      <c r="GL30" s="322">
        <f t="shared" si="564"/>
        <v>55</v>
      </c>
      <c r="GM30" s="405">
        <f t="shared" si="565"/>
        <v>4.6649703138252757E-2</v>
      </c>
      <c r="GN30" s="322">
        <f t="shared" si="566"/>
        <v>254</v>
      </c>
      <c r="GO30" s="405">
        <f t="shared" si="567"/>
        <v>0.20583468395461912</v>
      </c>
      <c r="GP30" s="322">
        <f t="shared" si="568"/>
        <v>-395</v>
      </c>
      <c r="GQ30" s="405">
        <f t="shared" si="569"/>
        <v>-0.26545698924731181</v>
      </c>
      <c r="GR30" s="322">
        <f t="shared" si="570"/>
        <v>-175</v>
      </c>
      <c r="GS30" s="405">
        <f t="shared" si="571"/>
        <v>-0.16010978956999086</v>
      </c>
      <c r="GT30" s="322">
        <f t="shared" si="572"/>
        <v>-15</v>
      </c>
      <c r="GU30" s="405">
        <f t="shared" si="573"/>
        <v>-1.6339869281045753E-2</v>
      </c>
      <c r="GV30" s="322">
        <f t="shared" si="574"/>
        <v>3</v>
      </c>
      <c r="GW30" s="405">
        <f t="shared" si="575"/>
        <v>3.3222591362126247E-3</v>
      </c>
      <c r="GX30" s="322">
        <f t="shared" si="576"/>
        <v>19</v>
      </c>
      <c r="GY30" s="405">
        <f t="shared" si="577"/>
        <v>2.097130242825607E-2</v>
      </c>
      <c r="GZ30" s="322">
        <f t="shared" si="578"/>
        <v>210</v>
      </c>
      <c r="HA30" s="405">
        <f t="shared" si="579"/>
        <v>0.22702702702702704</v>
      </c>
      <c r="HB30" s="322">
        <f t="shared" si="580"/>
        <v>-248</v>
      </c>
      <c r="HC30" s="405">
        <f t="shared" si="581"/>
        <v>-0.2185022026431718</v>
      </c>
      <c r="HD30" s="322">
        <f t="shared" si="582"/>
        <v>166</v>
      </c>
      <c r="HE30" s="405">
        <f t="shared" si="583"/>
        <v>0.18714768883878241</v>
      </c>
      <c r="HF30" s="322">
        <f t="shared" si="584"/>
        <v>42</v>
      </c>
      <c r="HG30" s="405">
        <f t="shared" si="585"/>
        <v>3.9886039886039885E-2</v>
      </c>
      <c r="HH30" s="322">
        <f t="shared" si="586"/>
        <v>18</v>
      </c>
      <c r="HI30" s="405">
        <f t="shared" si="587"/>
        <v>1.643835616438356E-2</v>
      </c>
      <c r="HJ30" s="322">
        <f t="shared" si="588"/>
        <v>88</v>
      </c>
      <c r="HK30" s="405">
        <f t="shared" si="589"/>
        <v>7.9065588499550768E-2</v>
      </c>
      <c r="HL30" s="322">
        <f t="shared" si="590"/>
        <v>-36</v>
      </c>
      <c r="HM30" s="405">
        <f t="shared" si="591"/>
        <v>-2.9975020815986679E-2</v>
      </c>
      <c r="HN30" s="322">
        <f t="shared" si="592"/>
        <v>-121</v>
      </c>
      <c r="HO30" s="405">
        <f t="shared" si="593"/>
        <v>-0.10386266094420601</v>
      </c>
      <c r="HP30" s="322">
        <f t="shared" si="594"/>
        <v>-59</v>
      </c>
      <c r="HQ30" s="405">
        <f t="shared" si="595"/>
        <v>-5.6513409961685822E-2</v>
      </c>
      <c r="HR30" s="322">
        <f t="shared" si="596"/>
        <v>-151</v>
      </c>
      <c r="HS30" s="405">
        <f t="shared" si="597"/>
        <v>-0.1532994923857868</v>
      </c>
      <c r="HT30" s="322">
        <f t="shared" si="598"/>
        <v>-74</v>
      </c>
      <c r="HU30" s="405">
        <f t="shared" si="599"/>
        <v>-8.8729016786570747E-2</v>
      </c>
      <c r="HV30" s="322">
        <f t="shared" si="600"/>
        <v>76</v>
      </c>
      <c r="HW30" s="405">
        <f t="shared" si="601"/>
        <v>0.1</v>
      </c>
      <c r="HX30" s="322">
        <f t="shared" si="602"/>
        <v>23</v>
      </c>
      <c r="HY30" s="405">
        <f t="shared" si="603"/>
        <v>2.751196172248804E-2</v>
      </c>
      <c r="HZ30" s="322">
        <f t="shared" si="604"/>
        <v>-44</v>
      </c>
      <c r="IA30" s="405">
        <f t="shared" si="605"/>
        <v>-5.3987730061349694E-2</v>
      </c>
      <c r="IB30" s="322">
        <f t="shared" si="606"/>
        <v>-9</v>
      </c>
      <c r="IC30" s="405">
        <f t="shared" si="607"/>
        <v>-1.1042944785276074E-2</v>
      </c>
      <c r="ID30" s="322">
        <f t="shared" si="608"/>
        <v>-24</v>
      </c>
      <c r="IE30" s="405">
        <f t="shared" si="609"/>
        <v>-3.8772213247172858E-2</v>
      </c>
      <c r="IF30" s="322">
        <f t="shared" si="610"/>
        <v>-285</v>
      </c>
      <c r="IG30" s="405">
        <f t="shared" si="611"/>
        <v>-0.36445012787723785</v>
      </c>
      <c r="IH30" s="322">
        <f t="shared" si="612"/>
        <v>8</v>
      </c>
      <c r="II30" s="405">
        <f t="shared" si="613"/>
        <v>1.6096579476861168E-2</v>
      </c>
      <c r="IJ30" s="322">
        <f t="shared" si="614"/>
        <v>-80</v>
      </c>
      <c r="IK30" s="405">
        <f t="shared" si="615"/>
        <v>-0.15841584158415842</v>
      </c>
      <c r="IL30" s="322">
        <f t="shared" si="616"/>
        <v>-7</v>
      </c>
      <c r="IM30" s="405">
        <f t="shared" si="617"/>
        <v>-1.6470588235294119E-2</v>
      </c>
      <c r="IN30" s="322">
        <f t="shared" si="618"/>
        <v>-23</v>
      </c>
      <c r="IO30" s="405">
        <f t="shared" si="619"/>
        <v>-5.5023923444976079E-2</v>
      </c>
      <c r="IP30" s="322">
        <f t="shared" si="620"/>
        <v>76</v>
      </c>
      <c r="IQ30" s="405">
        <f t="shared" si="621"/>
        <v>0.19240506329113924</v>
      </c>
      <c r="IR30" s="322">
        <f t="shared" si="622"/>
        <v>-215.5869980879541</v>
      </c>
      <c r="IS30" s="405">
        <f t="shared" si="623"/>
        <v>-0.99808795411089857</v>
      </c>
      <c r="IT30" s="322">
        <f t="shared" si="317"/>
        <v>0</v>
      </c>
      <c r="IU30" s="405" t="e">
        <f t="shared" si="318"/>
        <v>#DIV/0!</v>
      </c>
      <c r="IV30" s="322">
        <f t="shared" si="319"/>
        <v>0</v>
      </c>
      <c r="IW30" s="405" t="e">
        <f t="shared" si="320"/>
        <v>#DIV/0!</v>
      </c>
      <c r="IX30" s="322">
        <f t="shared" si="321"/>
        <v>0</v>
      </c>
      <c r="IY30" s="405" t="e">
        <f t="shared" si="322"/>
        <v>#DIV/0!</v>
      </c>
      <c r="IZ30" s="322">
        <f t="shared" si="323"/>
        <v>0</v>
      </c>
      <c r="JA30" s="405" t="e">
        <f t="shared" si="324"/>
        <v>#DIV/0!</v>
      </c>
      <c r="JB30" s="322">
        <f t="shared" si="325"/>
        <v>0</v>
      </c>
      <c r="JC30" s="405" t="e">
        <f t="shared" si="326"/>
        <v>#DIV/0!</v>
      </c>
      <c r="JD30" s="322">
        <f t="shared" si="327"/>
        <v>0</v>
      </c>
      <c r="JE30" s="405" t="e">
        <f t="shared" si="328"/>
        <v>#DIV/0!</v>
      </c>
      <c r="JF30" s="322">
        <f t="shared" si="329"/>
        <v>0</v>
      </c>
      <c r="JG30" s="405" t="e">
        <f t="shared" si="330"/>
        <v>#DIV/0!</v>
      </c>
      <c r="JH30" s="322">
        <f t="shared" si="331"/>
        <v>0</v>
      </c>
      <c r="JI30" s="405" t="e">
        <f t="shared" si="332"/>
        <v>#DIV/0!</v>
      </c>
      <c r="JJ30" s="322">
        <f t="shared" si="333"/>
        <v>0</v>
      </c>
      <c r="JK30" s="405" t="e">
        <f t="shared" si="334"/>
        <v>#DIV/0!</v>
      </c>
      <c r="JL30" s="322">
        <f t="shared" si="335"/>
        <v>0</v>
      </c>
      <c r="JM30" s="405" t="e">
        <f t="shared" si="336"/>
        <v>#DIV/0!</v>
      </c>
      <c r="JN30" s="322">
        <f t="shared" si="337"/>
        <v>0</v>
      </c>
      <c r="JO30" s="405" t="e">
        <f t="shared" si="338"/>
        <v>#DIV/0!</v>
      </c>
      <c r="JP30" s="322">
        <f t="shared" si="339"/>
        <v>0</v>
      </c>
      <c r="JQ30" s="405" t="e">
        <f t="shared" si="340"/>
        <v>#DIV/0!</v>
      </c>
      <c r="JR30" s="628">
        <f t="shared" si="624"/>
        <v>834</v>
      </c>
      <c r="JS30" s="1065">
        <f t="shared" si="625"/>
        <v>471</v>
      </c>
      <c r="JT30" s="671">
        <f t="shared" si="626"/>
        <v>-363</v>
      </c>
      <c r="JU30" s="192">
        <f t="shared" si="627"/>
        <v>-0.43525179856115109</v>
      </c>
      <c r="JV30" s="696"/>
      <c r="JW30" s="696"/>
      <c r="JX30" s="696"/>
      <c r="JY30" s="861" t="str">
        <f t="shared" si="628"/>
        <v>Open Tickets at Month End</v>
      </c>
      <c r="JZ30" s="274" t="e">
        <f>#REF!</f>
        <v>#REF!</v>
      </c>
      <c r="KA30" s="274" t="e">
        <f>#REF!</f>
        <v>#REF!</v>
      </c>
      <c r="KB30" s="274" t="e">
        <f>#REF!</f>
        <v>#REF!</v>
      </c>
      <c r="KC30" s="274" t="e">
        <f>#REF!</f>
        <v>#REF!</v>
      </c>
      <c r="KD30" s="274" t="e">
        <f>#REF!</f>
        <v>#REF!</v>
      </c>
      <c r="KE30" s="274" t="e">
        <f>#REF!</f>
        <v>#REF!</v>
      </c>
      <c r="KF30" s="274" t="e">
        <f>#REF!</f>
        <v>#REF!</v>
      </c>
      <c r="KG30" s="274" t="e">
        <f>#REF!</f>
        <v>#REF!</v>
      </c>
      <c r="KH30" s="274" t="e">
        <f>#REF!</f>
        <v>#REF!</v>
      </c>
      <c r="KI30" s="274" t="e">
        <f>#REF!</f>
        <v>#REF!</v>
      </c>
      <c r="KJ30" s="274" t="e">
        <f>#REF!</f>
        <v>#REF!</v>
      </c>
      <c r="KK30" s="275">
        <f t="shared" si="629"/>
        <v>627</v>
      </c>
      <c r="KL30" s="275">
        <f t="shared" si="630"/>
        <v>547</v>
      </c>
      <c r="KM30" s="275">
        <f t="shared" si="631"/>
        <v>537</v>
      </c>
      <c r="KN30" s="275">
        <f t="shared" si="632"/>
        <v>866</v>
      </c>
      <c r="KO30" s="275">
        <f t="shared" si="633"/>
        <v>697</v>
      </c>
      <c r="KP30" s="275">
        <f t="shared" si="634"/>
        <v>510</v>
      </c>
      <c r="KQ30" s="275">
        <f t="shared" si="635"/>
        <v>589</v>
      </c>
      <c r="KR30" s="275">
        <f t="shared" si="636"/>
        <v>578</v>
      </c>
      <c r="KS30" s="275">
        <f t="shared" si="637"/>
        <v>516</v>
      </c>
      <c r="KT30" s="275">
        <f t="shared" si="638"/>
        <v>506</v>
      </c>
      <c r="KU30" s="275">
        <f t="shared" si="639"/>
        <v>680</v>
      </c>
      <c r="KV30" s="275">
        <f t="shared" si="640"/>
        <v>494</v>
      </c>
      <c r="KW30" s="275">
        <f t="shared" si="641"/>
        <v>493</v>
      </c>
      <c r="KX30" s="275">
        <f t="shared" si="642"/>
        <v>463</v>
      </c>
      <c r="KY30" s="275">
        <f t="shared" si="643"/>
        <v>523</v>
      </c>
      <c r="KZ30" s="275">
        <f t="shared" si="644"/>
        <v>739</v>
      </c>
      <c r="LA30" s="275">
        <f t="shared" si="645"/>
        <v>572</v>
      </c>
      <c r="LB30" s="275">
        <f t="shared" si="646"/>
        <v>546</v>
      </c>
      <c r="LC30" s="275">
        <f t="shared" si="647"/>
        <v>605</v>
      </c>
      <c r="LD30" s="275">
        <f t="shared" si="648"/>
        <v>475</v>
      </c>
      <c r="LE30" s="275">
        <f t="shared" si="649"/>
        <v>552</v>
      </c>
      <c r="LF30" s="275">
        <f t="shared" si="650"/>
        <v>485</v>
      </c>
      <c r="LG30" s="275">
        <f t="shared" si="651"/>
        <v>555</v>
      </c>
      <c r="LH30" s="275">
        <f t="shared" si="652"/>
        <v>634</v>
      </c>
      <c r="LI30" s="794">
        <f t="shared" si="653"/>
        <v>790</v>
      </c>
      <c r="LJ30" s="794">
        <f t="shared" si="654"/>
        <v>797</v>
      </c>
      <c r="LK30" s="794">
        <f t="shared" si="655"/>
        <v>702</v>
      </c>
      <c r="LL30" s="794">
        <f t="shared" si="656"/>
        <v>1940</v>
      </c>
      <c r="LM30" s="794">
        <f t="shared" si="657"/>
        <v>1453</v>
      </c>
      <c r="LN30" s="794">
        <f t="shared" si="658"/>
        <v>875</v>
      </c>
      <c r="LO30" s="794">
        <f t="shared" si="659"/>
        <v>988</v>
      </c>
      <c r="LP30" s="794">
        <f t="shared" si="660"/>
        <v>916</v>
      </c>
      <c r="LQ30" s="794">
        <f t="shared" si="661"/>
        <v>810</v>
      </c>
      <c r="LR30" s="794">
        <f t="shared" si="662"/>
        <v>866</v>
      </c>
      <c r="LS30" s="794">
        <f t="shared" si="663"/>
        <v>711</v>
      </c>
      <c r="LT30" s="794">
        <f t="shared" si="664"/>
        <v>855</v>
      </c>
      <c r="LU30" s="906">
        <f t="shared" si="665"/>
        <v>738</v>
      </c>
      <c r="LV30" s="906">
        <f t="shared" si="666"/>
        <v>924</v>
      </c>
      <c r="LW30" s="906">
        <f t="shared" si="667"/>
        <v>994</v>
      </c>
      <c r="LX30" s="906">
        <f t="shared" si="668"/>
        <v>1082</v>
      </c>
      <c r="LY30" s="906">
        <f t="shared" si="669"/>
        <v>1480</v>
      </c>
      <c r="LZ30" s="906">
        <f t="shared" si="670"/>
        <v>1179</v>
      </c>
      <c r="MA30" s="906">
        <f t="shared" si="671"/>
        <v>1234</v>
      </c>
      <c r="MB30" s="906">
        <f t="shared" si="672"/>
        <v>1488</v>
      </c>
      <c r="MC30" s="906">
        <f t="shared" si="673"/>
        <v>1093</v>
      </c>
      <c r="MD30" s="906">
        <f t="shared" si="674"/>
        <v>918</v>
      </c>
      <c r="ME30" s="906">
        <f t="shared" si="675"/>
        <v>903</v>
      </c>
      <c r="MF30" s="906">
        <f t="shared" si="676"/>
        <v>906</v>
      </c>
      <c r="MG30" s="965">
        <f t="shared" si="677"/>
        <v>925</v>
      </c>
      <c r="MH30" s="965">
        <f t="shared" si="678"/>
        <v>1135</v>
      </c>
      <c r="MI30" s="965">
        <f t="shared" si="679"/>
        <v>887</v>
      </c>
      <c r="MJ30" s="965">
        <f t="shared" si="680"/>
        <v>1053</v>
      </c>
      <c r="MK30" s="965">
        <f t="shared" si="681"/>
        <v>1095</v>
      </c>
      <c r="ML30" s="965">
        <f t="shared" si="682"/>
        <v>1113</v>
      </c>
      <c r="MM30" s="965">
        <f t="shared" si="683"/>
        <v>1201</v>
      </c>
      <c r="MN30" s="965">
        <f t="shared" si="684"/>
        <v>1165</v>
      </c>
      <c r="MO30" s="965">
        <f t="shared" si="685"/>
        <v>1044</v>
      </c>
      <c r="MP30" s="965">
        <f t="shared" si="686"/>
        <v>985</v>
      </c>
      <c r="MQ30" s="965">
        <f t="shared" si="687"/>
        <v>834</v>
      </c>
      <c r="MR30" s="965">
        <f t="shared" si="688"/>
        <v>760</v>
      </c>
      <c r="MS30" s="1161">
        <f t="shared" si="689"/>
        <v>836</v>
      </c>
      <c r="MT30" s="1161">
        <f t="shared" si="690"/>
        <v>859</v>
      </c>
      <c r="MU30" s="1161">
        <f t="shared" si="691"/>
        <v>815</v>
      </c>
      <c r="MV30" s="1161">
        <f t="shared" si="692"/>
        <v>806</v>
      </c>
      <c r="MW30" s="1161">
        <f t="shared" si="693"/>
        <v>782</v>
      </c>
      <c r="MX30" s="1161">
        <f t="shared" si="694"/>
        <v>497</v>
      </c>
      <c r="MY30" s="1161">
        <f t="shared" si="695"/>
        <v>505</v>
      </c>
      <c r="MZ30" s="1161">
        <f t="shared" si="696"/>
        <v>425</v>
      </c>
      <c r="NA30" s="1161">
        <f t="shared" si="697"/>
        <v>418</v>
      </c>
      <c r="NB30" s="1161">
        <f t="shared" si="698"/>
        <v>395</v>
      </c>
      <c r="NC30" s="1161">
        <f t="shared" si="699"/>
        <v>471</v>
      </c>
      <c r="ND30" s="1161">
        <f t="shared" si="700"/>
        <v>0</v>
      </c>
      <c r="NE30" s="1183">
        <f t="shared" si="701"/>
        <v>0</v>
      </c>
      <c r="NF30" s="1183">
        <f t="shared" si="702"/>
        <v>0</v>
      </c>
      <c r="NG30" s="1183">
        <f t="shared" si="703"/>
        <v>0</v>
      </c>
      <c r="NH30" s="1183">
        <f t="shared" si="704"/>
        <v>0</v>
      </c>
      <c r="NI30" s="1183">
        <f t="shared" si="705"/>
        <v>0</v>
      </c>
      <c r="NJ30" s="1183">
        <f t="shared" si="706"/>
        <v>0</v>
      </c>
      <c r="NK30" s="1183">
        <f t="shared" si="707"/>
        <v>0</v>
      </c>
      <c r="NL30" s="1183">
        <f t="shared" si="708"/>
        <v>0</v>
      </c>
      <c r="NM30" s="1183">
        <f t="shared" si="709"/>
        <v>0</v>
      </c>
      <c r="NN30" s="1183">
        <f t="shared" si="710"/>
        <v>0</v>
      </c>
      <c r="NO30" s="1183">
        <f t="shared" si="711"/>
        <v>0</v>
      </c>
      <c r="NP30" s="1183">
        <f t="shared" si="712"/>
        <v>0</v>
      </c>
    </row>
    <row r="31" spans="1:380" ht="15.75" customHeight="1" x14ac:dyDescent="0.25">
      <c r="A31" s="764">
        <v>4</v>
      </c>
      <c r="B31" s="7" t="s">
        <v>80</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66"/>
      <c r="CX31" s="27"/>
      <c r="CY31" s="67"/>
      <c r="CZ31" s="132"/>
      <c r="DA31" s="154"/>
      <c r="DB31" s="27"/>
      <c r="DC31" s="67"/>
      <c r="DD31" s="411"/>
      <c r="DE31" s="412"/>
      <c r="DF31" s="411"/>
      <c r="DG31" s="67"/>
      <c r="DH31" s="37"/>
      <c r="DI31" s="67"/>
      <c r="DJ31" s="27"/>
      <c r="DK31" s="67"/>
      <c r="DL31" s="27"/>
      <c r="DM31" s="67"/>
      <c r="DN31" s="132"/>
      <c r="DO31" s="154"/>
      <c r="DP31" s="27"/>
      <c r="DQ31" s="67"/>
      <c r="DR31" s="411"/>
      <c r="DS31" s="412"/>
      <c r="DT31" s="411"/>
      <c r="DU31" s="67"/>
      <c r="DV31" s="37"/>
      <c r="DW31" s="67"/>
      <c r="DX31" s="27"/>
      <c r="DY31" s="67"/>
      <c r="DZ31" s="27"/>
      <c r="EA31" s="67"/>
      <c r="EB31" s="132"/>
      <c r="EC31" s="154"/>
      <c r="ED31" s="664"/>
      <c r="EE31" s="663"/>
      <c r="EF31" s="664"/>
      <c r="EG31" s="663"/>
      <c r="EH31" s="664"/>
      <c r="EI31" s="663"/>
      <c r="EJ31" s="664"/>
      <c r="EK31" s="663"/>
      <c r="EL31" s="664"/>
      <c r="EM31" s="663"/>
      <c r="EN31" s="664"/>
      <c r="EO31" s="663"/>
      <c r="EP31" s="664"/>
      <c r="EQ31" s="663"/>
      <c r="ER31" s="664"/>
      <c r="ES31" s="663"/>
      <c r="ET31" s="664"/>
      <c r="EU31" s="663"/>
      <c r="EV31" s="664"/>
      <c r="EW31" s="109"/>
      <c r="EX31" s="664"/>
      <c r="EY31" s="663"/>
      <c r="EZ31" s="664"/>
      <c r="FA31" s="663"/>
      <c r="FB31" s="664"/>
      <c r="FC31" s="663"/>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316"/>
      <c r="IG31" s="402"/>
      <c r="IH31" s="316"/>
      <c r="II31" s="402"/>
      <c r="IJ31" s="316"/>
      <c r="IK31" s="402"/>
      <c r="IL31" s="316"/>
      <c r="IM31" s="402"/>
      <c r="IN31" s="316"/>
      <c r="IO31" s="402"/>
      <c r="IP31" s="316"/>
      <c r="IQ31" s="402"/>
      <c r="IR31" s="316"/>
      <c r="IS31" s="402"/>
      <c r="IT31" s="316"/>
      <c r="IU31" s="402"/>
      <c r="IV31" s="316"/>
      <c r="IW31" s="402"/>
      <c r="IX31" s="316"/>
      <c r="IY31" s="402"/>
      <c r="IZ31" s="316"/>
      <c r="JA31" s="402"/>
      <c r="JB31" s="316"/>
      <c r="JC31" s="402"/>
      <c r="JD31" s="316"/>
      <c r="JE31" s="402"/>
      <c r="JF31" s="316"/>
      <c r="JG31" s="402"/>
      <c r="JH31" s="316"/>
      <c r="JI31" s="402"/>
      <c r="JJ31" s="316"/>
      <c r="JK31" s="402"/>
      <c r="JL31" s="316"/>
      <c r="JM31" s="402"/>
      <c r="JN31" s="316"/>
      <c r="JO31" s="402"/>
      <c r="JP31" s="316"/>
      <c r="JQ31" s="402"/>
      <c r="JR31" s="27"/>
      <c r="JS31" s="1066"/>
      <c r="JT31" s="664"/>
      <c r="JU31" s="109"/>
      <c r="JV31" s="698"/>
      <c r="JW31" s="698"/>
      <c r="JX31" s="698"/>
      <c r="LB31" s="277">
        <f>BC31</f>
        <v>0</v>
      </c>
      <c r="MG31" s="966"/>
      <c r="MH31" s="966"/>
      <c r="MI31" s="966"/>
      <c r="MJ31" s="966"/>
      <c r="MK31" s="966"/>
      <c r="ML31" s="966"/>
      <c r="MM31" s="966"/>
      <c r="MN31" s="966"/>
      <c r="MO31" s="966"/>
      <c r="MP31" s="966"/>
      <c r="MQ31" s="966"/>
      <c r="MR31" s="966"/>
      <c r="MS31" s="1162"/>
      <c r="MT31" s="1162"/>
      <c r="MU31" s="1162"/>
      <c r="MV31" s="1162"/>
      <c r="MW31" s="1162"/>
      <c r="MX31" s="1162"/>
      <c r="MY31" s="1162"/>
      <c r="MZ31" s="1162"/>
      <c r="NA31" s="1162"/>
      <c r="NB31" s="1162"/>
      <c r="NC31" s="1162"/>
      <c r="ND31" s="1162"/>
      <c r="NE31" s="1184"/>
      <c r="NF31" s="1184"/>
      <c r="NG31" s="1184"/>
      <c r="NH31" s="1184"/>
      <c r="NI31" s="1184"/>
      <c r="NJ31" s="1184"/>
      <c r="NK31" s="1184"/>
      <c r="NL31" s="1184"/>
      <c r="NM31" s="1184"/>
      <c r="NN31" s="1184"/>
      <c r="NO31" s="1184"/>
      <c r="NP31" s="1184"/>
    </row>
    <row r="32" spans="1:380" x14ac:dyDescent="0.25">
      <c r="A32" s="764"/>
      <c r="B32" s="56">
        <v>4.0999999999999996</v>
      </c>
      <c r="C32" s="7"/>
      <c r="D32" s="119"/>
      <c r="E32" s="1239" t="s">
        <v>237</v>
      </c>
      <c r="F32" s="1239"/>
      <c r="G32" s="1240"/>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073">
        <v>56</v>
      </c>
      <c r="CX32" s="197">
        <v>56</v>
      </c>
      <c r="CY32" s="68">
        <v>59</v>
      </c>
      <c r="CZ32" s="132" t="s">
        <v>29</v>
      </c>
      <c r="DA32" s="150">
        <f>SUM(CN32:CY32)/$CZ$4</f>
        <v>60.083333333333336</v>
      </c>
      <c r="DB32" s="197">
        <v>58</v>
      </c>
      <c r="DC32" s="68">
        <v>56</v>
      </c>
      <c r="DD32" s="90">
        <v>56</v>
      </c>
      <c r="DE32" s="68">
        <v>55</v>
      </c>
      <c r="DF32" s="90">
        <v>55</v>
      </c>
      <c r="DG32" s="68">
        <v>57</v>
      </c>
      <c r="DH32" s="215">
        <v>57</v>
      </c>
      <c r="DI32" s="68">
        <v>55</v>
      </c>
      <c r="DJ32" s="197">
        <v>56</v>
      </c>
      <c r="DK32" s="68">
        <v>56</v>
      </c>
      <c r="DL32" s="197">
        <v>60</v>
      </c>
      <c r="DM32" s="68"/>
      <c r="DN32" s="132" t="s">
        <v>29</v>
      </c>
      <c r="DO32" s="150">
        <f>SUM(DB32:DM32)/$DN$4</f>
        <v>56.454545454545453</v>
      </c>
      <c r="DP32" s="197"/>
      <c r="DQ32" s="68"/>
      <c r="DR32" s="90"/>
      <c r="DS32" s="68"/>
      <c r="DT32" s="90"/>
      <c r="DU32" s="68"/>
      <c r="DV32" s="215"/>
      <c r="DW32" s="68"/>
      <c r="DX32" s="197"/>
      <c r="DY32" s="68"/>
      <c r="DZ32" s="197"/>
      <c r="EA32" s="68"/>
      <c r="EB32" s="132" t="s">
        <v>29</v>
      </c>
      <c r="EC32" s="150" t="e">
        <f>SUM(DP32:EA32)/$EB$4</f>
        <v>#DIV/0!</v>
      </c>
      <c r="ED32" s="664">
        <f>AX32-AU32</f>
        <v>0.86956521739130466</v>
      </c>
      <c r="EE32" s="663">
        <f>ED32/AU32</f>
        <v>1.4492753623188411E-2</v>
      </c>
      <c r="EF32" s="664">
        <f>AY32-AX32</f>
        <v>-0.4095652173913038</v>
      </c>
      <c r="EG32" s="663">
        <f>EF32/AX32</f>
        <v>-6.7285714285714197E-3</v>
      </c>
      <c r="EH32" s="664">
        <f>AZ32-AY32</f>
        <v>-0.46000000000000085</v>
      </c>
      <c r="EI32" s="663">
        <f>EH32/AY32</f>
        <v>-7.6083360899768578E-3</v>
      </c>
      <c r="EJ32" s="664">
        <f>BA32-AZ32</f>
        <v>-1.0054347826086953</v>
      </c>
      <c r="EK32" s="663">
        <f>EJ32/AZ32</f>
        <v>-1.6757246376811589E-2</v>
      </c>
      <c r="EL32" s="664">
        <f>BB32-BA32</f>
        <v>1.5434782608693354E-2</v>
      </c>
      <c r="EM32" s="663">
        <f>EL32/BA32</f>
        <v>2.6163058498383942E-4</v>
      </c>
      <c r="EN32" s="664">
        <f>BC32-BB32</f>
        <v>1.0399999999999991</v>
      </c>
      <c r="EO32" s="663">
        <f>EN32/BB32</f>
        <v>1.7624131503135049E-2</v>
      </c>
      <c r="EP32" s="664">
        <f>BD32-BC32</f>
        <v>-2.8260869565215785E-2</v>
      </c>
      <c r="EQ32" s="663">
        <f>EP32/BC32</f>
        <v>-4.7062230749734862E-4</v>
      </c>
      <c r="ER32" s="664">
        <f>BE32-BD32</f>
        <v>0.12826086956521721</v>
      </c>
      <c r="ES32" s="663">
        <f>ER32/BD32</f>
        <v>2.1369069177834088E-3</v>
      </c>
      <c r="ET32" s="664">
        <f>BF32-BE32</f>
        <v>3.5821428571428626</v>
      </c>
      <c r="EU32" s="663">
        <f>ET32/BE32</f>
        <v>5.9553497209357653E-2</v>
      </c>
      <c r="EV32" s="664">
        <f>BG32-BF32</f>
        <v>-2.7321428571428612</v>
      </c>
      <c r="EW32" s="109">
        <f>EV32/BF32</f>
        <v>-4.2869151022695492E-2</v>
      </c>
      <c r="EX32" s="664">
        <f>BH32-BG32</f>
        <v>-0.98863636363636687</v>
      </c>
      <c r="EY32" s="663">
        <f>EX32/BG32</f>
        <v>-1.6207153502235522E-2</v>
      </c>
      <c r="EZ32" s="664">
        <f>BI32-BH32</f>
        <v>-1.1363636363633134E-2</v>
      </c>
      <c r="FA32" s="663">
        <f>EZ32/BH32</f>
        <v>-1.8935807612189279E-4</v>
      </c>
      <c r="FB32" s="664">
        <f>BL32-BI32</f>
        <v>1</v>
      </c>
      <c r="FC32" s="663">
        <f>FB32/BI32</f>
        <v>1.6666666666666666E-2</v>
      </c>
      <c r="FD32" s="316">
        <f>BM32-BL32</f>
        <v>1</v>
      </c>
      <c r="FE32" s="402">
        <f>FD32/BL32</f>
        <v>1.6393442622950821E-2</v>
      </c>
      <c r="FF32" s="316">
        <f>BN32-BM32</f>
        <v>1</v>
      </c>
      <c r="FG32" s="402">
        <f>FF32/BM32</f>
        <v>1.6129032258064516E-2</v>
      </c>
      <c r="FH32" s="316">
        <f>BO32-BN32</f>
        <v>0</v>
      </c>
      <c r="FI32" s="402">
        <f>FH32/BN32</f>
        <v>0</v>
      </c>
      <c r="FJ32" s="316">
        <f>BP32-BO32</f>
        <v>0</v>
      </c>
      <c r="FK32" s="402">
        <f>FJ32/BO32</f>
        <v>0</v>
      </c>
      <c r="FL32" s="316">
        <f>BQ32-BP32</f>
        <v>-1</v>
      </c>
      <c r="FM32" s="402">
        <f>FL32/BP32</f>
        <v>-1.5873015873015872E-2</v>
      </c>
      <c r="FN32" s="316">
        <f>BR32-BQ32</f>
        <v>0</v>
      </c>
      <c r="FO32" s="402">
        <f>FN32/BQ32</f>
        <v>0</v>
      </c>
      <c r="FP32" s="316">
        <f>BS32-BR32</f>
        <v>2</v>
      </c>
      <c r="FQ32" s="402">
        <f>FP32/BR32</f>
        <v>3.2258064516129031E-2</v>
      </c>
      <c r="FR32" s="316">
        <f>BT32-BS32</f>
        <v>-1</v>
      </c>
      <c r="FS32" s="402">
        <f>FR32/BS32</f>
        <v>-1.5625E-2</v>
      </c>
      <c r="FT32" s="316">
        <f>BU32-BT32</f>
        <v>1</v>
      </c>
      <c r="FU32" s="402">
        <f>FT32/BT32</f>
        <v>1.5873015873015872E-2</v>
      </c>
      <c r="FV32" s="316">
        <f>BV32-BU32</f>
        <v>0</v>
      </c>
      <c r="FW32" s="402">
        <f>FV32/BU32</f>
        <v>0</v>
      </c>
      <c r="FX32" s="316">
        <f>BW32-BV32</f>
        <v>0</v>
      </c>
      <c r="FY32" s="402">
        <f>FX32/BV32</f>
        <v>0</v>
      </c>
      <c r="FZ32" s="316">
        <f>BZ32-BW32</f>
        <v>-1</v>
      </c>
      <c r="GA32" s="402">
        <f>FZ32/BW32</f>
        <v>-1.5625E-2</v>
      </c>
      <c r="GB32" s="316">
        <f>CA32-BZ32</f>
        <v>0</v>
      </c>
      <c r="GC32" s="402">
        <f>GB32/BZ32</f>
        <v>0</v>
      </c>
      <c r="GD32" s="316">
        <f>CB32-CA32</f>
        <v>8</v>
      </c>
      <c r="GE32" s="402">
        <f>GD32/CA32</f>
        <v>0.12698412698412698</v>
      </c>
      <c r="GF32" s="316">
        <f>CC32-CB32</f>
        <v>-1</v>
      </c>
      <c r="GG32" s="402">
        <f>GF32/CB32</f>
        <v>-1.4084507042253521E-2</v>
      </c>
      <c r="GH32" s="316">
        <f>CD32-CC32</f>
        <v>0</v>
      </c>
      <c r="GI32" s="402">
        <f>GH32/CC32</f>
        <v>0</v>
      </c>
      <c r="GJ32" s="316">
        <f>CE32-CD32</f>
        <v>2</v>
      </c>
      <c r="GK32" s="402">
        <f>GJ32/CD32</f>
        <v>2.8571428571428571E-2</v>
      </c>
      <c r="GL32" s="316">
        <f>CF32-CE32</f>
        <v>2</v>
      </c>
      <c r="GM32" s="402">
        <f>GL32/CE32</f>
        <v>2.7777777777777776E-2</v>
      </c>
      <c r="GN32" s="316">
        <f>CG32-CF32</f>
        <v>0</v>
      </c>
      <c r="GO32" s="402">
        <f>GN32/CF32</f>
        <v>0</v>
      </c>
      <c r="GP32" s="316">
        <f>CH32-CG32</f>
        <v>0</v>
      </c>
      <c r="GQ32" s="402">
        <f>GP32/CG32</f>
        <v>0</v>
      </c>
      <c r="GR32" s="316">
        <f>CI32-CH32</f>
        <v>-6</v>
      </c>
      <c r="GS32" s="402">
        <f>GR32/CH32</f>
        <v>-8.1081081081081086E-2</v>
      </c>
      <c r="GT32" s="316">
        <f>CJ32-CI32</f>
        <v>1</v>
      </c>
      <c r="GU32" s="402">
        <f>GT32/CI32</f>
        <v>1.4705882352941176E-2</v>
      </c>
      <c r="GV32" s="316">
        <f>CK32-CJ32</f>
        <v>-1</v>
      </c>
      <c r="GW32" s="402">
        <f>GV32/CJ32</f>
        <v>-1.4492753623188406E-2</v>
      </c>
      <c r="GX32" s="316">
        <f>CN32-CK32</f>
        <v>-6</v>
      </c>
      <c r="GY32" s="402">
        <f>GX32/CK32</f>
        <v>-8.8235294117647065E-2</v>
      </c>
      <c r="GZ32" s="316">
        <f>CO32-CN32</f>
        <v>0</v>
      </c>
      <c r="HA32" s="402">
        <f>GZ32/CN32</f>
        <v>0</v>
      </c>
      <c r="HB32" s="316">
        <f>CP32-CO32</f>
        <v>-1</v>
      </c>
      <c r="HC32" s="402">
        <f>HB32/CO32</f>
        <v>-1.6129032258064516E-2</v>
      </c>
      <c r="HD32" s="316">
        <f>CQ32-CP32</f>
        <v>2</v>
      </c>
      <c r="HE32" s="402">
        <f>HD32/CP32</f>
        <v>3.2786885245901641E-2</v>
      </c>
      <c r="HF32" s="316">
        <f>CR32-CQ32</f>
        <v>0</v>
      </c>
      <c r="HG32" s="402">
        <f>HF32/CQ32</f>
        <v>0</v>
      </c>
      <c r="HH32" s="316">
        <f>CS32-CR32</f>
        <v>-1</v>
      </c>
      <c r="HI32" s="402">
        <f>HH32/CR32</f>
        <v>-1.5873015873015872E-2</v>
      </c>
      <c r="HJ32" s="316">
        <f>CT32-CS32</f>
        <v>-2</v>
      </c>
      <c r="HK32" s="402">
        <f>HJ32/CS32</f>
        <v>-3.2258064516129031E-2</v>
      </c>
      <c r="HL32" s="316">
        <f>CU32-CT32</f>
        <v>0</v>
      </c>
      <c r="HM32" s="402">
        <f>HL32/CT32</f>
        <v>0</v>
      </c>
      <c r="HN32" s="316">
        <f>CV32-CU32</f>
        <v>-3</v>
      </c>
      <c r="HO32" s="402">
        <f>HN32/CU32</f>
        <v>-0.05</v>
      </c>
      <c r="HP32" s="316">
        <f>CW32-CV32</f>
        <v>-1</v>
      </c>
      <c r="HQ32" s="402">
        <f>HP32/CV32</f>
        <v>-1.7543859649122806E-2</v>
      </c>
      <c r="HR32" s="316">
        <f>CX32-CW32</f>
        <v>0</v>
      </c>
      <c r="HS32" s="402">
        <f>HR32/CW32</f>
        <v>0</v>
      </c>
      <c r="HT32" s="316">
        <f>CY32-CX32</f>
        <v>3</v>
      </c>
      <c r="HU32" s="402">
        <f>HT32/CX32</f>
        <v>5.3571428571428568E-2</v>
      </c>
      <c r="HV32" s="316">
        <f>DB32-CY32</f>
        <v>-1</v>
      </c>
      <c r="HW32" s="402">
        <f>HV32/CY32</f>
        <v>-1.6949152542372881E-2</v>
      </c>
      <c r="HX32" s="316">
        <f>DC32-DB32</f>
        <v>-2</v>
      </c>
      <c r="HY32" s="402">
        <f>HX32/DB32</f>
        <v>-3.4482758620689655E-2</v>
      </c>
      <c r="HZ32" s="316">
        <f>DD32-DC32</f>
        <v>0</v>
      </c>
      <c r="IA32" s="402">
        <f>HZ32/DD32</f>
        <v>0</v>
      </c>
      <c r="IB32" s="316">
        <f>DE32-DD32</f>
        <v>-1</v>
      </c>
      <c r="IC32" s="402">
        <f>IB32/DD32</f>
        <v>-1.7857142857142856E-2</v>
      </c>
      <c r="ID32" s="316">
        <f>DF32-DE32</f>
        <v>0</v>
      </c>
      <c r="IE32" s="402">
        <f>ID32/DO32</f>
        <v>0</v>
      </c>
      <c r="IF32" s="316">
        <f>DG32-DF32</f>
        <v>2</v>
      </c>
      <c r="IG32" s="402">
        <f>IF32/DF32</f>
        <v>3.6363636363636362E-2</v>
      </c>
      <c r="IH32" s="316">
        <f>DH32-DG32</f>
        <v>0</v>
      </c>
      <c r="II32" s="402">
        <f>IH32/DG32</f>
        <v>0</v>
      </c>
      <c r="IJ32" s="316">
        <f>DI32-DH32</f>
        <v>-2</v>
      </c>
      <c r="IK32" s="402">
        <f>IJ32/DH32</f>
        <v>-3.5087719298245612E-2</v>
      </c>
      <c r="IL32" s="316">
        <f>DJ32-DI32</f>
        <v>1</v>
      </c>
      <c r="IM32" s="402">
        <f>IL32/DI32</f>
        <v>1.8181818181818181E-2</v>
      </c>
      <c r="IN32" s="316">
        <f>DK32-DJ32</f>
        <v>0</v>
      </c>
      <c r="IO32" s="402">
        <f>IN32/DJ32</f>
        <v>0</v>
      </c>
      <c r="IP32" s="316">
        <f>DL32-DK32</f>
        <v>4</v>
      </c>
      <c r="IQ32" s="402">
        <f>IP32/DK32</f>
        <v>7.1428571428571425E-2</v>
      </c>
      <c r="IR32" s="316">
        <f>EK32-EJ32</f>
        <v>0.9886775362318837</v>
      </c>
      <c r="IS32" s="402">
        <f>IR32/EJ32</f>
        <v>-0.98333333333333328</v>
      </c>
      <c r="IT32" s="316">
        <f t="shared" si="317"/>
        <v>0</v>
      </c>
      <c r="IU32" s="402" t="e">
        <f t="shared" si="318"/>
        <v>#DIV/0!</v>
      </c>
      <c r="IV32" s="316">
        <f t="shared" si="319"/>
        <v>0</v>
      </c>
      <c r="IW32" s="402" t="e">
        <f t="shared" si="320"/>
        <v>#DIV/0!</v>
      </c>
      <c r="IX32" s="316">
        <f t="shared" si="321"/>
        <v>0</v>
      </c>
      <c r="IY32" s="402" t="e">
        <f t="shared" si="322"/>
        <v>#DIV/0!</v>
      </c>
      <c r="IZ32" s="316">
        <f t="shared" si="323"/>
        <v>0</v>
      </c>
      <c r="JA32" s="402" t="e">
        <f t="shared" si="324"/>
        <v>#DIV/0!</v>
      </c>
      <c r="JB32" s="316">
        <f t="shared" si="325"/>
        <v>0</v>
      </c>
      <c r="JC32" s="402" t="e">
        <f t="shared" si="326"/>
        <v>#DIV/0!</v>
      </c>
      <c r="JD32" s="316">
        <f t="shared" si="327"/>
        <v>0</v>
      </c>
      <c r="JE32" s="402" t="e">
        <f t="shared" si="328"/>
        <v>#DIV/0!</v>
      </c>
      <c r="JF32" s="316">
        <f t="shared" si="329"/>
        <v>0</v>
      </c>
      <c r="JG32" s="402" t="e">
        <f t="shared" si="330"/>
        <v>#DIV/0!</v>
      </c>
      <c r="JH32" s="316">
        <f t="shared" si="331"/>
        <v>0</v>
      </c>
      <c r="JI32" s="402" t="e">
        <f t="shared" si="332"/>
        <v>#DIV/0!</v>
      </c>
      <c r="JJ32" s="316">
        <f t="shared" si="333"/>
        <v>0</v>
      </c>
      <c r="JK32" s="402" t="e">
        <f t="shared" si="334"/>
        <v>#DIV/0!</v>
      </c>
      <c r="JL32" s="316">
        <f t="shared" si="335"/>
        <v>0</v>
      </c>
      <c r="JM32" s="402" t="e">
        <f t="shared" si="336"/>
        <v>#DIV/0!</v>
      </c>
      <c r="JN32" s="316">
        <f t="shared" si="337"/>
        <v>0</v>
      </c>
      <c r="JO32" s="402" t="e">
        <f t="shared" si="338"/>
        <v>#DIV/0!</v>
      </c>
      <c r="JP32" s="316">
        <f t="shared" si="339"/>
        <v>0</v>
      </c>
      <c r="JQ32" s="402" t="e">
        <f t="shared" si="340"/>
        <v>#DIV/0!</v>
      </c>
      <c r="JR32" s="197">
        <f>CX32</f>
        <v>56</v>
      </c>
      <c r="JS32" s="1057">
        <f>DL32</f>
        <v>60</v>
      </c>
      <c r="JT32" s="664">
        <f>JS32-JR32</f>
        <v>4</v>
      </c>
      <c r="JU32" s="109">
        <f>IF(ISERROR(JT32/JR32),0,JT32/JR32)</f>
        <v>7.1428571428571425E-2</v>
      </c>
      <c r="JV32" s="698"/>
      <c r="JW32" s="698"/>
      <c r="JX32" s="698"/>
      <c r="JY32" t="str">
        <f>E32</f>
        <v>Total Service Center Agents</v>
      </c>
      <c r="JZ32" s="264" t="e">
        <f>#REF!</f>
        <v>#REF!</v>
      </c>
      <c r="KA32" s="264" t="e">
        <f>#REF!</f>
        <v>#REF!</v>
      </c>
      <c r="KB32" s="264" t="e">
        <f>#REF!</f>
        <v>#REF!</v>
      </c>
      <c r="KC32" s="264" t="e">
        <f>#REF!</f>
        <v>#REF!</v>
      </c>
      <c r="KD32" s="264" t="e">
        <f>#REF!</f>
        <v>#REF!</v>
      </c>
      <c r="KE32" s="264" t="e">
        <f>#REF!</f>
        <v>#REF!</v>
      </c>
      <c r="KF32" s="264" t="e">
        <f>#REF!</f>
        <v>#REF!</v>
      </c>
      <c r="KG32" s="264" t="e">
        <f>#REF!</f>
        <v>#REF!</v>
      </c>
      <c r="KH32" s="264" t="e">
        <f>#REF!</f>
        <v>#REF!</v>
      </c>
      <c r="KI32" s="264" t="e">
        <f>#REF!</f>
        <v>#REF!</v>
      </c>
      <c r="KJ32" s="264" t="e">
        <f>#REF!</f>
        <v>#REF!</v>
      </c>
      <c r="KK32" s="265">
        <f t="shared" ref="KK32:KV32" si="713">AJ32</f>
        <v>57.15</v>
      </c>
      <c r="KL32" s="265">
        <f t="shared" si="713"/>
        <v>56.03</v>
      </c>
      <c r="KM32" s="265">
        <f t="shared" si="713"/>
        <v>56.07</v>
      </c>
      <c r="KN32" s="265">
        <f t="shared" si="713"/>
        <v>60.02</v>
      </c>
      <c r="KO32" s="265">
        <f t="shared" si="713"/>
        <v>61.04</v>
      </c>
      <c r="KP32" s="265">
        <f t="shared" si="713"/>
        <v>60.03</v>
      </c>
      <c r="KQ32" s="265">
        <f t="shared" si="713"/>
        <v>60</v>
      </c>
      <c r="KR32" s="265">
        <f t="shared" si="713"/>
        <v>61.02</v>
      </c>
      <c r="KS32" s="265">
        <f t="shared" si="713"/>
        <v>63</v>
      </c>
      <c r="KT32" s="265">
        <f t="shared" si="713"/>
        <v>59</v>
      </c>
      <c r="KU32" s="265">
        <f t="shared" si="713"/>
        <v>62.02</v>
      </c>
      <c r="KV32" s="265">
        <f t="shared" si="713"/>
        <v>60</v>
      </c>
      <c r="KW32" s="265">
        <f t="shared" ref="KW32:LA35" si="714">AX32</f>
        <v>60.869565217391305</v>
      </c>
      <c r="KX32" s="265">
        <f t="shared" si="714"/>
        <v>60.46</v>
      </c>
      <c r="KY32" s="265">
        <f t="shared" si="714"/>
        <v>60</v>
      </c>
      <c r="KZ32" s="265">
        <f t="shared" si="714"/>
        <v>58.994565217391305</v>
      </c>
      <c r="LA32" s="265">
        <f t="shared" si="714"/>
        <v>59.01</v>
      </c>
      <c r="LB32" s="265">
        <f>BC32</f>
        <v>60.05</v>
      </c>
      <c r="LC32" s="265">
        <f t="shared" ref="LC32:LH35" si="715">BD32</f>
        <v>60.021739130434781</v>
      </c>
      <c r="LD32" s="265">
        <f t="shared" si="715"/>
        <v>60.15</v>
      </c>
      <c r="LE32" s="265">
        <f t="shared" si="715"/>
        <v>63.732142857142861</v>
      </c>
      <c r="LF32" s="265">
        <f t="shared" si="715"/>
        <v>61</v>
      </c>
      <c r="LG32" s="265">
        <f t="shared" si="715"/>
        <v>60.011363636363633</v>
      </c>
      <c r="LH32" s="265">
        <f t="shared" si="715"/>
        <v>60</v>
      </c>
      <c r="LI32" s="789">
        <f t="shared" ref="LI32:LT35" si="716">BL32</f>
        <v>61</v>
      </c>
      <c r="LJ32" s="789">
        <f t="shared" si="716"/>
        <v>62</v>
      </c>
      <c r="LK32" s="789">
        <f t="shared" si="716"/>
        <v>63</v>
      </c>
      <c r="LL32" s="789">
        <f t="shared" si="716"/>
        <v>63</v>
      </c>
      <c r="LM32" s="789">
        <f t="shared" si="716"/>
        <v>63</v>
      </c>
      <c r="LN32" s="789">
        <f t="shared" si="716"/>
        <v>62</v>
      </c>
      <c r="LO32" s="789">
        <f t="shared" si="716"/>
        <v>62</v>
      </c>
      <c r="LP32" s="789">
        <f t="shared" si="716"/>
        <v>64</v>
      </c>
      <c r="LQ32" s="789">
        <f t="shared" si="716"/>
        <v>63</v>
      </c>
      <c r="LR32" s="789">
        <f t="shared" si="716"/>
        <v>64</v>
      </c>
      <c r="LS32" s="789">
        <f t="shared" si="716"/>
        <v>64</v>
      </c>
      <c r="LT32" s="789">
        <f t="shared" si="716"/>
        <v>64</v>
      </c>
      <c r="LU32" s="901">
        <f t="shared" ref="LU32:MF35" si="717">BZ32</f>
        <v>63</v>
      </c>
      <c r="LV32" s="901">
        <f t="shared" si="717"/>
        <v>63</v>
      </c>
      <c r="LW32" s="901">
        <f t="shared" si="717"/>
        <v>71</v>
      </c>
      <c r="LX32" s="901">
        <f t="shared" si="717"/>
        <v>70</v>
      </c>
      <c r="LY32" s="901">
        <f t="shared" si="717"/>
        <v>70</v>
      </c>
      <c r="LZ32" s="901">
        <f t="shared" si="717"/>
        <v>72</v>
      </c>
      <c r="MA32" s="901">
        <f t="shared" si="717"/>
        <v>74</v>
      </c>
      <c r="MB32" s="901">
        <f t="shared" si="717"/>
        <v>74</v>
      </c>
      <c r="MC32" s="901">
        <f t="shared" si="717"/>
        <v>74</v>
      </c>
      <c r="MD32" s="901">
        <f t="shared" si="717"/>
        <v>68</v>
      </c>
      <c r="ME32" s="901">
        <f t="shared" si="717"/>
        <v>69</v>
      </c>
      <c r="MF32" s="901">
        <f t="shared" si="717"/>
        <v>68</v>
      </c>
      <c r="MG32" s="960">
        <f t="shared" ref="MG32:MR35" si="718">CN32</f>
        <v>62</v>
      </c>
      <c r="MH32" s="960">
        <f t="shared" si="718"/>
        <v>62</v>
      </c>
      <c r="MI32" s="960">
        <f t="shared" si="718"/>
        <v>61</v>
      </c>
      <c r="MJ32" s="960">
        <f t="shared" si="718"/>
        <v>63</v>
      </c>
      <c r="MK32" s="960">
        <f t="shared" si="718"/>
        <v>63</v>
      </c>
      <c r="ML32" s="960">
        <f t="shared" si="718"/>
        <v>62</v>
      </c>
      <c r="MM32" s="960">
        <f t="shared" si="718"/>
        <v>60</v>
      </c>
      <c r="MN32" s="960">
        <f t="shared" si="718"/>
        <v>60</v>
      </c>
      <c r="MO32" s="960">
        <f t="shared" si="718"/>
        <v>57</v>
      </c>
      <c r="MP32" s="960">
        <f t="shared" si="718"/>
        <v>56</v>
      </c>
      <c r="MQ32" s="960">
        <f t="shared" si="718"/>
        <v>56</v>
      </c>
      <c r="MR32" s="960">
        <f t="shared" si="718"/>
        <v>59</v>
      </c>
      <c r="MS32" s="1156">
        <f t="shared" ref="MS32:ND35" si="719">DB32</f>
        <v>58</v>
      </c>
      <c r="MT32" s="1156">
        <f t="shared" si="719"/>
        <v>56</v>
      </c>
      <c r="MU32" s="1156">
        <f t="shared" si="719"/>
        <v>56</v>
      </c>
      <c r="MV32" s="1156">
        <f t="shared" si="719"/>
        <v>55</v>
      </c>
      <c r="MW32" s="1156">
        <f t="shared" si="719"/>
        <v>55</v>
      </c>
      <c r="MX32" s="1156">
        <f t="shared" si="719"/>
        <v>57</v>
      </c>
      <c r="MY32" s="1156">
        <f t="shared" si="719"/>
        <v>57</v>
      </c>
      <c r="MZ32" s="1156">
        <f t="shared" si="719"/>
        <v>55</v>
      </c>
      <c r="NA32" s="1156">
        <f t="shared" si="719"/>
        <v>56</v>
      </c>
      <c r="NB32" s="1156">
        <f t="shared" si="719"/>
        <v>56</v>
      </c>
      <c r="NC32" s="1156">
        <f t="shared" si="719"/>
        <v>60</v>
      </c>
      <c r="ND32" s="1156">
        <f t="shared" si="719"/>
        <v>0</v>
      </c>
      <c r="NE32" s="1178">
        <f t="shared" ref="NE32:NP35" si="720">DP32</f>
        <v>0</v>
      </c>
      <c r="NF32" s="1178">
        <f t="shared" si="720"/>
        <v>0</v>
      </c>
      <c r="NG32" s="1178">
        <f t="shared" si="720"/>
        <v>0</v>
      </c>
      <c r="NH32" s="1178">
        <f t="shared" si="720"/>
        <v>0</v>
      </c>
      <c r="NI32" s="1178">
        <f t="shared" si="720"/>
        <v>0</v>
      </c>
      <c r="NJ32" s="1178">
        <f t="shared" si="720"/>
        <v>0</v>
      </c>
      <c r="NK32" s="1178">
        <f t="shared" si="720"/>
        <v>0</v>
      </c>
      <c r="NL32" s="1178">
        <f t="shared" si="720"/>
        <v>0</v>
      </c>
      <c r="NM32" s="1178">
        <f t="shared" si="720"/>
        <v>0</v>
      </c>
      <c r="NN32" s="1178">
        <f t="shared" si="720"/>
        <v>0</v>
      </c>
      <c r="NO32" s="1178">
        <f t="shared" si="720"/>
        <v>0</v>
      </c>
      <c r="NP32" s="1178">
        <f t="shared" si="720"/>
        <v>0</v>
      </c>
    </row>
    <row r="33" spans="1:380" s="32" customFormat="1" x14ac:dyDescent="0.25">
      <c r="A33" s="764"/>
      <c r="B33" s="76"/>
      <c r="C33" s="76" t="s">
        <v>223</v>
      </c>
      <c r="D33" s="447"/>
      <c r="E33" s="810" t="s">
        <v>225</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098">
        <v>14</v>
      </c>
      <c r="CX33" s="817">
        <v>16</v>
      </c>
      <c r="CY33" s="814">
        <v>16</v>
      </c>
      <c r="CZ33" s="878" t="s">
        <v>29</v>
      </c>
      <c r="DA33" s="816">
        <f>SUM(CN33:CY33)/$CZ$4</f>
        <v>14.5</v>
      </c>
      <c r="DB33" s="817">
        <v>16</v>
      </c>
      <c r="DC33" s="814">
        <v>15</v>
      </c>
      <c r="DD33" s="815">
        <v>17</v>
      </c>
      <c r="DE33" s="814">
        <v>17</v>
      </c>
      <c r="DF33" s="815">
        <v>17</v>
      </c>
      <c r="DG33" s="814">
        <v>16</v>
      </c>
      <c r="DH33" s="820">
        <v>16</v>
      </c>
      <c r="DI33" s="814">
        <v>16</v>
      </c>
      <c r="DJ33" s="817">
        <v>15</v>
      </c>
      <c r="DK33" s="814">
        <v>15</v>
      </c>
      <c r="DL33" s="817">
        <v>14</v>
      </c>
      <c r="DM33" s="814"/>
      <c r="DN33" s="878" t="s">
        <v>29</v>
      </c>
      <c r="DO33" s="816">
        <f>SUM(DB33:DM33)/$DN$4</f>
        <v>15.818181818181818</v>
      </c>
      <c r="DP33" s="817"/>
      <c r="DQ33" s="814"/>
      <c r="DR33" s="815"/>
      <c r="DS33" s="814"/>
      <c r="DT33" s="815"/>
      <c r="DU33" s="814"/>
      <c r="DV33" s="820"/>
      <c r="DW33" s="814"/>
      <c r="DX33" s="817"/>
      <c r="DY33" s="814"/>
      <c r="DZ33" s="817"/>
      <c r="EA33" s="814"/>
      <c r="EB33" s="878" t="s">
        <v>29</v>
      </c>
      <c r="EC33" s="816" t="e">
        <f>SUM(DP33:EA33)/$EB$4</f>
        <v>#DIV/0!</v>
      </c>
      <c r="ED33" s="819"/>
      <c r="EE33" s="669"/>
      <c r="EF33" s="819"/>
      <c r="EG33" s="669"/>
      <c r="EH33" s="819"/>
      <c r="EI33" s="669"/>
      <c r="EJ33" s="819"/>
      <c r="EK33" s="669"/>
      <c r="EL33" s="819"/>
      <c r="EM33" s="669"/>
      <c r="EN33" s="819"/>
      <c r="EO33" s="669"/>
      <c r="EP33" s="819"/>
      <c r="EQ33" s="669"/>
      <c r="ER33" s="819"/>
      <c r="ES33" s="669"/>
      <c r="ET33" s="819"/>
      <c r="EU33" s="669"/>
      <c r="EV33" s="819"/>
      <c r="EW33" s="117"/>
      <c r="EX33" s="819">
        <f>BH33-BG33</f>
        <v>0</v>
      </c>
      <c r="EY33" s="669">
        <f>EX33/BG33</f>
        <v>0</v>
      </c>
      <c r="EZ33" s="819">
        <f>BI33-BH33</f>
        <v>0</v>
      </c>
      <c r="FA33" s="669">
        <f>EZ33/BH33</f>
        <v>0</v>
      </c>
      <c r="FB33" s="819">
        <f>BL33-BI33</f>
        <v>0</v>
      </c>
      <c r="FC33" s="669">
        <f>FB33/BI33</f>
        <v>0</v>
      </c>
      <c r="FD33" s="818">
        <f>BM33-BL33</f>
        <v>0</v>
      </c>
      <c r="FE33" s="404">
        <f>FD33/BL33</f>
        <v>0</v>
      </c>
      <c r="FF33" s="818">
        <f>BN33-BM33</f>
        <v>0</v>
      </c>
      <c r="FG33" s="404">
        <f>FF33/BM33</f>
        <v>0</v>
      </c>
      <c r="FH33" s="818">
        <f>BO33-BN33</f>
        <v>0</v>
      </c>
      <c r="FI33" s="404">
        <f>FH33/BN33</f>
        <v>0</v>
      </c>
      <c r="FJ33" s="818">
        <f>BP33-BO33</f>
        <v>0</v>
      </c>
      <c r="FK33" s="404">
        <f>FJ33/BO33</f>
        <v>0</v>
      </c>
      <c r="FL33" s="818">
        <f>BQ33-BP33</f>
        <v>0</v>
      </c>
      <c r="FM33" s="404">
        <f>FL33/BP33</f>
        <v>0</v>
      </c>
      <c r="FN33" s="818">
        <f>BR33-BQ33</f>
        <v>0</v>
      </c>
      <c r="FO33" s="404">
        <f>FN33/BQ33</f>
        <v>0</v>
      </c>
      <c r="FP33" s="818">
        <f>BS33-BR33</f>
        <v>0</v>
      </c>
      <c r="FQ33" s="404">
        <f>FP33/BR33</f>
        <v>0</v>
      </c>
      <c r="FR33" s="818">
        <f>BT33-BS33</f>
        <v>0</v>
      </c>
      <c r="FS33" s="404">
        <f>FR33/BS33</f>
        <v>0</v>
      </c>
      <c r="FT33" s="818">
        <f>BU33-BT33</f>
        <v>0</v>
      </c>
      <c r="FU33" s="404">
        <f>FT33/BT33</f>
        <v>0</v>
      </c>
      <c r="FV33" s="818">
        <f>BV33-BU33</f>
        <v>0</v>
      </c>
      <c r="FW33" s="404">
        <f>FV33/BU33</f>
        <v>0</v>
      </c>
      <c r="FX33" s="818">
        <f>BW33-BV33</f>
        <v>0</v>
      </c>
      <c r="FY33" s="404">
        <f>FX33/BV33</f>
        <v>0</v>
      </c>
      <c r="FZ33" s="818">
        <f>BZ33-BW33</f>
        <v>-2</v>
      </c>
      <c r="GA33" s="404">
        <f>FZ33/BW33</f>
        <v>-0.125</v>
      </c>
      <c r="GB33" s="818">
        <f>CA33-BZ33</f>
        <v>0</v>
      </c>
      <c r="GC33" s="404">
        <f>GB33/BZ33</f>
        <v>0</v>
      </c>
      <c r="GD33" s="818">
        <f>CB33-CA33</f>
        <v>1</v>
      </c>
      <c r="GE33" s="404">
        <f>GD33/CA33</f>
        <v>7.1428571428571425E-2</v>
      </c>
      <c r="GF33" s="818">
        <f>CC33-CB33</f>
        <v>-1</v>
      </c>
      <c r="GG33" s="404">
        <f>GF33/CB33</f>
        <v>-6.6666666666666666E-2</v>
      </c>
      <c r="GH33" s="818">
        <f>CD33-CC33</f>
        <v>2</v>
      </c>
      <c r="GI33" s="404">
        <f>GH33/CC33</f>
        <v>0.14285714285714285</v>
      </c>
      <c r="GJ33" s="818">
        <f>CE33-CD33</f>
        <v>0</v>
      </c>
      <c r="GK33" s="404">
        <f>GJ33/CD33</f>
        <v>0</v>
      </c>
      <c r="GL33" s="818">
        <f>CF33-CE33</f>
        <v>0</v>
      </c>
      <c r="GM33" s="404">
        <f>GL33/CE33</f>
        <v>0</v>
      </c>
      <c r="GN33" s="818">
        <f>CG33-CF33</f>
        <v>0</v>
      </c>
      <c r="GO33" s="404">
        <f>GN33/CF33</f>
        <v>0</v>
      </c>
      <c r="GP33" s="818">
        <f>CH33-CG33</f>
        <v>0</v>
      </c>
      <c r="GQ33" s="404">
        <f>GP33/CG33</f>
        <v>0</v>
      </c>
      <c r="GR33" s="818">
        <f>CI33-CH33</f>
        <v>0</v>
      </c>
      <c r="GS33" s="404">
        <f>GR33/CH33</f>
        <v>0</v>
      </c>
      <c r="GT33" s="818">
        <f>CJ33-CI33</f>
        <v>0</v>
      </c>
      <c r="GU33" s="404">
        <f>GT33/CI33</f>
        <v>0</v>
      </c>
      <c r="GV33" s="818">
        <f>CK33-CJ33</f>
        <v>0</v>
      </c>
      <c r="GW33" s="404">
        <f>GV33/CJ33</f>
        <v>0</v>
      </c>
      <c r="GX33" s="818">
        <f>CN33-CK33</f>
        <v>-1</v>
      </c>
      <c r="GY33" s="404">
        <f>GX33/CK33</f>
        <v>-6.25E-2</v>
      </c>
      <c r="GZ33" s="818">
        <f>CO33-CN33</f>
        <v>0</v>
      </c>
      <c r="HA33" s="404">
        <f>GZ33/CN33</f>
        <v>0</v>
      </c>
      <c r="HB33" s="818">
        <f>CP33-CO33</f>
        <v>0</v>
      </c>
      <c r="HC33" s="404">
        <f>HB33/CO33</f>
        <v>0</v>
      </c>
      <c r="HD33" s="818">
        <f>CQ33-CP33</f>
        <v>0</v>
      </c>
      <c r="HE33" s="404">
        <f>HD33/CP33</f>
        <v>0</v>
      </c>
      <c r="HF33" s="818">
        <f>CR33-CQ33</f>
        <v>-1</v>
      </c>
      <c r="HG33" s="404">
        <f>HF33/CQ33</f>
        <v>-6.6666666666666666E-2</v>
      </c>
      <c r="HH33" s="818">
        <f>CS33-CR33</f>
        <v>-1</v>
      </c>
      <c r="HI33" s="404">
        <f>HH33/CR33</f>
        <v>-7.1428571428571425E-2</v>
      </c>
      <c r="HJ33" s="818">
        <f>CT33-CS33</f>
        <v>0</v>
      </c>
      <c r="HK33" s="404">
        <f>HJ33/CS33</f>
        <v>0</v>
      </c>
      <c r="HL33" s="818">
        <f>CU33-CT33</f>
        <v>1</v>
      </c>
      <c r="HM33" s="404">
        <f>HL33/CT33</f>
        <v>7.6923076923076927E-2</v>
      </c>
      <c r="HN33" s="818">
        <f>CV33-CU33</f>
        <v>0</v>
      </c>
      <c r="HO33" s="404">
        <f>HN33/CU33</f>
        <v>0</v>
      </c>
      <c r="HP33" s="818">
        <f>CW33-CV33</f>
        <v>0</v>
      </c>
      <c r="HQ33" s="404">
        <f>HP33/CV33</f>
        <v>0</v>
      </c>
      <c r="HR33" s="818">
        <f>CX33-CW33</f>
        <v>2</v>
      </c>
      <c r="HS33" s="404">
        <f>HR33/CW33</f>
        <v>0.14285714285714285</v>
      </c>
      <c r="HT33" s="818">
        <f>CY33-CX33</f>
        <v>0</v>
      </c>
      <c r="HU33" s="404">
        <f>HT33/CX33</f>
        <v>0</v>
      </c>
      <c r="HV33" s="818">
        <f>DB33-CY33</f>
        <v>0</v>
      </c>
      <c r="HW33" s="404">
        <f>HV33/CY33</f>
        <v>0</v>
      </c>
      <c r="HX33" s="818">
        <f>DC33-DB33</f>
        <v>-1</v>
      </c>
      <c r="HY33" s="404">
        <f>HX33/DB33</f>
        <v>-6.25E-2</v>
      </c>
      <c r="HZ33" s="818">
        <f>DD33-DC33</f>
        <v>2</v>
      </c>
      <c r="IA33" s="404">
        <f>HZ33/DD33</f>
        <v>0.11764705882352941</v>
      </c>
      <c r="IB33" s="818">
        <f>DE33-DD33</f>
        <v>0</v>
      </c>
      <c r="IC33" s="404">
        <f>IB33/DD33</f>
        <v>0</v>
      </c>
      <c r="ID33" s="818">
        <f>DF33-DE33</f>
        <v>0</v>
      </c>
      <c r="IE33" s="404">
        <f>ID33/DO33</f>
        <v>0</v>
      </c>
      <c r="IF33" s="818">
        <f>DG33-DF33</f>
        <v>-1</v>
      </c>
      <c r="IG33" s="404">
        <f>IF33/DF33</f>
        <v>-5.8823529411764705E-2</v>
      </c>
      <c r="IH33" s="818">
        <f>DH33-DG33</f>
        <v>0</v>
      </c>
      <c r="II33" s="404">
        <f>IH33/DG33</f>
        <v>0</v>
      </c>
      <c r="IJ33" s="818">
        <f>DI33-DH33</f>
        <v>0</v>
      </c>
      <c r="IK33" s="404">
        <f>IJ33/DH33</f>
        <v>0</v>
      </c>
      <c r="IL33" s="818">
        <f>DJ33-DI33</f>
        <v>-1</v>
      </c>
      <c r="IM33" s="404">
        <f>IL33/DI33</f>
        <v>-6.25E-2</v>
      </c>
      <c r="IN33" s="818">
        <f>DK33-DJ33</f>
        <v>0</v>
      </c>
      <c r="IO33" s="404">
        <f>IN33/DJ33</f>
        <v>0</v>
      </c>
      <c r="IP33" s="818">
        <f>DL33-DK33</f>
        <v>-1</v>
      </c>
      <c r="IQ33" s="404">
        <f>IP33/DK33</f>
        <v>-6.6666666666666666E-2</v>
      </c>
      <c r="IR33" s="818">
        <f>EK33-EJ33</f>
        <v>0</v>
      </c>
      <c r="IS33" s="404" t="e">
        <f>IR33/EJ33</f>
        <v>#DIV/0!</v>
      </c>
      <c r="IT33" s="818">
        <f t="shared" si="317"/>
        <v>0</v>
      </c>
      <c r="IU33" s="404" t="e">
        <f t="shared" si="318"/>
        <v>#DIV/0!</v>
      </c>
      <c r="IV33" s="818">
        <f t="shared" si="319"/>
        <v>0</v>
      </c>
      <c r="IW33" s="404" t="e">
        <f t="shared" si="320"/>
        <v>#DIV/0!</v>
      </c>
      <c r="IX33" s="818">
        <f t="shared" si="321"/>
        <v>0</v>
      </c>
      <c r="IY33" s="404" t="e">
        <f t="shared" si="322"/>
        <v>#DIV/0!</v>
      </c>
      <c r="IZ33" s="818">
        <f t="shared" si="323"/>
        <v>0</v>
      </c>
      <c r="JA33" s="404" t="e">
        <f t="shared" si="324"/>
        <v>#DIV/0!</v>
      </c>
      <c r="JB33" s="818">
        <f t="shared" si="325"/>
        <v>0</v>
      </c>
      <c r="JC33" s="404" t="e">
        <f t="shared" si="326"/>
        <v>#DIV/0!</v>
      </c>
      <c r="JD33" s="818">
        <f t="shared" si="327"/>
        <v>0</v>
      </c>
      <c r="JE33" s="404" t="e">
        <f t="shared" si="328"/>
        <v>#DIV/0!</v>
      </c>
      <c r="JF33" s="818">
        <f t="shared" si="329"/>
        <v>0</v>
      </c>
      <c r="JG33" s="404" t="e">
        <f t="shared" si="330"/>
        <v>#DIV/0!</v>
      </c>
      <c r="JH33" s="818">
        <f t="shared" si="331"/>
        <v>0</v>
      </c>
      <c r="JI33" s="404" t="e">
        <f t="shared" si="332"/>
        <v>#DIV/0!</v>
      </c>
      <c r="JJ33" s="818">
        <f t="shared" si="333"/>
        <v>0</v>
      </c>
      <c r="JK33" s="404" t="e">
        <f t="shared" si="334"/>
        <v>#DIV/0!</v>
      </c>
      <c r="JL33" s="818">
        <f t="shared" si="335"/>
        <v>0</v>
      </c>
      <c r="JM33" s="404" t="e">
        <f t="shared" si="336"/>
        <v>#DIV/0!</v>
      </c>
      <c r="JN33" s="818">
        <f t="shared" si="337"/>
        <v>0</v>
      </c>
      <c r="JO33" s="404" t="e">
        <f t="shared" si="338"/>
        <v>#DIV/0!</v>
      </c>
      <c r="JP33" s="818">
        <f t="shared" si="339"/>
        <v>0</v>
      </c>
      <c r="JQ33" s="404" t="e">
        <f t="shared" si="340"/>
        <v>#DIV/0!</v>
      </c>
      <c r="JR33" s="817">
        <f>CX33</f>
        <v>16</v>
      </c>
      <c r="JS33" s="1067">
        <f>DL33</f>
        <v>14</v>
      </c>
      <c r="JT33" s="819">
        <f>JS33-JR33</f>
        <v>-2</v>
      </c>
      <c r="JU33" s="117">
        <f>IF(ISERROR(JT33/JR33),0,JT33/JR33)</f>
        <v>-0.125</v>
      </c>
      <c r="JV33" s="702"/>
      <c r="JW33" s="702"/>
      <c r="JX33" s="702"/>
      <c r="JY33" s="825" t="str">
        <f>E33</f>
        <v>Number Tier 1/Tier 2 Call Agents</v>
      </c>
      <c r="JZ33" s="821"/>
      <c r="KA33" s="821"/>
      <c r="KB33" s="821"/>
      <c r="KC33" s="821"/>
      <c r="KD33" s="821"/>
      <c r="KE33" s="821"/>
      <c r="KF33" s="821"/>
      <c r="KG33" s="821"/>
      <c r="KH33" s="821"/>
      <c r="KI33" s="821"/>
      <c r="KJ33" s="821"/>
      <c r="KK33" s="822"/>
      <c r="KL33" s="822"/>
      <c r="KM33" s="822"/>
      <c r="KN33" s="822"/>
      <c r="KO33" s="822"/>
      <c r="KP33" s="822"/>
      <c r="KQ33" s="822"/>
      <c r="KR33" s="822"/>
      <c r="KS33" s="822"/>
      <c r="KT33" s="822"/>
      <c r="KU33" s="822"/>
      <c r="KV33" s="822">
        <f>AU33</f>
        <v>16</v>
      </c>
      <c r="KW33" s="822">
        <f t="shared" si="714"/>
        <v>16</v>
      </c>
      <c r="KX33" s="822">
        <f t="shared" si="714"/>
        <v>16</v>
      </c>
      <c r="KY33" s="822">
        <f t="shared" si="714"/>
        <v>16</v>
      </c>
      <c r="KZ33" s="822">
        <f t="shared" si="714"/>
        <v>16</v>
      </c>
      <c r="LA33" s="822">
        <f t="shared" si="714"/>
        <v>16</v>
      </c>
      <c r="LB33" s="822">
        <f>BC33</f>
        <v>16</v>
      </c>
      <c r="LC33" s="822">
        <f t="shared" si="715"/>
        <v>16</v>
      </c>
      <c r="LD33" s="822">
        <f t="shared" si="715"/>
        <v>16</v>
      </c>
      <c r="LE33" s="822">
        <f t="shared" si="715"/>
        <v>16</v>
      </c>
      <c r="LF33" s="822">
        <f t="shared" si="715"/>
        <v>16</v>
      </c>
      <c r="LG33" s="822">
        <f t="shared" si="715"/>
        <v>16</v>
      </c>
      <c r="LH33" s="265">
        <f t="shared" si="715"/>
        <v>16</v>
      </c>
      <c r="LI33" s="789">
        <f t="shared" si="716"/>
        <v>16</v>
      </c>
      <c r="LJ33" s="789">
        <f t="shared" si="716"/>
        <v>16</v>
      </c>
      <c r="LK33" s="789">
        <f t="shared" si="716"/>
        <v>16</v>
      </c>
      <c r="LL33" s="789">
        <f t="shared" si="716"/>
        <v>16</v>
      </c>
      <c r="LM33" s="789">
        <f t="shared" si="716"/>
        <v>16</v>
      </c>
      <c r="LN33" s="789">
        <f t="shared" si="716"/>
        <v>16</v>
      </c>
      <c r="LO33" s="789">
        <f t="shared" si="716"/>
        <v>16</v>
      </c>
      <c r="LP33" s="789">
        <f t="shared" si="716"/>
        <v>16</v>
      </c>
      <c r="LQ33" s="789">
        <f t="shared" si="716"/>
        <v>16</v>
      </c>
      <c r="LR33" s="789">
        <f t="shared" si="716"/>
        <v>16</v>
      </c>
      <c r="LS33" s="789">
        <f t="shared" si="716"/>
        <v>16</v>
      </c>
      <c r="LT33" s="789">
        <f t="shared" si="716"/>
        <v>16</v>
      </c>
      <c r="LU33" s="901">
        <f t="shared" si="717"/>
        <v>14</v>
      </c>
      <c r="LV33" s="901">
        <f t="shared" si="717"/>
        <v>14</v>
      </c>
      <c r="LW33" s="901">
        <f t="shared" si="717"/>
        <v>15</v>
      </c>
      <c r="LX33" s="901">
        <f t="shared" si="717"/>
        <v>14</v>
      </c>
      <c r="LY33" s="901">
        <f t="shared" si="717"/>
        <v>16</v>
      </c>
      <c r="LZ33" s="901">
        <f t="shared" si="717"/>
        <v>16</v>
      </c>
      <c r="MA33" s="901">
        <f t="shared" si="717"/>
        <v>16</v>
      </c>
      <c r="MB33" s="901">
        <f t="shared" si="717"/>
        <v>16</v>
      </c>
      <c r="MC33" s="901">
        <f t="shared" si="717"/>
        <v>16</v>
      </c>
      <c r="MD33" s="901">
        <f t="shared" si="717"/>
        <v>16</v>
      </c>
      <c r="ME33" s="901">
        <f t="shared" si="717"/>
        <v>16</v>
      </c>
      <c r="MF33" s="901">
        <f t="shared" si="717"/>
        <v>16</v>
      </c>
      <c r="MG33" s="960">
        <f t="shared" si="718"/>
        <v>15</v>
      </c>
      <c r="MH33" s="960">
        <f t="shared" si="718"/>
        <v>15</v>
      </c>
      <c r="MI33" s="960">
        <f t="shared" si="718"/>
        <v>15</v>
      </c>
      <c r="MJ33" s="960">
        <f t="shared" si="718"/>
        <v>15</v>
      </c>
      <c r="MK33" s="960">
        <f t="shared" si="718"/>
        <v>14</v>
      </c>
      <c r="ML33" s="960">
        <f t="shared" si="718"/>
        <v>13</v>
      </c>
      <c r="MM33" s="960">
        <f t="shared" si="718"/>
        <v>13</v>
      </c>
      <c r="MN33" s="960">
        <f t="shared" si="718"/>
        <v>14</v>
      </c>
      <c r="MO33" s="960">
        <f t="shared" si="718"/>
        <v>14</v>
      </c>
      <c r="MP33" s="960">
        <f t="shared" si="718"/>
        <v>14</v>
      </c>
      <c r="MQ33" s="960">
        <f t="shared" si="718"/>
        <v>16</v>
      </c>
      <c r="MR33" s="960">
        <f t="shared" si="718"/>
        <v>16</v>
      </c>
      <c r="MS33" s="1156">
        <f t="shared" si="719"/>
        <v>16</v>
      </c>
      <c r="MT33" s="1156">
        <f t="shared" si="719"/>
        <v>15</v>
      </c>
      <c r="MU33" s="1156">
        <f t="shared" si="719"/>
        <v>17</v>
      </c>
      <c r="MV33" s="1156">
        <f t="shared" si="719"/>
        <v>17</v>
      </c>
      <c r="MW33" s="1156">
        <f t="shared" si="719"/>
        <v>17</v>
      </c>
      <c r="MX33" s="1156">
        <f t="shared" si="719"/>
        <v>16</v>
      </c>
      <c r="MY33" s="1156">
        <f t="shared" si="719"/>
        <v>16</v>
      </c>
      <c r="MZ33" s="1156">
        <f t="shared" si="719"/>
        <v>16</v>
      </c>
      <c r="NA33" s="1156">
        <f t="shared" si="719"/>
        <v>15</v>
      </c>
      <c r="NB33" s="1156">
        <f t="shared" si="719"/>
        <v>15</v>
      </c>
      <c r="NC33" s="1156">
        <f t="shared" si="719"/>
        <v>14</v>
      </c>
      <c r="ND33" s="1156">
        <f t="shared" si="719"/>
        <v>0</v>
      </c>
      <c r="NE33" s="1178">
        <f t="shared" si="720"/>
        <v>0</v>
      </c>
      <c r="NF33" s="1178">
        <f t="shared" si="720"/>
        <v>0</v>
      </c>
      <c r="NG33" s="1178">
        <f t="shared" si="720"/>
        <v>0</v>
      </c>
      <c r="NH33" s="1178">
        <f t="shared" si="720"/>
        <v>0</v>
      </c>
      <c r="NI33" s="1178">
        <f t="shared" si="720"/>
        <v>0</v>
      </c>
      <c r="NJ33" s="1178">
        <f t="shared" si="720"/>
        <v>0</v>
      </c>
      <c r="NK33" s="1178">
        <f t="shared" si="720"/>
        <v>0</v>
      </c>
      <c r="NL33" s="1178">
        <f t="shared" si="720"/>
        <v>0</v>
      </c>
      <c r="NM33" s="1178">
        <f t="shared" si="720"/>
        <v>0</v>
      </c>
      <c r="NN33" s="1178">
        <f t="shared" si="720"/>
        <v>0</v>
      </c>
      <c r="NO33" s="1178">
        <f t="shared" si="720"/>
        <v>0</v>
      </c>
      <c r="NP33" s="1178">
        <f t="shared" si="720"/>
        <v>0</v>
      </c>
    </row>
    <row r="34" spans="1:380" s="93" customFormat="1" x14ac:dyDescent="0.25">
      <c r="A34" s="766"/>
      <c r="B34" s="85">
        <v>4.2</v>
      </c>
      <c r="C34" s="87"/>
      <c r="D34" s="451"/>
      <c r="E34" s="1243" t="s">
        <v>226</v>
      </c>
      <c r="F34" s="1243"/>
      <c r="G34" s="1244"/>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721">V13/V32</f>
        <v>64.225122349102776</v>
      </c>
      <c r="W34" s="92">
        <f t="shared" si="721"/>
        <v>64.56294846705805</v>
      </c>
      <c r="X34" s="91">
        <f t="shared" si="721"/>
        <v>58.093313121104934</v>
      </c>
      <c r="Y34" s="92">
        <f t="shared" si="721"/>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722">AK13/AK33</f>
        <v>239.625</v>
      </c>
      <c r="AL34" s="91">
        <f t="shared" si="722"/>
        <v>200.4375</v>
      </c>
      <c r="AM34" s="92">
        <f t="shared" si="722"/>
        <v>415.3125</v>
      </c>
      <c r="AN34" s="91">
        <f t="shared" si="722"/>
        <v>233.375</v>
      </c>
      <c r="AO34" s="92">
        <f t="shared" si="722"/>
        <v>210.125</v>
      </c>
      <c r="AP34" s="216">
        <f t="shared" si="722"/>
        <v>271.3125</v>
      </c>
      <c r="AQ34" s="92">
        <f t="shared" si="722"/>
        <v>254.6875</v>
      </c>
      <c r="AR34" s="216">
        <f t="shared" si="722"/>
        <v>218.75</v>
      </c>
      <c r="AS34" s="92">
        <f t="shared" si="722"/>
        <v>236.5</v>
      </c>
      <c r="AT34" s="216">
        <f t="shared" si="722"/>
        <v>350.5</v>
      </c>
      <c r="AU34" s="92">
        <f t="shared" si="722"/>
        <v>242.1875</v>
      </c>
      <c r="AV34" s="135" t="s">
        <v>29</v>
      </c>
      <c r="AW34" s="155">
        <f>SUM(AJ34:AU34)/$AV$4</f>
        <v>258.625</v>
      </c>
      <c r="AX34" s="380">
        <f t="shared" ref="AX34:BE34" si="723">AX13/AX33</f>
        <v>268.1875</v>
      </c>
      <c r="AY34" s="92">
        <f t="shared" si="723"/>
        <v>259.75</v>
      </c>
      <c r="AZ34" s="91">
        <f t="shared" si="723"/>
        <v>330.5625</v>
      </c>
      <c r="BA34" s="92">
        <f t="shared" si="723"/>
        <v>967.1875</v>
      </c>
      <c r="BB34" s="91">
        <f t="shared" si="723"/>
        <v>402.3125</v>
      </c>
      <c r="BC34" s="92">
        <f t="shared" si="723"/>
        <v>336.1875</v>
      </c>
      <c r="BD34" s="216">
        <f t="shared" si="723"/>
        <v>369.4375</v>
      </c>
      <c r="BE34" s="92">
        <f t="shared" si="723"/>
        <v>259.375</v>
      </c>
      <c r="BF34" s="216">
        <f>BF13/BF33</f>
        <v>244.75</v>
      </c>
      <c r="BG34" s="92">
        <f>BG13/BG33</f>
        <v>231.6875</v>
      </c>
      <c r="BH34" s="216">
        <f>BH13/BH33</f>
        <v>220.8125</v>
      </c>
      <c r="BI34" s="92">
        <f>BI13/BI33</f>
        <v>232.875</v>
      </c>
      <c r="BJ34" s="135" t="s">
        <v>29</v>
      </c>
      <c r="BK34" s="155">
        <f>SUM(AX34:BI34)/$BJ$4</f>
        <v>343.59375</v>
      </c>
      <c r="BL34" s="380">
        <f t="shared" ref="BL34:BQ34" si="724">BL13/BL33</f>
        <v>250.0625</v>
      </c>
      <c r="BM34" s="92">
        <f t="shared" si="724"/>
        <v>234.9375</v>
      </c>
      <c r="BN34" s="866">
        <f t="shared" si="724"/>
        <v>263.75</v>
      </c>
      <c r="BO34" s="92">
        <f t="shared" si="724"/>
        <v>725.875</v>
      </c>
      <c r="BP34" s="91">
        <f t="shared" si="724"/>
        <v>232.5</v>
      </c>
      <c r="BQ34" s="92">
        <f t="shared" si="724"/>
        <v>244.75</v>
      </c>
      <c r="BR34" s="216">
        <f t="shared" ref="BR34" si="725">BR13/BR33</f>
        <v>312.5625</v>
      </c>
      <c r="BS34" s="92">
        <f t="shared" ref="BS34:BT34" si="726">BS13/BS33</f>
        <v>244.75</v>
      </c>
      <c r="BT34" s="216">
        <f t="shared" si="726"/>
        <v>264.5</v>
      </c>
      <c r="BU34" s="216">
        <f t="shared" ref="BU34:BV34" si="727">BU13/BU33</f>
        <v>309.875</v>
      </c>
      <c r="BV34" s="216">
        <f t="shared" si="727"/>
        <v>219.1875</v>
      </c>
      <c r="BW34" s="216">
        <f t="shared" ref="BW34" si="728">BW13/BW33</f>
        <v>220</v>
      </c>
      <c r="BX34" s="135" t="s">
        <v>29</v>
      </c>
      <c r="BY34" s="155">
        <f>SUM(BL34:BW34)/$BX$4</f>
        <v>293.5625</v>
      </c>
      <c r="BZ34" s="216">
        <f t="shared" ref="BZ34:CA34" si="729">BZ13/BZ33</f>
        <v>239</v>
      </c>
      <c r="CA34" s="92">
        <f t="shared" si="729"/>
        <v>217.21428571428572</v>
      </c>
      <c r="CB34" s="866">
        <f t="shared" ref="CB34:CC34" si="730">CB13/CB33</f>
        <v>227.46666666666667</v>
      </c>
      <c r="CC34" s="92">
        <f t="shared" si="730"/>
        <v>285.07142857142856</v>
      </c>
      <c r="CD34" s="91">
        <f t="shared" ref="CD34:CE34" si="731">CD13/CD33</f>
        <v>230</v>
      </c>
      <c r="CE34" s="92">
        <f t="shared" si="731"/>
        <v>225.5625</v>
      </c>
      <c r="CF34" s="216">
        <f t="shared" ref="CF34:CG34" si="732">CF13/CF33</f>
        <v>228.1875</v>
      </c>
      <c r="CG34" s="92">
        <f t="shared" si="732"/>
        <v>247.875</v>
      </c>
      <c r="CH34" s="216">
        <f t="shared" ref="CH34:CI34" si="733">CH13/CH33</f>
        <v>226.875</v>
      </c>
      <c r="CI34" s="216">
        <f t="shared" si="733"/>
        <v>198.875</v>
      </c>
      <c r="CJ34" s="216">
        <f t="shared" ref="CJ34:CK34" si="734">CJ13/CJ33</f>
        <v>189.9375</v>
      </c>
      <c r="CK34" s="216">
        <f t="shared" si="734"/>
        <v>207.375</v>
      </c>
      <c r="CL34" s="135" t="s">
        <v>29</v>
      </c>
      <c r="CM34" s="155">
        <f>SUM(BZ34:CK34)/$CL$4</f>
        <v>226.95332341269841</v>
      </c>
      <c r="CN34" s="216">
        <f t="shared" ref="CN34:CO34" si="735">CN13/CN33</f>
        <v>205</v>
      </c>
      <c r="CO34" s="92">
        <f t="shared" si="735"/>
        <v>226.13333333333333</v>
      </c>
      <c r="CP34" s="866">
        <f t="shared" ref="CP34:CQ34" si="736">CP13/CP33</f>
        <v>231.13333333333333</v>
      </c>
      <c r="CQ34" s="92">
        <f t="shared" si="736"/>
        <v>248.33333333333334</v>
      </c>
      <c r="CR34" s="91">
        <f t="shared" ref="CR34:CS34" si="737">CR13/CR33</f>
        <v>224.42857142857142</v>
      </c>
      <c r="CS34" s="92">
        <f t="shared" si="737"/>
        <v>227.92307692307693</v>
      </c>
      <c r="CT34" s="216">
        <f t="shared" ref="CT34:CU34" si="738">CT13/CT33</f>
        <v>267.15384615384613</v>
      </c>
      <c r="CU34" s="92">
        <f t="shared" si="738"/>
        <v>248.78571428571428</v>
      </c>
      <c r="CV34" s="216">
        <f t="shared" ref="CV34:CW34" si="739">CV13/CV33</f>
        <v>195.5</v>
      </c>
      <c r="CW34" s="1068">
        <f t="shared" si="739"/>
        <v>170.85714285714286</v>
      </c>
      <c r="CX34" s="216">
        <f t="shared" ref="CX34:CY34" si="740">CX13/CX33</f>
        <v>157.6875</v>
      </c>
      <c r="CY34" s="92">
        <f t="shared" si="740"/>
        <v>144.5625</v>
      </c>
      <c r="CZ34" s="135" t="s">
        <v>29</v>
      </c>
      <c r="DA34" s="155">
        <f>SUM(CN34:CY34)/$CZ$4</f>
        <v>212.29152930402927</v>
      </c>
      <c r="DB34" s="216">
        <f t="shared" ref="DB34:DC34" si="741">DB13/DB33</f>
        <v>141.4375</v>
      </c>
      <c r="DC34" s="92">
        <f t="shared" si="741"/>
        <v>160.6</v>
      </c>
      <c r="DD34" s="866">
        <f t="shared" ref="DD34:DE34" si="742">DD13/DD33</f>
        <v>111.94117647058823</v>
      </c>
      <c r="DE34" s="92">
        <f t="shared" si="742"/>
        <v>144.35294117647058</v>
      </c>
      <c r="DF34" s="91">
        <f t="shared" ref="DF34:DG34" si="743">DF13/DF33</f>
        <v>117.94117647058823</v>
      </c>
      <c r="DG34" s="92">
        <f t="shared" si="743"/>
        <v>121.4375</v>
      </c>
      <c r="DH34" s="216">
        <f t="shared" ref="DH34:DI34" si="744">DH13/DH33</f>
        <v>206.5</v>
      </c>
      <c r="DI34" s="92">
        <f t="shared" si="744"/>
        <v>187.125</v>
      </c>
      <c r="DJ34" s="216">
        <f t="shared" ref="DJ34:DK34" si="745">DJ13/DJ33</f>
        <v>164.26666666666668</v>
      </c>
      <c r="DK34" s="92">
        <f t="shared" si="745"/>
        <v>160.33333333333334</v>
      </c>
      <c r="DL34" s="216">
        <f t="shared" ref="DL34" si="746">DL13/DL33</f>
        <v>152.35714285714286</v>
      </c>
      <c r="DM34" s="92"/>
      <c r="DN34" s="135" t="s">
        <v>29</v>
      </c>
      <c r="DO34" s="155">
        <f>SUM(DB34:DM34)/$DN$4</f>
        <v>151.66294881588999</v>
      </c>
      <c r="DP34" s="216"/>
      <c r="DQ34" s="92"/>
      <c r="DR34" s="866"/>
      <c r="DS34" s="92"/>
      <c r="DT34" s="91"/>
      <c r="DU34" s="92"/>
      <c r="DV34" s="216"/>
      <c r="DW34" s="92"/>
      <c r="DX34" s="216"/>
      <c r="DY34" s="92"/>
      <c r="DZ34" s="216"/>
      <c r="EA34" s="92"/>
      <c r="EB34" s="135" t="s">
        <v>29</v>
      </c>
      <c r="EC34" s="155" t="e">
        <f>SUM(DP34:EA34)/$EB$4</f>
        <v>#DIV/0!</v>
      </c>
      <c r="ED34" s="664">
        <f>AX34-AU34</f>
        <v>26</v>
      </c>
      <c r="EE34" s="663">
        <f>ED34/AU34</f>
        <v>0.10735483870967742</v>
      </c>
      <c r="EF34" s="664">
        <f>AY34-AX34</f>
        <v>-8.4375</v>
      </c>
      <c r="EG34" s="663">
        <f>EF34/AX34</f>
        <v>-3.1461197855977625E-2</v>
      </c>
      <c r="EH34" s="664">
        <f>AZ34-AY34</f>
        <v>70.8125</v>
      </c>
      <c r="EI34" s="663">
        <f>EH34/AY34</f>
        <v>0.2726179018286814</v>
      </c>
      <c r="EJ34" s="664">
        <f>BA34-AZ34</f>
        <v>636.625</v>
      </c>
      <c r="EK34" s="663">
        <f>EJ34/AZ34</f>
        <v>1.9258839100018907</v>
      </c>
      <c r="EL34" s="664">
        <f>BB34-BA34</f>
        <v>-564.875</v>
      </c>
      <c r="EM34" s="663">
        <f>EL34/BA34</f>
        <v>-0.58403877221324718</v>
      </c>
      <c r="EN34" s="664">
        <f>BC34-BB34</f>
        <v>-66.125</v>
      </c>
      <c r="EO34" s="663">
        <f>EN34/BB34</f>
        <v>-0.1643622805654808</v>
      </c>
      <c r="EP34" s="664">
        <f>BD34-BC34</f>
        <v>33.25</v>
      </c>
      <c r="EQ34" s="663">
        <f>EP34/BC34</f>
        <v>9.8903141847927117E-2</v>
      </c>
      <c r="ER34" s="664">
        <f>BE34-BD34</f>
        <v>-110.0625</v>
      </c>
      <c r="ES34" s="663">
        <f>ER34/BD34</f>
        <v>-0.29791913381830487</v>
      </c>
      <c r="ET34" s="664">
        <f>BF34-BE34</f>
        <v>-14.625</v>
      </c>
      <c r="EU34" s="663">
        <f>ET34/BE34</f>
        <v>-5.6385542168674696E-2</v>
      </c>
      <c r="EV34" s="664">
        <f>BG34-BF34</f>
        <v>-13.0625</v>
      </c>
      <c r="EW34" s="109">
        <f>EV34/BF34</f>
        <v>-5.3370786516853931E-2</v>
      </c>
      <c r="EX34" s="664">
        <f>BH34-BG34</f>
        <v>-10.875</v>
      </c>
      <c r="EY34" s="663">
        <f>EX34/BG34</f>
        <v>-4.6938224979768003E-2</v>
      </c>
      <c r="EZ34" s="664">
        <f>BI34-BH34</f>
        <v>12.0625</v>
      </c>
      <c r="FA34" s="663">
        <f>EZ34/BH34</f>
        <v>5.4627795075007077E-2</v>
      </c>
      <c r="FB34" s="664">
        <f>BL34-BI34</f>
        <v>17.1875</v>
      </c>
      <c r="FC34" s="663">
        <f>FB34/BI34</f>
        <v>7.3805689747718728E-2</v>
      </c>
      <c r="FD34" s="316">
        <f>BM34-BL34</f>
        <v>-15.125</v>
      </c>
      <c r="FE34" s="402">
        <f>FD34/BL34</f>
        <v>-6.0484878780304924E-2</v>
      </c>
      <c r="FF34" s="316">
        <f>BN34-BM34</f>
        <v>28.8125</v>
      </c>
      <c r="FG34" s="402">
        <f>FF34/BM34</f>
        <v>0.1226389997339718</v>
      </c>
      <c r="FH34" s="316">
        <f>BO34-BN34</f>
        <v>462.125</v>
      </c>
      <c r="FI34" s="402">
        <f>FH34/BN34</f>
        <v>1.7521327014218009</v>
      </c>
      <c r="FJ34" s="316">
        <f>BP34-BO34</f>
        <v>-493.375</v>
      </c>
      <c r="FK34" s="402">
        <f>FJ34/BO34</f>
        <v>-0.67969691751334593</v>
      </c>
      <c r="FL34" s="316">
        <f>BQ34-BP34</f>
        <v>12.25</v>
      </c>
      <c r="FM34" s="402">
        <f>FL34/BP34</f>
        <v>5.2688172043010753E-2</v>
      </c>
      <c r="FN34" s="316">
        <f>BR34-BQ34</f>
        <v>67.8125</v>
      </c>
      <c r="FO34" s="402">
        <f>FN34/BQ34</f>
        <v>0.27706843718079671</v>
      </c>
      <c r="FP34" s="316">
        <f>BS34-BR34</f>
        <v>-67.8125</v>
      </c>
      <c r="FQ34" s="402">
        <f>FP34/BR34</f>
        <v>-0.21695660867826436</v>
      </c>
      <c r="FR34" s="316">
        <f>BT34-BS34</f>
        <v>19.75</v>
      </c>
      <c r="FS34" s="402">
        <f>FR34/BS34</f>
        <v>8.0694586312563835E-2</v>
      </c>
      <c r="FT34" s="316">
        <f>BU34-BT34</f>
        <v>45.375</v>
      </c>
      <c r="FU34" s="402">
        <f>FT34/BT34</f>
        <v>0.17155009451795841</v>
      </c>
      <c r="FV34" s="316">
        <f>BV34-BU34</f>
        <v>-90.6875</v>
      </c>
      <c r="FW34" s="402">
        <f>FV34/BU34</f>
        <v>-0.29265832997176283</v>
      </c>
      <c r="FX34" s="316">
        <f>BW34-BV34</f>
        <v>0.8125</v>
      </c>
      <c r="FY34" s="402">
        <f>FX34/BV34</f>
        <v>3.7068719703450244E-3</v>
      </c>
      <c r="FZ34" s="316">
        <f>BZ34-BW34</f>
        <v>19</v>
      </c>
      <c r="GA34" s="402">
        <f>FZ34/BW34</f>
        <v>8.6363636363636365E-2</v>
      </c>
      <c r="GB34" s="316">
        <f>CA34-BZ34</f>
        <v>-21.785714285714278</v>
      </c>
      <c r="GC34" s="402">
        <f>GB34/BZ34</f>
        <v>-9.1153616258218731E-2</v>
      </c>
      <c r="GD34" s="316">
        <f>CB34-CA34</f>
        <v>10.252380952380946</v>
      </c>
      <c r="GE34" s="402">
        <f>GD34/CA34</f>
        <v>4.7199386166831059E-2</v>
      </c>
      <c r="GF34" s="316">
        <f>CC34-CB34</f>
        <v>57.604761904761887</v>
      </c>
      <c r="GG34" s="402">
        <f>GF34/CB34</f>
        <v>0.25324485010885939</v>
      </c>
      <c r="GH34" s="316">
        <f>CD34-CC34</f>
        <v>-55.071428571428555</v>
      </c>
      <c r="GI34" s="402">
        <f>GH34/CC34</f>
        <v>-0.19318466549736904</v>
      </c>
      <c r="GJ34" s="316">
        <f>CE34-CD34</f>
        <v>-4.4375</v>
      </c>
      <c r="GK34" s="402">
        <f>GJ34/CD34</f>
        <v>-1.9293478260869565E-2</v>
      </c>
      <c r="GL34" s="316">
        <f>CF34-CE34</f>
        <v>2.625</v>
      </c>
      <c r="GM34" s="402">
        <f>GL34/CE34</f>
        <v>1.1637572734829594E-2</v>
      </c>
      <c r="GN34" s="316">
        <f>CG34-CF34</f>
        <v>19.6875</v>
      </c>
      <c r="GO34" s="402">
        <f>GN34/CF34</f>
        <v>8.6277732128184056E-2</v>
      </c>
      <c r="GP34" s="316">
        <f>CH34-CG34</f>
        <v>-21</v>
      </c>
      <c r="GQ34" s="402">
        <f>GP34/CG34</f>
        <v>-8.4720121028744322E-2</v>
      </c>
      <c r="GR34" s="316">
        <f>CI34-CH34</f>
        <v>-28</v>
      </c>
      <c r="GS34" s="402">
        <f>GR34/CH34</f>
        <v>-0.12341597796143251</v>
      </c>
      <c r="GT34" s="316">
        <f>CJ34-CI34</f>
        <v>-8.9375</v>
      </c>
      <c r="GU34" s="402">
        <f>GT34/CI34</f>
        <v>-4.4940289126335638E-2</v>
      </c>
      <c r="GV34" s="316">
        <f>CK34-CJ34</f>
        <v>17.4375</v>
      </c>
      <c r="GW34" s="402">
        <f>GV34/CJ34</f>
        <v>9.1806515301085884E-2</v>
      </c>
      <c r="GX34" s="316">
        <f>CN34-CK34</f>
        <v>-2.375</v>
      </c>
      <c r="GY34" s="402">
        <f>GX34/CK34</f>
        <v>-1.1452682338758288E-2</v>
      </c>
      <c r="GZ34" s="316">
        <f>CO34-CN34</f>
        <v>21.133333333333326</v>
      </c>
      <c r="HA34" s="402">
        <f>GZ34/CN34</f>
        <v>0.1030894308943089</v>
      </c>
      <c r="HB34" s="316">
        <f>CP34-CO34</f>
        <v>5</v>
      </c>
      <c r="HC34" s="402">
        <f>HB34/CO34</f>
        <v>2.2110849056603776E-2</v>
      </c>
      <c r="HD34" s="316">
        <f>CQ34-CP34</f>
        <v>17.200000000000017</v>
      </c>
      <c r="HE34" s="402">
        <f>HD34/CP34</f>
        <v>7.4415921546005265E-2</v>
      </c>
      <c r="HF34" s="316">
        <f>CR34-CQ34</f>
        <v>-23.904761904761926</v>
      </c>
      <c r="HG34" s="402">
        <f>HF34/CQ34</f>
        <v>-9.6260786193672176E-2</v>
      </c>
      <c r="HH34" s="316">
        <f>CS34-CR34</f>
        <v>3.4945054945055176</v>
      </c>
      <c r="HI34" s="402">
        <f>HH34/CR34</f>
        <v>1.5570680115556094E-2</v>
      </c>
      <c r="HJ34" s="316">
        <f>CT34-CS34</f>
        <v>39.230769230769198</v>
      </c>
      <c r="HK34" s="402">
        <f>HJ34/CS34</f>
        <v>0.17212284846439405</v>
      </c>
      <c r="HL34" s="316">
        <f>CU34-CT34</f>
        <v>-18.368131868131854</v>
      </c>
      <c r="HM34" s="402">
        <f>HL34/CT34</f>
        <v>-6.8754884620130755E-2</v>
      </c>
      <c r="HN34" s="316">
        <f>CV34-CU34</f>
        <v>-53.285714285714278</v>
      </c>
      <c r="HO34" s="402">
        <f>HN34/CU34</f>
        <v>-0.21418317542348547</v>
      </c>
      <c r="HP34" s="316">
        <f>CW34-CV34</f>
        <v>-24.642857142857139</v>
      </c>
      <c r="HQ34" s="402">
        <f>HP34/CV34</f>
        <v>-0.1260504201680672</v>
      </c>
      <c r="HR34" s="316">
        <f>CX34-CW34</f>
        <v>-13.169642857142861</v>
      </c>
      <c r="HS34" s="402">
        <f>HR34/CW34</f>
        <v>-7.7079849498327788E-2</v>
      </c>
      <c r="HT34" s="316">
        <f>CY34-CX34</f>
        <v>-13.125</v>
      </c>
      <c r="HU34" s="402">
        <f>HT34/CX34</f>
        <v>-8.3234244946492272E-2</v>
      </c>
      <c r="HV34" s="316">
        <f>DB34-CY34</f>
        <v>-3.125</v>
      </c>
      <c r="HW34" s="402">
        <f>HV34/CY34</f>
        <v>-2.1616947686986597E-2</v>
      </c>
      <c r="HX34" s="316">
        <f>DC34-DB34</f>
        <v>19.162499999999994</v>
      </c>
      <c r="HY34" s="402">
        <f>HX34/DB34</f>
        <v>0.13548387096774189</v>
      </c>
      <c r="HZ34" s="316">
        <f>DD34-DC34</f>
        <v>-48.658823529411762</v>
      </c>
      <c r="IA34" s="402">
        <f>HZ34/DD34</f>
        <v>-0.4346820809248555</v>
      </c>
      <c r="IB34" s="316">
        <f>DE34-DD34</f>
        <v>32.411764705882348</v>
      </c>
      <c r="IC34" s="402">
        <f>IB34/DD34</f>
        <v>0.28954282711508139</v>
      </c>
      <c r="ID34" s="316">
        <f>DF34-DE34</f>
        <v>-26.411764705882348</v>
      </c>
      <c r="IE34" s="402">
        <f>ID34/DO34</f>
        <v>-0.17414777249217736</v>
      </c>
      <c r="IF34" s="316">
        <f>DG34-DF34</f>
        <v>3.496323529411768</v>
      </c>
      <c r="IG34" s="402">
        <f>IF34/DF34</f>
        <v>2.9644638403990054E-2</v>
      </c>
      <c r="IH34" s="316">
        <f>DH34-DG34</f>
        <v>85.0625</v>
      </c>
      <c r="II34" s="402">
        <f>IH34/DG34</f>
        <v>0.70046320123520334</v>
      </c>
      <c r="IJ34" s="316">
        <f>DI34-DH34</f>
        <v>-19.375</v>
      </c>
      <c r="IK34" s="402">
        <f>IJ34/DH34</f>
        <v>-9.3825665859564158E-2</v>
      </c>
      <c r="IL34" s="316">
        <f>DJ34-DI34</f>
        <v>-22.85833333333332</v>
      </c>
      <c r="IM34" s="402">
        <f>IL34/DI34</f>
        <v>-0.12215542195502108</v>
      </c>
      <c r="IN34" s="316">
        <f>DK34-DJ34</f>
        <v>-3.9333333333333371</v>
      </c>
      <c r="IO34" s="402">
        <f>IN34/DJ34</f>
        <v>-2.3944805194805217E-2</v>
      </c>
      <c r="IP34" s="316">
        <f>DL34-DK34</f>
        <v>-7.9761904761904816</v>
      </c>
      <c r="IQ34" s="402">
        <f>IP34/DK34</f>
        <v>-4.9747549747549781E-2</v>
      </c>
      <c r="IR34" s="316">
        <f>EK34-EJ34</f>
        <v>-634.69911608999814</v>
      </c>
      <c r="IS34" s="402">
        <f>IR34/EJ34</f>
        <v>-0.99697485346946502</v>
      </c>
      <c r="IT34" s="316">
        <f t="shared" si="317"/>
        <v>0</v>
      </c>
      <c r="IU34" s="402" t="e">
        <f t="shared" si="318"/>
        <v>#DIV/0!</v>
      </c>
      <c r="IV34" s="316">
        <f t="shared" si="319"/>
        <v>0</v>
      </c>
      <c r="IW34" s="402" t="e">
        <f t="shared" si="320"/>
        <v>#DIV/0!</v>
      </c>
      <c r="IX34" s="316">
        <f t="shared" si="321"/>
        <v>0</v>
      </c>
      <c r="IY34" s="402" t="e">
        <f t="shared" si="322"/>
        <v>#DIV/0!</v>
      </c>
      <c r="IZ34" s="316">
        <f t="shared" si="323"/>
        <v>0</v>
      </c>
      <c r="JA34" s="402" t="e">
        <f t="shared" si="324"/>
        <v>#DIV/0!</v>
      </c>
      <c r="JB34" s="316">
        <f t="shared" si="325"/>
        <v>0</v>
      </c>
      <c r="JC34" s="402" t="e">
        <f t="shared" si="326"/>
        <v>#DIV/0!</v>
      </c>
      <c r="JD34" s="316">
        <f t="shared" si="327"/>
        <v>0</v>
      </c>
      <c r="JE34" s="402" t="e">
        <f t="shared" si="328"/>
        <v>#DIV/0!</v>
      </c>
      <c r="JF34" s="316">
        <f t="shared" si="329"/>
        <v>0</v>
      </c>
      <c r="JG34" s="402" t="e">
        <f t="shared" si="330"/>
        <v>#DIV/0!</v>
      </c>
      <c r="JH34" s="316">
        <f t="shared" si="331"/>
        <v>0</v>
      </c>
      <c r="JI34" s="402" t="e">
        <f t="shared" si="332"/>
        <v>#DIV/0!</v>
      </c>
      <c r="JJ34" s="316">
        <f t="shared" si="333"/>
        <v>0</v>
      </c>
      <c r="JK34" s="402" t="e">
        <f t="shared" si="334"/>
        <v>#DIV/0!</v>
      </c>
      <c r="JL34" s="316">
        <f t="shared" si="335"/>
        <v>0</v>
      </c>
      <c r="JM34" s="402" t="e">
        <f t="shared" si="336"/>
        <v>#DIV/0!</v>
      </c>
      <c r="JN34" s="316">
        <f t="shared" si="337"/>
        <v>0</v>
      </c>
      <c r="JO34" s="402" t="e">
        <f t="shared" si="338"/>
        <v>#DIV/0!</v>
      </c>
      <c r="JP34" s="316">
        <f t="shared" si="339"/>
        <v>0</v>
      </c>
      <c r="JQ34" s="402" t="e">
        <f t="shared" si="340"/>
        <v>#DIV/0!</v>
      </c>
      <c r="JR34" s="216">
        <f>CX34</f>
        <v>157.6875</v>
      </c>
      <c r="JS34" s="1068">
        <f>DL34</f>
        <v>152.35714285714286</v>
      </c>
      <c r="JT34" s="664">
        <f>JS34-JR34</f>
        <v>-5.3303571428571388</v>
      </c>
      <c r="JU34" s="109">
        <f>IF(ISERROR(JT34/JR34),0,JT34/JR34)</f>
        <v>-3.380329539663663E-2</v>
      </c>
      <c r="JV34" s="698"/>
      <c r="JW34" s="698"/>
      <c r="JX34" s="698"/>
      <c r="JY34" s="93" t="str">
        <f>E34</f>
        <v>Average Number of Calls/Call Agent</v>
      </c>
      <c r="JZ34" s="278" t="e">
        <f>#REF!</f>
        <v>#REF!</v>
      </c>
      <c r="KA34" s="278" t="e">
        <f>#REF!</f>
        <v>#REF!</v>
      </c>
      <c r="KB34" s="278" t="e">
        <f>#REF!</f>
        <v>#REF!</v>
      </c>
      <c r="KC34" s="278" t="e">
        <f>#REF!</f>
        <v>#REF!</v>
      </c>
      <c r="KD34" s="278" t="e">
        <f>#REF!</f>
        <v>#REF!</v>
      </c>
      <c r="KE34" s="278" t="e">
        <f>#REF!</f>
        <v>#REF!</v>
      </c>
      <c r="KF34" s="278" t="e">
        <f>#REF!</f>
        <v>#REF!</v>
      </c>
      <c r="KG34" s="278" t="e">
        <f>#REF!</f>
        <v>#REF!</v>
      </c>
      <c r="KH34" s="278" t="e">
        <f>#REF!</f>
        <v>#REF!</v>
      </c>
      <c r="KI34" s="278" t="e">
        <f>#REF!</f>
        <v>#REF!</v>
      </c>
      <c r="KJ34" s="278" t="e">
        <f>#REF!</f>
        <v>#REF!</v>
      </c>
      <c r="KK34" s="279">
        <f t="shared" ref="KK34:KU35" si="747">AJ34</f>
        <v>230.6875</v>
      </c>
      <c r="KL34" s="279">
        <f t="shared" si="747"/>
        <v>239.625</v>
      </c>
      <c r="KM34" s="279">
        <f t="shared" si="747"/>
        <v>200.4375</v>
      </c>
      <c r="KN34" s="279">
        <f t="shared" si="747"/>
        <v>415.3125</v>
      </c>
      <c r="KO34" s="279">
        <f t="shared" si="747"/>
        <v>233.375</v>
      </c>
      <c r="KP34" s="279">
        <f t="shared" si="747"/>
        <v>210.125</v>
      </c>
      <c r="KQ34" s="279">
        <f t="shared" si="747"/>
        <v>271.3125</v>
      </c>
      <c r="KR34" s="279">
        <f t="shared" si="747"/>
        <v>254.6875</v>
      </c>
      <c r="KS34" s="279">
        <f t="shared" si="747"/>
        <v>218.75</v>
      </c>
      <c r="KT34" s="279">
        <f t="shared" si="747"/>
        <v>236.5</v>
      </c>
      <c r="KU34" s="279">
        <f t="shared" si="747"/>
        <v>350.5</v>
      </c>
      <c r="KV34" s="279">
        <f>AU34</f>
        <v>242.1875</v>
      </c>
      <c r="KW34" s="279">
        <f t="shared" si="714"/>
        <v>268.1875</v>
      </c>
      <c r="KX34" s="279">
        <f t="shared" si="714"/>
        <v>259.75</v>
      </c>
      <c r="KY34" s="279">
        <f t="shared" si="714"/>
        <v>330.5625</v>
      </c>
      <c r="KZ34" s="279">
        <f t="shared" si="714"/>
        <v>967.1875</v>
      </c>
      <c r="LA34" s="279">
        <f t="shared" si="714"/>
        <v>402.3125</v>
      </c>
      <c r="LB34" s="279">
        <f>BC34</f>
        <v>336.1875</v>
      </c>
      <c r="LC34" s="279">
        <f t="shared" si="715"/>
        <v>369.4375</v>
      </c>
      <c r="LD34" s="279">
        <f t="shared" si="715"/>
        <v>259.375</v>
      </c>
      <c r="LE34" s="279">
        <f t="shared" si="715"/>
        <v>244.75</v>
      </c>
      <c r="LF34" s="279">
        <f t="shared" si="715"/>
        <v>231.6875</v>
      </c>
      <c r="LG34" s="279">
        <f t="shared" si="715"/>
        <v>220.8125</v>
      </c>
      <c r="LH34" s="279">
        <f t="shared" si="715"/>
        <v>232.875</v>
      </c>
      <c r="LI34" s="796">
        <f t="shared" si="716"/>
        <v>250.0625</v>
      </c>
      <c r="LJ34" s="796">
        <f t="shared" si="716"/>
        <v>234.9375</v>
      </c>
      <c r="LK34" s="796">
        <f t="shared" si="716"/>
        <v>263.75</v>
      </c>
      <c r="LL34" s="796">
        <f t="shared" si="716"/>
        <v>725.875</v>
      </c>
      <c r="LM34" s="796">
        <f t="shared" si="716"/>
        <v>232.5</v>
      </c>
      <c r="LN34" s="796">
        <f t="shared" si="716"/>
        <v>244.75</v>
      </c>
      <c r="LO34" s="796">
        <f t="shared" si="716"/>
        <v>312.5625</v>
      </c>
      <c r="LP34" s="796">
        <f t="shared" si="716"/>
        <v>244.75</v>
      </c>
      <c r="LQ34" s="796">
        <f t="shared" si="716"/>
        <v>264.5</v>
      </c>
      <c r="LR34" s="796">
        <f t="shared" si="716"/>
        <v>309.875</v>
      </c>
      <c r="LS34" s="796">
        <f t="shared" si="716"/>
        <v>219.1875</v>
      </c>
      <c r="LT34" s="796">
        <f t="shared" si="716"/>
        <v>220</v>
      </c>
      <c r="LU34" s="908">
        <f t="shared" si="717"/>
        <v>239</v>
      </c>
      <c r="LV34" s="908">
        <f t="shared" si="717"/>
        <v>217.21428571428572</v>
      </c>
      <c r="LW34" s="908">
        <f t="shared" si="717"/>
        <v>227.46666666666667</v>
      </c>
      <c r="LX34" s="908">
        <f t="shared" si="717"/>
        <v>285.07142857142856</v>
      </c>
      <c r="LY34" s="908">
        <f t="shared" si="717"/>
        <v>230</v>
      </c>
      <c r="LZ34" s="908">
        <f t="shared" si="717"/>
        <v>225.5625</v>
      </c>
      <c r="MA34" s="908">
        <f t="shared" si="717"/>
        <v>228.1875</v>
      </c>
      <c r="MB34" s="908">
        <f t="shared" si="717"/>
        <v>247.875</v>
      </c>
      <c r="MC34" s="908">
        <f t="shared" si="717"/>
        <v>226.875</v>
      </c>
      <c r="MD34" s="908">
        <f t="shared" si="717"/>
        <v>198.875</v>
      </c>
      <c r="ME34" s="908">
        <f t="shared" si="717"/>
        <v>189.9375</v>
      </c>
      <c r="MF34" s="908">
        <f t="shared" si="717"/>
        <v>207.375</v>
      </c>
      <c r="MG34" s="967">
        <f t="shared" si="718"/>
        <v>205</v>
      </c>
      <c r="MH34" s="967">
        <f t="shared" si="718"/>
        <v>226.13333333333333</v>
      </c>
      <c r="MI34" s="967">
        <f t="shared" si="718"/>
        <v>231.13333333333333</v>
      </c>
      <c r="MJ34" s="967">
        <f t="shared" si="718"/>
        <v>248.33333333333334</v>
      </c>
      <c r="MK34" s="967">
        <f t="shared" si="718"/>
        <v>224.42857142857142</v>
      </c>
      <c r="ML34" s="967">
        <f t="shared" si="718"/>
        <v>227.92307692307693</v>
      </c>
      <c r="MM34" s="967">
        <f t="shared" si="718"/>
        <v>267.15384615384613</v>
      </c>
      <c r="MN34" s="967">
        <f t="shared" si="718"/>
        <v>248.78571428571428</v>
      </c>
      <c r="MO34" s="967">
        <f t="shared" si="718"/>
        <v>195.5</v>
      </c>
      <c r="MP34" s="967">
        <f t="shared" si="718"/>
        <v>170.85714285714286</v>
      </c>
      <c r="MQ34" s="967">
        <f t="shared" si="718"/>
        <v>157.6875</v>
      </c>
      <c r="MR34" s="967">
        <f t="shared" si="718"/>
        <v>144.5625</v>
      </c>
      <c r="MS34" s="1163">
        <f t="shared" si="719"/>
        <v>141.4375</v>
      </c>
      <c r="MT34" s="1163">
        <f t="shared" si="719"/>
        <v>160.6</v>
      </c>
      <c r="MU34" s="1163">
        <f t="shared" si="719"/>
        <v>111.94117647058823</v>
      </c>
      <c r="MV34" s="1163">
        <f t="shared" si="719"/>
        <v>144.35294117647058</v>
      </c>
      <c r="MW34" s="1163">
        <f t="shared" si="719"/>
        <v>117.94117647058823</v>
      </c>
      <c r="MX34" s="1163">
        <f t="shared" si="719"/>
        <v>121.4375</v>
      </c>
      <c r="MY34" s="1163">
        <f t="shared" si="719"/>
        <v>206.5</v>
      </c>
      <c r="MZ34" s="1163">
        <f t="shared" si="719"/>
        <v>187.125</v>
      </c>
      <c r="NA34" s="1163">
        <f t="shared" si="719"/>
        <v>164.26666666666668</v>
      </c>
      <c r="NB34" s="1163">
        <f t="shared" si="719"/>
        <v>160.33333333333334</v>
      </c>
      <c r="NC34" s="1163">
        <f t="shared" si="719"/>
        <v>152.35714285714286</v>
      </c>
      <c r="ND34" s="1163">
        <f t="shared" si="719"/>
        <v>0</v>
      </c>
      <c r="NE34" s="1185">
        <f t="shared" si="720"/>
        <v>0</v>
      </c>
      <c r="NF34" s="1185">
        <f t="shared" si="720"/>
        <v>0</v>
      </c>
      <c r="NG34" s="1185">
        <f t="shared" si="720"/>
        <v>0</v>
      </c>
      <c r="NH34" s="1185">
        <f t="shared" si="720"/>
        <v>0</v>
      </c>
      <c r="NI34" s="1185">
        <f t="shared" si="720"/>
        <v>0</v>
      </c>
      <c r="NJ34" s="1185">
        <f t="shared" si="720"/>
        <v>0</v>
      </c>
      <c r="NK34" s="1185">
        <f t="shared" si="720"/>
        <v>0</v>
      </c>
      <c r="NL34" s="1185">
        <f t="shared" si="720"/>
        <v>0</v>
      </c>
      <c r="NM34" s="1185">
        <f t="shared" si="720"/>
        <v>0</v>
      </c>
      <c r="NN34" s="1185">
        <f t="shared" si="720"/>
        <v>0</v>
      </c>
      <c r="NO34" s="1185">
        <f t="shared" si="720"/>
        <v>0</v>
      </c>
      <c r="NP34" s="1185">
        <f t="shared" si="720"/>
        <v>0</v>
      </c>
    </row>
    <row r="35" spans="1:380" s="94" customFormat="1" ht="15.75" thickBot="1" x14ac:dyDescent="0.3">
      <c r="A35" s="767"/>
      <c r="B35" s="951">
        <v>4.3</v>
      </c>
      <c r="D35" s="452"/>
      <c r="E35" s="1241" t="s">
        <v>104</v>
      </c>
      <c r="F35" s="1241"/>
      <c r="G35" s="1242"/>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48">V11/V32</f>
        <v>2052.3001631321372</v>
      </c>
      <c r="W35" s="96">
        <f t="shared" si="748"/>
        <v>2578.1637312459229</v>
      </c>
      <c r="X35" s="95">
        <f t="shared" si="748"/>
        <v>2149.2504631969009</v>
      </c>
      <c r="Y35" s="96">
        <f t="shared" si="748"/>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49">AJ11/AJ32</f>
        <v>1951.8635170603675</v>
      </c>
      <c r="AK35" s="96">
        <f t="shared" si="749"/>
        <v>2407.4424415491699</v>
      </c>
      <c r="AL35" s="95">
        <f t="shared" si="749"/>
        <v>1986.6238630283574</v>
      </c>
      <c r="AM35" s="96">
        <f t="shared" si="749"/>
        <v>1857.1642785738086</v>
      </c>
      <c r="AN35" s="95">
        <f t="shared" si="749"/>
        <v>1823.3453473132372</v>
      </c>
      <c r="AO35" s="96">
        <f t="shared" ref="AO35:AT35" si="750">AO11/AO32</f>
        <v>1850.8412460436448</v>
      </c>
      <c r="AP35" s="630">
        <f t="shared" si="750"/>
        <v>1850.3333333333333</v>
      </c>
      <c r="AQ35" s="96">
        <f t="shared" si="750"/>
        <v>2171.5503113733203</v>
      </c>
      <c r="AR35" s="630">
        <f t="shared" si="750"/>
        <v>1761.015873015873</v>
      </c>
      <c r="AS35" s="96">
        <f t="shared" si="750"/>
        <v>1886.7118644067796</v>
      </c>
      <c r="AT35" s="630">
        <f t="shared" si="750"/>
        <v>1799.4679135762656</v>
      </c>
      <c r="AU35" s="96">
        <f>AU11/AU32</f>
        <v>1873.9333333333334</v>
      </c>
      <c r="AV35" s="136" t="s">
        <v>29</v>
      </c>
      <c r="AW35" s="156">
        <f>SUM(AJ35:AU35)/$AV$4</f>
        <v>1935.0244435506245</v>
      </c>
      <c r="AX35" s="381">
        <f t="shared" ref="AX35:BC35" si="751">AX11/AX32</f>
        <v>1846.5550000000001</v>
      </c>
      <c r="AY35" s="96">
        <f t="shared" si="751"/>
        <v>2213.7446245451538</v>
      </c>
      <c r="AZ35" s="95">
        <f t="shared" si="751"/>
        <v>1845.2666666666667</v>
      </c>
      <c r="BA35" s="96">
        <f t="shared" si="751"/>
        <v>1875.613450023031</v>
      </c>
      <c r="BB35" s="95">
        <f t="shared" si="751"/>
        <v>1866.107439417048</v>
      </c>
      <c r="BC35" s="96">
        <f t="shared" si="751"/>
        <v>1828.3763530391341</v>
      </c>
      <c r="BD35" s="630">
        <f t="shared" ref="BD35:BI35" si="752">BD11/BD32</f>
        <v>2053.7225642883013</v>
      </c>
      <c r="BE35" s="96">
        <f t="shared" si="752"/>
        <v>1821.1138819617622</v>
      </c>
      <c r="BF35" s="630">
        <f t="shared" si="752"/>
        <v>1722.443261417764</v>
      </c>
      <c r="BG35" s="96">
        <f t="shared" si="752"/>
        <v>1810.7377049180327</v>
      </c>
      <c r="BH35" s="630">
        <f t="shared" si="752"/>
        <v>1854.6987313008901</v>
      </c>
      <c r="BI35" s="96">
        <f t="shared" si="752"/>
        <v>2270.0500000000002</v>
      </c>
      <c r="BJ35" s="136" t="s">
        <v>29</v>
      </c>
      <c r="BK35" s="156">
        <f>SUM(AX35:BI35)/$BJ$4</f>
        <v>1917.3691397981486</v>
      </c>
      <c r="BL35" s="860">
        <f t="shared" ref="BL35:BM35" si="753">BL11/BL32</f>
        <v>1866.1311475409836</v>
      </c>
      <c r="BM35" s="96">
        <f t="shared" si="753"/>
        <v>1861.516129032258</v>
      </c>
      <c r="BN35" s="867">
        <f t="shared" ref="BN35:BO35" si="754">BN11/BN32</f>
        <v>1839.2857142857142</v>
      </c>
      <c r="BO35" s="96">
        <f t="shared" si="754"/>
        <v>1850.7936507936508</v>
      </c>
      <c r="BP35" s="95">
        <f t="shared" ref="BP35:BQ35" si="755">BP11/BP32</f>
        <v>1864.5079365079366</v>
      </c>
      <c r="BQ35" s="96">
        <f t="shared" si="755"/>
        <v>1891.8225806451612</v>
      </c>
      <c r="BR35" s="630">
        <f t="shared" ref="BR35" si="756">BR11/BR32</f>
        <v>2299.4677419354839</v>
      </c>
      <c r="BS35" s="96">
        <f t="shared" ref="BS35:BT35" si="757">BS11/BS32</f>
        <v>1828.9375</v>
      </c>
      <c r="BT35" s="630">
        <f t="shared" si="757"/>
        <v>1864.6190476190477</v>
      </c>
      <c r="BU35" s="630">
        <f t="shared" ref="BU35:BV35" si="758">BU11/BU32</f>
        <v>1859.203125</v>
      </c>
      <c r="BV35" s="630">
        <f t="shared" si="758"/>
        <v>1872.4375</v>
      </c>
      <c r="BW35" s="630">
        <f t="shared" ref="BW35" si="759">BW11/BW32</f>
        <v>1892.71875</v>
      </c>
      <c r="BX35" s="136" t="s">
        <v>29</v>
      </c>
      <c r="BY35" s="156">
        <f>SUM(BL35:BW35)/$BX$4</f>
        <v>1899.2867352800197</v>
      </c>
      <c r="BZ35" s="630">
        <f t="shared" ref="BZ35:CA35" si="760">BZ11/BZ32</f>
        <v>2359</v>
      </c>
      <c r="CA35" s="96">
        <f t="shared" si="760"/>
        <v>1923.5079365079366</v>
      </c>
      <c r="CB35" s="867">
        <f t="shared" ref="CB35:CC35" si="761">CB11/CB32</f>
        <v>1699.3661971830986</v>
      </c>
      <c r="CC35" s="96">
        <f t="shared" si="761"/>
        <v>1724.6428571428571</v>
      </c>
      <c r="CD35" s="95">
        <f t="shared" ref="CD35:CE35" si="762">CD11/CD32</f>
        <v>1721.2</v>
      </c>
      <c r="CE35" s="96">
        <f t="shared" si="762"/>
        <v>2040.6944444444443</v>
      </c>
      <c r="CF35" s="630">
        <f t="shared" ref="CF35:CG35" si="763">CF11/CF32</f>
        <v>1657.7972972972973</v>
      </c>
      <c r="CG35" s="96">
        <f t="shared" si="763"/>
        <v>1602.8783783783783</v>
      </c>
      <c r="CH35" s="630">
        <f t="shared" ref="CH35:CI35" si="764">CH11/CH32</f>
        <v>1594.5</v>
      </c>
      <c r="CI35" s="630">
        <f t="shared" si="764"/>
        <v>1743.9852941176471</v>
      </c>
      <c r="CJ35" s="630">
        <f t="shared" ref="CJ35:CK35" si="765">CJ11/CJ32</f>
        <v>1722.2028985507247</v>
      </c>
      <c r="CK35" s="630">
        <f t="shared" si="765"/>
        <v>1754.3823529411766</v>
      </c>
      <c r="CL35" s="136" t="s">
        <v>29</v>
      </c>
      <c r="CM35" s="156">
        <f>SUM(BZ35:CK35)/$CL$4</f>
        <v>1795.3464713802969</v>
      </c>
      <c r="CN35" s="630">
        <f t="shared" ref="CN35:CO35" si="766">CN11/CN32</f>
        <v>2351.4516129032259</v>
      </c>
      <c r="CO35" s="96">
        <f t="shared" si="766"/>
        <v>1874.2903225806451</v>
      </c>
      <c r="CP35" s="867">
        <f t="shared" ref="CP35:CQ35" si="767">CP11/CP32</f>
        <v>1885.7213114754099</v>
      </c>
      <c r="CQ35" s="96">
        <f t="shared" si="767"/>
        <v>1891.3174603174602</v>
      </c>
      <c r="CR35" s="95">
        <f t="shared" ref="CR35:CS35" si="768">CR11/CR32</f>
        <v>1882.6666666666667</v>
      </c>
      <c r="CS35" s="96">
        <f t="shared" si="768"/>
        <v>2233.2741935483873</v>
      </c>
      <c r="CT35" s="217">
        <f t="shared" ref="CT35:CU35" si="769">CT11/CT32</f>
        <v>2044.6166666666666</v>
      </c>
      <c r="CU35" s="96">
        <f t="shared" si="769"/>
        <v>1972.5166666666667</v>
      </c>
      <c r="CV35" s="630">
        <f t="shared" ref="CV35:CW35" si="770">CV11/CV32</f>
        <v>2082.3508771929824</v>
      </c>
      <c r="CW35" s="1069">
        <f t="shared" si="770"/>
        <v>2124.0714285714284</v>
      </c>
      <c r="CX35" s="630">
        <f t="shared" ref="CX35:CY35" si="771">CX11/CX32</f>
        <v>2127.3928571428573</v>
      </c>
      <c r="CY35" s="96">
        <f t="shared" si="771"/>
        <v>2472.9152542372881</v>
      </c>
      <c r="CZ35" s="136" t="s">
        <v>29</v>
      </c>
      <c r="DA35" s="156">
        <f>SUM(CN35:CY35)/$CZ$4</f>
        <v>2078.5487764974737</v>
      </c>
      <c r="DB35" s="630">
        <f t="shared" ref="DB35:DC35" si="772">DB11/DB32</f>
        <v>2074.7068965517242</v>
      </c>
      <c r="DC35" s="96">
        <f t="shared" si="772"/>
        <v>2150.6964285714284</v>
      </c>
      <c r="DD35" s="867">
        <f t="shared" ref="DD35:DE35" si="773">DD11/DD32</f>
        <v>2151.0178571428573</v>
      </c>
      <c r="DE35" s="96">
        <f t="shared" si="773"/>
        <v>2249.0181818181818</v>
      </c>
      <c r="DF35" s="95">
        <f t="shared" ref="DF35:DG35" si="774">DF11/DF32</f>
        <v>2238.4</v>
      </c>
      <c r="DG35" s="96">
        <f t="shared" si="774"/>
        <v>2643.4035087719299</v>
      </c>
      <c r="DH35" s="217">
        <f t="shared" ref="DH35:DI35" si="775">DH11/DH32</f>
        <v>2153.4912280701756</v>
      </c>
      <c r="DI35" s="96">
        <f t="shared" si="775"/>
        <v>2225.9272727272728</v>
      </c>
      <c r="DJ35" s="630">
        <f t="shared" ref="DJ35:DK35" si="776">DJ11/DJ32</f>
        <v>2186.2857142857142</v>
      </c>
      <c r="DK35" s="96">
        <f t="shared" si="776"/>
        <v>2200.0714285714284</v>
      </c>
      <c r="DL35" s="630">
        <f t="shared" ref="DL35" si="777">DL11/DL32</f>
        <v>2060.5166666666669</v>
      </c>
      <c r="DM35" s="96"/>
      <c r="DN35" s="136" t="s">
        <v>29</v>
      </c>
      <c r="DO35" s="156">
        <f>SUM(DB35:DM35)/$DN$4</f>
        <v>2212.1395621070342</v>
      </c>
      <c r="DP35" s="630"/>
      <c r="DQ35" s="96"/>
      <c r="DR35" s="867"/>
      <c r="DS35" s="96"/>
      <c r="DT35" s="95"/>
      <c r="DU35" s="96"/>
      <c r="DV35" s="217"/>
      <c r="DW35" s="96"/>
      <c r="DX35" s="630"/>
      <c r="DY35" s="96"/>
      <c r="DZ35" s="630"/>
      <c r="EA35" s="96"/>
      <c r="EB35" s="136" t="s">
        <v>29</v>
      </c>
      <c r="EC35" s="156" t="e">
        <f>SUM(DP35:EA35)/$EB$4</f>
        <v>#DIV/0!</v>
      </c>
      <c r="ED35" s="673">
        <f>AX35-AU35</f>
        <v>-27.37833333333333</v>
      </c>
      <c r="EE35" s="672">
        <f>ED35/AU35</f>
        <v>-1.4610089295243513E-2</v>
      </c>
      <c r="EF35" s="673">
        <f>AY35-AX35</f>
        <v>367.18962454515372</v>
      </c>
      <c r="EG35" s="672">
        <f>EF35/AX35</f>
        <v>0.19885117125953666</v>
      </c>
      <c r="EH35" s="673">
        <f>AZ35-AY35</f>
        <v>-368.47795787848713</v>
      </c>
      <c r="EI35" s="672">
        <f>EH35/AY35</f>
        <v>-0.16645007458988018</v>
      </c>
      <c r="EJ35" s="673">
        <f>BA35-AZ35</f>
        <v>30.346783356364313</v>
      </c>
      <c r="EK35" s="672">
        <f>EJ35/AZ35</f>
        <v>1.6445744078379447E-2</v>
      </c>
      <c r="EL35" s="673">
        <f>BB35-BA35</f>
        <v>-9.506010605982965</v>
      </c>
      <c r="EM35" s="672">
        <f>EL35/BA35</f>
        <v>-5.0682141386148832E-3</v>
      </c>
      <c r="EN35" s="673">
        <f>BC35-BB35</f>
        <v>-37.731086377913925</v>
      </c>
      <c r="EO35" s="672">
        <f>EN35/BB35</f>
        <v>-2.0219139359789869E-2</v>
      </c>
      <c r="EP35" s="673">
        <f>BD35-BC35</f>
        <v>225.34621124916725</v>
      </c>
      <c r="EQ35" s="672">
        <f>EP35/BC35</f>
        <v>0.12324935775645748</v>
      </c>
      <c r="ER35" s="673">
        <f>BE35-BD35</f>
        <v>-232.60868232653911</v>
      </c>
      <c r="ES35" s="672">
        <f>ER35/BD35</f>
        <v>-0.11326197918419789</v>
      </c>
      <c r="ET35" s="673">
        <f>BF35-BE35</f>
        <v>-98.670620543998211</v>
      </c>
      <c r="EU35" s="672">
        <f>ET35/BE35</f>
        <v>-5.4181466365907364E-2</v>
      </c>
      <c r="EV35" s="673">
        <f>BG35-BF35</f>
        <v>88.294443500268699</v>
      </c>
      <c r="EW35" s="192">
        <f>EV35/BF35</f>
        <v>5.1261162255987737E-2</v>
      </c>
      <c r="EX35" s="673">
        <f>BH35-BG35</f>
        <v>43.961026382857426</v>
      </c>
      <c r="EY35" s="672">
        <f>EX35/BG35</f>
        <v>2.4277964866726748E-2</v>
      </c>
      <c r="EZ35" s="673">
        <f>BI35-BH35</f>
        <v>415.35126869911005</v>
      </c>
      <c r="FA35" s="672">
        <f>EZ35/BH35</f>
        <v>0.22394541048064537</v>
      </c>
      <c r="FB35" s="673">
        <f>BL35-BI35</f>
        <v>-403.91885245901653</v>
      </c>
      <c r="FC35" s="672">
        <f>FB35/BI35</f>
        <v>-0.17793390121760161</v>
      </c>
      <c r="FD35" s="323">
        <f>BM35-BL35</f>
        <v>-4.6150185087255977</v>
      </c>
      <c r="FE35" s="405">
        <f>FD35/BL35</f>
        <v>-2.4730408228847396E-3</v>
      </c>
      <c r="FF35" s="323">
        <f>BN35-BM35</f>
        <v>-22.230414746543829</v>
      </c>
      <c r="FG35" s="405">
        <f>FF35/BM35</f>
        <v>-1.1942101601934926E-2</v>
      </c>
      <c r="FH35" s="323">
        <f>BO35-BN35</f>
        <v>11.50793650793662</v>
      </c>
      <c r="FI35" s="405">
        <f>FH35/BN35</f>
        <v>6.2567421790723369E-3</v>
      </c>
      <c r="FJ35" s="323">
        <f>BP35-BO35</f>
        <v>13.714285714285779</v>
      </c>
      <c r="FK35" s="405">
        <f>FJ35/BO35</f>
        <v>7.4099485420240484E-3</v>
      </c>
      <c r="FL35" s="323">
        <f>BQ35-BP35</f>
        <v>27.314644137224604</v>
      </c>
      <c r="FM35" s="405">
        <f>FL35/BP35</f>
        <v>1.4649787004062095E-2</v>
      </c>
      <c r="FN35" s="323">
        <f>BR35-BQ35</f>
        <v>407.64516129032268</v>
      </c>
      <c r="FO35" s="405">
        <f>FN35/BQ35</f>
        <v>0.21547747947447851</v>
      </c>
      <c r="FP35" s="323">
        <f>BS35-BR35</f>
        <v>-470.5302419354839</v>
      </c>
      <c r="FQ35" s="405">
        <f>FP35/BR35</f>
        <v>-0.20462571983698893</v>
      </c>
      <c r="FR35" s="323">
        <f>BT35-BS35</f>
        <v>35.681547619047706</v>
      </c>
      <c r="FS35" s="405">
        <f>FR35/BS35</f>
        <v>1.9509440655597968E-2</v>
      </c>
      <c r="FT35" s="323">
        <f>BU35-BT35</f>
        <v>-5.4159226190477057</v>
      </c>
      <c r="FU35" s="405">
        <f>FT35/BT35</f>
        <v>-2.9045732563782161E-3</v>
      </c>
      <c r="FV35" s="323">
        <f>BV35-BU35</f>
        <v>13.234375</v>
      </c>
      <c r="FW35" s="405">
        <f>FV35/BU35</f>
        <v>7.1183050534082979E-3</v>
      </c>
      <c r="FX35" s="323">
        <f>BW35-BV35</f>
        <v>20.28125</v>
      </c>
      <c r="FY35" s="405">
        <f>FX35/BV35</f>
        <v>1.0831469675222805E-2</v>
      </c>
      <c r="FZ35" s="323">
        <f>BZ35-BW35</f>
        <v>466.28125</v>
      </c>
      <c r="GA35" s="405">
        <f>FZ35/BW35</f>
        <v>0.24635527597536613</v>
      </c>
      <c r="GB35" s="323">
        <f>CA35-BZ35</f>
        <v>-435.49206349206338</v>
      </c>
      <c r="GC35" s="405">
        <f>GB35/BZ35</f>
        <v>-0.18460875942859831</v>
      </c>
      <c r="GD35" s="323">
        <f>CB35-CA35</f>
        <v>-224.141739324838</v>
      </c>
      <c r="GE35" s="405">
        <f>GD35/CA35</f>
        <v>-0.11652758747216803</v>
      </c>
      <c r="GF35" s="323">
        <f>CC35-CB35</f>
        <v>25.27665995975849</v>
      </c>
      <c r="GG35" s="405">
        <f>GF35/CB35</f>
        <v>1.487416897055947E-2</v>
      </c>
      <c r="GH35" s="323">
        <f>CD35-CC35</f>
        <v>-3.4428571428570649</v>
      </c>
      <c r="GI35" s="405">
        <f>GH35/CC35</f>
        <v>-1.9962725201904705E-3</v>
      </c>
      <c r="GJ35" s="323">
        <f>CE35-CD35</f>
        <v>319.4944444444443</v>
      </c>
      <c r="GK35" s="405">
        <f>GJ35/CD35</f>
        <v>0.18562307950525464</v>
      </c>
      <c r="GL35" s="323">
        <f>CF35-CE35</f>
        <v>-382.89714714714705</v>
      </c>
      <c r="GM35" s="405">
        <f>GL35/CE35</f>
        <v>-0.18763080783090308</v>
      </c>
      <c r="GN35" s="323">
        <f>CG35-CF35</f>
        <v>-54.918918918918962</v>
      </c>
      <c r="GO35" s="405">
        <f>GN35/CF35</f>
        <v>-3.3127644138673126E-2</v>
      </c>
      <c r="GP35" s="323">
        <f>CH35-CG35</f>
        <v>-8.3783783783783292</v>
      </c>
      <c r="GQ35" s="405">
        <f>GP35/CG35</f>
        <v>-5.2270830347432105E-3</v>
      </c>
      <c r="GR35" s="323">
        <f>CI35-CH35</f>
        <v>149.48529411764707</v>
      </c>
      <c r="GS35" s="405">
        <f>GR35/CH35</f>
        <v>9.3750576430007573E-2</v>
      </c>
      <c r="GT35" s="323">
        <f>CJ35-CI35</f>
        <v>-21.782395566922332</v>
      </c>
      <c r="GU35" s="405">
        <f>GT35/CI35</f>
        <v>-1.2490011034148617E-2</v>
      </c>
      <c r="GV35" s="323">
        <f>CK35-CJ35</f>
        <v>32.179454390451838</v>
      </c>
      <c r="GW35" s="405">
        <f>GV35/CJ35</f>
        <v>1.8685054134754752E-2</v>
      </c>
      <c r="GX35" s="323">
        <f>CN35-CK35</f>
        <v>597.06925996204927</v>
      </c>
      <c r="GY35" s="405">
        <f>GX35/CK35</f>
        <v>0.34033017885814809</v>
      </c>
      <c r="GZ35" s="323">
        <f>CO35-CN35</f>
        <v>-477.16129032258073</v>
      </c>
      <c r="HA35" s="405">
        <f>GZ35/CN35</f>
        <v>-0.20292201111187327</v>
      </c>
      <c r="HB35" s="323">
        <f>CP35-CO35</f>
        <v>11.430988894764823</v>
      </c>
      <c r="HC35" s="405">
        <f>HB35/CO35</f>
        <v>6.0988357870972159E-3</v>
      </c>
      <c r="HD35" s="323">
        <f>CQ35-CP35</f>
        <v>5.5961488420502974</v>
      </c>
      <c r="HE35" s="405">
        <f>HD35/CP35</f>
        <v>2.96764363217161E-3</v>
      </c>
      <c r="HF35" s="323">
        <f>CR35-CQ35</f>
        <v>-8.6507936507935028</v>
      </c>
      <c r="HG35" s="405">
        <f>HF35/CQ35</f>
        <v>-4.5739511384521644E-3</v>
      </c>
      <c r="HH35" s="323">
        <f>CS35-CR35</f>
        <v>350.60752688172056</v>
      </c>
      <c r="HI35" s="405">
        <f>HH35/CR35</f>
        <v>0.18622921045417168</v>
      </c>
      <c r="HJ35" s="323">
        <f>CT35-CS35</f>
        <v>-188.65752688172074</v>
      </c>
      <c r="HK35" s="405">
        <f>HJ35/CS35</f>
        <v>-8.4475756459607879E-2</v>
      </c>
      <c r="HL35" s="323">
        <f>CU35-CT35</f>
        <v>-72.099999999999909</v>
      </c>
      <c r="HM35" s="405">
        <f>HL35/CT35</f>
        <v>-3.5263333795250901E-2</v>
      </c>
      <c r="HN35" s="323">
        <f>CV35-CU35</f>
        <v>109.8342105263157</v>
      </c>
      <c r="HO35" s="405">
        <f>HN35/CU35</f>
        <v>5.5682272490971282E-2</v>
      </c>
      <c r="HP35" s="323">
        <f>CW35-CV35</f>
        <v>41.720551378446089</v>
      </c>
      <c r="HQ35" s="405">
        <f>HP35/CV35</f>
        <v>2.0035312893418599E-2</v>
      </c>
      <c r="HR35" s="323">
        <f>CX35-CW35</f>
        <v>3.3214285714288962</v>
      </c>
      <c r="HS35" s="405">
        <f>HR35/CW35</f>
        <v>1.5637085112823941E-3</v>
      </c>
      <c r="HT35" s="323">
        <f>CY35-CX35</f>
        <v>345.52239709443074</v>
      </c>
      <c r="HU35" s="405">
        <f>HT35/CX35</f>
        <v>0.16241588662588446</v>
      </c>
      <c r="HV35" s="323">
        <f>DB35-CY35</f>
        <v>-398.2083576855639</v>
      </c>
      <c r="HW35" s="405">
        <f>HV35/CY35</f>
        <v>-0.16102790299960432</v>
      </c>
      <c r="HX35" s="323">
        <f>DC35-DB35</f>
        <v>75.989532019704257</v>
      </c>
      <c r="HY35" s="405">
        <f>HX35/DB35</f>
        <v>3.6626634897682656E-2</v>
      </c>
      <c r="HZ35" s="323">
        <f>DD35-DC35</f>
        <v>0.32142857142889625</v>
      </c>
      <c r="IA35" s="405">
        <f>HZ35/DD35</f>
        <v>1.4943091725693142E-4</v>
      </c>
      <c r="IB35" s="323">
        <f>DE35-DD35</f>
        <v>98.000324675324464</v>
      </c>
      <c r="IC35" s="405">
        <f>IB35/DD35</f>
        <v>4.5559977268387633E-2</v>
      </c>
      <c r="ID35" s="323">
        <f>DF35-DE35</f>
        <v>-10.618181818181711</v>
      </c>
      <c r="IE35" s="405">
        <f>ID35/DO35</f>
        <v>-4.7999601833747007E-3</v>
      </c>
      <c r="IF35" s="323">
        <f>DG35-DF35</f>
        <v>405.00350877192977</v>
      </c>
      <c r="IG35" s="405">
        <f>IF35/DF35</f>
        <v>0.18093437668510085</v>
      </c>
      <c r="IH35" s="323">
        <f>DH35-DG35</f>
        <v>-489.9122807017543</v>
      </c>
      <c r="II35" s="405">
        <f>IH35/DG35</f>
        <v>-0.18533389967744929</v>
      </c>
      <c r="IJ35" s="323">
        <f>DI35-DH35</f>
        <v>72.436044657097227</v>
      </c>
      <c r="IK35" s="405">
        <f>IJ35/DH35</f>
        <v>3.3636563600962469E-2</v>
      </c>
      <c r="IL35" s="323">
        <f>DJ35-DI35</f>
        <v>-39.641558441558573</v>
      </c>
      <c r="IM35" s="405">
        <f>IL35/DI35</f>
        <v>-1.7809008823989361E-2</v>
      </c>
      <c r="IN35" s="323">
        <f>DK35-DJ35</f>
        <v>13.785714285714221</v>
      </c>
      <c r="IO35" s="405">
        <f>IN35/DJ35</f>
        <v>6.3055410350234941E-3</v>
      </c>
      <c r="IP35" s="323">
        <f>DL35-DK35</f>
        <v>-139.55476190476156</v>
      </c>
      <c r="IQ35" s="405">
        <f>IP35/DK35</f>
        <v>-6.3431923205956364E-2</v>
      </c>
      <c r="IR35" s="323">
        <f>EK35-EJ35</f>
        <v>-30.330337612285934</v>
      </c>
      <c r="IS35" s="405">
        <f>IR35/EJ35</f>
        <v>-0.99945807290725819</v>
      </c>
      <c r="IT35" s="323">
        <f t="shared" si="317"/>
        <v>0</v>
      </c>
      <c r="IU35" s="405" t="e">
        <f t="shared" si="318"/>
        <v>#DIV/0!</v>
      </c>
      <c r="IV35" s="323">
        <f t="shared" si="319"/>
        <v>0</v>
      </c>
      <c r="IW35" s="405" t="e">
        <f t="shared" si="320"/>
        <v>#DIV/0!</v>
      </c>
      <c r="IX35" s="323">
        <f t="shared" si="321"/>
        <v>0</v>
      </c>
      <c r="IY35" s="405" t="e">
        <f t="shared" si="322"/>
        <v>#DIV/0!</v>
      </c>
      <c r="IZ35" s="323">
        <f t="shared" si="323"/>
        <v>0</v>
      </c>
      <c r="JA35" s="405" t="e">
        <f t="shared" si="324"/>
        <v>#DIV/0!</v>
      </c>
      <c r="JB35" s="323">
        <f t="shared" si="325"/>
        <v>0</v>
      </c>
      <c r="JC35" s="405" t="e">
        <f t="shared" si="326"/>
        <v>#DIV/0!</v>
      </c>
      <c r="JD35" s="323">
        <f t="shared" si="327"/>
        <v>0</v>
      </c>
      <c r="JE35" s="405" t="e">
        <f t="shared" si="328"/>
        <v>#DIV/0!</v>
      </c>
      <c r="JF35" s="323">
        <f t="shared" si="329"/>
        <v>0</v>
      </c>
      <c r="JG35" s="405" t="e">
        <f t="shared" si="330"/>
        <v>#DIV/0!</v>
      </c>
      <c r="JH35" s="323">
        <f t="shared" si="331"/>
        <v>0</v>
      </c>
      <c r="JI35" s="405" t="e">
        <f t="shared" si="332"/>
        <v>#DIV/0!</v>
      </c>
      <c r="JJ35" s="323">
        <f t="shared" si="333"/>
        <v>0</v>
      </c>
      <c r="JK35" s="405" t="e">
        <f t="shared" si="334"/>
        <v>#DIV/0!</v>
      </c>
      <c r="JL35" s="323">
        <f t="shared" si="335"/>
        <v>0</v>
      </c>
      <c r="JM35" s="405" t="e">
        <f t="shared" si="336"/>
        <v>#DIV/0!</v>
      </c>
      <c r="JN35" s="323">
        <f t="shared" si="337"/>
        <v>0</v>
      </c>
      <c r="JO35" s="405" t="e">
        <f t="shared" si="338"/>
        <v>#DIV/0!</v>
      </c>
      <c r="JP35" s="323">
        <f t="shared" si="339"/>
        <v>0</v>
      </c>
      <c r="JQ35" s="405" t="e">
        <f t="shared" si="340"/>
        <v>#DIV/0!</v>
      </c>
      <c r="JR35" s="630">
        <f>CX35</f>
        <v>2127.3928571428573</v>
      </c>
      <c r="JS35" s="1069">
        <f>DL35</f>
        <v>2060.5166666666669</v>
      </c>
      <c r="JT35" s="673">
        <f>JS35-JR35</f>
        <v>-66.876190476190459</v>
      </c>
      <c r="JU35" s="192">
        <f>IF(ISERROR(JT35/JR35),0,JT35/JR35)</f>
        <v>-3.1435750219640617E-2</v>
      </c>
      <c r="JV35" s="696"/>
      <c r="JW35" s="696"/>
      <c r="JX35" s="696"/>
      <c r="JY35" s="94" t="str">
        <f>E35</f>
        <v>Employees Supported/Agent</v>
      </c>
      <c r="JZ35" s="280" t="e">
        <f>#REF!</f>
        <v>#REF!</v>
      </c>
      <c r="KA35" s="280" t="e">
        <f>#REF!</f>
        <v>#REF!</v>
      </c>
      <c r="KB35" s="280" t="e">
        <f>#REF!</f>
        <v>#REF!</v>
      </c>
      <c r="KC35" s="280" t="e">
        <f>#REF!</f>
        <v>#REF!</v>
      </c>
      <c r="KD35" s="280" t="e">
        <f>#REF!</f>
        <v>#REF!</v>
      </c>
      <c r="KE35" s="280" t="e">
        <f>#REF!</f>
        <v>#REF!</v>
      </c>
      <c r="KF35" s="280" t="e">
        <f>#REF!</f>
        <v>#REF!</v>
      </c>
      <c r="KG35" s="280" t="e">
        <f>#REF!</f>
        <v>#REF!</v>
      </c>
      <c r="KH35" s="280" t="e">
        <f>#REF!</f>
        <v>#REF!</v>
      </c>
      <c r="KI35" s="280" t="e">
        <f>#REF!</f>
        <v>#REF!</v>
      </c>
      <c r="KJ35" s="280" t="e">
        <f>#REF!</f>
        <v>#REF!</v>
      </c>
      <c r="KK35" s="281">
        <f t="shared" si="747"/>
        <v>1951.8635170603675</v>
      </c>
      <c r="KL35" s="281">
        <f t="shared" si="747"/>
        <v>2407.4424415491699</v>
      </c>
      <c r="KM35" s="281">
        <f t="shared" si="747"/>
        <v>1986.6238630283574</v>
      </c>
      <c r="KN35" s="281">
        <f t="shared" si="747"/>
        <v>1857.1642785738086</v>
      </c>
      <c r="KO35" s="281">
        <f t="shared" si="747"/>
        <v>1823.3453473132372</v>
      </c>
      <c r="KP35" s="281">
        <f t="shared" si="747"/>
        <v>1850.8412460436448</v>
      </c>
      <c r="KQ35" s="281">
        <f t="shared" si="747"/>
        <v>1850.3333333333333</v>
      </c>
      <c r="KR35" s="281">
        <f t="shared" si="747"/>
        <v>2171.5503113733203</v>
      </c>
      <c r="KS35" s="281">
        <f t="shared" si="747"/>
        <v>1761.015873015873</v>
      </c>
      <c r="KT35" s="281">
        <f t="shared" si="747"/>
        <v>1886.7118644067796</v>
      </c>
      <c r="KU35" s="281">
        <f t="shared" si="747"/>
        <v>1799.4679135762656</v>
      </c>
      <c r="KV35" s="281">
        <f>AU35</f>
        <v>1873.9333333333334</v>
      </c>
      <c r="KW35" s="281">
        <f t="shared" si="714"/>
        <v>1846.5550000000001</v>
      </c>
      <c r="KX35" s="281">
        <f t="shared" si="714"/>
        <v>2213.7446245451538</v>
      </c>
      <c r="KY35" s="281">
        <f t="shared" si="714"/>
        <v>1845.2666666666667</v>
      </c>
      <c r="KZ35" s="281">
        <f t="shared" si="714"/>
        <v>1875.613450023031</v>
      </c>
      <c r="LA35" s="281">
        <f t="shared" si="714"/>
        <v>1866.107439417048</v>
      </c>
      <c r="LB35" s="281">
        <f>BC35</f>
        <v>1828.3763530391341</v>
      </c>
      <c r="LC35" s="281">
        <f t="shared" si="715"/>
        <v>2053.7225642883013</v>
      </c>
      <c r="LD35" s="281">
        <f t="shared" si="715"/>
        <v>1821.1138819617622</v>
      </c>
      <c r="LE35" s="281">
        <f t="shared" si="715"/>
        <v>1722.443261417764</v>
      </c>
      <c r="LF35" s="281">
        <f t="shared" si="715"/>
        <v>1810.7377049180327</v>
      </c>
      <c r="LG35" s="281">
        <f t="shared" si="715"/>
        <v>1854.6987313008901</v>
      </c>
      <c r="LH35" s="281">
        <f t="shared" si="715"/>
        <v>2270.0500000000002</v>
      </c>
      <c r="LI35" s="797">
        <f t="shared" si="716"/>
        <v>1866.1311475409836</v>
      </c>
      <c r="LJ35" s="797">
        <f t="shared" si="716"/>
        <v>1861.516129032258</v>
      </c>
      <c r="LK35" s="797">
        <f t="shared" si="716"/>
        <v>1839.2857142857142</v>
      </c>
      <c r="LL35" s="797">
        <f t="shared" si="716"/>
        <v>1850.7936507936508</v>
      </c>
      <c r="LM35" s="797">
        <f t="shared" si="716"/>
        <v>1864.5079365079366</v>
      </c>
      <c r="LN35" s="797">
        <f t="shared" si="716"/>
        <v>1891.8225806451612</v>
      </c>
      <c r="LO35" s="797">
        <f t="shared" si="716"/>
        <v>2299.4677419354839</v>
      </c>
      <c r="LP35" s="797">
        <f t="shared" si="716"/>
        <v>1828.9375</v>
      </c>
      <c r="LQ35" s="797">
        <f t="shared" si="716"/>
        <v>1864.6190476190477</v>
      </c>
      <c r="LR35" s="797">
        <f t="shared" si="716"/>
        <v>1859.203125</v>
      </c>
      <c r="LS35" s="797">
        <f t="shared" si="716"/>
        <v>1872.4375</v>
      </c>
      <c r="LT35" s="797">
        <f t="shared" si="716"/>
        <v>1892.71875</v>
      </c>
      <c r="LU35" s="909">
        <f t="shared" si="717"/>
        <v>2359</v>
      </c>
      <c r="LV35" s="909">
        <f t="shared" si="717"/>
        <v>1923.5079365079366</v>
      </c>
      <c r="LW35" s="909">
        <f t="shared" si="717"/>
        <v>1699.3661971830986</v>
      </c>
      <c r="LX35" s="909">
        <f t="shared" si="717"/>
        <v>1724.6428571428571</v>
      </c>
      <c r="LY35" s="909">
        <f t="shared" si="717"/>
        <v>1721.2</v>
      </c>
      <c r="LZ35" s="909">
        <f t="shared" si="717"/>
        <v>2040.6944444444443</v>
      </c>
      <c r="MA35" s="909">
        <f t="shared" si="717"/>
        <v>1657.7972972972973</v>
      </c>
      <c r="MB35" s="909">
        <f t="shared" si="717"/>
        <v>1602.8783783783783</v>
      </c>
      <c r="MC35" s="909">
        <f t="shared" si="717"/>
        <v>1594.5</v>
      </c>
      <c r="MD35" s="909">
        <f t="shared" si="717"/>
        <v>1743.9852941176471</v>
      </c>
      <c r="ME35" s="909">
        <f t="shared" si="717"/>
        <v>1722.2028985507247</v>
      </c>
      <c r="MF35" s="909">
        <f t="shared" si="717"/>
        <v>1754.3823529411766</v>
      </c>
      <c r="MG35" s="968">
        <f t="shared" si="718"/>
        <v>2351.4516129032259</v>
      </c>
      <c r="MH35" s="968">
        <f t="shared" si="718"/>
        <v>1874.2903225806451</v>
      </c>
      <c r="MI35" s="968">
        <f t="shared" si="718"/>
        <v>1885.7213114754099</v>
      </c>
      <c r="MJ35" s="968">
        <f t="shared" si="718"/>
        <v>1891.3174603174602</v>
      </c>
      <c r="MK35" s="968">
        <f t="shared" si="718"/>
        <v>1882.6666666666667</v>
      </c>
      <c r="ML35" s="968">
        <f t="shared" si="718"/>
        <v>2233.2741935483873</v>
      </c>
      <c r="MM35" s="968">
        <f t="shared" si="718"/>
        <v>2044.6166666666666</v>
      </c>
      <c r="MN35" s="968">
        <f t="shared" si="718"/>
        <v>1972.5166666666667</v>
      </c>
      <c r="MO35" s="968">
        <f t="shared" si="718"/>
        <v>2082.3508771929824</v>
      </c>
      <c r="MP35" s="968">
        <f t="shared" si="718"/>
        <v>2124.0714285714284</v>
      </c>
      <c r="MQ35" s="968">
        <f t="shared" si="718"/>
        <v>2127.3928571428573</v>
      </c>
      <c r="MR35" s="968">
        <f t="shared" si="718"/>
        <v>2472.9152542372881</v>
      </c>
      <c r="MS35" s="1164">
        <f t="shared" si="719"/>
        <v>2074.7068965517242</v>
      </c>
      <c r="MT35" s="1164">
        <f t="shared" si="719"/>
        <v>2150.6964285714284</v>
      </c>
      <c r="MU35" s="1164">
        <f t="shared" si="719"/>
        <v>2151.0178571428573</v>
      </c>
      <c r="MV35" s="1164">
        <f t="shared" si="719"/>
        <v>2249.0181818181818</v>
      </c>
      <c r="MW35" s="1164">
        <f t="shared" si="719"/>
        <v>2238.4</v>
      </c>
      <c r="MX35" s="1164">
        <f t="shared" si="719"/>
        <v>2643.4035087719299</v>
      </c>
      <c r="MY35" s="1164">
        <f t="shared" si="719"/>
        <v>2153.4912280701756</v>
      </c>
      <c r="MZ35" s="1164">
        <f t="shared" si="719"/>
        <v>2225.9272727272728</v>
      </c>
      <c r="NA35" s="1164">
        <f t="shared" si="719"/>
        <v>2186.2857142857142</v>
      </c>
      <c r="NB35" s="1164">
        <f t="shared" si="719"/>
        <v>2200.0714285714284</v>
      </c>
      <c r="NC35" s="1164">
        <f t="shared" si="719"/>
        <v>2060.5166666666669</v>
      </c>
      <c r="ND35" s="1164">
        <f t="shared" si="719"/>
        <v>0</v>
      </c>
      <c r="NE35" s="1186">
        <f t="shared" si="720"/>
        <v>0</v>
      </c>
      <c r="NF35" s="1186">
        <f t="shared" si="720"/>
        <v>0</v>
      </c>
      <c r="NG35" s="1186">
        <f t="shared" si="720"/>
        <v>0</v>
      </c>
      <c r="NH35" s="1186">
        <f t="shared" si="720"/>
        <v>0</v>
      </c>
      <c r="NI35" s="1186">
        <f t="shared" si="720"/>
        <v>0</v>
      </c>
      <c r="NJ35" s="1186">
        <f t="shared" si="720"/>
        <v>0</v>
      </c>
      <c r="NK35" s="1186">
        <f t="shared" si="720"/>
        <v>0</v>
      </c>
      <c r="NL35" s="1186">
        <f t="shared" si="720"/>
        <v>0</v>
      </c>
      <c r="NM35" s="1186">
        <f t="shared" si="720"/>
        <v>0</v>
      </c>
      <c r="NN35" s="1186">
        <f t="shared" si="720"/>
        <v>0</v>
      </c>
      <c r="NO35" s="1186">
        <f t="shared" si="720"/>
        <v>0</v>
      </c>
      <c r="NP35" s="1186">
        <f t="shared" si="720"/>
        <v>0</v>
      </c>
    </row>
    <row r="36" spans="1:380" ht="14.25" customHeight="1" x14ac:dyDescent="0.25">
      <c r="A36" s="764">
        <v>5</v>
      </c>
      <c r="B36" s="7" t="s">
        <v>161</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66"/>
      <c r="CX36" s="27"/>
      <c r="CY36" s="67"/>
      <c r="CZ36" s="137"/>
      <c r="DA36" s="157"/>
      <c r="DB36" s="27"/>
      <c r="DC36" s="67"/>
      <c r="DE36" s="67"/>
      <c r="DG36" s="67"/>
      <c r="DH36" s="37"/>
      <c r="DI36" s="67"/>
      <c r="DJ36" s="27"/>
      <c r="DK36" s="67"/>
      <c r="DL36" s="27"/>
      <c r="DM36" s="67"/>
      <c r="DN36" s="137"/>
      <c r="DO36" s="157"/>
      <c r="DP36" s="27"/>
      <c r="DQ36" s="67"/>
      <c r="DS36" s="67"/>
      <c r="DU36" s="67"/>
      <c r="DV36" s="37"/>
      <c r="DW36" s="67"/>
      <c r="DX36" s="27"/>
      <c r="DY36" s="67"/>
      <c r="DZ36" s="27"/>
      <c r="EA36" s="67"/>
      <c r="EB36" s="137"/>
      <c r="EC36" s="157"/>
      <c r="ED36" s="118"/>
      <c r="EE36" s="663"/>
      <c r="EF36" s="118"/>
      <c r="EG36" s="663"/>
      <c r="EH36" s="118"/>
      <c r="EI36" s="663"/>
      <c r="EJ36" s="118"/>
      <c r="EK36" s="663"/>
      <c r="EL36" s="118"/>
      <c r="EM36" s="663"/>
      <c r="EN36" s="118"/>
      <c r="EO36" s="663"/>
      <c r="EP36" s="118"/>
      <c r="EQ36" s="663"/>
      <c r="ER36" s="118"/>
      <c r="ES36" s="663"/>
      <c r="ET36" s="118"/>
      <c r="EU36" s="663"/>
      <c r="EV36" s="118"/>
      <c r="EW36" s="109"/>
      <c r="EX36" s="118"/>
      <c r="EY36" s="663"/>
      <c r="EZ36" s="118"/>
      <c r="FA36" s="663"/>
      <c r="FB36" s="118"/>
      <c r="FC36" s="663"/>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319"/>
      <c r="IG36" s="402"/>
      <c r="IH36" s="319"/>
      <c r="II36" s="402"/>
      <c r="IJ36" s="319"/>
      <c r="IK36" s="402"/>
      <c r="IL36" s="319"/>
      <c r="IM36" s="402"/>
      <c r="IN36" s="319"/>
      <c r="IO36" s="402"/>
      <c r="IP36" s="319"/>
      <c r="IQ36" s="402"/>
      <c r="IR36" s="319"/>
      <c r="IS36" s="402"/>
      <c r="IT36" s="319"/>
      <c r="IU36" s="402"/>
      <c r="IV36" s="319"/>
      <c r="IW36" s="402"/>
      <c r="IX36" s="319"/>
      <c r="IY36" s="402"/>
      <c r="IZ36" s="319"/>
      <c r="JA36" s="402"/>
      <c r="JB36" s="319"/>
      <c r="JC36" s="402"/>
      <c r="JD36" s="319"/>
      <c r="JE36" s="402"/>
      <c r="JF36" s="319"/>
      <c r="JG36" s="402"/>
      <c r="JH36" s="319"/>
      <c r="JI36" s="402"/>
      <c r="JJ36" s="319"/>
      <c r="JK36" s="402"/>
      <c r="JL36" s="319"/>
      <c r="JM36" s="402"/>
      <c r="JN36" s="319"/>
      <c r="JO36" s="402"/>
      <c r="JP36" s="319"/>
      <c r="JQ36" s="402"/>
      <c r="JR36" s="27"/>
      <c r="JS36" s="1066"/>
      <c r="JT36" s="111"/>
      <c r="JU36" s="109"/>
      <c r="JV36" s="698"/>
      <c r="JW36" s="698"/>
      <c r="JX36" s="698"/>
      <c r="JZ36" s="282"/>
      <c r="KA36" s="282"/>
      <c r="KB36" s="282"/>
      <c r="KC36" s="282"/>
      <c r="KD36" s="282"/>
      <c r="KE36" s="282"/>
      <c r="KF36" s="282"/>
      <c r="KG36" s="282"/>
      <c r="KH36" s="282"/>
      <c r="KI36" s="282"/>
      <c r="KJ36" s="282"/>
      <c r="KK36" s="283"/>
      <c r="KL36" s="283"/>
      <c r="KM36" s="283"/>
      <c r="KN36" s="283"/>
      <c r="KO36" s="283"/>
      <c r="KP36" s="283"/>
      <c r="KQ36" s="283"/>
      <c r="KR36" s="283"/>
      <c r="KS36" s="283"/>
      <c r="KT36" s="283"/>
      <c r="KU36" s="283"/>
      <c r="KV36" s="283"/>
      <c r="KW36" s="283"/>
      <c r="KX36" s="283"/>
      <c r="KY36" s="283"/>
      <c r="KZ36" s="283"/>
      <c r="LA36" s="283"/>
      <c r="LB36" s="283"/>
      <c r="LC36" s="283"/>
      <c r="LD36" s="283"/>
      <c r="LE36" s="283"/>
      <c r="LF36" s="283"/>
      <c r="LG36" s="283"/>
      <c r="LH36" s="283"/>
      <c r="LI36" s="798"/>
      <c r="LJ36" s="798"/>
      <c r="LK36" s="798"/>
      <c r="LL36" s="798"/>
      <c r="LM36" s="798"/>
      <c r="LN36" s="798"/>
      <c r="LO36" s="798"/>
      <c r="LP36" s="798"/>
      <c r="LQ36" s="798"/>
      <c r="LR36" s="798"/>
      <c r="LS36" s="798"/>
      <c r="LT36" s="798"/>
      <c r="LU36" s="910"/>
      <c r="LV36" s="910"/>
      <c r="LW36" s="910"/>
      <c r="LX36" s="910"/>
      <c r="LY36" s="910"/>
      <c r="LZ36" s="910"/>
      <c r="MA36" s="910"/>
      <c r="MB36" s="910"/>
      <c r="MC36" s="910"/>
      <c r="MD36" s="910"/>
      <c r="ME36" s="910"/>
      <c r="MF36" s="910"/>
      <c r="MG36" s="969"/>
      <c r="MH36" s="969"/>
      <c r="MI36" s="969"/>
      <c r="MJ36" s="969"/>
      <c r="MK36" s="969"/>
      <c r="ML36" s="969"/>
      <c r="MM36" s="969"/>
      <c r="MN36" s="969"/>
      <c r="MO36" s="969"/>
      <c r="MP36" s="969"/>
      <c r="MQ36" s="969"/>
      <c r="MR36" s="969"/>
      <c r="MS36" s="1165"/>
      <c r="MT36" s="1165"/>
      <c r="MU36" s="1165"/>
      <c r="MV36" s="1165"/>
      <c r="MW36" s="1165"/>
      <c r="MX36" s="1165"/>
      <c r="MY36" s="1165"/>
      <c r="MZ36" s="1165"/>
      <c r="NA36" s="1165"/>
      <c r="NB36" s="1165"/>
      <c r="NC36" s="1165"/>
      <c r="ND36" s="1165"/>
      <c r="NE36" s="1187"/>
      <c r="NF36" s="1187"/>
      <c r="NG36" s="1187"/>
      <c r="NH36" s="1187"/>
      <c r="NI36" s="1187"/>
      <c r="NJ36" s="1187"/>
      <c r="NK36" s="1187"/>
      <c r="NL36" s="1187"/>
      <c r="NM36" s="1187"/>
      <c r="NN36" s="1187"/>
      <c r="NO36" s="1187"/>
      <c r="NP36" s="1187"/>
    </row>
    <row r="37" spans="1:380" x14ac:dyDescent="0.25">
      <c r="A37" s="764"/>
      <c r="B37" s="56">
        <v>5.0999999999999996</v>
      </c>
      <c r="C37" s="7"/>
      <c r="D37" s="119"/>
      <c r="E37" s="1239" t="s">
        <v>232</v>
      </c>
      <c r="F37" s="1239"/>
      <c r="G37" s="1240"/>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62">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f>27250+27318+27253+3+15</f>
        <v>81839</v>
      </c>
      <c r="DH37" s="207">
        <f>27171+27227+23+19</f>
        <v>54440</v>
      </c>
      <c r="DI37" s="70">
        <f>27029+27017+15+5</f>
        <v>54066</v>
      </c>
      <c r="DJ37" s="650">
        <f>27000+27166+7+6</f>
        <v>54179</v>
      </c>
      <c r="DK37" s="70">
        <f>27343+27578+16+25</f>
        <v>54962</v>
      </c>
      <c r="DL37" s="650">
        <f>27612+27690+4+13</f>
        <v>55319</v>
      </c>
      <c r="DM37" s="70"/>
      <c r="DN37" s="137">
        <f>SUM(DB37:DM37)</f>
        <v>621972</v>
      </c>
      <c r="DO37" s="163">
        <f>SUM(DB37:DM37)/$DN$4</f>
        <v>56542.909090909088</v>
      </c>
      <c r="DP37" s="650"/>
      <c r="DQ37" s="70"/>
      <c r="DR37" s="23"/>
      <c r="DS37" s="70"/>
      <c r="DT37" s="23"/>
      <c r="DU37" s="70"/>
      <c r="DV37" s="207"/>
      <c r="DW37" s="70"/>
      <c r="DX37" s="650"/>
      <c r="DY37" s="70"/>
      <c r="DZ37" s="650"/>
      <c r="EA37" s="70"/>
      <c r="EB37" s="137">
        <f>SUM(DP37:EA37)</f>
        <v>0</v>
      </c>
      <c r="EC37" s="163" t="e">
        <f>SUM(DP37:EA37)/$EB$4</f>
        <v>#DIV/0!</v>
      </c>
      <c r="ED37" s="674">
        <f>AX37-AU37</f>
        <v>46</v>
      </c>
      <c r="EE37" s="663">
        <f>ED37/AU37</f>
        <v>1.021133013674303E-3</v>
      </c>
      <c r="EF37" s="674">
        <f>AY37-AX37</f>
        <v>21569</v>
      </c>
      <c r="EG37" s="663">
        <f>EF37/AX37</f>
        <v>0.47831197055040581</v>
      </c>
      <c r="EH37" s="674">
        <f>AZ37-AY37</f>
        <v>-23003</v>
      </c>
      <c r="EI37" s="663">
        <f>EH37/AY37</f>
        <v>-0.34506397851881854</v>
      </c>
      <c r="EJ37" s="674">
        <f>BA37-AZ37</f>
        <v>93</v>
      </c>
      <c r="EK37" s="663">
        <f>EJ37/AZ37</f>
        <v>2.1300961978928082E-3</v>
      </c>
      <c r="EL37" s="674">
        <f>BB37-BA37</f>
        <v>-404</v>
      </c>
      <c r="EM37" s="663">
        <f>EL37/BA37</f>
        <v>-9.233652549539461E-3</v>
      </c>
      <c r="EN37" s="674">
        <f>BC37-BB37</f>
        <v>-244</v>
      </c>
      <c r="EO37" s="663">
        <f>EN37/BB37</f>
        <v>-5.628734226856444E-3</v>
      </c>
      <c r="EP37" s="674">
        <f>BD37-BC37</f>
        <v>13430</v>
      </c>
      <c r="EQ37" s="663">
        <f>EP37/BC37</f>
        <v>0.31156478366778795</v>
      </c>
      <c r="ER37" s="674">
        <f>BE37-BD37</f>
        <v>-13525</v>
      </c>
      <c r="ES37" s="663">
        <f>ER37/BD37</f>
        <v>-0.23923233395241886</v>
      </c>
      <c r="ET37" s="674">
        <f>BF37-BE37</f>
        <v>228</v>
      </c>
      <c r="EU37" s="663">
        <f>ET37/BE37</f>
        <v>5.3010927691234597E-3</v>
      </c>
      <c r="EV37" s="674">
        <f>BG37-BF37</f>
        <v>612</v>
      </c>
      <c r="EW37" s="109">
        <f>EV37/BF37</f>
        <v>1.4154216198714095E-2</v>
      </c>
      <c r="EX37" s="674">
        <f>BH37-BG37</f>
        <v>860</v>
      </c>
      <c r="EY37" s="663">
        <f>EX37/BG37</f>
        <v>1.9612314709236033E-2</v>
      </c>
      <c r="EZ37" s="674">
        <f>BI37-BH37</f>
        <v>24790</v>
      </c>
      <c r="FA37" s="663">
        <f>EZ37/BH37</f>
        <v>0.55446208901811678</v>
      </c>
      <c r="FB37" s="674">
        <f>BL37-BI37</f>
        <v>-22249</v>
      </c>
      <c r="FC37" s="663">
        <f>FB37/BI37</f>
        <v>-0.32012949640287769</v>
      </c>
      <c r="FD37" s="324">
        <f>BM37-BL37</f>
        <v>1275</v>
      </c>
      <c r="FE37" s="402">
        <f>FD37/BL37</f>
        <v>2.698355590357876E-2</v>
      </c>
      <c r="FF37" s="324">
        <f>BN37-BM37</f>
        <v>763</v>
      </c>
      <c r="FG37" s="402">
        <f>FF37/BM37</f>
        <v>1.5723529654205991E-2</v>
      </c>
      <c r="FH37" s="324">
        <f>BO37-BN37</f>
        <v>688</v>
      </c>
      <c r="FI37" s="402">
        <f>FH37/BN37</f>
        <v>1.3958489723873481E-2</v>
      </c>
      <c r="FJ37" s="324">
        <f>BP37-BO37</f>
        <v>1057</v>
      </c>
      <c r="FK37" s="402">
        <f>FJ37/BO37</f>
        <v>2.1149728875282631E-2</v>
      </c>
      <c r="FL37" s="324">
        <f>BQ37-BP37</f>
        <v>-100</v>
      </c>
      <c r="FM37" s="402">
        <f>FL37/BP37</f>
        <v>-1.9594779950621154E-3</v>
      </c>
      <c r="FN37" s="324">
        <f>BR37-BQ37</f>
        <v>25103</v>
      </c>
      <c r="FO37" s="402">
        <f>FN37/BQ37</f>
        <v>0.49285349668198059</v>
      </c>
      <c r="FP37" s="324">
        <f>BS37-BR37</f>
        <v>-25342</v>
      </c>
      <c r="FQ37" s="402">
        <f>FP37/BR37</f>
        <v>-0.33328511119586518</v>
      </c>
      <c r="FR37" s="324">
        <f>BT37-BS37</f>
        <v>410</v>
      </c>
      <c r="FS37" s="402">
        <f>FR37/BS37</f>
        <v>8.0875826018345E-3</v>
      </c>
      <c r="FT37" s="324">
        <f>BU37-BT37</f>
        <v>1394</v>
      </c>
      <c r="FU37" s="402">
        <f>FT37/BT37</f>
        <v>2.7277174444770569E-2</v>
      </c>
      <c r="FV37" s="324">
        <f>BV37-BU37</f>
        <v>804</v>
      </c>
      <c r="FW37" s="402">
        <f>FV37/BU37</f>
        <v>1.5314577420522295E-2</v>
      </c>
      <c r="FX37" s="324">
        <f>BW37-BV37</f>
        <v>881</v>
      </c>
      <c r="FY37" s="402">
        <f>FX37/BV37</f>
        <v>1.6528150385531772E-2</v>
      </c>
      <c r="FZ37" s="324">
        <f>BZ37-BW37</f>
        <v>27461</v>
      </c>
      <c r="GA37" s="402">
        <f>FZ37/BW37</f>
        <v>0.50681012845120332</v>
      </c>
      <c r="GB37" s="324">
        <f>CA37-BZ37</f>
        <v>-27551</v>
      </c>
      <c r="GC37" s="402">
        <f>GB37/BZ37</f>
        <v>-0.33744871088247902</v>
      </c>
      <c r="GD37" s="324">
        <f>CB37-CA37</f>
        <v>-443</v>
      </c>
      <c r="GE37" s="402">
        <f>GD37/CA37</f>
        <v>-8.1894479979295297E-3</v>
      </c>
      <c r="GF37" s="324">
        <f>CC37-CB37</f>
        <v>91</v>
      </c>
      <c r="GG37" s="402">
        <f>GF37/CB37</f>
        <v>1.696147322510298E-3</v>
      </c>
      <c r="GH37" s="324">
        <f>CD37-CC37</f>
        <v>-294</v>
      </c>
      <c r="GI37" s="402">
        <f>GH37/CC37</f>
        <v>-5.4705816679691864E-3</v>
      </c>
      <c r="GJ37" s="324">
        <f>CE37-CD37</f>
        <v>25899</v>
      </c>
      <c r="GK37" s="402">
        <f>GJ37/CD37</f>
        <v>0.48456443646160752</v>
      </c>
      <c r="GL37" s="324">
        <f>CF37-CE37</f>
        <v>-23976</v>
      </c>
      <c r="GM37" s="402">
        <f>GL37/CE37</f>
        <v>-0.30216643351355438</v>
      </c>
      <c r="GN37" s="324">
        <f>CG37-CF37</f>
        <v>-4130</v>
      </c>
      <c r="GO37" s="402">
        <f>GN37/CF37</f>
        <v>-7.4587780607177037E-2</v>
      </c>
      <c r="GP37" s="324">
        <f>CH37-CG37</f>
        <v>-577</v>
      </c>
      <c r="GQ37" s="402">
        <f>GP37/CG37</f>
        <v>-1.1260514041490213E-2</v>
      </c>
      <c r="GR37" s="324">
        <f>CI37-CH37</f>
        <v>669</v>
      </c>
      <c r="GS37" s="402">
        <f>GR37/CH37</f>
        <v>1.3204642349597347E-2</v>
      </c>
      <c r="GT37" s="324">
        <f>CJ37-CI37</f>
        <v>286</v>
      </c>
      <c r="GU37" s="402">
        <f>GT37/CI37</f>
        <v>5.5714647497711028E-3</v>
      </c>
      <c r="GV37" s="324">
        <f>CK37-CJ37</f>
        <v>275</v>
      </c>
      <c r="GW37" s="402">
        <f>GV37/CJ37</f>
        <v>5.3274956895716695E-3</v>
      </c>
      <c r="GX37" s="324">
        <f>CN37-CK37</f>
        <v>26719</v>
      </c>
      <c r="GY37" s="402">
        <f>GX37/CK37</f>
        <v>0.5148764789763749</v>
      </c>
      <c r="GZ37" s="324">
        <f>CO37-CN37</f>
        <v>-29586</v>
      </c>
      <c r="HA37" s="402">
        <f>GZ37/CN37</f>
        <v>-0.37634996756261685</v>
      </c>
      <c r="HB37" s="324">
        <f>CP37-CO37</f>
        <v>-1082</v>
      </c>
      <c r="HC37" s="402">
        <f>HB37/CO37</f>
        <v>-2.2069471923633916E-2</v>
      </c>
      <c r="HD37" s="324">
        <f>CQ37-CP37</f>
        <v>3580</v>
      </c>
      <c r="HE37" s="402">
        <f>HD37/CP37</f>
        <v>7.4668891438106164E-2</v>
      </c>
      <c r="HF37" s="324">
        <f>CR37-CQ37</f>
        <v>-251</v>
      </c>
      <c r="HG37" s="402">
        <f>HF37/CQ37</f>
        <v>-4.8714216399805919E-3</v>
      </c>
      <c r="HH37" s="324">
        <f>CS37-CR37</f>
        <v>19666</v>
      </c>
      <c r="HI37" s="402">
        <f>HH37/CR37</f>
        <v>0.38354721691305532</v>
      </c>
      <c r="HJ37" s="324">
        <f>CT37-CS37</f>
        <v>-15569</v>
      </c>
      <c r="HK37" s="402">
        <f>HJ37/CS37</f>
        <v>-0.21946715534254299</v>
      </c>
      <c r="HL37" s="324">
        <f t="shared" ref="HL37:HL43" si="778">CU37-CT37</f>
        <v>-4856</v>
      </c>
      <c r="HM37" s="402">
        <f>HL37/CT37</f>
        <v>-8.7699337198172328E-2</v>
      </c>
      <c r="HN37" s="324">
        <f t="shared" ref="HN37:HN43" si="779">CV37-CU37</f>
        <v>285</v>
      </c>
      <c r="HO37" s="402">
        <f>HN37/CU37</f>
        <v>5.6418885479560523E-3</v>
      </c>
      <c r="HP37" s="324">
        <f>CW37-CV37</f>
        <v>195</v>
      </c>
      <c r="HQ37" s="402">
        <f>HP37/CV37</f>
        <v>3.8385826771653543E-3</v>
      </c>
      <c r="HR37" s="324">
        <f>CX37-CW37</f>
        <v>80</v>
      </c>
      <c r="HS37" s="402">
        <f>HR37/CW37</f>
        <v>1.5687812530640259E-3</v>
      </c>
      <c r="HT37" s="324">
        <f>CY37-CX37</f>
        <v>26729</v>
      </c>
      <c r="HU37" s="402">
        <f>HT37/CX37</f>
        <v>0.5233284385707293</v>
      </c>
      <c r="HV37" s="324">
        <f>DB37-CY37</f>
        <v>-25540</v>
      </c>
      <c r="HW37" s="402">
        <f>HV37/CY37</f>
        <v>-0.32826075780165542</v>
      </c>
      <c r="HX37" s="324">
        <f>DC37-DB37</f>
        <v>-14</v>
      </c>
      <c r="HY37" s="402">
        <f>HX37/DB37</f>
        <v>-2.678708097351906E-4</v>
      </c>
      <c r="HZ37" s="324">
        <f>DD37-DC37</f>
        <v>33</v>
      </c>
      <c r="IA37" s="402">
        <f>HZ37/DD37</f>
        <v>6.3118030717441618E-4</v>
      </c>
      <c r="IB37" s="324">
        <f>DE37-DD37</f>
        <v>3201</v>
      </c>
      <c r="IC37" s="402">
        <f>IB37/DD37</f>
        <v>6.1224489795918366E-2</v>
      </c>
      <c r="ID37" s="324">
        <f>DF37-DE37</f>
        <v>-598</v>
      </c>
      <c r="IE37" s="402">
        <f>ID37/DO37</f>
        <v>-1.0576038792743082E-2</v>
      </c>
      <c r="IF37" s="324">
        <f>DG37-DF37</f>
        <v>26953</v>
      </c>
      <c r="IG37" s="402">
        <f>IF37/DF37</f>
        <v>0.49107240462048612</v>
      </c>
      <c r="IH37" s="324">
        <f>DH37-DG37</f>
        <v>-27399</v>
      </c>
      <c r="II37" s="402">
        <f>IH37/DG37</f>
        <v>-0.33479148083432103</v>
      </c>
      <c r="IJ37" s="324">
        <f>DI37-DH37</f>
        <v>-374</v>
      </c>
      <c r="IK37" s="402">
        <f>IJ37/DH37</f>
        <v>-6.8699485672299781E-3</v>
      </c>
      <c r="IL37" s="324">
        <f>DJ37-DI37</f>
        <v>113</v>
      </c>
      <c r="IM37" s="402">
        <f>IL37/DI37</f>
        <v>2.090038101579551E-3</v>
      </c>
      <c r="IN37" s="324">
        <f>DK37-DJ37</f>
        <v>783</v>
      </c>
      <c r="IO37" s="402">
        <f>IN37/DJ37</f>
        <v>1.4452093984754241E-2</v>
      </c>
      <c r="IP37" s="324">
        <f>DL37-DK37</f>
        <v>357</v>
      </c>
      <c r="IQ37" s="402">
        <f>IP37/DK37</f>
        <v>6.4953968196208292E-3</v>
      </c>
      <c r="IR37" s="324">
        <f t="shared" ref="IR37:IR43" si="780">EK37-EJ37</f>
        <v>-92.997869903802112</v>
      </c>
      <c r="IS37" s="402">
        <f>IR37/EJ37</f>
        <v>-0.99997709573980764</v>
      </c>
      <c r="IT37" s="324">
        <f t="shared" si="317"/>
        <v>0</v>
      </c>
      <c r="IU37" s="402" t="e">
        <f t="shared" si="318"/>
        <v>#DIV/0!</v>
      </c>
      <c r="IV37" s="324">
        <f t="shared" si="319"/>
        <v>0</v>
      </c>
      <c r="IW37" s="402" t="e">
        <f t="shared" si="320"/>
        <v>#DIV/0!</v>
      </c>
      <c r="IX37" s="324">
        <f t="shared" si="321"/>
        <v>0</v>
      </c>
      <c r="IY37" s="402" t="e">
        <f t="shared" si="322"/>
        <v>#DIV/0!</v>
      </c>
      <c r="IZ37" s="324">
        <f t="shared" si="323"/>
        <v>0</v>
      </c>
      <c r="JA37" s="402" t="e">
        <f t="shared" si="324"/>
        <v>#DIV/0!</v>
      </c>
      <c r="JB37" s="324">
        <f t="shared" si="325"/>
        <v>0</v>
      </c>
      <c r="JC37" s="402" t="e">
        <f t="shared" si="326"/>
        <v>#DIV/0!</v>
      </c>
      <c r="JD37" s="324">
        <f t="shared" si="327"/>
        <v>0</v>
      </c>
      <c r="JE37" s="402" t="e">
        <f t="shared" si="328"/>
        <v>#DIV/0!</v>
      </c>
      <c r="JF37" s="324">
        <f t="shared" si="329"/>
        <v>0</v>
      </c>
      <c r="JG37" s="402" t="e">
        <f t="shared" si="330"/>
        <v>#DIV/0!</v>
      </c>
      <c r="JH37" s="324">
        <f t="shared" si="331"/>
        <v>0</v>
      </c>
      <c r="JI37" s="402" t="e">
        <f t="shared" si="332"/>
        <v>#DIV/0!</v>
      </c>
      <c r="JJ37" s="324">
        <f t="shared" si="333"/>
        <v>0</v>
      </c>
      <c r="JK37" s="402" t="e">
        <f t="shared" si="334"/>
        <v>#DIV/0!</v>
      </c>
      <c r="JL37" s="324">
        <f t="shared" si="335"/>
        <v>0</v>
      </c>
      <c r="JM37" s="402" t="e">
        <f t="shared" si="336"/>
        <v>#DIV/0!</v>
      </c>
      <c r="JN37" s="324">
        <f t="shared" si="337"/>
        <v>0</v>
      </c>
      <c r="JO37" s="402" t="e">
        <f t="shared" si="338"/>
        <v>#DIV/0!</v>
      </c>
      <c r="JP37" s="324">
        <f t="shared" si="339"/>
        <v>0</v>
      </c>
      <c r="JQ37" s="402" t="e">
        <f t="shared" si="340"/>
        <v>#DIV/0!</v>
      </c>
      <c r="JR37" s="650">
        <f>CX37</f>
        <v>51075</v>
      </c>
      <c r="JS37" s="1070">
        <f>DL37</f>
        <v>55319</v>
      </c>
      <c r="JT37" s="122">
        <f>JS37-JR37</f>
        <v>4244</v>
      </c>
      <c r="JU37" s="109">
        <f>IF(ISERROR(JT37/JR37),0,JT37/JR37)</f>
        <v>8.3093489965736664E-2</v>
      </c>
      <c r="JV37" s="698"/>
      <c r="JW37" s="698"/>
      <c r="JX37" s="698"/>
      <c r="JY37" t="str">
        <f>E37</f>
        <v>Bi Weekly Payrolls</v>
      </c>
      <c r="JZ37" s="262" t="e">
        <f>#REF!</f>
        <v>#REF!</v>
      </c>
      <c r="KA37" s="262" t="e">
        <f>#REF!</f>
        <v>#REF!</v>
      </c>
      <c r="KB37" s="262" t="e">
        <f>#REF!</f>
        <v>#REF!</v>
      </c>
      <c r="KC37" s="262" t="e">
        <f>#REF!</f>
        <v>#REF!</v>
      </c>
      <c r="KD37" s="262" t="e">
        <f>#REF!</f>
        <v>#REF!</v>
      </c>
      <c r="KE37" s="262" t="e">
        <f>#REF!</f>
        <v>#REF!</v>
      </c>
      <c r="KF37" s="262" t="e">
        <f>#REF!</f>
        <v>#REF!</v>
      </c>
      <c r="KG37" s="262" t="e">
        <f>#REF!</f>
        <v>#REF!</v>
      </c>
      <c r="KH37" s="262" t="e">
        <f>#REF!</f>
        <v>#REF!</v>
      </c>
      <c r="KI37" s="262" t="e">
        <f>#REF!</f>
        <v>#REF!</v>
      </c>
      <c r="KJ37" s="262" t="e">
        <f>#REF!</f>
        <v>#REF!</v>
      </c>
      <c r="KK37" s="263">
        <f t="shared" ref="KK37:KV40" si="781">AJ37</f>
        <v>44610</v>
      </c>
      <c r="KL37" s="263">
        <f t="shared" si="781"/>
        <v>67802</v>
      </c>
      <c r="KM37" s="263">
        <f t="shared" si="781"/>
        <v>44415</v>
      </c>
      <c r="KN37" s="263">
        <f t="shared" si="781"/>
        <v>44340</v>
      </c>
      <c r="KO37" s="263">
        <f t="shared" si="781"/>
        <v>44207</v>
      </c>
      <c r="KP37" s="263">
        <f t="shared" si="781"/>
        <v>43919</v>
      </c>
      <c r="KQ37" s="263">
        <f t="shared" si="781"/>
        <v>43539</v>
      </c>
      <c r="KR37" s="263">
        <f t="shared" si="781"/>
        <v>65110</v>
      </c>
      <c r="KS37" s="263">
        <f t="shared" si="781"/>
        <v>43434</v>
      </c>
      <c r="KT37" s="263">
        <f t="shared" si="781"/>
        <v>43744</v>
      </c>
      <c r="KU37" s="263">
        <f t="shared" si="781"/>
        <v>44090</v>
      </c>
      <c r="KV37" s="263">
        <f t="shared" si="781"/>
        <v>45048</v>
      </c>
      <c r="KW37" s="263">
        <f t="shared" ref="KW37:LH40" si="782">AX37</f>
        <v>45094</v>
      </c>
      <c r="KX37" s="263">
        <f t="shared" si="782"/>
        <v>66663</v>
      </c>
      <c r="KY37" s="263">
        <f t="shared" si="782"/>
        <v>43660</v>
      </c>
      <c r="KZ37" s="263">
        <f t="shared" si="782"/>
        <v>43753</v>
      </c>
      <c r="LA37" s="263">
        <f t="shared" si="782"/>
        <v>43349</v>
      </c>
      <c r="LB37" s="263">
        <f t="shared" si="782"/>
        <v>43105</v>
      </c>
      <c r="LC37" s="263">
        <f t="shared" si="782"/>
        <v>56535</v>
      </c>
      <c r="LD37" s="263">
        <f t="shared" si="782"/>
        <v>43010</v>
      </c>
      <c r="LE37" s="263">
        <f t="shared" si="782"/>
        <v>43238</v>
      </c>
      <c r="LF37" s="263">
        <f t="shared" si="782"/>
        <v>43850</v>
      </c>
      <c r="LG37" s="263">
        <f t="shared" si="782"/>
        <v>44710</v>
      </c>
      <c r="LH37" s="263">
        <f t="shared" si="782"/>
        <v>69500</v>
      </c>
      <c r="LI37" s="788">
        <f t="shared" ref="LI37:LT40" si="783">BL37</f>
        <v>47251</v>
      </c>
      <c r="LJ37" s="788">
        <f t="shared" si="783"/>
        <v>48526</v>
      </c>
      <c r="LK37" s="788">
        <f t="shared" si="783"/>
        <v>49289</v>
      </c>
      <c r="LL37" s="788">
        <f t="shared" si="783"/>
        <v>49977</v>
      </c>
      <c r="LM37" s="788">
        <f t="shared" si="783"/>
        <v>51034</v>
      </c>
      <c r="LN37" s="788">
        <f t="shared" si="783"/>
        <v>50934</v>
      </c>
      <c r="LO37" s="788">
        <f t="shared" si="783"/>
        <v>76037</v>
      </c>
      <c r="LP37" s="788">
        <f t="shared" si="783"/>
        <v>50695</v>
      </c>
      <c r="LQ37" s="788">
        <f t="shared" si="783"/>
        <v>51105</v>
      </c>
      <c r="LR37" s="788">
        <f t="shared" si="783"/>
        <v>52499</v>
      </c>
      <c r="LS37" s="788">
        <f t="shared" si="783"/>
        <v>53303</v>
      </c>
      <c r="LT37" s="788">
        <f t="shared" si="783"/>
        <v>54184</v>
      </c>
      <c r="LU37" s="900">
        <f t="shared" ref="LU37:MF40" si="784">BZ37</f>
        <v>81645</v>
      </c>
      <c r="LV37" s="900">
        <f t="shared" si="784"/>
        <v>54094</v>
      </c>
      <c r="LW37" s="900">
        <f t="shared" si="784"/>
        <v>53651</v>
      </c>
      <c r="LX37" s="900">
        <f t="shared" si="784"/>
        <v>53742</v>
      </c>
      <c r="LY37" s="900">
        <f t="shared" si="784"/>
        <v>53448</v>
      </c>
      <c r="LZ37" s="900">
        <f t="shared" si="784"/>
        <v>79347</v>
      </c>
      <c r="MA37" s="900">
        <f t="shared" si="784"/>
        <v>55371</v>
      </c>
      <c r="MB37" s="900">
        <f t="shared" si="784"/>
        <v>51241</v>
      </c>
      <c r="MC37" s="900">
        <f t="shared" si="784"/>
        <v>50664</v>
      </c>
      <c r="MD37" s="900">
        <f t="shared" si="784"/>
        <v>51333</v>
      </c>
      <c r="ME37" s="900">
        <f t="shared" si="784"/>
        <v>51619</v>
      </c>
      <c r="MF37" s="900">
        <f t="shared" si="784"/>
        <v>51894</v>
      </c>
      <c r="MG37" s="959">
        <f t="shared" ref="MG37:MR40" si="785">CN37</f>
        <v>78613</v>
      </c>
      <c r="MH37" s="959">
        <f t="shared" si="785"/>
        <v>49027</v>
      </c>
      <c r="MI37" s="959">
        <f t="shared" si="785"/>
        <v>47945</v>
      </c>
      <c r="MJ37" s="959">
        <f t="shared" si="785"/>
        <v>51525</v>
      </c>
      <c r="MK37" s="959">
        <f t="shared" si="785"/>
        <v>51274</v>
      </c>
      <c r="ML37" s="959">
        <f t="shared" si="785"/>
        <v>70940</v>
      </c>
      <c r="MM37" s="959">
        <f t="shared" si="785"/>
        <v>55371</v>
      </c>
      <c r="MN37" s="959">
        <f t="shared" si="785"/>
        <v>50515</v>
      </c>
      <c r="MO37" s="959">
        <f t="shared" si="785"/>
        <v>50800</v>
      </c>
      <c r="MP37" s="959">
        <f t="shared" si="785"/>
        <v>50995</v>
      </c>
      <c r="MQ37" s="959">
        <f t="shared" si="785"/>
        <v>51075</v>
      </c>
      <c r="MR37" s="959">
        <f t="shared" si="785"/>
        <v>77804</v>
      </c>
      <c r="MS37" s="1155">
        <f t="shared" ref="MS37:ND40" si="786">DB37</f>
        <v>52264</v>
      </c>
      <c r="MT37" s="1155">
        <f t="shared" si="786"/>
        <v>52250</v>
      </c>
      <c r="MU37" s="1155">
        <f t="shared" si="786"/>
        <v>52283</v>
      </c>
      <c r="MV37" s="1155">
        <f t="shared" si="786"/>
        <v>55484</v>
      </c>
      <c r="MW37" s="1155">
        <f t="shared" si="786"/>
        <v>54886</v>
      </c>
      <c r="MX37" s="1155">
        <f t="shared" si="786"/>
        <v>81839</v>
      </c>
      <c r="MY37" s="1155">
        <f t="shared" si="786"/>
        <v>54440</v>
      </c>
      <c r="MZ37" s="1155">
        <f t="shared" si="786"/>
        <v>54066</v>
      </c>
      <c r="NA37" s="1155">
        <f t="shared" si="786"/>
        <v>54179</v>
      </c>
      <c r="NB37" s="1155">
        <f t="shared" si="786"/>
        <v>54962</v>
      </c>
      <c r="NC37" s="1155">
        <f t="shared" si="786"/>
        <v>55319</v>
      </c>
      <c r="ND37" s="1155">
        <f t="shared" si="786"/>
        <v>0</v>
      </c>
      <c r="NE37" s="1177">
        <f t="shared" ref="NE37:NP40" si="787">DP37</f>
        <v>0</v>
      </c>
      <c r="NF37" s="1177">
        <f t="shared" si="787"/>
        <v>0</v>
      </c>
      <c r="NG37" s="1177">
        <f t="shared" si="787"/>
        <v>0</v>
      </c>
      <c r="NH37" s="1177">
        <f t="shared" si="787"/>
        <v>0</v>
      </c>
      <c r="NI37" s="1177">
        <f t="shared" si="787"/>
        <v>0</v>
      </c>
      <c r="NJ37" s="1177">
        <f t="shared" si="787"/>
        <v>0</v>
      </c>
      <c r="NK37" s="1177">
        <f t="shared" si="787"/>
        <v>0</v>
      </c>
      <c r="NL37" s="1177">
        <f t="shared" si="787"/>
        <v>0</v>
      </c>
      <c r="NM37" s="1177">
        <f t="shared" si="787"/>
        <v>0</v>
      </c>
      <c r="NN37" s="1177">
        <f t="shared" si="787"/>
        <v>0</v>
      </c>
      <c r="NO37" s="1177">
        <f t="shared" si="787"/>
        <v>0</v>
      </c>
      <c r="NP37" s="1177">
        <f t="shared" si="787"/>
        <v>0</v>
      </c>
    </row>
    <row r="38" spans="1:380" s="2" customFormat="1" x14ac:dyDescent="0.25">
      <c r="A38" s="764"/>
      <c r="B38" s="56">
        <v>5.2</v>
      </c>
      <c r="C38" s="7"/>
      <c r="D38" s="119"/>
      <c r="E38" s="1239" t="s">
        <v>233</v>
      </c>
      <c r="F38" s="1239"/>
      <c r="G38" s="1240"/>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62">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f>68814+21</f>
        <v>68835</v>
      </c>
      <c r="DH38" s="207">
        <f>68303+6</f>
        <v>68309</v>
      </c>
      <c r="DI38" s="70">
        <f>68345+15</f>
        <v>68360</v>
      </c>
      <c r="DJ38" s="625">
        <f>68243+10</f>
        <v>68253</v>
      </c>
      <c r="DK38" s="70">
        <f>68227+15</f>
        <v>68242</v>
      </c>
      <c r="DL38" s="625">
        <f>68296+16</f>
        <v>68312</v>
      </c>
      <c r="DM38" s="70"/>
      <c r="DN38" s="137">
        <f>SUM(DB38:DM38)</f>
        <v>751181</v>
      </c>
      <c r="DO38" s="163">
        <f>SUM(DB38:DM38)/$DN$4</f>
        <v>68289.181818181823</v>
      </c>
      <c r="DP38" s="625"/>
      <c r="DQ38" s="70"/>
      <c r="DR38" s="23"/>
      <c r="DS38" s="70"/>
      <c r="DT38" s="23"/>
      <c r="DU38" s="70"/>
      <c r="DV38" s="207"/>
      <c r="DW38" s="70"/>
      <c r="DX38" s="625"/>
      <c r="DY38" s="70"/>
      <c r="DZ38" s="625"/>
      <c r="EA38" s="70"/>
      <c r="EB38" s="137">
        <f>SUM(DP38:EA38)</f>
        <v>0</v>
      </c>
      <c r="EC38" s="163" t="e">
        <f>SUM(DP38:EA38)/$EB$4</f>
        <v>#DIV/0!</v>
      </c>
      <c r="ED38" s="674">
        <f>AX38-AU38</f>
        <v>-83</v>
      </c>
      <c r="EE38" s="663">
        <f>ED38/AU38</f>
        <v>-1.2316732949486555E-3</v>
      </c>
      <c r="EF38" s="674">
        <f>AY38-AX38</f>
        <v>-125</v>
      </c>
      <c r="EG38" s="663">
        <f>EF38/AX38</f>
        <v>-1.8572171458286903E-3</v>
      </c>
      <c r="EH38" s="674">
        <f>AZ38-AY38</f>
        <v>-124</v>
      </c>
      <c r="EI38" s="663">
        <f>EH38/AY38</f>
        <v>-1.8457874367371241E-3</v>
      </c>
      <c r="EJ38" s="674">
        <f>BA38-AZ38</f>
        <v>-158</v>
      </c>
      <c r="EK38" s="663">
        <f>EJ38/AZ38</f>
        <v>-2.3562395609639706E-3</v>
      </c>
      <c r="EL38" s="674">
        <f>BB38-BA38</f>
        <v>-128</v>
      </c>
      <c r="EM38" s="663">
        <f>EL38/BA38</f>
        <v>-1.9133606385841131E-3</v>
      </c>
      <c r="EN38" s="674">
        <f>BC38-BB38</f>
        <v>-81</v>
      </c>
      <c r="EO38" s="663">
        <f>EN38/BB38</f>
        <v>-1.2131196645199941E-3</v>
      </c>
      <c r="EP38" s="674">
        <f>BD38-BC38</f>
        <v>44</v>
      </c>
      <c r="EQ38" s="663">
        <f>EP38/BC38</f>
        <v>6.5977897404369539E-4</v>
      </c>
      <c r="ER38" s="674">
        <f>BE38-BD38</f>
        <v>-203</v>
      </c>
      <c r="ES38" s="663">
        <f>ER38/BD38</f>
        <v>-3.0419732366295535E-3</v>
      </c>
      <c r="ET38" s="674">
        <f>BF38-BE38</f>
        <v>7</v>
      </c>
      <c r="EU38" s="663">
        <f>ET38/BE38</f>
        <v>1.0521569216894635E-4</v>
      </c>
      <c r="EV38" s="674">
        <f>BG38-BF38</f>
        <v>68</v>
      </c>
      <c r="EW38" s="109">
        <f>EV38/BF38</f>
        <v>1.0219877662052692E-3</v>
      </c>
      <c r="EX38" s="674">
        <f>BH38-BG38</f>
        <v>-12</v>
      </c>
      <c r="EY38" s="663">
        <f>EX38/BG38</f>
        <v>-1.8016665415509345E-4</v>
      </c>
      <c r="EZ38" s="674">
        <f>BI38-BH38</f>
        <v>110</v>
      </c>
      <c r="FA38" s="663">
        <f>EZ38/BH38</f>
        <v>1.6518252669199466E-3</v>
      </c>
      <c r="FB38" s="674">
        <f>BL38-BI38</f>
        <v>-120</v>
      </c>
      <c r="FC38" s="663">
        <f>FB38/BI38</f>
        <v>-1.7990195343537772E-3</v>
      </c>
      <c r="FD38" s="324">
        <f>BM38-BL38</f>
        <v>305</v>
      </c>
      <c r="FE38" s="402">
        <f>FD38/BL38</f>
        <v>4.5807488397939418E-3</v>
      </c>
      <c r="FF38" s="324">
        <f>BN38-BM38</f>
        <v>-302</v>
      </c>
      <c r="FG38" s="402">
        <f>FF38/BM38</f>
        <v>-4.5150101662480568E-3</v>
      </c>
      <c r="FH38" s="324">
        <f>BO38-BN38</f>
        <v>37</v>
      </c>
      <c r="FI38" s="402">
        <f>FH38/BN38</f>
        <v>5.5567236355990744E-4</v>
      </c>
      <c r="FJ38" s="324">
        <f>BP38-BO38</f>
        <v>-193</v>
      </c>
      <c r="FK38" s="402">
        <f>FJ38/BO38</f>
        <v>-2.896897467841436E-3</v>
      </c>
      <c r="FL38" s="324">
        <f>BQ38-BP38</f>
        <v>-71</v>
      </c>
      <c r="FM38" s="402">
        <f>FL38/BP38</f>
        <v>-1.0687942194791511E-3</v>
      </c>
      <c r="FN38" s="324">
        <f>BR38-BQ38</f>
        <v>171</v>
      </c>
      <c r="FO38" s="402">
        <f>FN38/BQ38</f>
        <v>2.5768923582332464E-3</v>
      </c>
      <c r="FP38" s="324">
        <f>BS38-BR38</f>
        <v>-173</v>
      </c>
      <c r="FQ38" s="402">
        <f>FP38/BR38</f>
        <v>-2.6003306778896737E-3</v>
      </c>
      <c r="FR38" s="324">
        <f>BT38-BS38</f>
        <v>9</v>
      </c>
      <c r="FS38" s="402">
        <f>FR38/BS38</f>
        <v>1.356300013563E-4</v>
      </c>
      <c r="FT38" s="324">
        <f>BU38-BT38</f>
        <v>124</v>
      </c>
      <c r="FU38" s="402">
        <f>FT38/BT38</f>
        <v>1.8684266039839677E-3</v>
      </c>
      <c r="FV38" s="324">
        <f>BV38-BU38</f>
        <v>43</v>
      </c>
      <c r="FW38" s="402">
        <f>FV38/BU38</f>
        <v>6.4671379154760116E-4</v>
      </c>
      <c r="FX38" s="324">
        <f>BW38-BV38</f>
        <v>417</v>
      </c>
      <c r="FY38" s="402">
        <f>FX38/BV38</f>
        <v>6.2675664707739021E-3</v>
      </c>
      <c r="FZ38" s="324">
        <f>BZ38-BW38</f>
        <v>22</v>
      </c>
      <c r="GA38" s="402">
        <f>FZ38/BW38</f>
        <v>3.2860343539955193E-4</v>
      </c>
      <c r="GB38" s="324">
        <f>CA38-BZ38</f>
        <v>115</v>
      </c>
      <c r="GC38" s="402">
        <f>GB38/BZ38</f>
        <v>1.7171355193215075E-3</v>
      </c>
      <c r="GD38" s="324">
        <f>CB38-CA38</f>
        <v>-83</v>
      </c>
      <c r="GE38" s="402">
        <f>GD38/CA38</f>
        <v>-1.2371994574209609E-3</v>
      </c>
      <c r="GF38" s="324">
        <f>CC38-CB38</f>
        <v>-21</v>
      </c>
      <c r="GG38" s="402">
        <f>GF38/CB38</f>
        <v>-3.1341412452987879E-4</v>
      </c>
      <c r="GH38" s="324">
        <f>CD38-CC38</f>
        <v>53</v>
      </c>
      <c r="GI38" s="402">
        <f>GH38/CC38</f>
        <v>7.9124553991311226E-4</v>
      </c>
      <c r="GJ38" s="324">
        <f>CE38-CD38</f>
        <v>547</v>
      </c>
      <c r="GK38" s="402">
        <f>GJ38/CD38</f>
        <v>8.1597947371561553E-3</v>
      </c>
      <c r="GL38" s="324">
        <f>CF38-CE38</f>
        <v>-277</v>
      </c>
      <c r="GM38" s="402">
        <f>GL38/CE38</f>
        <v>-4.0986638651731942E-3</v>
      </c>
      <c r="GN38" s="324">
        <f>CG38-CF38</f>
        <v>66</v>
      </c>
      <c r="GO38" s="402">
        <f>GN38/CF38</f>
        <v>9.8059608355867238E-4</v>
      </c>
      <c r="GP38" s="324">
        <f>CH38-CG38</f>
        <v>-43</v>
      </c>
      <c r="GQ38" s="402">
        <f>GP38/CG38</f>
        <v>-6.3824734310989725E-4</v>
      </c>
      <c r="GR38" s="324">
        <f>CI38-CH38</f>
        <v>-71</v>
      </c>
      <c r="GS38" s="402">
        <f>GR38/CH38</f>
        <v>-1.0545233109061473E-3</v>
      </c>
      <c r="GT38" s="324">
        <f>CJ38-CI38</f>
        <v>-45</v>
      </c>
      <c r="GU38" s="402">
        <f>GT38/CI38</f>
        <v>-6.6906538999078179E-4</v>
      </c>
      <c r="GV38" s="324">
        <f>CK38-CJ38</f>
        <v>191</v>
      </c>
      <c r="GW38" s="402">
        <f>GV38/CJ38</f>
        <v>2.8417121687768737E-3</v>
      </c>
      <c r="GX38" s="324">
        <f>CN38-CK38</f>
        <v>-227</v>
      </c>
      <c r="GY38" s="402">
        <f>GX38/CK38</f>
        <v>-3.3677526556287461E-3</v>
      </c>
      <c r="GZ38" s="324">
        <f>CO38-CN38</f>
        <v>2</v>
      </c>
      <c r="HA38" s="402">
        <f>GZ38/CN38</f>
        <v>2.9772094615716689E-5</v>
      </c>
      <c r="HB38" s="324">
        <f>CP38-CO38</f>
        <v>-95</v>
      </c>
      <c r="HC38" s="402">
        <f>HB38/CO38</f>
        <v>-1.4141323925631521E-3</v>
      </c>
      <c r="HD38" s="324">
        <f>CQ38-CP38</f>
        <v>544</v>
      </c>
      <c r="HE38" s="402">
        <f>HD38/CP38</f>
        <v>8.1092361815037865E-3</v>
      </c>
      <c r="HF38" s="324">
        <f>CR38-CQ38</f>
        <v>-294</v>
      </c>
      <c r="HG38" s="402">
        <f>HF38/CQ38</f>
        <v>-4.3473117643579584E-3</v>
      </c>
      <c r="HH38" s="324">
        <f>CS38-CR38</f>
        <v>189</v>
      </c>
      <c r="HI38" s="402">
        <f>HH38/CR38</f>
        <v>2.8069029019514658E-3</v>
      </c>
      <c r="HJ38" s="324">
        <f>CT38-CS38</f>
        <v>-217</v>
      </c>
      <c r="HK38" s="402">
        <f>HJ38/CS38</f>
        <v>-3.213719769560002E-3</v>
      </c>
      <c r="HL38" s="324">
        <f t="shared" si="778"/>
        <v>530</v>
      </c>
      <c r="HM38" s="402">
        <f>HL38/CT38</f>
        <v>7.87448370130449E-3</v>
      </c>
      <c r="HN38" s="324">
        <f t="shared" si="779"/>
        <v>58</v>
      </c>
      <c r="HO38" s="402">
        <f>HN38/CU38</f>
        <v>8.5500324311574977E-4</v>
      </c>
      <c r="HP38" s="324">
        <f>CW38-CV38</f>
        <v>59</v>
      </c>
      <c r="HQ38" s="402">
        <f>HP38/CV38</f>
        <v>8.6900167908799016E-4</v>
      </c>
      <c r="HR38" s="324">
        <f>CX38-CW38</f>
        <v>106</v>
      </c>
      <c r="HS38" s="402">
        <f>HR38/CW38</f>
        <v>1.5599016967609966E-3</v>
      </c>
      <c r="HT38" s="324">
        <f>CY38-CX38</f>
        <v>39</v>
      </c>
      <c r="HU38" s="402">
        <f>HT38/CX38</f>
        <v>5.730322220426395E-4</v>
      </c>
      <c r="HV38" s="324">
        <f>DB38-CY38</f>
        <v>-29</v>
      </c>
      <c r="HW38" s="402">
        <f>HV38/CY38</f>
        <v>-4.2585685335839524E-4</v>
      </c>
      <c r="HX38" s="324">
        <f>DC38-DB38</f>
        <v>120</v>
      </c>
      <c r="HY38" s="402">
        <f>HX38/DB38</f>
        <v>1.7629170400622898E-3</v>
      </c>
      <c r="HZ38" s="324">
        <f>DD38-DC38</f>
        <v>-15</v>
      </c>
      <c r="IA38" s="402">
        <f>HZ38/DD38</f>
        <v>-2.2002522955965616E-4</v>
      </c>
      <c r="IB38" s="324">
        <f>DE38-DD38</f>
        <v>38</v>
      </c>
      <c r="IC38" s="402">
        <f>IB38/DD38</f>
        <v>5.5739724821779566E-4</v>
      </c>
      <c r="ID38" s="324">
        <f>DF38-DE38</f>
        <v>14</v>
      </c>
      <c r="IE38" s="402">
        <f>ID38/DO38</f>
        <v>2.0501051011673617E-4</v>
      </c>
      <c r="IF38" s="324">
        <f>DG38-DF38</f>
        <v>609</v>
      </c>
      <c r="IG38" s="402">
        <f>IF38/DF38</f>
        <v>8.926215812153724E-3</v>
      </c>
      <c r="IH38" s="324">
        <f>DH38-DG38</f>
        <v>-526</v>
      </c>
      <c r="II38" s="402">
        <f>IH38/DG38</f>
        <v>-7.6414614658240725E-3</v>
      </c>
      <c r="IJ38" s="324">
        <f>DI38-DH38</f>
        <v>51</v>
      </c>
      <c r="IK38" s="402">
        <f>IJ38/DH38</f>
        <v>7.466073284633064E-4</v>
      </c>
      <c r="IL38" s="324">
        <f>DJ38-DI38</f>
        <v>-107</v>
      </c>
      <c r="IM38" s="402">
        <f>IL38/DI38</f>
        <v>-1.5652428320655355E-3</v>
      </c>
      <c r="IN38" s="324">
        <f>DK38-DJ38</f>
        <v>-11</v>
      </c>
      <c r="IO38" s="402">
        <f>IN38/DJ38</f>
        <v>-1.6116507699295268E-4</v>
      </c>
      <c r="IP38" s="324">
        <f>DL38-DK38</f>
        <v>70</v>
      </c>
      <c r="IQ38" s="402">
        <f>IP38/DK38</f>
        <v>1.0257612613932768E-3</v>
      </c>
      <c r="IR38" s="324">
        <f t="shared" si="780"/>
        <v>157.99764376043905</v>
      </c>
      <c r="IS38" s="402">
        <f>IR38/EJ38</f>
        <v>-0.99998508709138634</v>
      </c>
      <c r="IT38" s="324">
        <f t="shared" si="317"/>
        <v>0</v>
      </c>
      <c r="IU38" s="402" t="e">
        <f t="shared" si="318"/>
        <v>#DIV/0!</v>
      </c>
      <c r="IV38" s="324">
        <f t="shared" si="319"/>
        <v>0</v>
      </c>
      <c r="IW38" s="402" t="e">
        <f t="shared" si="320"/>
        <v>#DIV/0!</v>
      </c>
      <c r="IX38" s="324">
        <f t="shared" si="321"/>
        <v>0</v>
      </c>
      <c r="IY38" s="402" t="e">
        <f t="shared" si="322"/>
        <v>#DIV/0!</v>
      </c>
      <c r="IZ38" s="324">
        <f t="shared" si="323"/>
        <v>0</v>
      </c>
      <c r="JA38" s="402" t="e">
        <f t="shared" si="324"/>
        <v>#DIV/0!</v>
      </c>
      <c r="JB38" s="324">
        <f t="shared" si="325"/>
        <v>0</v>
      </c>
      <c r="JC38" s="402" t="e">
        <f t="shared" si="326"/>
        <v>#DIV/0!</v>
      </c>
      <c r="JD38" s="324">
        <f t="shared" si="327"/>
        <v>0</v>
      </c>
      <c r="JE38" s="402" t="e">
        <f t="shared" si="328"/>
        <v>#DIV/0!</v>
      </c>
      <c r="JF38" s="324">
        <f t="shared" si="329"/>
        <v>0</v>
      </c>
      <c r="JG38" s="402" t="e">
        <f t="shared" si="330"/>
        <v>#DIV/0!</v>
      </c>
      <c r="JH38" s="324">
        <f t="shared" si="331"/>
        <v>0</v>
      </c>
      <c r="JI38" s="402" t="e">
        <f t="shared" si="332"/>
        <v>#DIV/0!</v>
      </c>
      <c r="JJ38" s="324">
        <f t="shared" si="333"/>
        <v>0</v>
      </c>
      <c r="JK38" s="402" t="e">
        <f t="shared" si="334"/>
        <v>#DIV/0!</v>
      </c>
      <c r="JL38" s="324">
        <f t="shared" si="335"/>
        <v>0</v>
      </c>
      <c r="JM38" s="402" t="e">
        <f t="shared" si="336"/>
        <v>#DIV/0!</v>
      </c>
      <c r="JN38" s="324">
        <f t="shared" si="337"/>
        <v>0</v>
      </c>
      <c r="JO38" s="402" t="e">
        <f t="shared" si="338"/>
        <v>#DIV/0!</v>
      </c>
      <c r="JP38" s="324">
        <f t="shared" si="339"/>
        <v>0</v>
      </c>
      <c r="JQ38" s="402" t="e">
        <f t="shared" si="340"/>
        <v>#DIV/0!</v>
      </c>
      <c r="JR38" s="625">
        <f>CX38</f>
        <v>68059</v>
      </c>
      <c r="JS38" s="1062">
        <f>DL38</f>
        <v>68312</v>
      </c>
      <c r="JT38" s="122">
        <f>JS38-JR38</f>
        <v>253</v>
      </c>
      <c r="JU38" s="109">
        <f>IF(ISERROR(JT38/JR38),0,JT38/JR38)</f>
        <v>3.7173628763278919E-3</v>
      </c>
      <c r="JV38" s="698"/>
      <c r="JW38" s="698"/>
      <c r="JX38" s="698"/>
      <c r="JY38" s="2" t="str">
        <f>E38</f>
        <v>Monthly Payrolls</v>
      </c>
      <c r="JZ38" s="262" t="e">
        <f>#REF!</f>
        <v>#REF!</v>
      </c>
      <c r="KA38" s="262" t="e">
        <f>#REF!</f>
        <v>#REF!</v>
      </c>
      <c r="KB38" s="262" t="e">
        <f>#REF!</f>
        <v>#REF!</v>
      </c>
      <c r="KC38" s="262" t="e">
        <f>#REF!</f>
        <v>#REF!</v>
      </c>
      <c r="KD38" s="262" t="e">
        <f>#REF!</f>
        <v>#REF!</v>
      </c>
      <c r="KE38" s="262" t="e">
        <f>#REF!</f>
        <v>#REF!</v>
      </c>
      <c r="KF38" s="262" t="e">
        <f>#REF!</f>
        <v>#REF!</v>
      </c>
      <c r="KG38" s="262" t="e">
        <f>#REF!</f>
        <v>#REF!</v>
      </c>
      <c r="KH38" s="262" t="e">
        <f>#REF!</f>
        <v>#REF!</v>
      </c>
      <c r="KI38" s="262" t="e">
        <f>#REF!</f>
        <v>#REF!</v>
      </c>
      <c r="KJ38" s="262" t="e">
        <f>#REF!</f>
        <v>#REF!</v>
      </c>
      <c r="KK38" s="263">
        <f t="shared" si="781"/>
        <v>66939</v>
      </c>
      <c r="KL38" s="263">
        <f t="shared" si="781"/>
        <v>67087</v>
      </c>
      <c r="KM38" s="263">
        <f t="shared" si="781"/>
        <v>66975</v>
      </c>
      <c r="KN38" s="263">
        <f t="shared" si="781"/>
        <v>67127</v>
      </c>
      <c r="KO38" s="263">
        <f t="shared" si="781"/>
        <v>67090</v>
      </c>
      <c r="KP38" s="263">
        <f t="shared" si="781"/>
        <v>67187</v>
      </c>
      <c r="KQ38" s="263">
        <f t="shared" si="781"/>
        <v>67481</v>
      </c>
      <c r="KR38" s="263">
        <f t="shared" si="781"/>
        <v>67398</v>
      </c>
      <c r="KS38" s="263">
        <f t="shared" si="781"/>
        <v>67510</v>
      </c>
      <c r="KT38" s="263">
        <f t="shared" si="781"/>
        <v>67572</v>
      </c>
      <c r="KU38" s="263">
        <f t="shared" si="781"/>
        <v>67513</v>
      </c>
      <c r="KV38" s="263">
        <f t="shared" si="781"/>
        <v>67388</v>
      </c>
      <c r="KW38" s="263">
        <f t="shared" si="782"/>
        <v>67305</v>
      </c>
      <c r="KX38" s="263">
        <f t="shared" si="782"/>
        <v>67180</v>
      </c>
      <c r="KY38" s="263">
        <f t="shared" si="782"/>
        <v>67056</v>
      </c>
      <c r="KZ38" s="263">
        <f t="shared" si="782"/>
        <v>66898</v>
      </c>
      <c r="LA38" s="263">
        <f t="shared" si="782"/>
        <v>66770</v>
      </c>
      <c r="LB38" s="263">
        <f t="shared" si="782"/>
        <v>66689</v>
      </c>
      <c r="LC38" s="263">
        <f t="shared" si="782"/>
        <v>66733</v>
      </c>
      <c r="LD38" s="263">
        <f t="shared" si="782"/>
        <v>66530</v>
      </c>
      <c r="LE38" s="263">
        <f t="shared" si="782"/>
        <v>66537</v>
      </c>
      <c r="LF38" s="263">
        <f t="shared" si="782"/>
        <v>66605</v>
      </c>
      <c r="LG38" s="263">
        <f t="shared" si="782"/>
        <v>66593</v>
      </c>
      <c r="LH38" s="263">
        <f t="shared" si="782"/>
        <v>66703</v>
      </c>
      <c r="LI38" s="788">
        <f t="shared" si="783"/>
        <v>66583</v>
      </c>
      <c r="LJ38" s="788">
        <f t="shared" si="783"/>
        <v>66888</v>
      </c>
      <c r="LK38" s="788">
        <f t="shared" si="783"/>
        <v>66586</v>
      </c>
      <c r="LL38" s="788">
        <f t="shared" si="783"/>
        <v>66623</v>
      </c>
      <c r="LM38" s="788">
        <f t="shared" si="783"/>
        <v>66430</v>
      </c>
      <c r="LN38" s="788">
        <f t="shared" si="783"/>
        <v>66359</v>
      </c>
      <c r="LO38" s="788">
        <f t="shared" si="783"/>
        <v>66530</v>
      </c>
      <c r="LP38" s="788">
        <f t="shared" si="783"/>
        <v>66357</v>
      </c>
      <c r="LQ38" s="788">
        <f t="shared" si="783"/>
        <v>66366</v>
      </c>
      <c r="LR38" s="788">
        <f t="shared" si="783"/>
        <v>66490</v>
      </c>
      <c r="LS38" s="788">
        <f t="shared" si="783"/>
        <v>66533</v>
      </c>
      <c r="LT38" s="788">
        <f t="shared" si="783"/>
        <v>66950</v>
      </c>
      <c r="LU38" s="900">
        <f t="shared" si="784"/>
        <v>66972</v>
      </c>
      <c r="LV38" s="900">
        <f t="shared" si="784"/>
        <v>67087</v>
      </c>
      <c r="LW38" s="900">
        <f t="shared" si="784"/>
        <v>67004</v>
      </c>
      <c r="LX38" s="900">
        <f t="shared" si="784"/>
        <v>66983</v>
      </c>
      <c r="LY38" s="900">
        <f t="shared" si="784"/>
        <v>67036</v>
      </c>
      <c r="LZ38" s="900">
        <f t="shared" si="784"/>
        <v>67583</v>
      </c>
      <c r="MA38" s="900">
        <f t="shared" si="784"/>
        <v>67306</v>
      </c>
      <c r="MB38" s="900">
        <f t="shared" si="784"/>
        <v>67372</v>
      </c>
      <c r="MC38" s="900">
        <f t="shared" si="784"/>
        <v>67329</v>
      </c>
      <c r="MD38" s="900">
        <f t="shared" si="784"/>
        <v>67258</v>
      </c>
      <c r="ME38" s="900">
        <f t="shared" si="784"/>
        <v>67213</v>
      </c>
      <c r="MF38" s="900">
        <f t="shared" si="784"/>
        <v>67404</v>
      </c>
      <c r="MG38" s="959">
        <f t="shared" si="785"/>
        <v>67177</v>
      </c>
      <c r="MH38" s="959">
        <f t="shared" si="785"/>
        <v>67179</v>
      </c>
      <c r="MI38" s="959">
        <f t="shared" si="785"/>
        <v>67084</v>
      </c>
      <c r="MJ38" s="959">
        <f t="shared" si="785"/>
        <v>67628</v>
      </c>
      <c r="MK38" s="959">
        <f t="shared" si="785"/>
        <v>67334</v>
      </c>
      <c r="ML38" s="959">
        <f t="shared" si="785"/>
        <v>67523</v>
      </c>
      <c r="MM38" s="959">
        <f t="shared" si="785"/>
        <v>67306</v>
      </c>
      <c r="MN38" s="959">
        <f t="shared" si="785"/>
        <v>67836</v>
      </c>
      <c r="MO38" s="959">
        <f t="shared" si="785"/>
        <v>67894</v>
      </c>
      <c r="MP38" s="959">
        <f t="shared" si="785"/>
        <v>67953</v>
      </c>
      <c r="MQ38" s="959">
        <f t="shared" si="785"/>
        <v>68059</v>
      </c>
      <c r="MR38" s="959">
        <f t="shared" si="785"/>
        <v>68098</v>
      </c>
      <c r="MS38" s="1155">
        <f t="shared" si="786"/>
        <v>68069</v>
      </c>
      <c r="MT38" s="1155">
        <f t="shared" si="786"/>
        <v>68189</v>
      </c>
      <c r="MU38" s="1155">
        <f t="shared" si="786"/>
        <v>68174</v>
      </c>
      <c r="MV38" s="1155">
        <f t="shared" si="786"/>
        <v>68212</v>
      </c>
      <c r="MW38" s="1155">
        <f t="shared" si="786"/>
        <v>68226</v>
      </c>
      <c r="MX38" s="1155">
        <f t="shared" si="786"/>
        <v>68835</v>
      </c>
      <c r="MY38" s="1155">
        <f t="shared" si="786"/>
        <v>68309</v>
      </c>
      <c r="MZ38" s="1155">
        <f t="shared" si="786"/>
        <v>68360</v>
      </c>
      <c r="NA38" s="1155">
        <f t="shared" si="786"/>
        <v>68253</v>
      </c>
      <c r="NB38" s="1155">
        <f t="shared" si="786"/>
        <v>68242</v>
      </c>
      <c r="NC38" s="1155">
        <f t="shared" si="786"/>
        <v>68312</v>
      </c>
      <c r="ND38" s="1155">
        <f t="shared" si="786"/>
        <v>0</v>
      </c>
      <c r="NE38" s="1177">
        <f t="shared" si="787"/>
        <v>0</v>
      </c>
      <c r="NF38" s="1177">
        <f t="shared" si="787"/>
        <v>0</v>
      </c>
      <c r="NG38" s="1177">
        <f t="shared" si="787"/>
        <v>0</v>
      </c>
      <c r="NH38" s="1177">
        <f t="shared" si="787"/>
        <v>0</v>
      </c>
      <c r="NI38" s="1177">
        <f t="shared" si="787"/>
        <v>0</v>
      </c>
      <c r="NJ38" s="1177">
        <f t="shared" si="787"/>
        <v>0</v>
      </c>
      <c r="NK38" s="1177">
        <f t="shared" si="787"/>
        <v>0</v>
      </c>
      <c r="NL38" s="1177">
        <f t="shared" si="787"/>
        <v>0</v>
      </c>
      <c r="NM38" s="1177">
        <f t="shared" si="787"/>
        <v>0</v>
      </c>
      <c r="NN38" s="1177">
        <f t="shared" si="787"/>
        <v>0</v>
      </c>
      <c r="NO38" s="1177">
        <f t="shared" si="787"/>
        <v>0</v>
      </c>
      <c r="NP38" s="1177">
        <f t="shared" si="787"/>
        <v>0</v>
      </c>
    </row>
    <row r="39" spans="1:380" s="29" customFormat="1" x14ac:dyDescent="0.25">
      <c r="A39" s="764"/>
      <c r="B39" s="58">
        <v>5.3</v>
      </c>
      <c r="C39" s="28"/>
      <c r="D39" s="120"/>
      <c r="E39" s="1253" t="s">
        <v>162</v>
      </c>
      <c r="F39" s="1253"/>
      <c r="G39" s="1254"/>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788">SUM(V37:V38)</f>
        <v>125806</v>
      </c>
      <c r="W39" s="71">
        <f t="shared" si="788"/>
        <v>158093</v>
      </c>
      <c r="X39" s="34">
        <f t="shared" si="788"/>
        <v>127601</v>
      </c>
      <c r="Y39" s="71">
        <f t="shared" si="788"/>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789">SUM(AK37:AK38)</f>
        <v>134889</v>
      </c>
      <c r="AL39" s="34">
        <f t="shared" si="789"/>
        <v>111390</v>
      </c>
      <c r="AM39" s="71">
        <f t="shared" si="789"/>
        <v>111467</v>
      </c>
      <c r="AN39" s="34">
        <f t="shared" si="789"/>
        <v>111297</v>
      </c>
      <c r="AO39" s="71">
        <f t="shared" si="789"/>
        <v>111106</v>
      </c>
      <c r="AP39" s="632">
        <f t="shared" si="789"/>
        <v>111020</v>
      </c>
      <c r="AQ39" s="71">
        <f t="shared" si="789"/>
        <v>132508</v>
      </c>
      <c r="AR39" s="632">
        <f t="shared" si="789"/>
        <v>110944</v>
      </c>
      <c r="AS39" s="71">
        <f t="shared" si="789"/>
        <v>111316</v>
      </c>
      <c r="AT39" s="632">
        <f t="shared" si="789"/>
        <v>111603</v>
      </c>
      <c r="AU39" s="71">
        <f t="shared" si="789"/>
        <v>112436</v>
      </c>
      <c r="AV39" s="138">
        <f>SUM(AJ39:AU39)</f>
        <v>1381525</v>
      </c>
      <c r="AW39" s="158">
        <f>SUM(AJ39:AU39)/$AV$4</f>
        <v>115127.08333333333</v>
      </c>
      <c r="AX39" s="382">
        <f t="shared" ref="AX39:BC39" si="790">SUM(AX37:AX38)</f>
        <v>112399</v>
      </c>
      <c r="AY39" s="71">
        <f t="shared" si="790"/>
        <v>133843</v>
      </c>
      <c r="AZ39" s="34">
        <f t="shared" si="790"/>
        <v>110716</v>
      </c>
      <c r="BA39" s="71">
        <f t="shared" si="790"/>
        <v>110651</v>
      </c>
      <c r="BB39" s="34">
        <f t="shared" si="790"/>
        <v>110119</v>
      </c>
      <c r="BC39" s="71">
        <f t="shared" si="790"/>
        <v>109794</v>
      </c>
      <c r="BD39" s="632">
        <f t="shared" ref="BD39:BI39" si="791">SUM(BD37:BD38)</f>
        <v>123268</v>
      </c>
      <c r="BE39" s="71">
        <f t="shared" si="791"/>
        <v>109540</v>
      </c>
      <c r="BF39" s="632">
        <f t="shared" si="791"/>
        <v>109775</v>
      </c>
      <c r="BG39" s="71">
        <f t="shared" si="791"/>
        <v>110455</v>
      </c>
      <c r="BH39" s="632">
        <f t="shared" si="791"/>
        <v>111303</v>
      </c>
      <c r="BI39" s="71">
        <f t="shared" si="791"/>
        <v>136203</v>
      </c>
      <c r="BJ39" s="138">
        <f>SUM(AX39:BI39)</f>
        <v>1388066</v>
      </c>
      <c r="BK39" s="158">
        <f>SUM(AX39:BI39)/$BJ$4</f>
        <v>115672.16666666667</v>
      </c>
      <c r="BL39" s="382">
        <f t="shared" ref="BL39" si="792">SUM(BL37:BL38)</f>
        <v>113834</v>
      </c>
      <c r="BM39" s="71">
        <f t="shared" ref="BM39:BN39" si="793">SUM(BM37:BM38)</f>
        <v>115414</v>
      </c>
      <c r="BN39" s="34">
        <f t="shared" si="793"/>
        <v>115875</v>
      </c>
      <c r="BO39" s="71">
        <f t="shared" ref="BO39" si="794">SUM(BO37:BO38)</f>
        <v>116600</v>
      </c>
      <c r="BP39" s="34">
        <f t="shared" ref="BP39:BQ39" si="795">SUM(BP37:BP38)</f>
        <v>117464</v>
      </c>
      <c r="BQ39" s="71">
        <f t="shared" si="795"/>
        <v>117293</v>
      </c>
      <c r="BR39" s="632">
        <f t="shared" ref="BR39" si="796">SUM(BR37:BR38)</f>
        <v>142567</v>
      </c>
      <c r="BS39" s="71">
        <f t="shared" ref="BS39:BT39" si="797">SUM(BS37:BS38)</f>
        <v>117052</v>
      </c>
      <c r="BT39" s="632">
        <f t="shared" si="797"/>
        <v>117471</v>
      </c>
      <c r="BU39" s="632">
        <f t="shared" ref="BU39" si="798">SUM(BU37:BU38)</f>
        <v>118989</v>
      </c>
      <c r="BV39" s="632">
        <f t="shared" ref="BV39:BW39" si="799">SUM(BV37:BV38)</f>
        <v>119836</v>
      </c>
      <c r="BW39" s="632">
        <f t="shared" si="799"/>
        <v>121134</v>
      </c>
      <c r="BX39" s="138">
        <f>SUM(BL39:BW39)</f>
        <v>1433529</v>
      </c>
      <c r="BY39" s="158">
        <f>SUM(BL39:BW39)/$BX$4</f>
        <v>119460.75</v>
      </c>
      <c r="BZ39" s="632">
        <f t="shared" ref="BZ39:CA39" si="800">SUM(BZ37:BZ38)</f>
        <v>148617</v>
      </c>
      <c r="CA39" s="71">
        <f t="shared" si="800"/>
        <v>121181</v>
      </c>
      <c r="CB39" s="34">
        <f t="shared" ref="CB39:CC39" si="801">SUM(CB37:CB38)</f>
        <v>120655</v>
      </c>
      <c r="CC39" s="71">
        <f t="shared" si="801"/>
        <v>120725</v>
      </c>
      <c r="CD39" s="34">
        <f t="shared" ref="CD39:CE39" si="802">SUM(CD37:CD38)</f>
        <v>120484</v>
      </c>
      <c r="CE39" s="71">
        <f t="shared" si="802"/>
        <v>146930</v>
      </c>
      <c r="CF39" s="632">
        <f t="shared" ref="CF39:CG39" si="803">SUM(CF37:CF38)</f>
        <v>122677</v>
      </c>
      <c r="CG39" s="71">
        <f t="shared" si="803"/>
        <v>118613</v>
      </c>
      <c r="CH39" s="632">
        <f t="shared" ref="CH39:CI39" si="804">SUM(CH37:CH38)</f>
        <v>117993</v>
      </c>
      <c r="CI39" s="632">
        <f t="shared" si="804"/>
        <v>118591</v>
      </c>
      <c r="CJ39" s="632">
        <f t="shared" ref="CJ39:CK39" si="805">SUM(CJ37:CJ38)</f>
        <v>118832</v>
      </c>
      <c r="CK39" s="632">
        <f t="shared" si="805"/>
        <v>119298</v>
      </c>
      <c r="CL39" s="138">
        <f>SUM(BZ39:CK39)</f>
        <v>1494596</v>
      </c>
      <c r="CM39" s="158">
        <f>SUM(BZ39:CK39)/$CL$4</f>
        <v>124549.66666666667</v>
      </c>
      <c r="CN39" s="632">
        <f t="shared" ref="CN39:CO39" si="806">SUM(CN37:CN38)</f>
        <v>145790</v>
      </c>
      <c r="CO39" s="71">
        <f t="shared" si="806"/>
        <v>116206</v>
      </c>
      <c r="CP39" s="34">
        <f t="shared" ref="CP39:CQ39" si="807">SUM(CP37:CP38)</f>
        <v>115029</v>
      </c>
      <c r="CQ39" s="71">
        <f t="shared" si="807"/>
        <v>119153</v>
      </c>
      <c r="CR39" s="34">
        <f t="shared" ref="CR39:CS39" si="808">SUM(CR37:CR38)</f>
        <v>118608</v>
      </c>
      <c r="CS39" s="71">
        <f t="shared" si="808"/>
        <v>138463</v>
      </c>
      <c r="CT39" s="218">
        <f t="shared" ref="CT39:CU39" si="809">SUM(CT37:CT38)</f>
        <v>122677</v>
      </c>
      <c r="CU39" s="71">
        <f t="shared" si="809"/>
        <v>118351</v>
      </c>
      <c r="CV39" s="632">
        <f t="shared" ref="CV39:CW39" si="810">SUM(CV37:CV38)</f>
        <v>118694</v>
      </c>
      <c r="CW39" s="1071">
        <f t="shared" si="810"/>
        <v>118948</v>
      </c>
      <c r="CX39" s="632">
        <f t="shared" ref="CX39:CY39" si="811">SUM(CX37:CX38)</f>
        <v>119134</v>
      </c>
      <c r="CY39" s="71">
        <f t="shared" si="811"/>
        <v>145902</v>
      </c>
      <c r="CZ39" s="138">
        <f>SUM(CN39:CY39)</f>
        <v>1496955</v>
      </c>
      <c r="DA39" s="158">
        <f>SUM(CN39:CY39)/$CZ$4</f>
        <v>124746.25</v>
      </c>
      <c r="DB39" s="632">
        <f t="shared" ref="DB39:DC39" si="812">SUM(DB37:DB38)</f>
        <v>120333</v>
      </c>
      <c r="DC39" s="71">
        <f t="shared" si="812"/>
        <v>120439</v>
      </c>
      <c r="DD39" s="34">
        <f t="shared" ref="DD39:DE39" si="813">SUM(DD37:DD38)</f>
        <v>120457</v>
      </c>
      <c r="DE39" s="71">
        <f t="shared" si="813"/>
        <v>123696</v>
      </c>
      <c r="DF39" s="34">
        <f t="shared" ref="DF39:DG39" si="814">SUM(DF37:DF38)</f>
        <v>123112</v>
      </c>
      <c r="DG39" s="71">
        <f t="shared" si="814"/>
        <v>150674</v>
      </c>
      <c r="DH39" s="218">
        <f t="shared" ref="DH39:DI39" si="815">SUM(DH37:DH38)</f>
        <v>122749</v>
      </c>
      <c r="DI39" s="71">
        <f t="shared" si="815"/>
        <v>122426</v>
      </c>
      <c r="DJ39" s="632">
        <f t="shared" ref="DJ39:DK39" si="816">SUM(DJ37:DJ38)</f>
        <v>122432</v>
      </c>
      <c r="DK39" s="71">
        <f t="shared" si="816"/>
        <v>123204</v>
      </c>
      <c r="DL39" s="632">
        <f t="shared" ref="DL39" si="817">SUM(DL37:DL38)</f>
        <v>123631</v>
      </c>
      <c r="DM39" s="71"/>
      <c r="DN39" s="138">
        <f>SUM(DB39:DM39)</f>
        <v>1373153</v>
      </c>
      <c r="DO39" s="158">
        <f>SUM(DB39:DM39)/$DN$4</f>
        <v>124832.09090909091</v>
      </c>
      <c r="DP39" s="632"/>
      <c r="DQ39" s="71"/>
      <c r="DR39" s="34"/>
      <c r="DS39" s="71"/>
      <c r="DT39" s="34"/>
      <c r="DU39" s="71"/>
      <c r="DV39" s="218"/>
      <c r="DW39" s="71"/>
      <c r="DX39" s="632"/>
      <c r="DY39" s="71"/>
      <c r="DZ39" s="632"/>
      <c r="EA39" s="71"/>
      <c r="EB39" s="138">
        <f>SUM(DP39:EA39)</f>
        <v>0</v>
      </c>
      <c r="EC39" s="158" t="e">
        <f>SUM(DP39:EA39)/$EB$4</f>
        <v>#DIV/0!</v>
      </c>
      <c r="ED39" s="675">
        <f>AX39-AU39</f>
        <v>-37</v>
      </c>
      <c r="EE39" s="676">
        <f>ED39/AU39</f>
        <v>-3.2907609662385711E-4</v>
      </c>
      <c r="EF39" s="675">
        <f>AY39-AX39</f>
        <v>21444</v>
      </c>
      <c r="EG39" s="676">
        <f>EF39/AX39</f>
        <v>0.1907846155214904</v>
      </c>
      <c r="EH39" s="675">
        <f>AZ39-AY39</f>
        <v>-23127</v>
      </c>
      <c r="EI39" s="676">
        <f>EH39/AY39</f>
        <v>-0.17279200257017552</v>
      </c>
      <c r="EJ39" s="675">
        <f>BA39-AZ39</f>
        <v>-65</v>
      </c>
      <c r="EK39" s="676">
        <f>EJ39/AZ39</f>
        <v>-5.8708768380360567E-4</v>
      </c>
      <c r="EL39" s="675">
        <f>BB39-BA39</f>
        <v>-532</v>
      </c>
      <c r="EM39" s="676">
        <f>EL39/BA39</f>
        <v>-4.8079095534608813E-3</v>
      </c>
      <c r="EN39" s="675">
        <f>BC39-BB39</f>
        <v>-325</v>
      </c>
      <c r="EO39" s="676">
        <f>EN39/BB39</f>
        <v>-2.9513526276119472E-3</v>
      </c>
      <c r="EP39" s="675">
        <f>BD39-BC39</f>
        <v>13474</v>
      </c>
      <c r="EQ39" s="676">
        <f>EP39/BC39</f>
        <v>0.12272073155181522</v>
      </c>
      <c r="ER39" s="675">
        <f>BE39-BD39</f>
        <v>-13728</v>
      </c>
      <c r="ES39" s="676">
        <f>ER39/BD39</f>
        <v>-0.11136710257325502</v>
      </c>
      <c r="ET39" s="675">
        <f>BF39-BE39</f>
        <v>235</v>
      </c>
      <c r="EU39" s="676">
        <f>ET39/BE39</f>
        <v>2.1453350374292498E-3</v>
      </c>
      <c r="EV39" s="675">
        <f>BG39-BF39</f>
        <v>680</v>
      </c>
      <c r="EW39" s="112">
        <f>EV39/BF39</f>
        <v>6.1944887269414712E-3</v>
      </c>
      <c r="EX39" s="675">
        <f>BH39-BG39</f>
        <v>848</v>
      </c>
      <c r="EY39" s="676">
        <f>EX39/BG39</f>
        <v>7.6773346611742335E-3</v>
      </c>
      <c r="EZ39" s="675">
        <f>BI39-BH39</f>
        <v>24900</v>
      </c>
      <c r="FA39" s="676">
        <f>EZ39/BH39</f>
        <v>0.22371364653243847</v>
      </c>
      <c r="FB39" s="675">
        <f>BL39-BI39</f>
        <v>-22369</v>
      </c>
      <c r="FC39" s="676">
        <f>FB39/BI39</f>
        <v>-0.16423279957122824</v>
      </c>
      <c r="FD39" s="325">
        <f>BM39-BL39</f>
        <v>1580</v>
      </c>
      <c r="FE39" s="406">
        <f>FD39/BL39</f>
        <v>1.3879860147231934E-2</v>
      </c>
      <c r="FF39" s="325">
        <f>BN39-BM39</f>
        <v>461</v>
      </c>
      <c r="FG39" s="406">
        <f>FF39/BM39</f>
        <v>3.9943161141629269E-3</v>
      </c>
      <c r="FH39" s="325">
        <f>BO39-BN39</f>
        <v>725</v>
      </c>
      <c r="FI39" s="406">
        <f>FH39/BN39</f>
        <v>6.2567421790722761E-3</v>
      </c>
      <c r="FJ39" s="325">
        <f>BP39-BO39</f>
        <v>864</v>
      </c>
      <c r="FK39" s="406">
        <f>FJ39/BO39</f>
        <v>7.4099485420240137E-3</v>
      </c>
      <c r="FL39" s="325">
        <f>BQ39-BP39</f>
        <v>-171</v>
      </c>
      <c r="FM39" s="406">
        <f>FL39/BP39</f>
        <v>-1.4557651706054622E-3</v>
      </c>
      <c r="FN39" s="325">
        <f>BR39-BQ39</f>
        <v>25274</v>
      </c>
      <c r="FO39" s="406">
        <f>FN39/BQ39</f>
        <v>0.21547747947447846</v>
      </c>
      <c r="FP39" s="325">
        <f>BS39-BR39</f>
        <v>-25515</v>
      </c>
      <c r="FQ39" s="406">
        <f>FP39/BR39</f>
        <v>-0.17896848499302082</v>
      </c>
      <c r="FR39" s="325">
        <f>BT39-BS39</f>
        <v>419</v>
      </c>
      <c r="FS39" s="406">
        <f>FR39/BS39</f>
        <v>3.5796056453542015E-3</v>
      </c>
      <c r="FT39" s="325">
        <f>BU39-BT39</f>
        <v>1518</v>
      </c>
      <c r="FU39" s="406">
        <f>FT39/BT39</f>
        <v>1.2922338279234875E-2</v>
      </c>
      <c r="FV39" s="325">
        <f>BV39-BU39</f>
        <v>847</v>
      </c>
      <c r="FW39" s="406">
        <f>FV39/BU39</f>
        <v>7.1183050534082979E-3</v>
      </c>
      <c r="FX39" s="325">
        <f>BW39-BV39</f>
        <v>1298</v>
      </c>
      <c r="FY39" s="406">
        <f>FX39/BV39</f>
        <v>1.0831469675222805E-2</v>
      </c>
      <c r="FZ39" s="325">
        <f>BZ39-BW39</f>
        <v>27483</v>
      </c>
      <c r="GA39" s="406">
        <f>FZ39/BW39</f>
        <v>0.22688097478825103</v>
      </c>
      <c r="GB39" s="325">
        <f>CA39-BZ39</f>
        <v>-27436</v>
      </c>
      <c r="GC39" s="406">
        <f>GB39/BZ39</f>
        <v>-0.18460875942859833</v>
      </c>
      <c r="GD39" s="325">
        <f>CB39-CA39</f>
        <v>-526</v>
      </c>
      <c r="GE39" s="406">
        <f>GD39/CA39</f>
        <v>-4.340614452760746E-3</v>
      </c>
      <c r="GF39" s="325">
        <f>CC39-CB39</f>
        <v>70</v>
      </c>
      <c r="GG39" s="406">
        <f>GF39/CB39</f>
        <v>5.8016659069247021E-4</v>
      </c>
      <c r="GH39" s="325">
        <f>CD39-CC39</f>
        <v>-241</v>
      </c>
      <c r="GI39" s="406">
        <f>GH39/CC39</f>
        <v>-1.9962725201905156E-3</v>
      </c>
      <c r="GJ39" s="325">
        <f>CE39-CD39</f>
        <v>26446</v>
      </c>
      <c r="GK39" s="406">
        <f>GJ39/CD39</f>
        <v>0.2194980246339763</v>
      </c>
      <c r="GL39" s="325">
        <f>CF39-CE39</f>
        <v>-24253</v>
      </c>
      <c r="GM39" s="406">
        <f>GL39/CE39</f>
        <v>-0.16506499693731708</v>
      </c>
      <c r="GN39" s="325">
        <f>CG39-CF39</f>
        <v>-4064</v>
      </c>
      <c r="GO39" s="406">
        <f>GN39/CF39</f>
        <v>-3.3127644138673099E-2</v>
      </c>
      <c r="GP39" s="325">
        <f>CH39-CG39</f>
        <v>-620</v>
      </c>
      <c r="GQ39" s="406">
        <f>GP39/CG39</f>
        <v>-5.2270830347432408E-3</v>
      </c>
      <c r="GR39" s="325">
        <f>CI39-CH39</f>
        <v>598</v>
      </c>
      <c r="GS39" s="406">
        <f>GR39/CH39</f>
        <v>5.0680972600069497E-3</v>
      </c>
      <c r="GT39" s="325">
        <f>CJ39-CI39</f>
        <v>241</v>
      </c>
      <c r="GU39" s="406">
        <f>GT39/CI39</f>
        <v>2.0321946859373813E-3</v>
      </c>
      <c r="GV39" s="325">
        <f>CK39-CJ39</f>
        <v>466</v>
      </c>
      <c r="GW39" s="406">
        <f>GV39/CJ39</f>
        <v>3.9215026255554055E-3</v>
      </c>
      <c r="GX39" s="325">
        <f>CN39-CK39</f>
        <v>26492</v>
      </c>
      <c r="GY39" s="406">
        <f>GX39/CK39</f>
        <v>0.22206575131184095</v>
      </c>
      <c r="GZ39" s="325">
        <f>CO39-CN39</f>
        <v>-29584</v>
      </c>
      <c r="HA39" s="406">
        <f>GZ39/CN39</f>
        <v>-0.20292201111187325</v>
      </c>
      <c r="HB39" s="325">
        <f>CP39-CO39</f>
        <v>-1177</v>
      </c>
      <c r="HC39" s="406">
        <f>HB39/CO39</f>
        <v>-1.0128564790114107E-2</v>
      </c>
      <c r="HD39" s="325">
        <f>CQ39-CP39</f>
        <v>4124</v>
      </c>
      <c r="HE39" s="406">
        <f>HD39/CP39</f>
        <v>3.5851828669292089E-2</v>
      </c>
      <c r="HF39" s="325">
        <f>CR39-CQ39</f>
        <v>-545</v>
      </c>
      <c r="HG39" s="406">
        <f>HF39/CQ39</f>
        <v>-4.5739511384522424E-3</v>
      </c>
      <c r="HH39" s="325">
        <f>CS39-CR39</f>
        <v>19855</v>
      </c>
      <c r="HI39" s="406">
        <f>HH39/CR39</f>
        <v>0.16740017536759746</v>
      </c>
      <c r="HJ39" s="325">
        <f>CT39-CS39</f>
        <v>-15786</v>
      </c>
      <c r="HK39" s="406">
        <f>HJ39/CS39</f>
        <v>-0.11400879657381394</v>
      </c>
      <c r="HL39" s="325">
        <f t="shared" si="778"/>
        <v>-4326</v>
      </c>
      <c r="HM39" s="406">
        <f>HL39/CT39</f>
        <v>-3.5263333795250942E-2</v>
      </c>
      <c r="HN39" s="325">
        <f t="shared" si="779"/>
        <v>343</v>
      </c>
      <c r="HO39" s="406">
        <f>HN39/CU39</f>
        <v>2.8981588664227596E-3</v>
      </c>
      <c r="HP39" s="325">
        <f>CW39-CV39</f>
        <v>254</v>
      </c>
      <c r="HQ39" s="406">
        <f>HP39/CV39</f>
        <v>2.1399565268674071E-3</v>
      </c>
      <c r="HR39" s="325">
        <f>CX39-CW39</f>
        <v>186</v>
      </c>
      <c r="HS39" s="406">
        <f>HR39/CW39</f>
        <v>1.563708511282241E-3</v>
      </c>
      <c r="HT39" s="325">
        <f>CY39-CX39</f>
        <v>26768</v>
      </c>
      <c r="HU39" s="406">
        <f>HT39/CX39</f>
        <v>0.22468816626655699</v>
      </c>
      <c r="HV39" s="325">
        <f>DB39-CY39</f>
        <v>-25569</v>
      </c>
      <c r="HW39" s="406">
        <f>HV39/CY39</f>
        <v>-0.17524776905045852</v>
      </c>
      <c r="HX39" s="325">
        <f>DC39-DB39</f>
        <v>106</v>
      </c>
      <c r="HY39" s="406">
        <f>HX39/DB39</f>
        <v>8.8088886672816268E-4</v>
      </c>
      <c r="HZ39" s="325">
        <f>DD39-DC39</f>
        <v>18</v>
      </c>
      <c r="IA39" s="406">
        <f>HZ39/DD39</f>
        <v>1.4943091725678042E-4</v>
      </c>
      <c r="IB39" s="325">
        <f>DE39-DD39</f>
        <v>3239</v>
      </c>
      <c r="IC39" s="406">
        <f>IB39/DD39</f>
        <v>2.6889263388595101E-2</v>
      </c>
      <c r="ID39" s="325">
        <f>DF39-DE39</f>
        <v>-584</v>
      </c>
      <c r="IE39" s="406">
        <f>ID39/DO39</f>
        <v>-4.6782842115918617E-3</v>
      </c>
      <c r="IF39" s="325">
        <f>DG39-DF39</f>
        <v>27562</v>
      </c>
      <c r="IG39" s="406">
        <f>IF39/DF39</f>
        <v>0.22387744492819547</v>
      </c>
      <c r="IH39" s="325">
        <f>DH39-DG39</f>
        <v>-27925</v>
      </c>
      <c r="II39" s="406">
        <f>IH39/DG39</f>
        <v>-0.18533389967744932</v>
      </c>
      <c r="IJ39" s="325">
        <f>DI39-DH39</f>
        <v>-323</v>
      </c>
      <c r="IK39" s="406">
        <f>IJ39/DH39</f>
        <v>-2.6313859990712753E-3</v>
      </c>
      <c r="IL39" s="325">
        <f>DJ39-DI39</f>
        <v>6</v>
      </c>
      <c r="IM39" s="406">
        <f>IL39/DI39</f>
        <v>4.9009197392710702E-5</v>
      </c>
      <c r="IN39" s="325">
        <f>DK39-DJ39</f>
        <v>772</v>
      </c>
      <c r="IO39" s="406">
        <f>IN39/DJ39</f>
        <v>6.3055410350235236E-3</v>
      </c>
      <c r="IP39" s="325">
        <f>DL39-DK39</f>
        <v>427</v>
      </c>
      <c r="IQ39" s="406">
        <f>IP39/DK39</f>
        <v>3.4657965650465895E-3</v>
      </c>
      <c r="IR39" s="325">
        <f t="shared" si="780"/>
        <v>64.999412912316203</v>
      </c>
      <c r="IS39" s="406">
        <f>IR39/EJ39</f>
        <v>-0.99999096788178776</v>
      </c>
      <c r="IT39" s="325">
        <f t="shared" si="317"/>
        <v>0</v>
      </c>
      <c r="IU39" s="406" t="e">
        <f t="shared" si="318"/>
        <v>#DIV/0!</v>
      </c>
      <c r="IV39" s="325">
        <f t="shared" si="319"/>
        <v>0</v>
      </c>
      <c r="IW39" s="406" t="e">
        <f t="shared" si="320"/>
        <v>#DIV/0!</v>
      </c>
      <c r="IX39" s="325">
        <f t="shared" si="321"/>
        <v>0</v>
      </c>
      <c r="IY39" s="406" t="e">
        <f t="shared" si="322"/>
        <v>#DIV/0!</v>
      </c>
      <c r="IZ39" s="325">
        <f t="shared" si="323"/>
        <v>0</v>
      </c>
      <c r="JA39" s="406" t="e">
        <f t="shared" si="324"/>
        <v>#DIV/0!</v>
      </c>
      <c r="JB39" s="325">
        <f t="shared" si="325"/>
        <v>0</v>
      </c>
      <c r="JC39" s="406" t="e">
        <f t="shared" si="326"/>
        <v>#DIV/0!</v>
      </c>
      <c r="JD39" s="325">
        <f t="shared" si="327"/>
        <v>0</v>
      </c>
      <c r="JE39" s="406" t="e">
        <f t="shared" si="328"/>
        <v>#DIV/0!</v>
      </c>
      <c r="JF39" s="325">
        <f t="shared" si="329"/>
        <v>0</v>
      </c>
      <c r="JG39" s="406" t="e">
        <f t="shared" si="330"/>
        <v>#DIV/0!</v>
      </c>
      <c r="JH39" s="325">
        <f t="shared" si="331"/>
        <v>0</v>
      </c>
      <c r="JI39" s="406" t="e">
        <f t="shared" si="332"/>
        <v>#DIV/0!</v>
      </c>
      <c r="JJ39" s="325">
        <f t="shared" si="333"/>
        <v>0</v>
      </c>
      <c r="JK39" s="406" t="e">
        <f t="shared" si="334"/>
        <v>#DIV/0!</v>
      </c>
      <c r="JL39" s="325">
        <f t="shared" si="335"/>
        <v>0</v>
      </c>
      <c r="JM39" s="406" t="e">
        <f t="shared" si="336"/>
        <v>#DIV/0!</v>
      </c>
      <c r="JN39" s="325">
        <f t="shared" si="337"/>
        <v>0</v>
      </c>
      <c r="JO39" s="406" t="e">
        <f t="shared" si="338"/>
        <v>#DIV/0!</v>
      </c>
      <c r="JP39" s="325">
        <f t="shared" si="339"/>
        <v>0</v>
      </c>
      <c r="JQ39" s="406" t="e">
        <f t="shared" si="340"/>
        <v>#DIV/0!</v>
      </c>
      <c r="JR39" s="632">
        <f>CX39</f>
        <v>119134</v>
      </c>
      <c r="JS39" s="1071">
        <f>DL39</f>
        <v>123631</v>
      </c>
      <c r="JT39" s="223">
        <f>JS39-JR39</f>
        <v>4497</v>
      </c>
      <c r="JU39" s="112">
        <f>IF(ISERROR(JT39/JR39),0,JT39/JR39)</f>
        <v>3.7747410478956467E-2</v>
      </c>
      <c r="JV39" s="700"/>
      <c r="JW39" s="700"/>
      <c r="JX39" s="700"/>
      <c r="JY39" s="29" t="str">
        <f>E39</f>
        <v>Total Payrolls Processed</v>
      </c>
      <c r="JZ39" s="284" t="e">
        <f>#REF!</f>
        <v>#REF!</v>
      </c>
      <c r="KA39" s="284" t="e">
        <f>#REF!</f>
        <v>#REF!</v>
      </c>
      <c r="KB39" s="284" t="e">
        <f>#REF!</f>
        <v>#REF!</v>
      </c>
      <c r="KC39" s="284" t="e">
        <f>#REF!</f>
        <v>#REF!</v>
      </c>
      <c r="KD39" s="284" t="e">
        <f>#REF!</f>
        <v>#REF!</v>
      </c>
      <c r="KE39" s="284" t="e">
        <f>#REF!</f>
        <v>#REF!</v>
      </c>
      <c r="KF39" s="284" t="e">
        <f>#REF!</f>
        <v>#REF!</v>
      </c>
      <c r="KG39" s="284" t="e">
        <f>#REF!</f>
        <v>#REF!</v>
      </c>
      <c r="KH39" s="284" t="e">
        <f>#REF!</f>
        <v>#REF!</v>
      </c>
      <c r="KI39" s="284" t="e">
        <f>#REF!</f>
        <v>#REF!</v>
      </c>
      <c r="KJ39" s="284" t="e">
        <f>#REF!</f>
        <v>#REF!</v>
      </c>
      <c r="KK39" s="285">
        <f t="shared" si="781"/>
        <v>111549</v>
      </c>
      <c r="KL39" s="285">
        <f t="shared" si="781"/>
        <v>134889</v>
      </c>
      <c r="KM39" s="285">
        <f t="shared" si="781"/>
        <v>111390</v>
      </c>
      <c r="KN39" s="285">
        <f t="shared" si="781"/>
        <v>111467</v>
      </c>
      <c r="KO39" s="285">
        <f t="shared" si="781"/>
        <v>111297</v>
      </c>
      <c r="KP39" s="285">
        <f t="shared" si="781"/>
        <v>111106</v>
      </c>
      <c r="KQ39" s="285">
        <f t="shared" si="781"/>
        <v>111020</v>
      </c>
      <c r="KR39" s="285">
        <f t="shared" si="781"/>
        <v>132508</v>
      </c>
      <c r="KS39" s="285">
        <f t="shared" si="781"/>
        <v>110944</v>
      </c>
      <c r="KT39" s="285">
        <f t="shared" si="781"/>
        <v>111316</v>
      </c>
      <c r="KU39" s="285">
        <f t="shared" si="781"/>
        <v>111603</v>
      </c>
      <c r="KV39" s="285">
        <f t="shared" si="781"/>
        <v>112436</v>
      </c>
      <c r="KW39" s="285">
        <f t="shared" si="782"/>
        <v>112399</v>
      </c>
      <c r="KX39" s="285">
        <f t="shared" si="782"/>
        <v>133843</v>
      </c>
      <c r="KY39" s="285">
        <f t="shared" si="782"/>
        <v>110716</v>
      </c>
      <c r="KZ39" s="285">
        <f t="shared" si="782"/>
        <v>110651</v>
      </c>
      <c r="LA39" s="285">
        <f t="shared" si="782"/>
        <v>110119</v>
      </c>
      <c r="LB39" s="285">
        <f t="shared" si="782"/>
        <v>109794</v>
      </c>
      <c r="LC39" s="285">
        <f t="shared" si="782"/>
        <v>123268</v>
      </c>
      <c r="LD39" s="285">
        <f t="shared" si="782"/>
        <v>109540</v>
      </c>
      <c r="LE39" s="285">
        <f t="shared" si="782"/>
        <v>109775</v>
      </c>
      <c r="LF39" s="285">
        <f t="shared" si="782"/>
        <v>110455</v>
      </c>
      <c r="LG39" s="285">
        <f t="shared" si="782"/>
        <v>111303</v>
      </c>
      <c r="LH39" s="285">
        <f t="shared" si="782"/>
        <v>136203</v>
      </c>
      <c r="LI39" s="799">
        <f t="shared" si="783"/>
        <v>113834</v>
      </c>
      <c r="LJ39" s="799">
        <f t="shared" si="783"/>
        <v>115414</v>
      </c>
      <c r="LK39" s="799">
        <f t="shared" si="783"/>
        <v>115875</v>
      </c>
      <c r="LL39" s="799">
        <f t="shared" si="783"/>
        <v>116600</v>
      </c>
      <c r="LM39" s="799">
        <f t="shared" si="783"/>
        <v>117464</v>
      </c>
      <c r="LN39" s="799">
        <f t="shared" si="783"/>
        <v>117293</v>
      </c>
      <c r="LO39" s="799">
        <f t="shared" si="783"/>
        <v>142567</v>
      </c>
      <c r="LP39" s="799">
        <f t="shared" si="783"/>
        <v>117052</v>
      </c>
      <c r="LQ39" s="799">
        <f t="shared" si="783"/>
        <v>117471</v>
      </c>
      <c r="LR39" s="799">
        <f t="shared" si="783"/>
        <v>118989</v>
      </c>
      <c r="LS39" s="799">
        <f t="shared" si="783"/>
        <v>119836</v>
      </c>
      <c r="LT39" s="799">
        <f t="shared" si="783"/>
        <v>121134</v>
      </c>
      <c r="LU39" s="911">
        <f t="shared" si="784"/>
        <v>148617</v>
      </c>
      <c r="LV39" s="911">
        <f t="shared" si="784"/>
        <v>121181</v>
      </c>
      <c r="LW39" s="911">
        <f t="shared" si="784"/>
        <v>120655</v>
      </c>
      <c r="LX39" s="911">
        <f t="shared" si="784"/>
        <v>120725</v>
      </c>
      <c r="LY39" s="911">
        <f t="shared" si="784"/>
        <v>120484</v>
      </c>
      <c r="LZ39" s="911">
        <f t="shared" si="784"/>
        <v>146930</v>
      </c>
      <c r="MA39" s="911">
        <f t="shared" si="784"/>
        <v>122677</v>
      </c>
      <c r="MB39" s="911">
        <f t="shared" si="784"/>
        <v>118613</v>
      </c>
      <c r="MC39" s="911">
        <f t="shared" si="784"/>
        <v>117993</v>
      </c>
      <c r="MD39" s="911">
        <f t="shared" si="784"/>
        <v>118591</v>
      </c>
      <c r="ME39" s="911">
        <f t="shared" si="784"/>
        <v>118832</v>
      </c>
      <c r="MF39" s="911">
        <f t="shared" si="784"/>
        <v>119298</v>
      </c>
      <c r="MG39" s="970">
        <f t="shared" si="785"/>
        <v>145790</v>
      </c>
      <c r="MH39" s="970">
        <f t="shared" si="785"/>
        <v>116206</v>
      </c>
      <c r="MI39" s="970">
        <f t="shared" si="785"/>
        <v>115029</v>
      </c>
      <c r="MJ39" s="970">
        <f t="shared" si="785"/>
        <v>119153</v>
      </c>
      <c r="MK39" s="970">
        <f t="shared" si="785"/>
        <v>118608</v>
      </c>
      <c r="ML39" s="970">
        <f t="shared" si="785"/>
        <v>138463</v>
      </c>
      <c r="MM39" s="970">
        <f t="shared" si="785"/>
        <v>122677</v>
      </c>
      <c r="MN39" s="970">
        <f t="shared" si="785"/>
        <v>118351</v>
      </c>
      <c r="MO39" s="970">
        <f t="shared" si="785"/>
        <v>118694</v>
      </c>
      <c r="MP39" s="970">
        <f t="shared" si="785"/>
        <v>118948</v>
      </c>
      <c r="MQ39" s="970">
        <f t="shared" si="785"/>
        <v>119134</v>
      </c>
      <c r="MR39" s="970">
        <f t="shared" si="785"/>
        <v>145902</v>
      </c>
      <c r="MS39" s="1166">
        <f t="shared" si="786"/>
        <v>120333</v>
      </c>
      <c r="MT39" s="1166">
        <f t="shared" si="786"/>
        <v>120439</v>
      </c>
      <c r="MU39" s="1166">
        <f t="shared" si="786"/>
        <v>120457</v>
      </c>
      <c r="MV39" s="1166">
        <f t="shared" si="786"/>
        <v>123696</v>
      </c>
      <c r="MW39" s="1166">
        <f t="shared" si="786"/>
        <v>123112</v>
      </c>
      <c r="MX39" s="1166">
        <f t="shared" si="786"/>
        <v>150674</v>
      </c>
      <c r="MY39" s="1166">
        <f t="shared" si="786"/>
        <v>122749</v>
      </c>
      <c r="MZ39" s="1166">
        <f t="shared" si="786"/>
        <v>122426</v>
      </c>
      <c r="NA39" s="1166">
        <f t="shared" si="786"/>
        <v>122432</v>
      </c>
      <c r="NB39" s="1166">
        <f t="shared" si="786"/>
        <v>123204</v>
      </c>
      <c r="NC39" s="1166">
        <f t="shared" si="786"/>
        <v>123631</v>
      </c>
      <c r="ND39" s="1166">
        <f t="shared" si="786"/>
        <v>0</v>
      </c>
      <c r="NE39" s="1188">
        <f t="shared" si="787"/>
        <v>0</v>
      </c>
      <c r="NF39" s="1188">
        <f t="shared" si="787"/>
        <v>0</v>
      </c>
      <c r="NG39" s="1188">
        <f t="shared" si="787"/>
        <v>0</v>
      </c>
      <c r="NH39" s="1188">
        <f t="shared" si="787"/>
        <v>0</v>
      </c>
      <c r="NI39" s="1188">
        <f t="shared" si="787"/>
        <v>0</v>
      </c>
      <c r="NJ39" s="1188">
        <f t="shared" si="787"/>
        <v>0</v>
      </c>
      <c r="NK39" s="1188">
        <f t="shared" si="787"/>
        <v>0</v>
      </c>
      <c r="NL39" s="1188">
        <f t="shared" si="787"/>
        <v>0</v>
      </c>
      <c r="NM39" s="1188">
        <f t="shared" si="787"/>
        <v>0</v>
      </c>
      <c r="NN39" s="1188">
        <f t="shared" si="787"/>
        <v>0</v>
      </c>
      <c r="NO39" s="1188">
        <f t="shared" si="787"/>
        <v>0</v>
      </c>
      <c r="NP39" s="1188">
        <f t="shared" si="787"/>
        <v>0</v>
      </c>
    </row>
    <row r="40" spans="1:380" s="193" customFormat="1" ht="15.75" thickBot="1" x14ac:dyDescent="0.3">
      <c r="A40" s="765"/>
      <c r="B40" s="57">
        <v>5.4</v>
      </c>
      <c r="C40" s="4"/>
      <c r="D40" s="448"/>
      <c r="E40" s="1249" t="s">
        <v>18</v>
      </c>
      <c r="F40" s="1249"/>
      <c r="G40" s="1250"/>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818">AJ5/AJ39</f>
        <v>1.792934046921084E-4</v>
      </c>
      <c r="AK40" s="188">
        <f t="shared" si="818"/>
        <v>1.4827005908561855E-4</v>
      </c>
      <c r="AL40" s="189">
        <f t="shared" si="818"/>
        <v>1.8852679773767844E-4</v>
      </c>
      <c r="AM40" s="190">
        <f t="shared" si="818"/>
        <v>1.8839656579974342E-4</v>
      </c>
      <c r="AN40" s="189">
        <f t="shared" si="818"/>
        <v>1.7969936296575829E-4</v>
      </c>
      <c r="AO40" s="618">
        <f t="shared" si="818"/>
        <v>2.0700952243803215E-4</v>
      </c>
      <c r="AP40" s="633">
        <f t="shared" si="818"/>
        <v>2.5220680958385876E-4</v>
      </c>
      <c r="AQ40" s="618">
        <f t="shared" si="818"/>
        <v>1.0565399824916231E-4</v>
      </c>
      <c r="AR40" s="633">
        <f t="shared" si="818"/>
        <v>9.0135563888087689E-5</v>
      </c>
      <c r="AS40" s="618">
        <f t="shared" si="818"/>
        <v>1.7068525638722196E-4</v>
      </c>
      <c r="AT40" s="633">
        <f t="shared" si="818"/>
        <v>1.7920665215092783E-4</v>
      </c>
      <c r="AU40" s="618">
        <f t="shared" si="818"/>
        <v>2.8460635383684943E-4</v>
      </c>
      <c r="AV40" s="144">
        <f t="shared" si="818"/>
        <v>1.7951177141202655E-4</v>
      </c>
      <c r="AW40" s="191">
        <f>SUM(AJ40:AU40)/$AV$4</f>
        <v>1.8114086223458724E-4</v>
      </c>
      <c r="AX40" s="383">
        <f t="shared" ref="AX40:BH40" si="819">AX5/AX39</f>
        <v>2.402156602816751E-4</v>
      </c>
      <c r="AY40" s="188">
        <f t="shared" si="819"/>
        <v>1.6437168921796432E-4</v>
      </c>
      <c r="AZ40" s="189">
        <f t="shared" si="819"/>
        <v>6.1418403844069511E-4</v>
      </c>
      <c r="BA40" s="190">
        <f t="shared" si="819"/>
        <v>7.7721846164969133E-4</v>
      </c>
      <c r="BB40" s="189">
        <f t="shared" si="819"/>
        <v>1.1805410510447789E-4</v>
      </c>
      <c r="BC40" s="618">
        <f t="shared" si="819"/>
        <v>3.8253456473031315E-4</v>
      </c>
      <c r="BD40" s="633">
        <f t="shared" si="819"/>
        <v>2.1903494824285298E-4</v>
      </c>
      <c r="BE40" s="618">
        <f t="shared" si="819"/>
        <v>1.9171079057878402E-4</v>
      </c>
      <c r="BF40" s="633">
        <f t="shared" si="819"/>
        <v>2.9150535185606925E-4</v>
      </c>
      <c r="BG40" s="618">
        <f t="shared" si="819"/>
        <v>2.8971074193110319E-4</v>
      </c>
      <c r="BH40" s="633">
        <f t="shared" si="819"/>
        <v>2.2461209491208683E-4</v>
      </c>
      <c r="BI40" s="618">
        <f t="shared" ref="BI40" si="820">BI5/BI39</f>
        <v>2.6431135878064358E-4</v>
      </c>
      <c r="BJ40" s="144">
        <f>BJ5/BJ39</f>
        <v>3.105039673905996E-4</v>
      </c>
      <c r="BK40" s="191">
        <f>SUM(AX40:BI40)/$BJ$4</f>
        <v>3.1478865047719645E-4</v>
      </c>
      <c r="BL40" s="383">
        <f t="shared" ref="BL40:BX40" si="821">BL5/BL39</f>
        <v>1.0893054799093417E-3</v>
      </c>
      <c r="BM40" s="188">
        <f t="shared" ref="BM40:BN40" si="822">BM5/BM39</f>
        <v>2.7726272375968252E-4</v>
      </c>
      <c r="BN40" s="189">
        <f t="shared" si="822"/>
        <v>6.3861920172599788E-4</v>
      </c>
      <c r="BO40" s="190">
        <f t="shared" ref="BO40" si="823">BO5/BO39</f>
        <v>2.144082332761578E-4</v>
      </c>
      <c r="BP40" s="189">
        <f t="shared" ref="BP40:BQ40" si="824">BP5/BP39</f>
        <v>1.4472519239937343E-4</v>
      </c>
      <c r="BQ40" s="618">
        <f t="shared" si="824"/>
        <v>3.9218026651206806E-4</v>
      </c>
      <c r="BR40" s="633">
        <f t="shared" ref="BR40" si="825">BR5/BR39</f>
        <v>1.3327067273632748E-4</v>
      </c>
      <c r="BS40" s="618">
        <f t="shared" ref="BS40:BU40" si="826">BS5/BS39</f>
        <v>5.6385196323001743E-4</v>
      </c>
      <c r="BT40" s="633">
        <f t="shared" si="826"/>
        <v>1.3279873330439003E-3</v>
      </c>
      <c r="BU40" s="633">
        <f t="shared" si="826"/>
        <v>1.4287034936002487E-4</v>
      </c>
      <c r="BV40" s="633">
        <f t="shared" ref="BV40:BW40" si="827">BV5/BV39</f>
        <v>5.0068426850028375E-5</v>
      </c>
      <c r="BW40" s="633">
        <f t="shared" si="827"/>
        <v>2.2289365496062211E-4</v>
      </c>
      <c r="BX40" s="144">
        <f t="shared" si="821"/>
        <v>4.24825727278625E-4</v>
      </c>
      <c r="BY40" s="191">
        <f>SUM(BL40:BW40)/$BX$4</f>
        <v>4.331202914802952E-4</v>
      </c>
      <c r="BZ40" s="633">
        <f t="shared" ref="BZ40:CA40" si="828">BZ5/BZ39</f>
        <v>1.6148892791537981E-4</v>
      </c>
      <c r="CA40" s="188">
        <f t="shared" si="828"/>
        <v>2.5581568067601355E-4</v>
      </c>
      <c r="CB40" s="189">
        <f t="shared" ref="CB40:CC40" si="829">CB5/CB39</f>
        <v>2.3206663627698811E-4</v>
      </c>
      <c r="CC40" s="190">
        <f t="shared" si="829"/>
        <v>2.0708221163802029E-4</v>
      </c>
      <c r="CD40" s="189">
        <f t="shared" ref="CD40:CE40" si="830">CD5/CD39</f>
        <v>1.3694764450051459E-3</v>
      </c>
      <c r="CE40" s="618">
        <f t="shared" si="830"/>
        <v>3.6752194922752329E-4</v>
      </c>
      <c r="CF40" s="633">
        <f t="shared" ref="CF40:CG40" si="831">CF5/CF39</f>
        <v>8.9666359627314004E-5</v>
      </c>
      <c r="CG40" s="618">
        <f t="shared" si="831"/>
        <v>3.0350804717863976E-4</v>
      </c>
      <c r="CH40" s="633">
        <f t="shared" ref="CH40:CI40" si="832">CH5/CH39</f>
        <v>4.0680379344537387E-4</v>
      </c>
      <c r="CI40" s="633">
        <f t="shared" si="832"/>
        <v>3.7102309618773768E-4</v>
      </c>
      <c r="CJ40" s="633">
        <f t="shared" ref="CJ40:CK40" si="833">CJ5/CJ39</f>
        <v>2.0196580045778916E-4</v>
      </c>
      <c r="CK40" s="633">
        <f t="shared" si="833"/>
        <v>4.2750088014887087E-4</v>
      </c>
      <c r="CL40" s="144">
        <f t="shared" ref="CL40" si="834">CL5/CL39</f>
        <v>3.6197072653747231E-4</v>
      </c>
      <c r="CM40" s="191">
        <f>SUM(BZ40:CK40)/$CL$4</f>
        <v>3.6615998564873306E-4</v>
      </c>
      <c r="CN40" s="633">
        <f t="shared" ref="CN40:CO40" si="835">CN5/CN39</f>
        <v>4.3898758488236504E-4</v>
      </c>
      <c r="CO40" s="188">
        <f t="shared" si="835"/>
        <v>4.2166497426983119E-4</v>
      </c>
      <c r="CP40" s="189">
        <f t="shared" ref="CP40:CQ40" si="836">CP5/CP39</f>
        <v>3.2165801667405613E-4</v>
      </c>
      <c r="CQ40" s="190">
        <f t="shared" si="836"/>
        <v>3.5248797764219112E-4</v>
      </c>
      <c r="CR40" s="189">
        <f t="shared" ref="CR40:CS40" si="837">CR5/CR39</f>
        <v>2.9508970727101037E-4</v>
      </c>
      <c r="CS40" s="618">
        <f t="shared" si="837"/>
        <v>4.1888446733062261E-4</v>
      </c>
      <c r="CT40" s="1028">
        <f t="shared" ref="CT40:CU40" si="838">CT5/CT39</f>
        <v>8.9666359627314004E-5</v>
      </c>
      <c r="CU40" s="618">
        <f t="shared" si="838"/>
        <v>8.6184316144350282E-4</v>
      </c>
      <c r="CV40" s="633">
        <f t="shared" ref="CV40:CW40" si="839">CV5/CV39</f>
        <v>1.5165046253391072E-4</v>
      </c>
      <c r="CW40" s="1099">
        <f t="shared" si="839"/>
        <v>2.6061808521370681E-4</v>
      </c>
      <c r="CX40" s="633">
        <f t="shared" ref="CX40:CY40" si="840">CX5/CX39</f>
        <v>3.9451374082965401E-4</v>
      </c>
      <c r="CY40" s="188">
        <f t="shared" si="840"/>
        <v>1.850557223341695E-4</v>
      </c>
      <c r="CZ40" s="144">
        <f t="shared" ref="CZ40" si="841">CZ5/CZ39</f>
        <v>3.4803985423743531E-4</v>
      </c>
      <c r="DA40" s="191">
        <f>SUM(CN40:CY40)/$CZ$4</f>
        <v>3.493433550043612E-4</v>
      </c>
      <c r="DB40" s="633">
        <f t="shared" ref="DB40:DC40" si="842">DB5/DB39</f>
        <v>3.2410062077734285E-4</v>
      </c>
      <c r="DC40" s="188">
        <f t="shared" si="842"/>
        <v>3.4872425045043547E-4</v>
      </c>
      <c r="DD40" s="189">
        <f t="shared" ref="DD40:DE40" si="843">DD5/DD39</f>
        <v>3.8187901076732774E-4</v>
      </c>
      <c r="DE40" s="190">
        <f t="shared" si="843"/>
        <v>3.3145776742982797E-4</v>
      </c>
      <c r="DF40" s="189">
        <f t="shared" ref="DF40:DG40" si="844">DF5/DF39</f>
        <v>2.3555786600818767E-4</v>
      </c>
      <c r="DG40" s="618">
        <f t="shared" si="844"/>
        <v>2.5883695926304473E-4</v>
      </c>
      <c r="DH40" s="1028">
        <f t="shared" ref="DH40:DI40" si="845">DH5/DH39</f>
        <v>3.910418822149264E-4</v>
      </c>
      <c r="DI40" s="618">
        <f t="shared" si="845"/>
        <v>2.8588698479081243E-4</v>
      </c>
      <c r="DJ40" s="633">
        <f t="shared" ref="DJ40:DK40" si="846">DJ5/DJ39</f>
        <v>1.8785938316779927E-4</v>
      </c>
      <c r="DK40" s="618">
        <f t="shared" si="846"/>
        <v>4.5453069705529041E-4</v>
      </c>
      <c r="DL40" s="633">
        <f t="shared" ref="DL40" si="847">DL5/DL39</f>
        <v>2.6692334446862031E-4</v>
      </c>
      <c r="DM40" s="618"/>
      <c r="DN40" s="144">
        <f t="shared" ref="DN40" si="848">DN5/DN39</f>
        <v>3.1387616674908041E-4</v>
      </c>
      <c r="DO40" s="191">
        <f>SUM(DB40:DM40)/$DN$4</f>
        <v>3.1516352421760143E-4</v>
      </c>
      <c r="DP40" s="633"/>
      <c r="DQ40" s="188"/>
      <c r="DR40" s="189"/>
      <c r="DS40" s="190"/>
      <c r="DT40" s="189"/>
      <c r="DU40" s="618"/>
      <c r="DV40" s="1028"/>
      <c r="DW40" s="618"/>
      <c r="DX40" s="633"/>
      <c r="DY40" s="618"/>
      <c r="DZ40" s="633"/>
      <c r="EA40" s="618"/>
      <c r="EB40" s="144" t="e">
        <f t="shared" ref="EB40" si="849">EB5/EB39</f>
        <v>#DIV/0!</v>
      </c>
      <c r="EC40" s="191" t="e">
        <f>SUM(DP40:EA40)/$EB$4</f>
        <v>#DIV/0!</v>
      </c>
      <c r="ED40" s="677">
        <f>AX40-AU40</f>
        <v>-4.4390693555174338E-5</v>
      </c>
      <c r="EE40" s="678">
        <f>ED40/AU40</f>
        <v>-0.15597225064279943</v>
      </c>
      <c r="EF40" s="677">
        <f>AY40-AX40</f>
        <v>-7.5843971063710777E-5</v>
      </c>
      <c r="EG40" s="678">
        <f>EF40/AX40</f>
        <v>-0.31573283346629732</v>
      </c>
      <c r="EH40" s="677">
        <f>AZ40-AY40</f>
        <v>4.4981234922273077E-4</v>
      </c>
      <c r="EI40" s="678">
        <f>EH40/AY40</f>
        <v>2.7365561025917255</v>
      </c>
      <c r="EJ40" s="677">
        <f>BA40-AZ40</f>
        <v>1.6303442320899622E-4</v>
      </c>
      <c r="EK40" s="678">
        <f>EJ40/AZ40</f>
        <v>0.26544881176481216</v>
      </c>
      <c r="EL40" s="677">
        <f>BB40-BA40</f>
        <v>-6.5916435654521344E-4</v>
      </c>
      <c r="EM40" s="678">
        <f>EL40/BA40</f>
        <v>-0.8481069211172606</v>
      </c>
      <c r="EN40" s="677">
        <f>BC40-BB40</f>
        <v>2.6448045962583526E-4</v>
      </c>
      <c r="EO40" s="678">
        <f>EN40/BB40</f>
        <v>2.2403325948874886</v>
      </c>
      <c r="EP40" s="677">
        <f>BD40-BC40</f>
        <v>-1.6349961648746018E-4</v>
      </c>
      <c r="EQ40" s="678">
        <f>EP40/BC40</f>
        <v>-0.42741135458629054</v>
      </c>
      <c r="ER40" s="677">
        <f>BE40-BD40</f>
        <v>-2.7324157664068959E-5</v>
      </c>
      <c r="ES40" s="678">
        <f>ER40/BD40</f>
        <v>-0.12474793581238712</v>
      </c>
      <c r="ET40" s="677">
        <f>BF40-BE40</f>
        <v>9.9794561277285229E-5</v>
      </c>
      <c r="EU40" s="678">
        <f>ET40/BE40</f>
        <v>0.52054744011018206</v>
      </c>
      <c r="EV40" s="677">
        <f>BG40-BF40</f>
        <v>-1.7946099249660594E-6</v>
      </c>
      <c r="EW40" s="242">
        <f>EV40/BF40</f>
        <v>-6.156353266035911E-3</v>
      </c>
      <c r="EX40" s="677">
        <f>BH40-BG40</f>
        <v>-6.509864701901636E-5</v>
      </c>
      <c r="EY40" s="678">
        <f>EX40/BG40</f>
        <v>-0.22470222051517036</v>
      </c>
      <c r="EZ40" s="677">
        <f>BI40-BH40</f>
        <v>3.9699263868556752E-5</v>
      </c>
      <c r="FA40" s="678">
        <f>EZ40/BH40</f>
        <v>0.17674588665447888</v>
      </c>
      <c r="FB40" s="677">
        <f>BL40-BI40</f>
        <v>8.2499412112869812E-4</v>
      </c>
      <c r="FC40" s="678">
        <f>FB40/BI40</f>
        <v>3.1212965077803356</v>
      </c>
      <c r="FD40" s="397">
        <f>BM40-BL40</f>
        <v>-8.1204275614965918E-4</v>
      </c>
      <c r="FE40" s="407">
        <f>FD40/BL40</f>
        <v>-0.745468347609196</v>
      </c>
      <c r="FF40" s="397">
        <f>BN40-BM40</f>
        <v>3.6135647796631536E-4</v>
      </c>
      <c r="FG40" s="407">
        <f>FF40/BM40</f>
        <v>1.3032998921251351</v>
      </c>
      <c r="FH40" s="397">
        <f>BO40-BN40</f>
        <v>-4.2421096844984008E-4</v>
      </c>
      <c r="FI40" s="407">
        <f>FH40/BN40</f>
        <v>-0.66426278336655697</v>
      </c>
      <c r="FJ40" s="397">
        <f>BP40-BO40</f>
        <v>-6.9683040876784369E-5</v>
      </c>
      <c r="FK40" s="407">
        <f>FJ40/BO40</f>
        <v>-0.32500170264932232</v>
      </c>
      <c r="FL40" s="397">
        <f>BQ40-BP40</f>
        <v>2.4745507411269465E-4</v>
      </c>
      <c r="FM40" s="407">
        <f>FL40/BP40</f>
        <v>1.709827225033739</v>
      </c>
      <c r="FN40" s="397">
        <f>BR40-BQ40</f>
        <v>-2.5890959377574058E-4</v>
      </c>
      <c r="FO40" s="407">
        <f>FN40/BQ40</f>
        <v>-0.6601800648421291</v>
      </c>
      <c r="FP40" s="397">
        <f>BS40-BR40</f>
        <v>4.3058129049368995E-4</v>
      </c>
      <c r="FQ40" s="407">
        <f>FP40/BR40</f>
        <v>3.2308780443059946</v>
      </c>
      <c r="FR40" s="397">
        <f>BT40-BS40</f>
        <v>7.6413536981388285E-4</v>
      </c>
      <c r="FS40" s="407">
        <f>FR40/BS40</f>
        <v>1.3552056561735548</v>
      </c>
      <c r="FT40" s="397">
        <f>BU40-BT40</f>
        <v>-1.1851169836838754E-3</v>
      </c>
      <c r="FU40" s="407">
        <f>FT40/BT40</f>
        <v>-0.89241587942518286</v>
      </c>
      <c r="FV40" s="397">
        <f>BV40-BU40</f>
        <v>-9.2801922509996501E-5</v>
      </c>
      <c r="FW40" s="407">
        <f>FV40/BU40</f>
        <v>-0.64955340926717497</v>
      </c>
      <c r="FX40" s="946">
        <f>BW40-BV40</f>
        <v>1.7282522811059374E-4</v>
      </c>
      <c r="FY40" s="407">
        <f>FX40/BV40</f>
        <v>3.4517806726435185</v>
      </c>
      <c r="FZ40" s="397">
        <f>BZ40-BW40</f>
        <v>-6.1404727045242299E-5</v>
      </c>
      <c r="GA40" s="407">
        <f>FZ40/BW40</f>
        <v>-0.27548889651475483</v>
      </c>
      <c r="GB40" s="397">
        <f>CA40-BZ40</f>
        <v>9.4326752760633738E-5</v>
      </c>
      <c r="GC40" s="407">
        <f>GB40/BZ40</f>
        <v>0.58410662562612936</v>
      </c>
      <c r="GD40" s="397">
        <f>CB40-CA40</f>
        <v>-2.3749044399025437E-5</v>
      </c>
      <c r="GE40" s="407">
        <f>GD40/CA40</f>
        <v>-9.2836546752203278E-2</v>
      </c>
      <c r="GF40" s="397">
        <f>CC40-CB40</f>
        <v>-2.4984424638967818E-5</v>
      </c>
      <c r="GG40" s="407">
        <f>GF40/CB40</f>
        <v>-0.10766056267195222</v>
      </c>
      <c r="GH40" s="397">
        <f>CD40-CC40</f>
        <v>1.1623942333671257E-3</v>
      </c>
      <c r="GI40" s="407">
        <f>GH40/CC40</f>
        <v>5.6132017529298501</v>
      </c>
      <c r="GJ40" s="397">
        <f>CE40-CD40</f>
        <v>-1.0019544957776227E-3</v>
      </c>
      <c r="GK40" s="407">
        <f>GJ40/CD40</f>
        <v>-0.73163324526830964</v>
      </c>
      <c r="GL40" s="397">
        <f>CF40-CE40</f>
        <v>-2.7785558960020929E-4</v>
      </c>
      <c r="GM40" s="407">
        <f>GL40/CE40</f>
        <v>-0.75602447740664358</v>
      </c>
      <c r="GN40" s="397">
        <f>CG40-CF40</f>
        <v>2.1384168755132576E-4</v>
      </c>
      <c r="GO40" s="407">
        <f>GN40/CF40</f>
        <v>2.3848597003394536</v>
      </c>
      <c r="GP40" s="397">
        <f>CH40-CG40</f>
        <v>1.0329574626673411E-4</v>
      </c>
      <c r="GQ40" s="407">
        <f>GP40/CG40</f>
        <v>0.3403393986648926</v>
      </c>
      <c r="GR40" s="397">
        <f>CI40-CH40</f>
        <v>-3.578069725763619E-5</v>
      </c>
      <c r="GS40" s="407">
        <f>GR40/CH40</f>
        <v>-8.7955662740005561E-2</v>
      </c>
      <c r="GT40" s="397">
        <f>CJ40-CI40</f>
        <v>-1.6905729572994852E-4</v>
      </c>
      <c r="GU40" s="407">
        <f>GT40/CI40</f>
        <v>-0.45565167631614378</v>
      </c>
      <c r="GV40" s="397">
        <f>CK40-CJ40</f>
        <v>2.2553507969108171E-4</v>
      </c>
      <c r="GW40" s="407">
        <f>GV40/CJ40</f>
        <v>1.1166993579104425</v>
      </c>
      <c r="GX40" s="397">
        <f>CN40-CK40</f>
        <v>1.1486704733494168E-5</v>
      </c>
      <c r="GY40" s="407">
        <f>GX40/CK40</f>
        <v>2.6869429437184067E-2</v>
      </c>
      <c r="GZ40" s="397">
        <f>CO40-CN40</f>
        <v>-1.7322610612533851E-5</v>
      </c>
      <c r="HA40" s="407">
        <f>GZ40/CN40</f>
        <v>-3.9460365643770472E-2</v>
      </c>
      <c r="HB40" s="397">
        <f>CP40-CO40</f>
        <v>-1.0000695759577506E-4</v>
      </c>
      <c r="HC40" s="407">
        <f>HB40/CO40</f>
        <v>-0.23717160233417625</v>
      </c>
      <c r="HD40" s="397">
        <f>CQ40-CP40</f>
        <v>3.0829960968134994E-5</v>
      </c>
      <c r="HE40" s="407">
        <f>HD40/CP40</f>
        <v>9.5847015681178385E-2</v>
      </c>
      <c r="HF40" s="397">
        <f>CR40-CQ40</f>
        <v>-5.7398270371180748E-5</v>
      </c>
      <c r="HG40" s="407">
        <f>HF40/CQ40</f>
        <v>-0.16283752641755475</v>
      </c>
      <c r="HH40" s="397">
        <f>CS40-CR40</f>
        <v>1.2379476005961224E-4</v>
      </c>
      <c r="HI40" s="407">
        <f>HH40/CR40</f>
        <v>0.41951568289001395</v>
      </c>
      <c r="HJ40" s="397">
        <f>CT40-CS40</f>
        <v>-3.2921810770330861E-4</v>
      </c>
      <c r="HK40" s="407">
        <f>HJ40/CS40</f>
        <v>-0.78594011805040032</v>
      </c>
      <c r="HL40" s="397">
        <f t="shared" si="778"/>
        <v>7.7217680181618882E-4</v>
      </c>
      <c r="HM40" s="407">
        <f>HL40/CT40</f>
        <v>8.6116666833095081</v>
      </c>
      <c r="HN40" s="397">
        <f t="shared" si="779"/>
        <v>-7.101926989095921E-4</v>
      </c>
      <c r="HO40" s="407">
        <f>HN40/CU40</f>
        <v>-0.8240393736142072</v>
      </c>
      <c r="HP40" s="397">
        <f>CW40-CV40</f>
        <v>1.0896762267979609E-4</v>
      </c>
      <c r="HQ40" s="407">
        <f>HP40/CV40</f>
        <v>0.71854461146420656</v>
      </c>
      <c r="HR40" s="397">
        <f>CX40-CW40</f>
        <v>1.338956556159472E-4</v>
      </c>
      <c r="HS40" s="407">
        <f>HR40/CW40</f>
        <v>0.51376194981308676</v>
      </c>
      <c r="HT40" s="397">
        <f>CY40-CX40</f>
        <v>-2.0945801849548451E-4</v>
      </c>
      <c r="HU40" s="407">
        <f>HT40/CX40</f>
        <v>-0.53092705479661806</v>
      </c>
      <c r="HV40" s="397">
        <f>DB40-CY40</f>
        <v>1.3904489844317335E-4</v>
      </c>
      <c r="HW40" s="407">
        <f>HV40/CY40</f>
        <v>0.75136773232058818</v>
      </c>
      <c r="HX40" s="397">
        <f>DC40-DB40</f>
        <v>2.4623629673092623E-5</v>
      </c>
      <c r="HY40" s="407">
        <f>HX40/DB40</f>
        <v>7.5975262293647552E-2</v>
      </c>
      <c r="HZ40" s="397">
        <f>DD40-DC40</f>
        <v>3.3154760316892265E-5</v>
      </c>
      <c r="IA40" s="407">
        <f>HZ40/DD40</f>
        <v>8.6820064423736784E-2</v>
      </c>
      <c r="IB40" s="397">
        <f>DE40-DD40</f>
        <v>-5.0421243337499765E-5</v>
      </c>
      <c r="IC40" s="407">
        <f>IB40/DD40</f>
        <v>-0.13203460236315673</v>
      </c>
      <c r="ID40" s="397">
        <f>DF40-DE40</f>
        <v>-9.5899901421640305E-5</v>
      </c>
      <c r="IE40" s="407">
        <f>ID40/DO40</f>
        <v>-0.30428616909178613</v>
      </c>
      <c r="IF40" s="397">
        <f>DG40-DF40</f>
        <v>2.3279093254857062E-5</v>
      </c>
      <c r="IG40" s="407">
        <f>IF40/DF40</f>
        <v>9.882536995834354E-2</v>
      </c>
      <c r="IH40" s="397">
        <f>DH40-DG40</f>
        <v>1.3220492295188167E-4</v>
      </c>
      <c r="II40" s="407">
        <f>IH40/DG40</f>
        <v>0.51076524515004662</v>
      </c>
      <c r="IJ40" s="397">
        <f>DI40-DH40</f>
        <v>-1.0515489742411396E-4</v>
      </c>
      <c r="IK40" s="407">
        <f>IJ40/DH40</f>
        <v>-0.26890955216484508</v>
      </c>
      <c r="IL40" s="397">
        <f>DJ40-DI40</f>
        <v>-9.8027601623013169E-5</v>
      </c>
      <c r="IM40" s="407">
        <f>IL40/DI40</f>
        <v>-0.34288934732282883</v>
      </c>
      <c r="IN40" s="397">
        <f>DK40-DJ40</f>
        <v>2.6667131388749115E-4</v>
      </c>
      <c r="IO40" s="407">
        <f>IN40/DJ40</f>
        <v>1.4195261870379703</v>
      </c>
      <c r="IP40" s="397">
        <f>DL40-DK40</f>
        <v>-1.876073525866701E-4</v>
      </c>
      <c r="IQ40" s="407">
        <f>IP40/DK40</f>
        <v>-0.412749576215859</v>
      </c>
      <c r="IR40" s="397">
        <f t="shared" si="780"/>
        <v>0.26528577734160319</v>
      </c>
      <c r="IS40" s="407">
        <f>IR40/EJ40</f>
        <v>1627.1764705882356</v>
      </c>
      <c r="IT40" s="397">
        <f t="shared" si="317"/>
        <v>0</v>
      </c>
      <c r="IU40" s="407" t="e">
        <f t="shared" si="318"/>
        <v>#DIV/0!</v>
      </c>
      <c r="IV40" s="397">
        <f t="shared" si="319"/>
        <v>0</v>
      </c>
      <c r="IW40" s="405" t="e">
        <f t="shared" si="320"/>
        <v>#DIV/0!</v>
      </c>
      <c r="IX40" s="397">
        <f t="shared" si="321"/>
        <v>0</v>
      </c>
      <c r="IY40" s="405" t="e">
        <f t="shared" si="322"/>
        <v>#DIV/0!</v>
      </c>
      <c r="IZ40" s="397">
        <f t="shared" si="323"/>
        <v>0</v>
      </c>
      <c r="JA40" s="405" t="e">
        <f t="shared" si="324"/>
        <v>#DIV/0!</v>
      </c>
      <c r="JB40" s="397">
        <f t="shared" si="325"/>
        <v>0</v>
      </c>
      <c r="JC40" s="405" t="e">
        <f t="shared" si="326"/>
        <v>#DIV/0!</v>
      </c>
      <c r="JD40" s="397">
        <f t="shared" si="327"/>
        <v>0</v>
      </c>
      <c r="JE40" s="405" t="e">
        <f t="shared" si="328"/>
        <v>#DIV/0!</v>
      </c>
      <c r="JF40" s="397">
        <f t="shared" si="329"/>
        <v>0</v>
      </c>
      <c r="JG40" s="405" t="e">
        <f t="shared" si="330"/>
        <v>#DIV/0!</v>
      </c>
      <c r="JH40" s="397">
        <f t="shared" si="331"/>
        <v>0</v>
      </c>
      <c r="JI40" s="405" t="e">
        <f t="shared" si="332"/>
        <v>#DIV/0!</v>
      </c>
      <c r="JJ40" s="397">
        <f t="shared" si="333"/>
        <v>0</v>
      </c>
      <c r="JK40" s="405" t="e">
        <f t="shared" si="334"/>
        <v>#DIV/0!</v>
      </c>
      <c r="JL40" s="397">
        <f t="shared" si="335"/>
        <v>0</v>
      </c>
      <c r="JM40" s="405" t="e">
        <f t="shared" si="336"/>
        <v>#DIV/0!</v>
      </c>
      <c r="JN40" s="397">
        <f t="shared" si="337"/>
        <v>0</v>
      </c>
      <c r="JO40" s="405" t="e">
        <f t="shared" si="338"/>
        <v>#DIV/0!</v>
      </c>
      <c r="JP40" s="397">
        <f t="shared" si="339"/>
        <v>0</v>
      </c>
      <c r="JQ40" s="405" t="e">
        <f t="shared" si="340"/>
        <v>#DIV/0!</v>
      </c>
      <c r="JR40" s="633">
        <f>CX40</f>
        <v>3.9451374082965401E-4</v>
      </c>
      <c r="JS40" s="1072">
        <f>DL40</f>
        <v>2.6692334446862031E-4</v>
      </c>
      <c r="JT40" s="677">
        <f>(JS40-JR40)*100</f>
        <v>-1.2759039636103369E-2</v>
      </c>
      <c r="JU40" s="242">
        <f>IF(ISERROR((JT40/JR40)/100),0,(JT40/JR40)/100)</f>
        <v>-0.32341179319309332</v>
      </c>
      <c r="JV40" s="696"/>
      <c r="JW40" s="696"/>
      <c r="JX40" s="696"/>
      <c r="JY40" s="931" t="str">
        <f>E40</f>
        <v>Payrolls Processed Off-Cycle %</v>
      </c>
      <c r="JZ40" s="286" t="e">
        <f>#REF!</f>
        <v>#REF!</v>
      </c>
      <c r="KA40" s="286" t="e">
        <f>#REF!</f>
        <v>#REF!</v>
      </c>
      <c r="KB40" s="286" t="e">
        <f>#REF!</f>
        <v>#REF!</v>
      </c>
      <c r="KC40" s="286" t="e">
        <f>#REF!</f>
        <v>#REF!</v>
      </c>
      <c r="KD40" s="286" t="e">
        <f>#REF!</f>
        <v>#REF!</v>
      </c>
      <c r="KE40" s="286" t="e">
        <f>#REF!</f>
        <v>#REF!</v>
      </c>
      <c r="KF40" s="286" t="e">
        <f>#REF!</f>
        <v>#REF!</v>
      </c>
      <c r="KG40" s="286" t="e">
        <f>#REF!</f>
        <v>#REF!</v>
      </c>
      <c r="KH40" s="286" t="e">
        <f>#REF!</f>
        <v>#REF!</v>
      </c>
      <c r="KI40" s="286" t="e">
        <f>#REF!</f>
        <v>#REF!</v>
      </c>
      <c r="KJ40" s="286" t="e">
        <f>#REF!</f>
        <v>#REF!</v>
      </c>
      <c r="KK40" s="287">
        <f t="shared" si="781"/>
        <v>1.792934046921084E-4</v>
      </c>
      <c r="KL40" s="287">
        <f t="shared" si="781"/>
        <v>1.4827005908561855E-4</v>
      </c>
      <c r="KM40" s="287">
        <f t="shared" si="781"/>
        <v>1.8852679773767844E-4</v>
      </c>
      <c r="KN40" s="287">
        <f t="shared" si="781"/>
        <v>1.8839656579974342E-4</v>
      </c>
      <c r="KO40" s="287">
        <f t="shared" si="781"/>
        <v>1.7969936296575829E-4</v>
      </c>
      <c r="KP40" s="287">
        <f t="shared" si="781"/>
        <v>2.0700952243803215E-4</v>
      </c>
      <c r="KQ40" s="287">
        <f t="shared" si="781"/>
        <v>2.5220680958385876E-4</v>
      </c>
      <c r="KR40" s="287">
        <f t="shared" si="781"/>
        <v>1.0565399824916231E-4</v>
      </c>
      <c r="KS40" s="287">
        <f t="shared" si="781"/>
        <v>9.0135563888087689E-5</v>
      </c>
      <c r="KT40" s="287">
        <f t="shared" si="781"/>
        <v>1.7068525638722196E-4</v>
      </c>
      <c r="KU40" s="287">
        <f t="shared" si="781"/>
        <v>1.7920665215092783E-4</v>
      </c>
      <c r="KV40" s="287">
        <f t="shared" si="781"/>
        <v>2.8460635383684943E-4</v>
      </c>
      <c r="KW40" s="287">
        <f t="shared" si="782"/>
        <v>2.402156602816751E-4</v>
      </c>
      <c r="KX40" s="287">
        <f t="shared" si="782"/>
        <v>1.6437168921796432E-4</v>
      </c>
      <c r="KY40" s="287">
        <f t="shared" si="782"/>
        <v>6.1418403844069511E-4</v>
      </c>
      <c r="KZ40" s="287">
        <f t="shared" si="782"/>
        <v>7.7721846164969133E-4</v>
      </c>
      <c r="LA40" s="287">
        <f t="shared" si="782"/>
        <v>1.1805410510447789E-4</v>
      </c>
      <c r="LB40" s="287">
        <f t="shared" si="782"/>
        <v>3.8253456473031315E-4</v>
      </c>
      <c r="LC40" s="287">
        <f t="shared" si="782"/>
        <v>2.1903494824285298E-4</v>
      </c>
      <c r="LD40" s="287">
        <f t="shared" si="782"/>
        <v>1.9171079057878402E-4</v>
      </c>
      <c r="LE40" s="287">
        <f t="shared" si="782"/>
        <v>2.9150535185606925E-4</v>
      </c>
      <c r="LF40" s="287">
        <f t="shared" si="782"/>
        <v>2.8971074193110319E-4</v>
      </c>
      <c r="LG40" s="287">
        <f t="shared" si="782"/>
        <v>2.2461209491208683E-4</v>
      </c>
      <c r="LH40" s="287">
        <f t="shared" si="782"/>
        <v>2.6431135878064358E-4</v>
      </c>
      <c r="LI40" s="800">
        <f t="shared" si="783"/>
        <v>1.0893054799093417E-3</v>
      </c>
      <c r="LJ40" s="800">
        <f t="shared" si="783"/>
        <v>2.7726272375968252E-4</v>
      </c>
      <c r="LK40" s="800">
        <f t="shared" si="783"/>
        <v>6.3861920172599788E-4</v>
      </c>
      <c r="LL40" s="800">
        <f t="shared" si="783"/>
        <v>2.144082332761578E-4</v>
      </c>
      <c r="LM40" s="800">
        <f t="shared" si="783"/>
        <v>1.4472519239937343E-4</v>
      </c>
      <c r="LN40" s="800">
        <f t="shared" si="783"/>
        <v>3.9218026651206806E-4</v>
      </c>
      <c r="LO40" s="800">
        <f t="shared" si="783"/>
        <v>1.3327067273632748E-4</v>
      </c>
      <c r="LP40" s="800">
        <f t="shared" si="783"/>
        <v>5.6385196323001743E-4</v>
      </c>
      <c r="LQ40" s="800">
        <f t="shared" si="783"/>
        <v>1.3279873330439003E-3</v>
      </c>
      <c r="LR40" s="800">
        <f t="shared" si="783"/>
        <v>1.4287034936002487E-4</v>
      </c>
      <c r="LS40" s="800">
        <f t="shared" si="783"/>
        <v>5.0068426850028375E-5</v>
      </c>
      <c r="LT40" s="800">
        <f t="shared" si="783"/>
        <v>2.2289365496062211E-4</v>
      </c>
      <c r="LU40" s="912">
        <f t="shared" si="784"/>
        <v>1.6148892791537981E-4</v>
      </c>
      <c r="LV40" s="912">
        <f t="shared" si="784"/>
        <v>2.5581568067601355E-4</v>
      </c>
      <c r="LW40" s="912">
        <f t="shared" si="784"/>
        <v>2.3206663627698811E-4</v>
      </c>
      <c r="LX40" s="912">
        <f t="shared" si="784"/>
        <v>2.0708221163802029E-4</v>
      </c>
      <c r="LY40" s="912">
        <f t="shared" si="784"/>
        <v>1.3694764450051459E-3</v>
      </c>
      <c r="LZ40" s="912">
        <f t="shared" si="784"/>
        <v>3.6752194922752329E-4</v>
      </c>
      <c r="MA40" s="912">
        <f t="shared" si="784"/>
        <v>8.9666359627314004E-5</v>
      </c>
      <c r="MB40" s="912">
        <f t="shared" si="784"/>
        <v>3.0350804717863976E-4</v>
      </c>
      <c r="MC40" s="912">
        <f t="shared" si="784"/>
        <v>4.0680379344537387E-4</v>
      </c>
      <c r="MD40" s="912">
        <f t="shared" si="784"/>
        <v>3.7102309618773768E-4</v>
      </c>
      <c r="ME40" s="912">
        <f t="shared" si="784"/>
        <v>2.0196580045778916E-4</v>
      </c>
      <c r="MF40" s="912">
        <f t="shared" si="784"/>
        <v>4.2750088014887087E-4</v>
      </c>
      <c r="MG40" s="971">
        <f t="shared" si="785"/>
        <v>4.3898758488236504E-4</v>
      </c>
      <c r="MH40" s="971">
        <f t="shared" si="785"/>
        <v>4.2166497426983119E-4</v>
      </c>
      <c r="MI40" s="971">
        <f t="shared" si="785"/>
        <v>3.2165801667405613E-4</v>
      </c>
      <c r="MJ40" s="971">
        <f t="shared" si="785"/>
        <v>3.5248797764219112E-4</v>
      </c>
      <c r="MK40" s="971">
        <f t="shared" si="785"/>
        <v>2.9508970727101037E-4</v>
      </c>
      <c r="ML40" s="971">
        <f t="shared" si="785"/>
        <v>4.1888446733062261E-4</v>
      </c>
      <c r="MM40" s="971">
        <f t="shared" si="785"/>
        <v>8.9666359627314004E-5</v>
      </c>
      <c r="MN40" s="971">
        <f t="shared" si="785"/>
        <v>8.6184316144350282E-4</v>
      </c>
      <c r="MO40" s="971">
        <f t="shared" si="785"/>
        <v>1.5165046253391072E-4</v>
      </c>
      <c r="MP40" s="971">
        <f t="shared" si="785"/>
        <v>2.6061808521370681E-4</v>
      </c>
      <c r="MQ40" s="971">
        <f t="shared" si="785"/>
        <v>3.9451374082965401E-4</v>
      </c>
      <c r="MR40" s="971">
        <f t="shared" si="785"/>
        <v>1.850557223341695E-4</v>
      </c>
      <c r="MS40" s="1167">
        <f t="shared" si="786"/>
        <v>3.2410062077734285E-4</v>
      </c>
      <c r="MT40" s="1167">
        <f t="shared" si="786"/>
        <v>3.4872425045043547E-4</v>
      </c>
      <c r="MU40" s="1167">
        <f t="shared" si="786"/>
        <v>3.8187901076732774E-4</v>
      </c>
      <c r="MV40" s="1167">
        <f t="shared" si="786"/>
        <v>3.3145776742982797E-4</v>
      </c>
      <c r="MW40" s="1167">
        <f t="shared" si="786"/>
        <v>2.3555786600818767E-4</v>
      </c>
      <c r="MX40" s="1167">
        <f t="shared" si="786"/>
        <v>2.5883695926304473E-4</v>
      </c>
      <c r="MY40" s="1167">
        <f t="shared" si="786"/>
        <v>3.910418822149264E-4</v>
      </c>
      <c r="MZ40" s="1167">
        <f t="shared" si="786"/>
        <v>2.8588698479081243E-4</v>
      </c>
      <c r="NA40" s="1167">
        <f t="shared" si="786"/>
        <v>1.8785938316779927E-4</v>
      </c>
      <c r="NB40" s="1167">
        <f t="shared" si="786"/>
        <v>4.5453069705529041E-4</v>
      </c>
      <c r="NC40" s="1167">
        <f t="shared" si="786"/>
        <v>2.6692334446862031E-4</v>
      </c>
      <c r="ND40" s="1167">
        <f t="shared" si="786"/>
        <v>0</v>
      </c>
      <c r="NE40" s="1189">
        <f t="shared" si="787"/>
        <v>0</v>
      </c>
      <c r="NF40" s="1189">
        <f t="shared" si="787"/>
        <v>0</v>
      </c>
      <c r="NG40" s="1189">
        <f t="shared" si="787"/>
        <v>0</v>
      </c>
      <c r="NH40" s="1189">
        <f t="shared" si="787"/>
        <v>0</v>
      </c>
      <c r="NI40" s="1189">
        <f t="shared" si="787"/>
        <v>0</v>
      </c>
      <c r="NJ40" s="1189">
        <f t="shared" si="787"/>
        <v>0</v>
      </c>
      <c r="NK40" s="1189">
        <f t="shared" si="787"/>
        <v>0</v>
      </c>
      <c r="NL40" s="1189">
        <f t="shared" si="787"/>
        <v>0</v>
      </c>
      <c r="NM40" s="1189">
        <f t="shared" si="787"/>
        <v>0</v>
      </c>
      <c r="NN40" s="1189">
        <f t="shared" si="787"/>
        <v>0</v>
      </c>
      <c r="NO40" s="1189">
        <f t="shared" si="787"/>
        <v>0</v>
      </c>
      <c r="NP40" s="1189">
        <f t="shared" si="787"/>
        <v>0</v>
      </c>
    </row>
    <row r="41" spans="1:38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66"/>
      <c r="CX41" s="27"/>
      <c r="CY41" s="67"/>
      <c r="CZ41" s="139"/>
      <c r="DA41" s="154"/>
      <c r="DB41" s="27"/>
      <c r="DC41" s="67"/>
      <c r="DD41" s="313"/>
      <c r="DE41" s="67"/>
      <c r="DG41" s="67"/>
      <c r="DH41" s="37"/>
      <c r="DI41" s="67"/>
      <c r="DJ41" s="27"/>
      <c r="DK41" s="67"/>
      <c r="DL41" s="27"/>
      <c r="DM41" s="67"/>
      <c r="DN41" s="139"/>
      <c r="DO41" s="154"/>
      <c r="DP41" s="27"/>
      <c r="DQ41" s="67"/>
      <c r="DR41" s="313"/>
      <c r="DS41" s="67"/>
      <c r="DU41" s="67"/>
      <c r="DV41" s="37"/>
      <c r="DW41" s="67"/>
      <c r="DX41" s="27"/>
      <c r="DY41" s="67"/>
      <c r="DZ41" s="27"/>
      <c r="EA41" s="67"/>
      <c r="EB41" s="139"/>
      <c r="EC41" s="154"/>
      <c r="ED41" s="118"/>
      <c r="EE41" s="663"/>
      <c r="EF41" s="118"/>
      <c r="EG41" s="663"/>
      <c r="EH41" s="118"/>
      <c r="EI41" s="663"/>
      <c r="EJ41" s="118"/>
      <c r="EK41" s="663"/>
      <c r="EL41" s="118"/>
      <c r="EM41" s="663"/>
      <c r="EN41" s="118"/>
      <c r="EO41" s="663"/>
      <c r="EP41" s="118"/>
      <c r="EQ41" s="663"/>
      <c r="ER41" s="118"/>
      <c r="ES41" s="663"/>
      <c r="ET41" s="118"/>
      <c r="EU41" s="663"/>
      <c r="EV41" s="118"/>
      <c r="EW41" s="109"/>
      <c r="EX41" s="118"/>
      <c r="EY41" s="663"/>
      <c r="EZ41" s="118"/>
      <c r="FA41" s="663"/>
      <c r="FB41" s="118"/>
      <c r="FC41" s="663"/>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c r="GY41" s="402"/>
      <c r="GZ41" s="319"/>
      <c r="HA41" s="402"/>
      <c r="HB41" s="319"/>
      <c r="HC41" s="402"/>
      <c r="HD41" s="319"/>
      <c r="HE41" s="402"/>
      <c r="HF41" s="319"/>
      <c r="HG41" s="402"/>
      <c r="HH41" s="319"/>
      <c r="HI41" s="402"/>
      <c r="HJ41" s="319"/>
      <c r="HK41" s="402"/>
      <c r="HL41" s="319">
        <f t="shared" si="778"/>
        <v>0</v>
      </c>
      <c r="HM41" s="402"/>
      <c r="HN41" s="319">
        <f t="shared" si="779"/>
        <v>0</v>
      </c>
      <c r="HO41" s="402"/>
      <c r="HP41" s="319"/>
      <c r="HQ41" s="402"/>
      <c r="HR41" s="319"/>
      <c r="HS41" s="402"/>
      <c r="HT41" s="319"/>
      <c r="HU41" s="402"/>
      <c r="HV41" s="319"/>
      <c r="HW41" s="402"/>
      <c r="HX41" s="319"/>
      <c r="HY41" s="402"/>
      <c r="HZ41" s="319"/>
      <c r="IA41" s="402"/>
      <c r="IB41" s="319"/>
      <c r="IC41" s="402"/>
      <c r="ID41" s="319"/>
      <c r="IE41" s="402"/>
      <c r="IF41" s="319"/>
      <c r="IG41" s="402"/>
      <c r="IH41" s="319"/>
      <c r="II41" s="402"/>
      <c r="IJ41" s="319"/>
      <c r="IK41" s="402"/>
      <c r="IL41" s="319"/>
      <c r="IM41" s="402"/>
      <c r="IN41" s="319"/>
      <c r="IO41" s="402"/>
      <c r="IP41" s="319"/>
      <c r="IQ41" s="402"/>
      <c r="IR41" s="319"/>
      <c r="IS41" s="402"/>
      <c r="IT41" s="319"/>
      <c r="IU41" s="402"/>
      <c r="IV41" s="319"/>
      <c r="IW41" s="402"/>
      <c r="IX41" s="319">
        <f t="shared" si="321"/>
        <v>0</v>
      </c>
      <c r="IY41" s="402" t="e">
        <f t="shared" si="322"/>
        <v>#DIV/0!</v>
      </c>
      <c r="IZ41" s="319">
        <f t="shared" si="323"/>
        <v>0</v>
      </c>
      <c r="JA41" s="402" t="e">
        <f t="shared" si="324"/>
        <v>#DIV/0!</v>
      </c>
      <c r="JB41" s="319">
        <f t="shared" si="325"/>
        <v>0</v>
      </c>
      <c r="JC41" s="402" t="e">
        <f t="shared" si="326"/>
        <v>#DIV/0!</v>
      </c>
      <c r="JD41" s="319">
        <f t="shared" si="327"/>
        <v>0</v>
      </c>
      <c r="JE41" s="402" t="e">
        <f t="shared" si="328"/>
        <v>#DIV/0!</v>
      </c>
      <c r="JF41" s="319">
        <f t="shared" si="329"/>
        <v>0</v>
      </c>
      <c r="JG41" s="402" t="e">
        <f t="shared" si="330"/>
        <v>#DIV/0!</v>
      </c>
      <c r="JH41" s="319">
        <f t="shared" si="331"/>
        <v>0</v>
      </c>
      <c r="JI41" s="402" t="e">
        <f t="shared" si="332"/>
        <v>#DIV/0!</v>
      </c>
      <c r="JJ41" s="319">
        <f t="shared" si="333"/>
        <v>0</v>
      </c>
      <c r="JK41" s="402" t="e">
        <f t="shared" si="334"/>
        <v>#DIV/0!</v>
      </c>
      <c r="JL41" s="319">
        <f t="shared" si="335"/>
        <v>0</v>
      </c>
      <c r="JM41" s="402" t="e">
        <f t="shared" si="336"/>
        <v>#DIV/0!</v>
      </c>
      <c r="JN41" s="319">
        <f t="shared" si="337"/>
        <v>0</v>
      </c>
      <c r="JO41" s="402" t="e">
        <f t="shared" si="338"/>
        <v>#DIV/0!</v>
      </c>
      <c r="JP41" s="319">
        <f t="shared" si="339"/>
        <v>0</v>
      </c>
      <c r="JQ41" s="402" t="e">
        <f t="shared" si="340"/>
        <v>#DIV/0!</v>
      </c>
      <c r="JR41" s="27"/>
      <c r="JS41" s="1066"/>
      <c r="JT41" s="111"/>
      <c r="JU41" s="109"/>
      <c r="JV41" s="698"/>
      <c r="JW41" s="698"/>
      <c r="JX41" s="698"/>
      <c r="MG41" s="966"/>
      <c r="MH41" s="966"/>
      <c r="MI41" s="966"/>
      <c r="MJ41" s="966"/>
      <c r="MK41" s="966"/>
      <c r="ML41" s="966"/>
      <c r="MM41" s="966"/>
      <c r="MN41" s="966"/>
      <c r="MO41" s="966"/>
      <c r="MP41" s="966"/>
      <c r="MQ41" s="966"/>
      <c r="MR41" s="966"/>
      <c r="MS41" s="1162"/>
      <c r="MT41" s="1162"/>
      <c r="MU41" s="1162"/>
      <c r="MV41" s="1162"/>
      <c r="MW41" s="1162"/>
      <c r="MX41" s="1162"/>
      <c r="MY41" s="1162"/>
      <c r="MZ41" s="1162"/>
      <c r="NA41" s="1162"/>
      <c r="NB41" s="1162"/>
      <c r="NC41" s="1162"/>
      <c r="ND41" s="1162"/>
      <c r="NE41" s="1184"/>
      <c r="NF41" s="1184"/>
      <c r="NG41" s="1184"/>
      <c r="NH41" s="1184"/>
      <c r="NI41" s="1184"/>
      <c r="NJ41" s="1184"/>
      <c r="NK41" s="1184"/>
      <c r="NL41" s="1184"/>
      <c r="NM41" s="1184"/>
      <c r="NN41" s="1184"/>
      <c r="NO41" s="1184"/>
      <c r="NP41" s="1184"/>
    </row>
    <row r="42" spans="1:380" x14ac:dyDescent="0.25">
      <c r="A42" s="764"/>
      <c r="B42" s="56">
        <v>6.1</v>
      </c>
      <c r="C42" s="56"/>
      <c r="D42" s="453"/>
      <c r="E42" s="1239" t="s">
        <v>15</v>
      </c>
      <c r="F42" s="1239"/>
      <c r="G42" s="1240"/>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073">
        <v>98</v>
      </c>
      <c r="CX42" s="634">
        <v>96</v>
      </c>
      <c r="CY42" s="68">
        <v>99</v>
      </c>
      <c r="CZ42" s="132" t="s">
        <v>29</v>
      </c>
      <c r="DA42" s="150">
        <f>SUM(CN42:CY42)/$CZ$4</f>
        <v>97.416666666666671</v>
      </c>
      <c r="DB42" s="634">
        <v>98</v>
      </c>
      <c r="DC42" s="68">
        <v>94</v>
      </c>
      <c r="DD42" s="21">
        <v>94</v>
      </c>
      <c r="DE42" s="68">
        <v>93</v>
      </c>
      <c r="DF42" s="21">
        <v>93</v>
      </c>
      <c r="DG42" s="68">
        <v>96</v>
      </c>
      <c r="DH42" s="215">
        <v>96</v>
      </c>
      <c r="DI42" s="68">
        <v>93</v>
      </c>
      <c r="DJ42" s="634">
        <v>94</v>
      </c>
      <c r="DK42" s="68">
        <v>94</v>
      </c>
      <c r="DL42" s="634">
        <v>99</v>
      </c>
      <c r="DM42" s="68"/>
      <c r="DN42" s="132" t="s">
        <v>29</v>
      </c>
      <c r="DO42" s="150">
        <f>SUM(DB42:DM42)/$DN$4</f>
        <v>94.909090909090907</v>
      </c>
      <c r="DP42" s="634"/>
      <c r="DQ42" s="68"/>
      <c r="DR42" s="21"/>
      <c r="DS42" s="68"/>
      <c r="DT42" s="21"/>
      <c r="DU42" s="68"/>
      <c r="DV42" s="215"/>
      <c r="DW42" s="68"/>
      <c r="DX42" s="634"/>
      <c r="DY42" s="68"/>
      <c r="DZ42" s="634"/>
      <c r="EA42" s="68"/>
      <c r="EB42" s="132" t="s">
        <v>29</v>
      </c>
      <c r="EC42" s="150" t="e">
        <f>SUM(DP42:EA42)/$EB$4</f>
        <v>#DIV/0!</v>
      </c>
      <c r="ED42" s="118">
        <f>AX42-AU42</f>
        <v>-0.3922826086956519</v>
      </c>
      <c r="EE42" s="663">
        <f>ED42/AU42</f>
        <v>-3.7264425638420433E-3</v>
      </c>
      <c r="EF42" s="118">
        <f>AY42-AX42</f>
        <v>0.132282608695661</v>
      </c>
      <c r="EG42" s="663">
        <f>EF42/AX42</f>
        <v>1.2613032776267197E-3</v>
      </c>
      <c r="EH42" s="118">
        <f>AZ42-AY42</f>
        <v>-0.5</v>
      </c>
      <c r="EI42" s="663">
        <f>EH42/AY42</f>
        <v>-4.7614512903532994E-3</v>
      </c>
      <c r="EJ42" s="118">
        <f>BA42-AZ42</f>
        <v>-3.8279347826086934</v>
      </c>
      <c r="EK42" s="663">
        <f>EJ42/AZ42</f>
        <v>-3.6627449838376167E-2</v>
      </c>
      <c r="EL42" s="118">
        <f>BB42-BA42</f>
        <v>1.6979347826086837</v>
      </c>
      <c r="EM42" s="663">
        <f>EL42/BA42</f>
        <v>1.6864322150549123E-2</v>
      </c>
      <c r="EN42" s="118">
        <f>BC42-BB42</f>
        <v>2.2199999999999989</v>
      </c>
      <c r="EO42" s="663">
        <f>EN42/BB42</f>
        <v>2.1683922641140836E-2</v>
      </c>
      <c r="EP42" s="118">
        <f>BD42-BC42</f>
        <v>0.85380434782609882</v>
      </c>
      <c r="EQ42" s="663">
        <f>EP42/BC42</f>
        <v>8.1625654667887085E-3</v>
      </c>
      <c r="ER42" s="118">
        <f>BE42-BD42</f>
        <v>-1.5006793478260931</v>
      </c>
      <c r="ES42" s="663">
        <f>ER42/BD42</f>
        <v>-1.4230680031953056E-2</v>
      </c>
      <c r="ET42" s="118">
        <f>BF42-BE42</f>
        <v>3.6897321428571388</v>
      </c>
      <c r="EU42" s="663">
        <f>ET42/BE42</f>
        <v>3.5494191664340431E-2</v>
      </c>
      <c r="EV42" s="118">
        <f>BG42-BF42</f>
        <v>-3.7934253246753258</v>
      </c>
      <c r="EW42" s="109">
        <f>EV42/BF42</f>
        <v>-3.5240845750135745E-2</v>
      </c>
      <c r="EX42" s="118">
        <f>BH42-BG42</f>
        <v>-0.79545454545453254</v>
      </c>
      <c r="EY42" s="663">
        <f>EX42/BG42</f>
        <v>-7.6596908767609211E-3</v>
      </c>
      <c r="EZ42" s="118">
        <f>BI42-BH42</f>
        <v>-5.0539772727272805</v>
      </c>
      <c r="FA42" s="663">
        <f>EZ42/BH42</f>
        <v>-4.904203997243288E-2</v>
      </c>
      <c r="FB42" s="118">
        <f>BL42-BI42</f>
        <v>0</v>
      </c>
      <c r="FC42" s="663">
        <f>FB42/BI42</f>
        <v>0</v>
      </c>
      <c r="FD42" s="319">
        <f>BM42-BL42</f>
        <v>0</v>
      </c>
      <c r="FE42" s="402">
        <f>FD42/BL42</f>
        <v>0</v>
      </c>
      <c r="FF42" s="319">
        <f>BN42-BM42</f>
        <v>1</v>
      </c>
      <c r="FG42" s="402">
        <f>FF42/BM42</f>
        <v>1.020408163265306E-2</v>
      </c>
      <c r="FH42" s="319">
        <f>BO42-BN42</f>
        <v>0</v>
      </c>
      <c r="FI42" s="402">
        <f>FH42/BN42</f>
        <v>0</v>
      </c>
      <c r="FJ42" s="319">
        <f>BP42-BO42</f>
        <v>0</v>
      </c>
      <c r="FK42" s="402">
        <f>FJ42/BO42</f>
        <v>0</v>
      </c>
      <c r="FL42" s="319">
        <f>BQ42-BP42</f>
        <v>-1</v>
      </c>
      <c r="FM42" s="402">
        <f>FL42/BP42</f>
        <v>-1.0101010101010102E-2</v>
      </c>
      <c r="FN42" s="319">
        <f>BR42-BQ42</f>
        <v>0</v>
      </c>
      <c r="FO42" s="402">
        <f>FN42/BQ42</f>
        <v>0</v>
      </c>
      <c r="FP42" s="319">
        <f>BS42-BR42</f>
        <v>2</v>
      </c>
      <c r="FQ42" s="402">
        <f>FP42/BR42</f>
        <v>2.0408163265306121E-2</v>
      </c>
      <c r="FR42" s="319">
        <f>BT42-BS42</f>
        <v>-1</v>
      </c>
      <c r="FS42" s="402">
        <f>FR42/BS42</f>
        <v>-0.01</v>
      </c>
      <c r="FT42" s="319">
        <f>BU42-BT42</f>
        <v>1</v>
      </c>
      <c r="FU42" s="402">
        <f>FT42/BT42</f>
        <v>1.0101010101010102E-2</v>
      </c>
      <c r="FV42" s="319">
        <f>BV42-BU42</f>
        <v>-1</v>
      </c>
      <c r="FW42" s="402">
        <f>FV42/BU42</f>
        <v>-0.01</v>
      </c>
      <c r="FX42" s="319">
        <f>BW42-BV42</f>
        <v>2</v>
      </c>
      <c r="FY42" s="402">
        <f>FX42/BV42</f>
        <v>2.0202020202020204E-2</v>
      </c>
      <c r="FZ42" s="319">
        <f>BZ42-BW42</f>
        <v>-1</v>
      </c>
      <c r="GA42" s="402">
        <f>FZ42/BW42</f>
        <v>-9.9009900990099011E-3</v>
      </c>
      <c r="GB42" s="319">
        <f>CA42-BZ42</f>
        <v>-1</v>
      </c>
      <c r="GC42" s="402">
        <f>GB42/BZ42</f>
        <v>-0.01</v>
      </c>
      <c r="GD42" s="319">
        <f>CB42-CA42</f>
        <v>8</v>
      </c>
      <c r="GE42" s="402">
        <f>GD42/CA42</f>
        <v>8.0808080808080815E-2</v>
      </c>
      <c r="GF42" s="319">
        <f>CC42-CB42</f>
        <v>-1</v>
      </c>
      <c r="GG42" s="402">
        <f>GF42/CB42</f>
        <v>-9.3457943925233638E-3</v>
      </c>
      <c r="GH42" s="319">
        <f>CD42-CC42</f>
        <v>-1</v>
      </c>
      <c r="GI42" s="402">
        <f>GH42/CC42</f>
        <v>-9.433962264150943E-3</v>
      </c>
      <c r="GJ42" s="319">
        <f>CE42-CD42</f>
        <v>1</v>
      </c>
      <c r="GK42" s="402">
        <f>GJ42/CD42</f>
        <v>9.5238095238095247E-3</v>
      </c>
      <c r="GL42" s="319">
        <f>CF42-CE42</f>
        <v>4</v>
      </c>
      <c r="GM42" s="402">
        <f>GL42/CE42</f>
        <v>3.7735849056603772E-2</v>
      </c>
      <c r="GN42" s="319">
        <f>CG42-CF42</f>
        <v>-1</v>
      </c>
      <c r="GO42" s="402">
        <f>GN42/CF42</f>
        <v>-9.0909090909090905E-3</v>
      </c>
      <c r="GP42" s="319">
        <f>CH42-CG42</f>
        <v>0</v>
      </c>
      <c r="GQ42" s="402">
        <f>GP42/CG42</f>
        <v>0</v>
      </c>
      <c r="GR42" s="319">
        <f>CI42-CH42</f>
        <v>-6</v>
      </c>
      <c r="GS42" s="402">
        <f>GR42/CH42</f>
        <v>-5.5045871559633031E-2</v>
      </c>
      <c r="GT42" s="319">
        <f>CJ42-CI42</f>
        <v>0</v>
      </c>
      <c r="GU42" s="402">
        <f>GT42/CI42</f>
        <v>0</v>
      </c>
      <c r="GV42" s="319">
        <f>CK42-CJ42</f>
        <v>1</v>
      </c>
      <c r="GW42" s="402">
        <f>GV42/CJ42</f>
        <v>9.7087378640776691E-3</v>
      </c>
      <c r="GX42" s="319">
        <f>CN42-CK42</f>
        <v>-7</v>
      </c>
      <c r="GY42" s="402">
        <f>GX42/CK42</f>
        <v>-6.7307692307692304E-2</v>
      </c>
      <c r="GZ42" s="319">
        <f>CO42-CN42</f>
        <v>0</v>
      </c>
      <c r="HA42" s="402">
        <f>GZ42/CN42</f>
        <v>0</v>
      </c>
      <c r="HB42" s="319">
        <f>CP42-CO42</f>
        <v>-1</v>
      </c>
      <c r="HC42" s="402">
        <f>HB42/CO42</f>
        <v>-1.0309278350515464E-2</v>
      </c>
      <c r="HD42" s="319">
        <f>CQ42-CP42</f>
        <v>2</v>
      </c>
      <c r="HE42" s="402">
        <f>HD42/CP42</f>
        <v>2.0833333333333332E-2</v>
      </c>
      <c r="HF42" s="319">
        <f>CR42-CQ42</f>
        <v>0</v>
      </c>
      <c r="HG42" s="402">
        <f>HF42/CQ42</f>
        <v>0</v>
      </c>
      <c r="HH42" s="319">
        <f>CS42-CR42</f>
        <v>-1</v>
      </c>
      <c r="HI42" s="402">
        <f>HH42/CR42</f>
        <v>-1.020408163265306E-2</v>
      </c>
      <c r="HJ42" s="319">
        <f>CT42-CS42</f>
        <v>-1</v>
      </c>
      <c r="HK42" s="402">
        <f>HJ42/CS42</f>
        <v>-1.0309278350515464E-2</v>
      </c>
      <c r="HL42" s="319">
        <f t="shared" si="778"/>
        <v>2</v>
      </c>
      <c r="HM42" s="402">
        <f>HL42/CT42</f>
        <v>2.0833333333333332E-2</v>
      </c>
      <c r="HN42" s="319">
        <f t="shared" si="779"/>
        <v>1</v>
      </c>
      <c r="HO42" s="402">
        <f>HN42/CU42</f>
        <v>1.020408163265306E-2</v>
      </c>
      <c r="HP42" s="319">
        <f>CW42-CV42</f>
        <v>-1</v>
      </c>
      <c r="HQ42" s="402">
        <f>HP42/CV42</f>
        <v>-1.0101010101010102E-2</v>
      </c>
      <c r="HR42" s="319">
        <f>CX42-CW42</f>
        <v>-2</v>
      </c>
      <c r="HS42" s="402">
        <f>HR42/CW42</f>
        <v>-2.0408163265306121E-2</v>
      </c>
      <c r="HT42" s="319">
        <f>CY42-CX42</f>
        <v>3</v>
      </c>
      <c r="HU42" s="402">
        <f>HT42/CX42</f>
        <v>3.125E-2</v>
      </c>
      <c r="HV42" s="319">
        <f>DB42-CY42</f>
        <v>-1</v>
      </c>
      <c r="HW42" s="402">
        <f>HV42/CY42</f>
        <v>-1.0101010101010102E-2</v>
      </c>
      <c r="HX42" s="319">
        <f>DC42-DB42</f>
        <v>-4</v>
      </c>
      <c r="HY42" s="402">
        <f>HX42/DB42</f>
        <v>-4.0816326530612242E-2</v>
      </c>
      <c r="HZ42" s="319">
        <f>DD42-DC42</f>
        <v>0</v>
      </c>
      <c r="IA42" s="402">
        <f>HZ42/DD42</f>
        <v>0</v>
      </c>
      <c r="IB42" s="319">
        <f>DE42-DD42</f>
        <v>-1</v>
      </c>
      <c r="IC42" s="402">
        <f>IB42/DD42</f>
        <v>-1.0638297872340425E-2</v>
      </c>
      <c r="ID42" s="319">
        <f>DF42-DE42</f>
        <v>0</v>
      </c>
      <c r="IE42" s="402">
        <f>ID42/DO42</f>
        <v>0</v>
      </c>
      <c r="IF42" s="319">
        <f>DG42-DF42</f>
        <v>3</v>
      </c>
      <c r="IG42" s="402">
        <f>IF42/DF42</f>
        <v>3.2258064516129031E-2</v>
      </c>
      <c r="IH42" s="319">
        <f>DH42-DG42</f>
        <v>0</v>
      </c>
      <c r="II42" s="402">
        <f>IH42/DG42</f>
        <v>0</v>
      </c>
      <c r="IJ42" s="319">
        <f>DI42-DH42</f>
        <v>-3</v>
      </c>
      <c r="IK42" s="402">
        <f>IJ42/DH42</f>
        <v>-3.125E-2</v>
      </c>
      <c r="IL42" s="319">
        <f>DJ42-DI42</f>
        <v>1</v>
      </c>
      <c r="IM42" s="402">
        <f>IL42/DI42</f>
        <v>1.0752688172043012E-2</v>
      </c>
      <c r="IN42" s="319">
        <f>DK42-DJ42</f>
        <v>0</v>
      </c>
      <c r="IO42" s="402">
        <f>IN42/DJ42</f>
        <v>0</v>
      </c>
      <c r="IP42" s="319">
        <f>DL42-DK42</f>
        <v>5</v>
      </c>
      <c r="IQ42" s="402">
        <f>IP42/DK42</f>
        <v>5.3191489361702128E-2</v>
      </c>
      <c r="IR42" s="319">
        <f t="shared" si="780"/>
        <v>3.7913073327703173</v>
      </c>
      <c r="IS42" s="402">
        <f>IR42/EJ42</f>
        <v>-0.9904315376518994</v>
      </c>
      <c r="IT42" s="319">
        <f t="shared" si="317"/>
        <v>0</v>
      </c>
      <c r="IU42" s="402" t="e">
        <f t="shared" si="318"/>
        <v>#DIV/0!</v>
      </c>
      <c r="IV42" s="319">
        <f t="shared" si="319"/>
        <v>0</v>
      </c>
      <c r="IW42" s="402" t="e">
        <f t="shared" si="320"/>
        <v>#DIV/0!</v>
      </c>
      <c r="IX42" s="319">
        <f t="shared" si="321"/>
        <v>0</v>
      </c>
      <c r="IY42" s="402" t="e">
        <f t="shared" si="322"/>
        <v>#DIV/0!</v>
      </c>
      <c r="IZ42" s="319">
        <f t="shared" si="323"/>
        <v>0</v>
      </c>
      <c r="JA42" s="402" t="e">
        <f t="shared" si="324"/>
        <v>#DIV/0!</v>
      </c>
      <c r="JB42" s="319">
        <f t="shared" si="325"/>
        <v>0</v>
      </c>
      <c r="JC42" s="402" t="e">
        <f t="shared" si="326"/>
        <v>#DIV/0!</v>
      </c>
      <c r="JD42" s="319">
        <f t="shared" si="327"/>
        <v>0</v>
      </c>
      <c r="JE42" s="402" t="e">
        <f t="shared" si="328"/>
        <v>#DIV/0!</v>
      </c>
      <c r="JF42" s="319">
        <f t="shared" si="329"/>
        <v>0</v>
      </c>
      <c r="JG42" s="402" t="e">
        <f t="shared" si="330"/>
        <v>#DIV/0!</v>
      </c>
      <c r="JH42" s="319">
        <f t="shared" si="331"/>
        <v>0</v>
      </c>
      <c r="JI42" s="402" t="e">
        <f t="shared" si="332"/>
        <v>#DIV/0!</v>
      </c>
      <c r="JJ42" s="319">
        <f t="shared" si="333"/>
        <v>0</v>
      </c>
      <c r="JK42" s="402" t="e">
        <f t="shared" si="334"/>
        <v>#DIV/0!</v>
      </c>
      <c r="JL42" s="319">
        <f t="shared" si="335"/>
        <v>0</v>
      </c>
      <c r="JM42" s="402" t="e">
        <f t="shared" si="336"/>
        <v>#DIV/0!</v>
      </c>
      <c r="JN42" s="319">
        <f t="shared" si="337"/>
        <v>0</v>
      </c>
      <c r="JO42" s="402" t="e">
        <f t="shared" si="338"/>
        <v>#DIV/0!</v>
      </c>
      <c r="JP42" s="319">
        <f t="shared" si="339"/>
        <v>0</v>
      </c>
      <c r="JQ42" s="402" t="e">
        <f t="shared" si="340"/>
        <v>#DIV/0!</v>
      </c>
      <c r="JR42" s="634">
        <f>CX42</f>
        <v>96</v>
      </c>
      <c r="JS42" s="1073">
        <f>DL42</f>
        <v>99</v>
      </c>
      <c r="JT42" s="111">
        <f>JS42-JR42</f>
        <v>3</v>
      </c>
      <c r="JU42" s="109">
        <f>IF(ISERROR(JT42/JR42),0,JT42/JR42)</f>
        <v>3.125E-2</v>
      </c>
      <c r="JV42" s="698"/>
      <c r="JW42" s="698"/>
      <c r="JX42" s="698"/>
      <c r="JY42" t="str">
        <f>E42</f>
        <v>Total Number ERP Employees</v>
      </c>
      <c r="JZ42" s="264" t="e">
        <f>#REF!</f>
        <v>#REF!</v>
      </c>
      <c r="KA42" s="264" t="e">
        <f>#REF!</f>
        <v>#REF!</v>
      </c>
      <c r="KB42" s="264" t="e">
        <f>#REF!</f>
        <v>#REF!</v>
      </c>
      <c r="KC42" s="264" t="e">
        <f>#REF!</f>
        <v>#REF!</v>
      </c>
      <c r="KD42" s="264" t="e">
        <f>#REF!</f>
        <v>#REF!</v>
      </c>
      <c r="KE42" s="264" t="e">
        <f>#REF!</f>
        <v>#REF!</v>
      </c>
      <c r="KF42" s="264" t="e">
        <f>#REF!</f>
        <v>#REF!</v>
      </c>
      <c r="KG42" s="264" t="e">
        <f>#REF!</f>
        <v>#REF!</v>
      </c>
      <c r="KH42" s="264" t="e">
        <f>#REF!</f>
        <v>#REF!</v>
      </c>
      <c r="KI42" s="264" t="e">
        <f>#REF!</f>
        <v>#REF!</v>
      </c>
      <c r="KJ42" s="264" t="e">
        <f>#REF!</f>
        <v>#REF!</v>
      </c>
      <c r="KK42" s="265">
        <f t="shared" ref="KK42:KV43" si="850">AJ42</f>
        <v>104.68</v>
      </c>
      <c r="KL42" s="265">
        <f t="shared" si="850"/>
        <v>102.35</v>
      </c>
      <c r="KM42" s="265">
        <f t="shared" si="850"/>
        <v>103.07</v>
      </c>
      <c r="KN42" s="265">
        <f t="shared" si="850"/>
        <v>105.07</v>
      </c>
      <c r="KO42" s="265">
        <f t="shared" si="850"/>
        <v>105.56</v>
      </c>
      <c r="KP42" s="265">
        <f t="shared" si="850"/>
        <v>104.53</v>
      </c>
      <c r="KQ42" s="265">
        <f t="shared" si="850"/>
        <v>107.68</v>
      </c>
      <c r="KR42" s="265">
        <f t="shared" si="850"/>
        <v>107.99</v>
      </c>
      <c r="KS42" s="265">
        <f t="shared" si="850"/>
        <v>111.2</v>
      </c>
      <c r="KT42" s="265">
        <f t="shared" si="850"/>
        <v>105.78</v>
      </c>
      <c r="KU42" s="265">
        <f t="shared" si="850"/>
        <v>108.12</v>
      </c>
      <c r="KV42" s="265">
        <f t="shared" si="850"/>
        <v>105.27</v>
      </c>
      <c r="KW42" s="265">
        <f t="shared" ref="KW42:LH43" si="851">AX42</f>
        <v>104.87771739130434</v>
      </c>
      <c r="KX42" s="265">
        <f t="shared" si="851"/>
        <v>105.01</v>
      </c>
      <c r="KY42" s="265">
        <f t="shared" si="851"/>
        <v>104.51</v>
      </c>
      <c r="KZ42" s="265">
        <f t="shared" si="851"/>
        <v>100.68206521739131</v>
      </c>
      <c r="LA42" s="265">
        <f t="shared" si="851"/>
        <v>102.38</v>
      </c>
      <c r="LB42" s="265">
        <f t="shared" si="851"/>
        <v>104.6</v>
      </c>
      <c r="LC42" s="265">
        <f t="shared" si="851"/>
        <v>105.45380434782609</v>
      </c>
      <c r="LD42" s="265">
        <f t="shared" si="851"/>
        <v>103.953125</v>
      </c>
      <c r="LE42" s="265">
        <f t="shared" si="851"/>
        <v>107.64285714285714</v>
      </c>
      <c r="LF42" s="265">
        <f t="shared" si="851"/>
        <v>103.84943181818181</v>
      </c>
      <c r="LG42" s="265">
        <f t="shared" si="851"/>
        <v>103.05397727272728</v>
      </c>
      <c r="LH42" s="265">
        <f t="shared" si="851"/>
        <v>98</v>
      </c>
      <c r="LI42" s="789">
        <f t="shared" ref="LI42:LT43" si="852">BL42</f>
        <v>98</v>
      </c>
      <c r="LJ42" s="789">
        <f t="shared" si="852"/>
        <v>98</v>
      </c>
      <c r="LK42" s="789">
        <f t="shared" si="852"/>
        <v>99</v>
      </c>
      <c r="LL42" s="789">
        <f t="shared" si="852"/>
        <v>99</v>
      </c>
      <c r="LM42" s="789">
        <f t="shared" si="852"/>
        <v>99</v>
      </c>
      <c r="LN42" s="789">
        <f t="shared" si="852"/>
        <v>98</v>
      </c>
      <c r="LO42" s="789">
        <f t="shared" si="852"/>
        <v>98</v>
      </c>
      <c r="LP42" s="789">
        <f t="shared" si="852"/>
        <v>100</v>
      </c>
      <c r="LQ42" s="789">
        <f t="shared" si="852"/>
        <v>99</v>
      </c>
      <c r="LR42" s="789">
        <f t="shared" si="852"/>
        <v>100</v>
      </c>
      <c r="LS42" s="789">
        <f t="shared" si="852"/>
        <v>99</v>
      </c>
      <c r="LT42" s="789">
        <f t="shared" si="852"/>
        <v>101</v>
      </c>
      <c r="LU42" s="901">
        <f t="shared" ref="LU42:MF43" si="853">BZ42</f>
        <v>100</v>
      </c>
      <c r="LV42" s="901">
        <f t="shared" si="853"/>
        <v>99</v>
      </c>
      <c r="LW42" s="901">
        <f t="shared" si="853"/>
        <v>107</v>
      </c>
      <c r="LX42" s="901">
        <f t="shared" si="853"/>
        <v>106</v>
      </c>
      <c r="LY42" s="901">
        <f t="shared" si="853"/>
        <v>105</v>
      </c>
      <c r="LZ42" s="901">
        <f t="shared" si="853"/>
        <v>106</v>
      </c>
      <c r="MA42" s="901">
        <f t="shared" si="853"/>
        <v>110</v>
      </c>
      <c r="MB42" s="901">
        <f t="shared" si="853"/>
        <v>109</v>
      </c>
      <c r="MC42" s="901">
        <f t="shared" si="853"/>
        <v>109</v>
      </c>
      <c r="MD42" s="901">
        <f t="shared" si="853"/>
        <v>103</v>
      </c>
      <c r="ME42" s="901">
        <f t="shared" si="853"/>
        <v>103</v>
      </c>
      <c r="MF42" s="901">
        <f t="shared" si="853"/>
        <v>104</v>
      </c>
      <c r="MG42" s="960">
        <f t="shared" ref="MG42:MR43" si="854">CN42</f>
        <v>97</v>
      </c>
      <c r="MH42" s="960">
        <f t="shared" si="854"/>
        <v>97</v>
      </c>
      <c r="MI42" s="960">
        <f t="shared" si="854"/>
        <v>96</v>
      </c>
      <c r="MJ42" s="960">
        <f t="shared" si="854"/>
        <v>98</v>
      </c>
      <c r="MK42" s="960">
        <f t="shared" si="854"/>
        <v>98</v>
      </c>
      <c r="ML42" s="960">
        <f t="shared" si="854"/>
        <v>97</v>
      </c>
      <c r="MM42" s="960">
        <f t="shared" si="854"/>
        <v>96</v>
      </c>
      <c r="MN42" s="960">
        <f t="shared" si="854"/>
        <v>98</v>
      </c>
      <c r="MO42" s="960">
        <f t="shared" si="854"/>
        <v>99</v>
      </c>
      <c r="MP42" s="960">
        <f t="shared" si="854"/>
        <v>98</v>
      </c>
      <c r="MQ42" s="960">
        <f t="shared" si="854"/>
        <v>96</v>
      </c>
      <c r="MR42" s="960">
        <f t="shared" si="854"/>
        <v>99</v>
      </c>
      <c r="MS42" s="1156">
        <f t="shared" ref="MS42:ND43" si="855">DB42</f>
        <v>98</v>
      </c>
      <c r="MT42" s="1156">
        <f t="shared" si="855"/>
        <v>94</v>
      </c>
      <c r="MU42" s="1156">
        <f t="shared" si="855"/>
        <v>94</v>
      </c>
      <c r="MV42" s="1156">
        <f t="shared" si="855"/>
        <v>93</v>
      </c>
      <c r="MW42" s="1156">
        <f t="shared" si="855"/>
        <v>93</v>
      </c>
      <c r="MX42" s="1156">
        <f t="shared" si="855"/>
        <v>96</v>
      </c>
      <c r="MY42" s="1156">
        <f t="shared" si="855"/>
        <v>96</v>
      </c>
      <c r="MZ42" s="1156">
        <f t="shared" si="855"/>
        <v>93</v>
      </c>
      <c r="NA42" s="1156">
        <f t="shared" si="855"/>
        <v>94</v>
      </c>
      <c r="NB42" s="1156">
        <f t="shared" si="855"/>
        <v>94</v>
      </c>
      <c r="NC42" s="1156">
        <f t="shared" si="855"/>
        <v>99</v>
      </c>
      <c r="ND42" s="1156">
        <f t="shared" si="855"/>
        <v>0</v>
      </c>
      <c r="NE42" s="1178">
        <f t="shared" ref="NE42:NP43" si="856">DP42</f>
        <v>0</v>
      </c>
      <c r="NF42" s="1178">
        <f t="shared" si="856"/>
        <v>0</v>
      </c>
      <c r="NG42" s="1178">
        <f t="shared" si="856"/>
        <v>0</v>
      </c>
      <c r="NH42" s="1178">
        <f t="shared" si="856"/>
        <v>0</v>
      </c>
      <c r="NI42" s="1178">
        <f t="shared" si="856"/>
        <v>0</v>
      </c>
      <c r="NJ42" s="1178">
        <f t="shared" si="856"/>
        <v>0</v>
      </c>
      <c r="NK42" s="1178">
        <f t="shared" si="856"/>
        <v>0</v>
      </c>
      <c r="NL42" s="1178">
        <f t="shared" si="856"/>
        <v>0</v>
      </c>
      <c r="NM42" s="1178">
        <f t="shared" si="856"/>
        <v>0</v>
      </c>
      <c r="NN42" s="1178">
        <f t="shared" si="856"/>
        <v>0</v>
      </c>
      <c r="NO42" s="1178">
        <f t="shared" si="856"/>
        <v>0</v>
      </c>
      <c r="NP42" s="1178">
        <f t="shared" si="856"/>
        <v>0</v>
      </c>
    </row>
    <row r="43" spans="1:380" s="1" customFormat="1" ht="15.75" thickBot="1" x14ac:dyDescent="0.3">
      <c r="A43" s="765"/>
      <c r="B43" s="57">
        <v>6.2</v>
      </c>
      <c r="C43" s="57"/>
      <c r="D43" s="454"/>
      <c r="E43" s="1245" t="s">
        <v>284</v>
      </c>
      <c r="F43" s="1245"/>
      <c r="G43" s="1246"/>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57">V11/V42</f>
        <v>1139.5471014492753</v>
      </c>
      <c r="W43" s="69">
        <f t="shared" si="857"/>
        <v>1442.0596552038676</v>
      </c>
      <c r="X43" s="466">
        <f t="shared" si="857"/>
        <v>1196.3341458841178</v>
      </c>
      <c r="Y43" s="467">
        <f t="shared" si="857"/>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58">AJ11/AJ42</f>
        <v>1065.6190294230034</v>
      </c>
      <c r="AK43" s="69">
        <f t="shared" si="858"/>
        <v>1317.9189057156816</v>
      </c>
      <c r="AL43" s="474">
        <f t="shared" si="858"/>
        <v>1080.7218395265354</v>
      </c>
      <c r="AM43" s="475">
        <f t="shared" si="858"/>
        <v>1060.8832207100029</v>
      </c>
      <c r="AN43" s="22">
        <f t="shared" si="858"/>
        <v>1054.3482379689276</v>
      </c>
      <c r="AO43" s="69">
        <f t="shared" si="858"/>
        <v>1062.9101693293792</v>
      </c>
      <c r="AP43" s="635">
        <f t="shared" si="858"/>
        <v>1031.0178306092125</v>
      </c>
      <c r="AQ43" s="716">
        <f t="shared" si="858"/>
        <v>1227.0395406982129</v>
      </c>
      <c r="AR43" s="636">
        <f t="shared" si="858"/>
        <v>997.69784172661866</v>
      </c>
      <c r="AS43" s="475">
        <f t="shared" si="858"/>
        <v>1052.3350349782568</v>
      </c>
      <c r="AT43" s="636">
        <f t="shared" si="858"/>
        <v>1032.2142064372918</v>
      </c>
      <c r="AU43" s="475">
        <f t="shared" si="858"/>
        <v>1068.0725752826067</v>
      </c>
      <c r="AV43" s="128" t="s">
        <v>29</v>
      </c>
      <c r="AW43" s="152">
        <f>SUM(AJ43:AU43)/$AV$4</f>
        <v>1087.5648693671442</v>
      </c>
      <c r="AX43" s="385">
        <f t="shared" ref="AX43:BC43" si="859">AX11/AX42</f>
        <v>1071.7147817074751</v>
      </c>
      <c r="AY43" s="69">
        <f t="shared" si="859"/>
        <v>1274.5738501095134</v>
      </c>
      <c r="AZ43" s="474">
        <f t="shared" si="859"/>
        <v>1059.3818773323126</v>
      </c>
      <c r="BA43" s="475">
        <f t="shared" si="859"/>
        <v>1099.0140077190899</v>
      </c>
      <c r="BB43" s="22">
        <f t="shared" si="859"/>
        <v>1075.5909357296348</v>
      </c>
      <c r="BC43" s="776">
        <f t="shared" si="859"/>
        <v>1049.6558317399617</v>
      </c>
      <c r="BD43" s="777">
        <f t="shared" ref="BD43:BI43" si="860">BD11/BD42</f>
        <v>1168.9289045790706</v>
      </c>
      <c r="BE43" s="776">
        <f t="shared" si="860"/>
        <v>1053.7441755598977</v>
      </c>
      <c r="BF43" s="777">
        <f t="shared" si="860"/>
        <v>1019.8075646980757</v>
      </c>
      <c r="BG43" s="716">
        <f t="shared" si="860"/>
        <v>1063.6071672821777</v>
      </c>
      <c r="BH43" s="777">
        <f t="shared" si="860"/>
        <v>1080.0456512749827</v>
      </c>
      <c r="BI43" s="716">
        <f t="shared" si="860"/>
        <v>1389.8265306122448</v>
      </c>
      <c r="BJ43" s="128" t="s">
        <v>29</v>
      </c>
      <c r="BK43" s="152">
        <f>SUM(AX43:BI43)/$BJ$4</f>
        <v>1117.1576065287031</v>
      </c>
      <c r="BL43" s="385">
        <f t="shared" ref="BL43:BM43" si="861">BL11/BL42</f>
        <v>1161.5714285714287</v>
      </c>
      <c r="BM43" s="863">
        <f t="shared" si="861"/>
        <v>1177.6938775510205</v>
      </c>
      <c r="BN43" s="474">
        <f t="shared" ref="BN43:BP43" si="862">BN11/BN42</f>
        <v>1170.4545454545455</v>
      </c>
      <c r="BO43" s="776">
        <f t="shared" si="862"/>
        <v>1177.7777777777778</v>
      </c>
      <c r="BP43" s="864">
        <f t="shared" si="862"/>
        <v>1186.5050505050506</v>
      </c>
      <c r="BQ43" s="776">
        <f t="shared" ref="BQ43:BR43" si="863">BQ11/BQ42</f>
        <v>1196.8673469387754</v>
      </c>
      <c r="BR43" s="777">
        <f t="shared" si="863"/>
        <v>1454.7653061224489</v>
      </c>
      <c r="BS43" s="776">
        <f t="shared" ref="BS43:BU43" si="864">BS11/BS42</f>
        <v>1170.52</v>
      </c>
      <c r="BT43" s="777">
        <f t="shared" si="864"/>
        <v>1186.5757575757575</v>
      </c>
      <c r="BU43" s="777">
        <f t="shared" si="864"/>
        <v>1189.8900000000001</v>
      </c>
      <c r="BV43" s="777">
        <f t="shared" ref="BV43:BW43" si="865">BV11/BV42</f>
        <v>1210.4646464646464</v>
      </c>
      <c r="BW43" s="777">
        <f t="shared" si="865"/>
        <v>1199.3465346534654</v>
      </c>
      <c r="BX43" s="865" t="s">
        <v>29</v>
      </c>
      <c r="BY43" s="152">
        <f>SUM(BL43:BW43)/$BX$4</f>
        <v>1206.8693559679098</v>
      </c>
      <c r="BZ43" s="777">
        <f t="shared" ref="BZ43:CA43" si="866">BZ11/BZ42</f>
        <v>1486.17</v>
      </c>
      <c r="CA43" s="863">
        <f t="shared" si="866"/>
        <v>1224.0505050505051</v>
      </c>
      <c r="CB43" s="474">
        <f t="shared" ref="CB43:CC43" si="867">CB11/CB42</f>
        <v>1127.6168224299065</v>
      </c>
      <c r="CC43" s="776">
        <f t="shared" si="867"/>
        <v>1138.9150943396226</v>
      </c>
      <c r="CD43" s="864">
        <f t="shared" ref="CD43:CE43" si="868">CD11/CD42</f>
        <v>1147.4666666666667</v>
      </c>
      <c r="CE43" s="776">
        <f t="shared" si="868"/>
        <v>1386.132075471698</v>
      </c>
      <c r="CF43" s="777">
        <f t="shared" ref="CF43:CG43" si="869">CF11/CF42</f>
        <v>1115.2454545454545</v>
      </c>
      <c r="CG43" s="776">
        <f t="shared" si="869"/>
        <v>1088.1926605504586</v>
      </c>
      <c r="CH43" s="777">
        <f t="shared" ref="CH43:CI43" si="870">CH11/CH42</f>
        <v>1082.5045871559632</v>
      </c>
      <c r="CI43" s="777">
        <f t="shared" si="870"/>
        <v>1151.3689320388351</v>
      </c>
      <c r="CJ43" s="777">
        <f t="shared" ref="CJ43:CK43" si="871">CJ11/CJ42</f>
        <v>1153.7087378640776</v>
      </c>
      <c r="CK43" s="777">
        <f t="shared" si="871"/>
        <v>1147.0961538461538</v>
      </c>
      <c r="CL43" s="865" t="s">
        <v>29</v>
      </c>
      <c r="CM43" s="152">
        <f>SUM(BZ43:CK43)/$CL$4</f>
        <v>1187.3723074966117</v>
      </c>
      <c r="CN43" s="777">
        <f t="shared" ref="CN43:CO43" si="872">CN11/CN42</f>
        <v>1502.9896907216496</v>
      </c>
      <c r="CO43" s="863">
        <f t="shared" si="872"/>
        <v>1198</v>
      </c>
      <c r="CP43" s="474">
        <f t="shared" ref="CP43:CQ43" si="873">CP11/CP42</f>
        <v>1198.21875</v>
      </c>
      <c r="CQ43" s="776">
        <f t="shared" si="873"/>
        <v>1215.8469387755101</v>
      </c>
      <c r="CR43" s="864">
        <f t="shared" ref="CR43:CS43" si="874">CR11/CR42</f>
        <v>1210.2857142857142</v>
      </c>
      <c r="CS43" s="776">
        <f t="shared" si="874"/>
        <v>1427.4536082474226</v>
      </c>
      <c r="CT43" s="715">
        <f t="shared" ref="CT43:CU43" si="875">CT11/CT42</f>
        <v>1277.8854166666667</v>
      </c>
      <c r="CU43" s="776">
        <f t="shared" si="875"/>
        <v>1207.6632653061224</v>
      </c>
      <c r="CV43" s="777">
        <f t="shared" ref="CV43:CW43" si="876">CV11/CV42</f>
        <v>1198.9292929292928</v>
      </c>
      <c r="CW43" s="1100">
        <f t="shared" si="876"/>
        <v>1213.7551020408164</v>
      </c>
      <c r="CX43" s="777">
        <f t="shared" ref="CX43:CY43" si="877">CX11/CX42</f>
        <v>1240.9791666666667</v>
      </c>
      <c r="CY43" s="863">
        <f t="shared" si="877"/>
        <v>1473.7575757575758</v>
      </c>
      <c r="CZ43" s="865" t="s">
        <v>29</v>
      </c>
      <c r="DA43" s="152">
        <f>SUM(CN43:CY43)/$CZ$4</f>
        <v>1280.4803767831197</v>
      </c>
      <c r="DB43" s="777">
        <f t="shared" ref="DB43:DC43" si="878">DB11/DB42</f>
        <v>1227.8877551020407</v>
      </c>
      <c r="DC43" s="863">
        <f t="shared" si="878"/>
        <v>1281.2659574468084</v>
      </c>
      <c r="DD43" s="474">
        <f t="shared" ref="DD43:DE43" si="879">DD11/DD42</f>
        <v>1281.4574468085107</v>
      </c>
      <c r="DE43" s="776">
        <f t="shared" si="879"/>
        <v>1330.0645161290322</v>
      </c>
      <c r="DF43" s="864">
        <f t="shared" ref="DF43:DG43" si="880">DF11/DF42</f>
        <v>1323.7849462365591</v>
      </c>
      <c r="DG43" s="776">
        <f t="shared" si="880"/>
        <v>1569.5208333333333</v>
      </c>
      <c r="DH43" s="715">
        <f t="shared" ref="DH43:DI43" si="881">DH11/DH42</f>
        <v>1278.6354166666667</v>
      </c>
      <c r="DI43" s="776">
        <f t="shared" si="881"/>
        <v>1316.4086021505377</v>
      </c>
      <c r="DJ43" s="777">
        <f t="shared" ref="DJ43:DK43" si="882">DJ11/DJ42</f>
        <v>1302.4680851063829</v>
      </c>
      <c r="DK43" s="776">
        <f t="shared" si="882"/>
        <v>1310.6808510638298</v>
      </c>
      <c r="DL43" s="777">
        <f t="shared" ref="DL43" si="883">DL11/DL42</f>
        <v>1248.7979797979799</v>
      </c>
      <c r="DM43" s="776"/>
      <c r="DN43" s="865" t="s">
        <v>29</v>
      </c>
      <c r="DO43" s="152">
        <f>SUM(DB43:DM43)/$DN$4</f>
        <v>1315.5429445310619</v>
      </c>
      <c r="DP43" s="777"/>
      <c r="DQ43" s="863"/>
      <c r="DR43" s="474"/>
      <c r="DS43" s="776"/>
      <c r="DT43" s="864"/>
      <c r="DU43" s="776"/>
      <c r="DV43" s="715"/>
      <c r="DW43" s="776"/>
      <c r="DX43" s="777"/>
      <c r="DY43" s="776"/>
      <c r="DZ43" s="777"/>
      <c r="EA43" s="776"/>
      <c r="EB43" s="865" t="s">
        <v>29</v>
      </c>
      <c r="EC43" s="152" t="e">
        <f>SUM(DP43:EA43)/$EB$4</f>
        <v>#DIV/0!</v>
      </c>
      <c r="ED43" s="679">
        <f>AX43-AU43</f>
        <v>3.642206424868391</v>
      </c>
      <c r="EE43" s="672">
        <f>ED43/AU43</f>
        <v>3.4100739117888888E-3</v>
      </c>
      <c r="EF43" s="679">
        <f>AY43-AX43</f>
        <v>202.85906840203825</v>
      </c>
      <c r="EG43" s="672">
        <f>EF43/AX43</f>
        <v>0.18928456699910359</v>
      </c>
      <c r="EH43" s="679">
        <f>AZ43-AY43</f>
        <v>-215.19197277720082</v>
      </c>
      <c r="EI43" s="672">
        <f>EH43/AY43</f>
        <v>-0.16883444828144809</v>
      </c>
      <c r="EJ43" s="679">
        <f>BA43-AZ43</f>
        <v>39.632130386777362</v>
      </c>
      <c r="EK43" s="672">
        <f>EJ43/AZ43</f>
        <v>3.7410617676958184E-2</v>
      </c>
      <c r="EL43" s="679">
        <f>BB43-BA43</f>
        <v>-23.423071989455138</v>
      </c>
      <c r="EM43" s="672">
        <f>EL43/BA43</f>
        <v>-2.131280568303923E-2</v>
      </c>
      <c r="EN43" s="679">
        <f>BC43-BB43</f>
        <v>-25.935103989673053</v>
      </c>
      <c r="EO43" s="672">
        <f>EN43/BB43</f>
        <v>-2.4112423346222968E-2</v>
      </c>
      <c r="EP43" s="679">
        <f>BD43-BC43</f>
        <v>119.27307283910886</v>
      </c>
      <c r="EQ43" s="672">
        <f>EP43/BC43</f>
        <v>0.11363064847779285</v>
      </c>
      <c r="ER43" s="679">
        <f>BE43-BD43</f>
        <v>-115.18472901917289</v>
      </c>
      <c r="ES43" s="672">
        <f>ER43/BD43</f>
        <v>-9.8538695183220504E-2</v>
      </c>
      <c r="ET43" s="679">
        <f>BF43-BE43</f>
        <v>-33.936610861822032</v>
      </c>
      <c r="EU43" s="672">
        <f>ET43/BE43</f>
        <v>-3.220573992144736E-2</v>
      </c>
      <c r="EV43" s="679">
        <f>BG43-BF43</f>
        <v>43.79960258410199</v>
      </c>
      <c r="EW43" s="192">
        <f>EV43/BF43</f>
        <v>4.2948889673189772E-2</v>
      </c>
      <c r="EX43" s="679">
        <f>BH43-BG43</f>
        <v>16.438483992805004</v>
      </c>
      <c r="EY43" s="672">
        <f>EX43/BG43</f>
        <v>1.545540919474063E-2</v>
      </c>
      <c r="EZ43" s="679">
        <f>BI43-BH43</f>
        <v>309.78087933726215</v>
      </c>
      <c r="FA43" s="672">
        <f>EZ43/BH43</f>
        <v>0.28682202365387893</v>
      </c>
      <c r="FB43" s="679">
        <f>BL43-BI43</f>
        <v>-228.25510204081615</v>
      </c>
      <c r="FC43" s="672">
        <f>FB43/BI43</f>
        <v>-0.16423279957122813</v>
      </c>
      <c r="FD43" s="326">
        <f>BM43-BL43</f>
        <v>16.122448979591809</v>
      </c>
      <c r="FE43" s="405">
        <f>FD43/BL43</f>
        <v>1.387986014723191E-2</v>
      </c>
      <c r="FF43" s="326">
        <f>BN43-BM43</f>
        <v>-7.2393320964749819</v>
      </c>
      <c r="FG43" s="405">
        <f>FF43/BM43</f>
        <v>-6.1470406142629854E-3</v>
      </c>
      <c r="FH43" s="326">
        <f>BO43-BN43</f>
        <v>7.3232323232323324</v>
      </c>
      <c r="FI43" s="405">
        <f>FH43/BN43</f>
        <v>6.2567421790722839E-3</v>
      </c>
      <c r="FJ43" s="326">
        <f>BP43-BO43</f>
        <v>8.7272727272727479</v>
      </c>
      <c r="FK43" s="405">
        <f>FJ43/BO43</f>
        <v>7.4099485420240311E-3</v>
      </c>
      <c r="FL43" s="326">
        <f>BQ43-BP43</f>
        <v>10.36229643372485</v>
      </c>
      <c r="FM43" s="405">
        <f>FL43/BP43</f>
        <v>8.7334617154086365E-3</v>
      </c>
      <c r="FN43" s="326">
        <f>BR43-BQ43</f>
        <v>257.89795918367349</v>
      </c>
      <c r="FO43" s="405">
        <f>FN43/BQ43</f>
        <v>0.21547747947447848</v>
      </c>
      <c r="FP43" s="326">
        <f>BS43-BR43</f>
        <v>-284.24530612244894</v>
      </c>
      <c r="FQ43" s="405">
        <f>FP43/BR43</f>
        <v>-0.19538911529316039</v>
      </c>
      <c r="FR43" s="326">
        <f>BT43-BS43</f>
        <v>16.055757575757525</v>
      </c>
      <c r="FS43" s="405">
        <f>FR43/BS43</f>
        <v>1.3716773379145616E-2</v>
      </c>
      <c r="FT43" s="326">
        <f>BU43-BT43</f>
        <v>3.3142424242425932</v>
      </c>
      <c r="FU43" s="405">
        <f>FT43/BT43</f>
        <v>2.793114896442669E-3</v>
      </c>
      <c r="FV43" s="326">
        <f>BV43-BU43</f>
        <v>20.574646464646321</v>
      </c>
      <c r="FW43" s="405">
        <f>FV43/BU43</f>
        <v>1.7291217225664825E-2</v>
      </c>
      <c r="FX43" s="326">
        <f>BW43-BV43</f>
        <v>-11.118111811181052</v>
      </c>
      <c r="FY43" s="405">
        <f>FX43/BV43</f>
        <v>-9.1849950708211576E-3</v>
      </c>
      <c r="FZ43" s="326">
        <f>BZ43-BW43</f>
        <v>286.8234653465347</v>
      </c>
      <c r="GA43" s="405">
        <f>FZ43/BW43</f>
        <v>0.23914978453613359</v>
      </c>
      <c r="GB43" s="326">
        <f>CA43-BZ43</f>
        <v>-262.11949494949499</v>
      </c>
      <c r="GC43" s="405">
        <f>GB43/BZ43</f>
        <v>-0.17637248427131147</v>
      </c>
      <c r="GD43" s="326">
        <f>CB43-CA43</f>
        <v>-96.433682620598574</v>
      </c>
      <c r="GE43" s="405">
        <f>GD43/CA43</f>
        <v>-7.8782437671245972E-2</v>
      </c>
      <c r="GF43" s="326">
        <f>CC43-CB43</f>
        <v>11.29827190971605</v>
      </c>
      <c r="GG43" s="405">
        <f>GF43/CB43</f>
        <v>1.0019602124566884E-2</v>
      </c>
      <c r="GH43" s="326">
        <f>CD43-CC43</f>
        <v>8.5515723270441413</v>
      </c>
      <c r="GI43" s="405">
        <f>GH43/CC43</f>
        <v>7.5085248843792009E-3</v>
      </c>
      <c r="GJ43" s="326">
        <f>CE43-CD43</f>
        <v>238.66540880503135</v>
      </c>
      <c r="GK43" s="405">
        <f>GJ43/CD43</f>
        <v>0.20799332628837267</v>
      </c>
      <c r="GL43" s="326">
        <f>CF43-CE43</f>
        <v>-270.88662092624349</v>
      </c>
      <c r="GM43" s="405">
        <f>GL43/CE43</f>
        <v>-0.19542626977596006</v>
      </c>
      <c r="GN43" s="326">
        <f>CG43-CF43</f>
        <v>-27.052793994995909</v>
      </c>
      <c r="GO43" s="405">
        <f>GN43/CF43</f>
        <v>-2.4257255552789438E-2</v>
      </c>
      <c r="GP43" s="326">
        <f>CH43-CG43</f>
        <v>-5.6880733944954045</v>
      </c>
      <c r="GQ43" s="405">
        <f>GP43/CG43</f>
        <v>-5.227083034743233E-3</v>
      </c>
      <c r="GR43" s="326">
        <f>CI43-CH43</f>
        <v>68.864344882871819</v>
      </c>
      <c r="GS43" s="405">
        <f>GR43/CH43</f>
        <v>6.3615753411075476E-2</v>
      </c>
      <c r="GT43" s="326">
        <f>CJ43-CI43</f>
        <v>2.3398058252425926</v>
      </c>
      <c r="GU43" s="405">
        <f>GT43/CI43</f>
        <v>2.032194685937272E-3</v>
      </c>
      <c r="GV43" s="326">
        <f>CK43-CJ43</f>
        <v>-6.6125840179238367</v>
      </c>
      <c r="GW43" s="405">
        <f>GV43/CJ43</f>
        <v>-5.7315887458441765E-3</v>
      </c>
      <c r="GX43" s="326">
        <f>CN43-CK43</f>
        <v>355.89353687549578</v>
      </c>
      <c r="GY43" s="405">
        <f>GX43/CK43</f>
        <v>0.31025606326218008</v>
      </c>
      <c r="GZ43" s="326">
        <f>CO43-CN43</f>
        <v>-304.98969072164959</v>
      </c>
      <c r="HA43" s="405">
        <f>GZ43/CN43</f>
        <v>-0.2029220111118733</v>
      </c>
      <c r="HB43" s="326">
        <f>CP43-CO43</f>
        <v>0.21875</v>
      </c>
      <c r="HC43" s="405">
        <f>HB43/CO43</f>
        <v>1.8259599332220367E-4</v>
      </c>
      <c r="HD43" s="326">
        <f>CQ43-CP43</f>
        <v>17.628188775510125</v>
      </c>
      <c r="HE43" s="405">
        <f>HD43/CP43</f>
        <v>1.4711995431143208E-2</v>
      </c>
      <c r="HF43" s="326">
        <f>CR43-CQ43</f>
        <v>-5.5612244897959044</v>
      </c>
      <c r="HG43" s="405">
        <f>HF43/CQ43</f>
        <v>-4.5739511384522312E-3</v>
      </c>
      <c r="HH43" s="326">
        <f>CS43-CR43</f>
        <v>217.16789396170839</v>
      </c>
      <c r="HI43" s="405">
        <f>HH43/CR43</f>
        <v>0.1794352287219026</v>
      </c>
      <c r="HJ43" s="326">
        <f>CT43-CS43</f>
        <v>-149.56819158075587</v>
      </c>
      <c r="HK43" s="405">
        <f>HJ43/CS43</f>
        <v>-0.10477972153812441</v>
      </c>
      <c r="HL43" s="326">
        <f t="shared" si="778"/>
        <v>-70.222151360544331</v>
      </c>
      <c r="HM43" s="405">
        <f>HL43/CT43</f>
        <v>-5.4951837187184681E-2</v>
      </c>
      <c r="HN43" s="326">
        <f t="shared" si="779"/>
        <v>-8.7339723768295698</v>
      </c>
      <c r="HO43" s="405">
        <f>HN43/CU43</f>
        <v>-7.2321255665714519E-3</v>
      </c>
      <c r="HP43" s="326">
        <f>CW43-CV43</f>
        <v>14.82580911152354</v>
      </c>
      <c r="HQ43" s="405">
        <f>HP43/CV43</f>
        <v>1.2365874450611072E-2</v>
      </c>
      <c r="HR43" s="326">
        <f>CX43-CW43</f>
        <v>27.22406462585036</v>
      </c>
      <c r="HS43" s="405">
        <f>HR43/CW43</f>
        <v>2.2429619105267303E-2</v>
      </c>
      <c r="HT43" s="326">
        <f>CY43-CX43</f>
        <v>232.77840909090901</v>
      </c>
      <c r="HU43" s="405">
        <f>HT43/CX43</f>
        <v>0.18757640365241882</v>
      </c>
      <c r="HV43" s="326">
        <f>DB43-CY43</f>
        <v>-245.86982065553502</v>
      </c>
      <c r="HW43" s="405">
        <f>HV43/CY43</f>
        <v>-0.16683192995913673</v>
      </c>
      <c r="HX43" s="326">
        <f>DC43-DB43</f>
        <v>53.378202344767715</v>
      </c>
      <c r="HY43" s="405">
        <f>HX43/DB43</f>
        <v>4.3471564988716613E-2</v>
      </c>
      <c r="HZ43" s="326">
        <f>DD43-DC43</f>
        <v>0.19148936170222441</v>
      </c>
      <c r="IA43" s="405">
        <f>HZ43/DD43</f>
        <v>1.4943091725685593E-4</v>
      </c>
      <c r="IB43" s="326">
        <f>DE43-DD43</f>
        <v>48.607069320521532</v>
      </c>
      <c r="IC43" s="405">
        <f>IB43/DD43</f>
        <v>3.7931083425031535E-2</v>
      </c>
      <c r="ID43" s="326">
        <f>DF43-DE43</f>
        <v>-6.2795698924730914</v>
      </c>
      <c r="IE43" s="405">
        <f>ID43/DO43</f>
        <v>-4.7733674667013665E-3</v>
      </c>
      <c r="IF43" s="326">
        <f>DG43-DF43</f>
        <v>245.73588709677415</v>
      </c>
      <c r="IG43" s="405">
        <f>IF43/DF43</f>
        <v>0.18563127477418934</v>
      </c>
      <c r="IH43" s="326">
        <f>DH43-DG43</f>
        <v>-290.88541666666652</v>
      </c>
      <c r="II43" s="405">
        <f>IH43/DG43</f>
        <v>-0.18533389967744923</v>
      </c>
      <c r="IJ43" s="326">
        <f>DI43-DH43</f>
        <v>37.773185483870975</v>
      </c>
      <c r="IK43" s="405">
        <f>IJ43/DH43</f>
        <v>2.954179509773288E-2</v>
      </c>
      <c r="IL43" s="326">
        <f>DJ43-DI43</f>
        <v>-13.940517044154831</v>
      </c>
      <c r="IM43" s="405">
        <f>IL43/DI43</f>
        <v>-1.0589810049388195E-2</v>
      </c>
      <c r="IN43" s="326">
        <f>DK43-DJ43</f>
        <v>8.2127659574468908</v>
      </c>
      <c r="IO43" s="405">
        <f>IN43/DJ43</f>
        <v>6.3055410350235869E-3</v>
      </c>
      <c r="IP43" s="326">
        <f>DL43-DK43</f>
        <v>-61.882871265849872</v>
      </c>
      <c r="IQ43" s="405">
        <f>IP43/DK43</f>
        <v>-4.7214294170561735E-2</v>
      </c>
      <c r="IR43" s="326">
        <f t="shared" si="780"/>
        <v>-39.594719769100401</v>
      </c>
      <c r="IS43" s="405">
        <f>IR43/EJ43</f>
        <v>-0.99905605332562586</v>
      </c>
      <c r="IT43" s="326">
        <f t="shared" si="317"/>
        <v>0</v>
      </c>
      <c r="IU43" s="405" t="e">
        <f t="shared" si="318"/>
        <v>#DIV/0!</v>
      </c>
      <c r="IV43" s="326">
        <f t="shared" si="319"/>
        <v>0</v>
      </c>
      <c r="IW43" s="405" t="e">
        <f t="shared" si="320"/>
        <v>#DIV/0!</v>
      </c>
      <c r="IX43" s="326">
        <f t="shared" si="321"/>
        <v>0</v>
      </c>
      <c r="IY43" s="405" t="e">
        <f t="shared" si="322"/>
        <v>#DIV/0!</v>
      </c>
      <c r="IZ43" s="326">
        <f t="shared" si="323"/>
        <v>0</v>
      </c>
      <c r="JA43" s="405" t="e">
        <f t="shared" si="324"/>
        <v>#DIV/0!</v>
      </c>
      <c r="JB43" s="326">
        <f t="shared" si="325"/>
        <v>0</v>
      </c>
      <c r="JC43" s="405" t="e">
        <f t="shared" si="326"/>
        <v>#DIV/0!</v>
      </c>
      <c r="JD43" s="326">
        <f t="shared" si="327"/>
        <v>0</v>
      </c>
      <c r="JE43" s="405" t="e">
        <f t="shared" si="328"/>
        <v>#DIV/0!</v>
      </c>
      <c r="JF43" s="326">
        <f t="shared" si="329"/>
        <v>0</v>
      </c>
      <c r="JG43" s="405" t="e">
        <f t="shared" si="330"/>
        <v>#DIV/0!</v>
      </c>
      <c r="JH43" s="326">
        <f t="shared" si="331"/>
        <v>0</v>
      </c>
      <c r="JI43" s="405" t="e">
        <f t="shared" si="332"/>
        <v>#DIV/0!</v>
      </c>
      <c r="JJ43" s="326">
        <f t="shared" si="333"/>
        <v>0</v>
      </c>
      <c r="JK43" s="405" t="e">
        <f t="shared" si="334"/>
        <v>#DIV/0!</v>
      </c>
      <c r="JL43" s="326">
        <f t="shared" si="335"/>
        <v>0</v>
      </c>
      <c r="JM43" s="405" t="e">
        <f t="shared" si="336"/>
        <v>#DIV/0!</v>
      </c>
      <c r="JN43" s="326">
        <f t="shared" si="337"/>
        <v>0</v>
      </c>
      <c r="JO43" s="405" t="e">
        <f t="shared" si="338"/>
        <v>#DIV/0!</v>
      </c>
      <c r="JP43" s="326">
        <f t="shared" si="339"/>
        <v>0</v>
      </c>
      <c r="JQ43" s="405" t="e">
        <f t="shared" si="340"/>
        <v>#DIV/0!</v>
      </c>
      <c r="JR43" s="777">
        <f>CX43</f>
        <v>1240.9791666666667</v>
      </c>
      <c r="JS43" s="1074">
        <f>DL43</f>
        <v>1248.7979797979799</v>
      </c>
      <c r="JT43" s="113">
        <f>JS43-JR43</f>
        <v>7.8188131313131635</v>
      </c>
      <c r="JU43" s="192">
        <f>IF(ISERROR(JT43/JR43),0,JT43/JR43)</f>
        <v>6.3005192523214503E-3</v>
      </c>
      <c r="JV43" s="696"/>
      <c r="JW43" s="696"/>
      <c r="JX43" s="696"/>
      <c r="JY43" s="1" t="str">
        <f>E43</f>
        <v>Payrolls Processed/ERP Employee</v>
      </c>
      <c r="JZ43" s="268" t="e">
        <f>#REF!</f>
        <v>#REF!</v>
      </c>
      <c r="KA43" s="268" t="e">
        <f>#REF!</f>
        <v>#REF!</v>
      </c>
      <c r="KB43" s="268" t="e">
        <f>#REF!</f>
        <v>#REF!</v>
      </c>
      <c r="KC43" s="268" t="e">
        <f>#REF!</f>
        <v>#REF!</v>
      </c>
      <c r="KD43" s="268" t="e">
        <f>#REF!</f>
        <v>#REF!</v>
      </c>
      <c r="KE43" s="268" t="e">
        <f>#REF!</f>
        <v>#REF!</v>
      </c>
      <c r="KF43" s="268" t="e">
        <f>#REF!</f>
        <v>#REF!</v>
      </c>
      <c r="KG43" s="268" t="e">
        <f>#REF!</f>
        <v>#REF!</v>
      </c>
      <c r="KH43" s="268" t="e">
        <f>#REF!</f>
        <v>#REF!</v>
      </c>
      <c r="KI43" s="268" t="e">
        <f>#REF!</f>
        <v>#REF!</v>
      </c>
      <c r="KJ43" s="268" t="e">
        <f>#REF!</f>
        <v>#REF!</v>
      </c>
      <c r="KK43" s="269">
        <f t="shared" si="850"/>
        <v>1065.6190294230034</v>
      </c>
      <c r="KL43" s="269">
        <f t="shared" si="850"/>
        <v>1317.9189057156816</v>
      </c>
      <c r="KM43" s="269">
        <f t="shared" si="850"/>
        <v>1080.7218395265354</v>
      </c>
      <c r="KN43" s="269">
        <f t="shared" si="850"/>
        <v>1060.8832207100029</v>
      </c>
      <c r="KO43" s="269">
        <f t="shared" si="850"/>
        <v>1054.3482379689276</v>
      </c>
      <c r="KP43" s="269">
        <f t="shared" si="850"/>
        <v>1062.9101693293792</v>
      </c>
      <c r="KQ43" s="269">
        <f t="shared" si="850"/>
        <v>1031.0178306092125</v>
      </c>
      <c r="KR43" s="269">
        <f t="shared" si="850"/>
        <v>1227.0395406982129</v>
      </c>
      <c r="KS43" s="269">
        <f t="shared" si="850"/>
        <v>997.69784172661866</v>
      </c>
      <c r="KT43" s="269">
        <f t="shared" si="850"/>
        <v>1052.3350349782568</v>
      </c>
      <c r="KU43" s="269">
        <f t="shared" si="850"/>
        <v>1032.2142064372918</v>
      </c>
      <c r="KV43" s="269">
        <f t="shared" si="850"/>
        <v>1068.0725752826067</v>
      </c>
      <c r="KW43" s="269">
        <f t="shared" si="851"/>
        <v>1071.7147817074751</v>
      </c>
      <c r="KX43" s="269">
        <f t="shared" si="851"/>
        <v>1274.5738501095134</v>
      </c>
      <c r="KY43" s="269">
        <f t="shared" si="851"/>
        <v>1059.3818773323126</v>
      </c>
      <c r="KZ43" s="269">
        <f t="shared" si="851"/>
        <v>1099.0140077190899</v>
      </c>
      <c r="LA43" s="269">
        <f t="shared" si="851"/>
        <v>1075.5909357296348</v>
      </c>
      <c r="LB43" s="269">
        <f t="shared" si="851"/>
        <v>1049.6558317399617</v>
      </c>
      <c r="LC43" s="269">
        <f t="shared" si="851"/>
        <v>1168.9289045790706</v>
      </c>
      <c r="LD43" s="269">
        <f t="shared" si="851"/>
        <v>1053.7441755598977</v>
      </c>
      <c r="LE43" s="269">
        <f t="shared" si="851"/>
        <v>1019.8075646980757</v>
      </c>
      <c r="LF43" s="269">
        <f t="shared" si="851"/>
        <v>1063.6071672821777</v>
      </c>
      <c r="LG43" s="269">
        <f t="shared" si="851"/>
        <v>1080.0456512749827</v>
      </c>
      <c r="LH43" s="269">
        <f t="shared" si="851"/>
        <v>1389.8265306122448</v>
      </c>
      <c r="LI43" s="791">
        <f t="shared" si="852"/>
        <v>1161.5714285714287</v>
      </c>
      <c r="LJ43" s="791">
        <f t="shared" si="852"/>
        <v>1177.6938775510205</v>
      </c>
      <c r="LK43" s="791">
        <f t="shared" si="852"/>
        <v>1170.4545454545455</v>
      </c>
      <c r="LL43" s="791">
        <f t="shared" si="852"/>
        <v>1177.7777777777778</v>
      </c>
      <c r="LM43" s="791">
        <f t="shared" si="852"/>
        <v>1186.5050505050506</v>
      </c>
      <c r="LN43" s="791">
        <f t="shared" si="852"/>
        <v>1196.8673469387754</v>
      </c>
      <c r="LO43" s="791">
        <f t="shared" si="852"/>
        <v>1454.7653061224489</v>
      </c>
      <c r="LP43" s="791">
        <f t="shared" si="852"/>
        <v>1170.52</v>
      </c>
      <c r="LQ43" s="791">
        <f t="shared" si="852"/>
        <v>1186.5757575757575</v>
      </c>
      <c r="LR43" s="791">
        <f t="shared" si="852"/>
        <v>1189.8900000000001</v>
      </c>
      <c r="LS43" s="791">
        <f t="shared" si="852"/>
        <v>1210.4646464646464</v>
      </c>
      <c r="LT43" s="791">
        <f t="shared" si="852"/>
        <v>1199.3465346534654</v>
      </c>
      <c r="LU43" s="903">
        <f t="shared" si="853"/>
        <v>1486.17</v>
      </c>
      <c r="LV43" s="903">
        <f t="shared" si="853"/>
        <v>1224.0505050505051</v>
      </c>
      <c r="LW43" s="903">
        <f t="shared" si="853"/>
        <v>1127.6168224299065</v>
      </c>
      <c r="LX43" s="903">
        <f t="shared" si="853"/>
        <v>1138.9150943396226</v>
      </c>
      <c r="LY43" s="903">
        <f t="shared" si="853"/>
        <v>1147.4666666666667</v>
      </c>
      <c r="LZ43" s="903">
        <f t="shared" si="853"/>
        <v>1386.132075471698</v>
      </c>
      <c r="MA43" s="903">
        <f t="shared" si="853"/>
        <v>1115.2454545454545</v>
      </c>
      <c r="MB43" s="903">
        <f t="shared" si="853"/>
        <v>1088.1926605504586</v>
      </c>
      <c r="MC43" s="903">
        <f t="shared" si="853"/>
        <v>1082.5045871559632</v>
      </c>
      <c r="MD43" s="903">
        <f t="shared" si="853"/>
        <v>1151.3689320388351</v>
      </c>
      <c r="ME43" s="903">
        <f t="shared" si="853"/>
        <v>1153.7087378640776</v>
      </c>
      <c r="MF43" s="903">
        <f t="shared" si="853"/>
        <v>1147.0961538461538</v>
      </c>
      <c r="MG43" s="962">
        <f t="shared" si="854"/>
        <v>1502.9896907216496</v>
      </c>
      <c r="MH43" s="962">
        <f t="shared" si="854"/>
        <v>1198</v>
      </c>
      <c r="MI43" s="962">
        <f t="shared" si="854"/>
        <v>1198.21875</v>
      </c>
      <c r="MJ43" s="962">
        <f t="shared" si="854"/>
        <v>1215.8469387755101</v>
      </c>
      <c r="MK43" s="962">
        <f t="shared" si="854"/>
        <v>1210.2857142857142</v>
      </c>
      <c r="ML43" s="962">
        <f t="shared" si="854"/>
        <v>1427.4536082474226</v>
      </c>
      <c r="MM43" s="962">
        <f t="shared" si="854"/>
        <v>1277.8854166666667</v>
      </c>
      <c r="MN43" s="962">
        <f t="shared" si="854"/>
        <v>1207.6632653061224</v>
      </c>
      <c r="MO43" s="962">
        <f t="shared" si="854"/>
        <v>1198.9292929292928</v>
      </c>
      <c r="MP43" s="962">
        <f t="shared" si="854"/>
        <v>1213.7551020408164</v>
      </c>
      <c r="MQ43" s="962">
        <f t="shared" si="854"/>
        <v>1240.9791666666667</v>
      </c>
      <c r="MR43" s="962">
        <f t="shared" si="854"/>
        <v>1473.7575757575758</v>
      </c>
      <c r="MS43" s="1158">
        <f t="shared" si="855"/>
        <v>1227.8877551020407</v>
      </c>
      <c r="MT43" s="1158">
        <f t="shared" si="855"/>
        <v>1281.2659574468084</v>
      </c>
      <c r="MU43" s="1158">
        <f t="shared" si="855"/>
        <v>1281.4574468085107</v>
      </c>
      <c r="MV43" s="1158">
        <f t="shared" si="855"/>
        <v>1330.0645161290322</v>
      </c>
      <c r="MW43" s="1158">
        <f t="shared" si="855"/>
        <v>1323.7849462365591</v>
      </c>
      <c r="MX43" s="1158">
        <f t="shared" si="855"/>
        <v>1569.5208333333333</v>
      </c>
      <c r="MY43" s="1158">
        <f t="shared" si="855"/>
        <v>1278.6354166666667</v>
      </c>
      <c r="MZ43" s="1158">
        <f t="shared" si="855"/>
        <v>1316.4086021505377</v>
      </c>
      <c r="NA43" s="1158">
        <f t="shared" si="855"/>
        <v>1302.4680851063829</v>
      </c>
      <c r="NB43" s="1158">
        <f t="shared" si="855"/>
        <v>1310.6808510638298</v>
      </c>
      <c r="NC43" s="1158">
        <f t="shared" si="855"/>
        <v>1248.7979797979799</v>
      </c>
      <c r="ND43" s="1158">
        <f t="shared" si="855"/>
        <v>0</v>
      </c>
      <c r="NE43" s="1180">
        <f t="shared" si="856"/>
        <v>0</v>
      </c>
      <c r="NF43" s="1180">
        <f t="shared" si="856"/>
        <v>0</v>
      </c>
      <c r="NG43" s="1180">
        <f t="shared" si="856"/>
        <v>0</v>
      </c>
      <c r="NH43" s="1180">
        <f t="shared" si="856"/>
        <v>0</v>
      </c>
      <c r="NI43" s="1180">
        <f t="shared" si="856"/>
        <v>0</v>
      </c>
      <c r="NJ43" s="1180">
        <f t="shared" si="856"/>
        <v>0</v>
      </c>
      <c r="NK43" s="1180">
        <f t="shared" si="856"/>
        <v>0</v>
      </c>
      <c r="NL43" s="1180">
        <f t="shared" si="856"/>
        <v>0</v>
      </c>
      <c r="NM43" s="1180">
        <f t="shared" si="856"/>
        <v>0</v>
      </c>
      <c r="NN43" s="1180">
        <f t="shared" si="856"/>
        <v>0</v>
      </c>
      <c r="NO43" s="1180">
        <f t="shared" si="856"/>
        <v>0</v>
      </c>
      <c r="NP43" s="1180">
        <f t="shared" si="856"/>
        <v>0</v>
      </c>
    </row>
    <row r="44" spans="1:38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01"/>
      <c r="CX44" s="27"/>
      <c r="CY44" s="187"/>
      <c r="CZ44" s="471"/>
      <c r="DA44" s="472"/>
      <c r="DB44" s="27"/>
      <c r="DC44" s="187"/>
      <c r="DE44" s="187"/>
      <c r="DG44" s="187"/>
      <c r="DH44" s="219"/>
      <c r="DI44" s="187"/>
      <c r="DJ44" s="27"/>
      <c r="DK44" s="187"/>
      <c r="DL44" s="27"/>
      <c r="DM44" s="187"/>
      <c r="DN44" s="471"/>
      <c r="DO44" s="472"/>
      <c r="DP44" s="826"/>
      <c r="DQ44" s="187"/>
      <c r="DS44" s="187"/>
      <c r="DU44" s="187"/>
      <c r="DV44" s="219"/>
      <c r="DW44" s="187"/>
      <c r="DX44" s="27"/>
      <c r="DY44" s="187"/>
      <c r="DZ44" s="27"/>
      <c r="EA44" s="187"/>
      <c r="EB44" s="471"/>
      <c r="EC44" s="472"/>
      <c r="ED44" s="118"/>
      <c r="EE44" s="663"/>
      <c r="EF44" s="118"/>
      <c r="EG44" s="663"/>
      <c r="EH44" s="118"/>
      <c r="EI44" s="663"/>
      <c r="EJ44" s="118"/>
      <c r="EK44" s="663"/>
      <c r="EL44" s="118"/>
      <c r="EM44" s="663"/>
      <c r="EN44" s="118"/>
      <c r="EO44" s="663"/>
      <c r="EP44" s="118"/>
      <c r="EQ44" s="663"/>
      <c r="ER44" s="118"/>
      <c r="ES44" s="663"/>
      <c r="ET44" s="118"/>
      <c r="EU44" s="663"/>
      <c r="EV44" s="118"/>
      <c r="EW44" s="109"/>
      <c r="EX44" s="118"/>
      <c r="EY44" s="663"/>
      <c r="EZ44" s="118"/>
      <c r="FA44" s="663"/>
      <c r="FB44" s="118"/>
      <c r="FC44" s="663"/>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319"/>
      <c r="IG44" s="402"/>
      <c r="IH44" s="319"/>
      <c r="II44" s="402"/>
      <c r="IJ44" s="319"/>
      <c r="IK44" s="402"/>
      <c r="IL44" s="319"/>
      <c r="IM44" s="402"/>
      <c r="IN44" s="319"/>
      <c r="IO44" s="402"/>
      <c r="IP44" s="319"/>
      <c r="IQ44" s="402"/>
      <c r="IR44" s="319"/>
      <c r="IS44" s="402"/>
      <c r="IT44" s="319"/>
      <c r="IU44" s="402"/>
      <c r="IV44" s="319"/>
      <c r="IW44" s="402"/>
      <c r="IX44" s="319"/>
      <c r="IY44" s="402"/>
      <c r="IZ44" s="319"/>
      <c r="JA44" s="402"/>
      <c r="JB44" s="319"/>
      <c r="JC44" s="402"/>
      <c r="JD44" s="319"/>
      <c r="JE44" s="402"/>
      <c r="JF44" s="319"/>
      <c r="JG44" s="402"/>
      <c r="JH44" s="319"/>
      <c r="JI44" s="402"/>
      <c r="JJ44" s="319"/>
      <c r="JK44" s="402"/>
      <c r="JL44" s="319"/>
      <c r="JM44" s="402"/>
      <c r="JN44" s="319"/>
      <c r="JO44" s="402"/>
      <c r="JP44" s="319"/>
      <c r="JQ44" s="402"/>
      <c r="JR44" s="27"/>
      <c r="JS44" s="1066"/>
      <c r="JT44" s="111"/>
      <c r="JU44" s="109"/>
      <c r="JV44" s="698"/>
      <c r="JW44" s="698"/>
      <c r="JX44" s="698"/>
      <c r="MG44" s="966"/>
      <c r="MH44" s="966"/>
      <c r="MI44" s="966"/>
      <c r="MJ44" s="966"/>
      <c r="MK44" s="966"/>
      <c r="ML44" s="966"/>
      <c r="MM44" s="966"/>
      <c r="MN44" s="966"/>
      <c r="MO44" s="966"/>
      <c r="MP44" s="966"/>
      <c r="MQ44" s="966"/>
      <c r="MR44" s="966"/>
      <c r="MS44" s="1162"/>
      <c r="MT44" s="1162"/>
      <c r="MU44" s="1162"/>
      <c r="MV44" s="1162"/>
      <c r="MW44" s="1162"/>
      <c r="MX44" s="1162"/>
      <c r="MY44" s="1162"/>
      <c r="MZ44" s="1162"/>
      <c r="NA44" s="1162"/>
      <c r="NB44" s="1162"/>
      <c r="NC44" s="1162"/>
      <c r="ND44" s="1162"/>
      <c r="NE44" s="1184"/>
      <c r="NF44" s="1184"/>
      <c r="NG44" s="1184"/>
      <c r="NH44" s="1184"/>
      <c r="NI44" s="1184"/>
      <c r="NJ44" s="1184"/>
      <c r="NK44" s="1184"/>
      <c r="NL44" s="1184"/>
      <c r="NM44" s="1184"/>
      <c r="NN44" s="1184"/>
      <c r="NO44" s="1184"/>
      <c r="NP44" s="1184"/>
    </row>
    <row r="45" spans="1:380" x14ac:dyDescent="0.25">
      <c r="A45" s="764"/>
      <c r="B45" s="56">
        <v>7.1</v>
      </c>
      <c r="C45" s="7"/>
      <c r="D45" s="119"/>
      <c r="E45" s="1239" t="s">
        <v>57</v>
      </c>
      <c r="F45" s="1239"/>
      <c r="G45" s="1240"/>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884">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885">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886">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887">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02">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1075">
        <v>743043.88</v>
      </c>
      <c r="DH45" s="647">
        <v>2936868.84</v>
      </c>
      <c r="DI45" s="649">
        <v>793715.5</v>
      </c>
      <c r="DJ45" s="647">
        <v>791924.03</v>
      </c>
      <c r="DK45" s="649">
        <v>761657.69</v>
      </c>
      <c r="DL45" s="647">
        <v>975698.84000000008</v>
      </c>
      <c r="DM45" s="649"/>
      <c r="DN45" s="140">
        <f>SUM(DB45:DM45)</f>
        <v>10755706.739999998</v>
      </c>
      <c r="DO45" s="160">
        <f>SUM(DB45:DM45)/$DN$4</f>
        <v>977791.52181818162</v>
      </c>
      <c r="DP45" s="647"/>
      <c r="DQ45" s="241"/>
      <c r="DR45" s="220"/>
      <c r="DS45" s="648"/>
      <c r="DT45" s="869"/>
      <c r="DU45" s="1075"/>
      <c r="DV45" s="647"/>
      <c r="DW45" s="649"/>
      <c r="DX45" s="647"/>
      <c r="DY45" s="649"/>
      <c r="DZ45" s="647"/>
      <c r="EA45" s="649"/>
      <c r="EB45" s="140">
        <f>SUM(DP45:EA45)</f>
        <v>0</v>
      </c>
      <c r="EC45" s="160" t="e">
        <f>SUM(DP45:EA45)/$EB$4</f>
        <v>#DIV/0!</v>
      </c>
      <c r="ED45" s="680">
        <f t="shared" ref="ED45:ED50" si="888">AX45-AU45</f>
        <v>24154.1599999998</v>
      </c>
      <c r="EE45" s="663">
        <f t="shared" ref="EE45:EE50" si="889">ED45/AU45</f>
        <v>3.0745258395675584E-2</v>
      </c>
      <c r="EF45" s="680">
        <f t="shared" ref="EF45:EF50" si="890">AY45-AX45</f>
        <v>23141.40000000014</v>
      </c>
      <c r="EG45" s="663">
        <f t="shared" ref="EG45:EG50" si="891">EF45/AX45</f>
        <v>2.8577517024328519E-2</v>
      </c>
      <c r="EH45" s="680">
        <f t="shared" ref="EH45:EH50" si="892">AZ45-AY45</f>
        <v>-89650.90000000014</v>
      </c>
      <c r="EI45" s="663">
        <f t="shared" ref="EI45:EI50" si="893">EH45/AY45</f>
        <v>-0.10763474582318963</v>
      </c>
      <c r="EJ45" s="680">
        <f t="shared" ref="EJ45:EJ50" si="894">BA45-AZ45</f>
        <v>323711.68000000017</v>
      </c>
      <c r="EK45" s="663">
        <f t="shared" ref="EK45:EK50" si="895">EJ45/AZ45</f>
        <v>0.43552546545390569</v>
      </c>
      <c r="EL45" s="680">
        <f t="shared" ref="EL45:EL50" si="896">BB45-BA45</f>
        <v>-195557.44000000018</v>
      </c>
      <c r="EM45" s="663">
        <f t="shared" ref="EM45:EM50" si="897">EL45/BA45</f>
        <v>-0.18328149818034795</v>
      </c>
      <c r="EN45" s="680">
        <f t="shared" ref="EN45:EN50" si="898">BC45-BB45</f>
        <v>66706.430000000051</v>
      </c>
      <c r="EO45" s="663">
        <f t="shared" ref="EO45:EO50" si="899">EN45/BB45</f>
        <v>7.6549011581288462E-2</v>
      </c>
      <c r="EP45" s="680">
        <f t="shared" ref="EP45:EP50" si="900">BD45-BC45</f>
        <v>1393174.3200000003</v>
      </c>
      <c r="EQ45" s="663">
        <f t="shared" ref="EQ45:EQ50" si="901">EP45/BC45</f>
        <v>1.485058434640891</v>
      </c>
      <c r="ER45" s="680">
        <f t="shared" ref="ER45:ER50" si="902">BE45-BD45</f>
        <v>-1393371.35</v>
      </c>
      <c r="ES45" s="663">
        <f t="shared" ref="ES45:ES50" si="903">ER45/BD45</f>
        <v>-0.59767949061836023</v>
      </c>
      <c r="ET45" s="680">
        <f t="shared" ref="ET45:ET50" si="904">BF45-BE45</f>
        <v>-16674.570000000065</v>
      </c>
      <c r="EU45" s="663">
        <f t="shared" ref="EU45:EU50" si="905">ET45/BE45</f>
        <v>-1.7778042805684045E-2</v>
      </c>
      <c r="EV45" s="680">
        <f t="shared" ref="EV45:EV50" si="906">BG45-BF45</f>
        <v>-122134.83999999997</v>
      </c>
      <c r="EW45" s="109">
        <f t="shared" ref="EW45:EW50" si="907">EV45/BF45</f>
        <v>-0.13257426673395592</v>
      </c>
      <c r="EX45" s="680">
        <f t="shared" ref="EX45:EX50" si="908">BH45-BG45</f>
        <v>416267.77999999991</v>
      </c>
      <c r="EY45" s="663">
        <f t="shared" ref="EY45:EY50" si="909">EX45/BG45</f>
        <v>0.52090696083048316</v>
      </c>
      <c r="EZ45" s="680">
        <f t="shared" ref="EZ45:EZ50" si="910">BI45-BH45</f>
        <v>-25792.709999999963</v>
      </c>
      <c r="FA45" s="663">
        <f t="shared" ref="FA45:FA50" si="911">EZ45/BH45</f>
        <v>-2.1221774313482086E-2</v>
      </c>
      <c r="FB45" s="680">
        <f t="shared" ref="FB45:FB50" si="912">BL45-BI45</f>
        <v>-355082.67000000004</v>
      </c>
      <c r="FC45" s="663">
        <f t="shared" ref="FC45:FC50" si="913">FB45/BI45</f>
        <v>-0.29849007424569535</v>
      </c>
      <c r="FD45" s="327">
        <f t="shared" ref="FD45:FD50" si="914">BM45-BL45</f>
        <v>7471.1500000000233</v>
      </c>
      <c r="FE45" s="402">
        <f t="shared" ref="FE45:FE50" si="915">FD45/BL45</f>
        <v>8.9527004336190999E-3</v>
      </c>
      <c r="FF45" s="327">
        <f t="shared" ref="FF45:FF50" si="916">BN45-BM45</f>
        <v>-627.15999999991618</v>
      </c>
      <c r="FG45" s="402">
        <f t="shared" ref="FG45:FG50" si="917">FF45/BM45</f>
        <v>-7.4485912285904212E-4</v>
      </c>
      <c r="FH45" s="327">
        <f t="shared" ref="FH45:FH50" si="918">BO45-BN45</f>
        <v>-10775.5</v>
      </c>
      <c r="FI45" s="402">
        <f t="shared" ref="FI45:FI50" si="919">FH45/BN45</f>
        <v>-1.2807277799940371E-2</v>
      </c>
      <c r="FJ45" s="327">
        <f t="shared" ref="FJ45:FJ50" si="920">BP45-BO45</f>
        <v>31718.989999999874</v>
      </c>
      <c r="FK45" s="402">
        <f t="shared" ref="FK45:FK50" si="921">FJ45/BO45</f>
        <v>3.8188869622346369E-2</v>
      </c>
      <c r="FL45" s="327">
        <f t="shared" ref="FL45:FL50" si="922">BQ45-BP45</f>
        <v>36696.819999999949</v>
      </c>
      <c r="FM45" s="402">
        <f t="shared" ref="FM45:FM50" si="923">FL45/BP45</f>
        <v>4.2556854128845086E-2</v>
      </c>
      <c r="FN45" s="327">
        <f t="shared" ref="FN45:FN50" si="924">BR45-BQ45</f>
        <v>1877945.3299999998</v>
      </c>
      <c r="FO45" s="402">
        <f t="shared" ref="FO45:FO50" si="925">FN45/BQ45</f>
        <v>2.0889319014738046</v>
      </c>
      <c r="FP45" s="327">
        <f t="shared" ref="FP45:FP50" si="926">BS45-BR45</f>
        <v>-1883097.8699999996</v>
      </c>
      <c r="FQ45" s="402">
        <f t="shared" ref="FQ45:FQ50" si="927">FP45/BR45</f>
        <v>-0.67811897268910648</v>
      </c>
      <c r="FR45" s="327">
        <f t="shared" ref="FR45:FR50" si="928">BT45-BS45</f>
        <v>-26754.790000000037</v>
      </c>
      <c r="FS45" s="402">
        <f t="shared" ref="FS45:FS50" si="929">FR45/BS45</f>
        <v>-2.993223671034902E-2</v>
      </c>
      <c r="FT45" s="327">
        <f t="shared" ref="FT45:FT50" si="930">BU45-BT45</f>
        <v>15561.229999999981</v>
      </c>
      <c r="FU45" s="402">
        <f t="shared" ref="FU45:FU50" si="931">FT45/BT45</f>
        <v>1.7946488033418032E-2</v>
      </c>
      <c r="FV45" s="327">
        <f t="shared" ref="FV45:FV50" si="932">BV45-BU45</f>
        <v>50861.919999999925</v>
      </c>
      <c r="FW45" s="402">
        <f t="shared" ref="FW45:FW50" si="933">FV45/BU45</f>
        <v>5.7623993661735845E-2</v>
      </c>
      <c r="FX45" s="327">
        <f t="shared" ref="FX45:FX50" si="934">BW45-BV45</f>
        <v>1397196.2200000002</v>
      </c>
      <c r="FY45" s="402">
        <f t="shared" ref="FY45:FY50" si="935">FX45/BV45</f>
        <v>1.4967067274610619</v>
      </c>
      <c r="FZ45" s="327">
        <f t="shared" ref="FZ45:FZ50" si="936">BZ45-BW45</f>
        <v>-1476683.29</v>
      </c>
      <c r="GA45" s="402">
        <f t="shared" ref="GA45:GA50" si="937">FZ45/BW45</f>
        <v>-0.63357661271539367</v>
      </c>
      <c r="GB45" s="327">
        <f t="shared" ref="GB45:GB50" si="938">CA45-BZ45</f>
        <v>28217.839999999967</v>
      </c>
      <c r="GC45" s="402">
        <f t="shared" ref="GC45:GC50" si="939">GB45/BZ45</f>
        <v>3.3040937295373732E-2</v>
      </c>
      <c r="GD45" s="327">
        <f t="shared" ref="GD45:GD50" si="940">CB45-CA45</f>
        <v>-6342.5300000000279</v>
      </c>
      <c r="GE45" s="402">
        <f t="shared" ref="GE45:GE50" si="941">GD45/CA45</f>
        <v>-7.1890845310607311E-3</v>
      </c>
      <c r="GF45" s="327">
        <f t="shared" ref="GF45:GF50" si="942">CC45-CB45</f>
        <v>132951.39000000013</v>
      </c>
      <c r="GG45" s="402">
        <f t="shared" ref="GG45:GG50" si="943">GF45/CB45</f>
        <v>0.1517879861276252</v>
      </c>
      <c r="GH45" s="327">
        <f t="shared" ref="GH45:GH50" si="944">CD45-CC45</f>
        <v>-80775.350000000093</v>
      </c>
      <c r="GI45" s="402">
        <f t="shared" ref="GI45:GI50" si="945">GH45/CC45</f>
        <v>-8.0066495692357034E-2</v>
      </c>
      <c r="GJ45" s="327">
        <f t="shared" ref="GJ45:GJ50" si="946">CE45-CD45</f>
        <v>94204.910000000033</v>
      </c>
      <c r="GK45" s="402">
        <f t="shared" ref="GK45:GK50" si="947">GJ45/CD45</f>
        <v>0.10150538321688644</v>
      </c>
      <c r="GL45" s="327">
        <f t="shared" ref="GL45:GL50" si="948">CF45-CE45</f>
        <v>1893550.4300000002</v>
      </c>
      <c r="GM45" s="402">
        <f t="shared" ref="GM45:GM50" si="949">GL45/CE45</f>
        <v>1.8522763777478111</v>
      </c>
      <c r="GN45" s="954">
        <f t="shared" ref="GN45:GN50" si="950">CG45-CF45</f>
        <v>-1913817.8900000001</v>
      </c>
      <c r="GO45" s="402">
        <f t="shared" ref="GO45:GO50" si="951">GN45/CF45</f>
        <v>-0.65635366858471078</v>
      </c>
      <c r="GP45" s="327">
        <f t="shared" ref="GP45:GP50" si="952">CH45-CG45</f>
        <v>-99033.84999999986</v>
      </c>
      <c r="GQ45" s="402">
        <f t="shared" ref="GQ45:GQ50" si="953">GP45/CG45</f>
        <v>-9.8834656656281661E-2</v>
      </c>
      <c r="GR45" s="327">
        <f t="shared" ref="GR45:GR50" si="954">CI45-CH45</f>
        <v>-204370.32000000007</v>
      </c>
      <c r="GS45" s="402">
        <f t="shared" ref="GS45:GS50" si="955">GR45/CH45</f>
        <v>-0.2263283402340095</v>
      </c>
      <c r="GT45" s="327">
        <f t="shared" ref="GT45:GT50" si="956">CJ45-CI45</f>
        <v>312616.84000000008</v>
      </c>
      <c r="GU45" s="402">
        <f t="shared" ref="GU45:GU50" si="957">GT45/CI45</f>
        <v>0.44748326054010734</v>
      </c>
      <c r="GV45" s="327">
        <f t="shared" ref="GV45:GV50" si="958">CK45-CJ45</f>
        <v>18779.179999999935</v>
      </c>
      <c r="GW45" s="402">
        <f t="shared" ref="GW45:GW50" si="959">GV45/CJ45</f>
        <v>1.8570666880901157E-2</v>
      </c>
      <c r="GX45" s="327">
        <f t="shared" ref="GX45:GX50" si="960">CN45-CK45</f>
        <v>-54218.869999999995</v>
      </c>
      <c r="GY45" s="402">
        <f t="shared" ref="GY45:GY50" si="961">GX45/CK45</f>
        <v>-5.2639308070126525E-2</v>
      </c>
      <c r="GZ45" s="327">
        <f t="shared" ref="GZ45:GZ50" si="962">CO45-CN45</f>
        <v>-29678.809999999939</v>
      </c>
      <c r="HA45" s="402">
        <f t="shared" ref="HA45:HA50" si="963">GZ45/CN45</f>
        <v>-3.0415210920728242E-2</v>
      </c>
      <c r="HB45" s="327">
        <f t="shared" ref="HB45:HB50" si="964">CP45-CO45</f>
        <v>6029.4899999998743</v>
      </c>
      <c r="HC45" s="402">
        <f t="shared" ref="HC45:HC50" si="965">HB45/CO45</f>
        <v>6.3729297998130147E-3</v>
      </c>
      <c r="HD45" s="327">
        <f t="shared" ref="HD45:HD50" si="966">CQ45-CP45</f>
        <v>25479.849999999977</v>
      </c>
      <c r="HE45" s="402">
        <f t="shared" ref="HE45:HE50" si="967">HD45/CP45</f>
        <v>2.6760638792391524E-2</v>
      </c>
      <c r="HF45" s="327">
        <f t="shared" ref="HF45:HF50" si="968">CR45-CQ45</f>
        <v>-115110.90999999992</v>
      </c>
      <c r="HG45" s="402">
        <f t="shared" ref="HG45:HG50" si="969">HF45/CQ45</f>
        <v>-0.11774619585158802</v>
      </c>
      <c r="HH45" s="327">
        <f t="shared" ref="HH45:HH50" si="970">CS45-CR45</f>
        <v>-9599.6500000000233</v>
      </c>
      <c r="HI45" s="402">
        <f t="shared" ref="HI45:HI50" si="971">HH45/CR45</f>
        <v>-1.1129925493330512E-2</v>
      </c>
      <c r="HJ45" s="327">
        <f t="shared" ref="HJ45:HJ50" si="972">CT45-CS45</f>
        <v>-96140.170000000042</v>
      </c>
      <c r="HK45" s="402">
        <f t="shared" ref="HK45:HK50" si="973">HJ45/CS45</f>
        <v>-0.11272039691672864</v>
      </c>
      <c r="HL45" s="327">
        <f t="shared" ref="HL45:HL50" si="974">CU45-CT45</f>
        <v>1985329.6500000001</v>
      </c>
      <c r="HM45" s="402">
        <f t="shared" ref="HM45:HM50" si="975">HL45/CT45</f>
        <v>2.6234316531799307</v>
      </c>
      <c r="HN45" s="327">
        <f t="shared" ref="HN45:HN50" si="976">CV45-CU45</f>
        <v>-1796639.7100000002</v>
      </c>
      <c r="HO45" s="402">
        <f t="shared" ref="HO45:HO50" si="977">HN45/CU45</f>
        <v>-0.65520627208835747</v>
      </c>
      <c r="HP45" s="327">
        <f t="shared" ref="HP45:HP50" si="978">CW45-CV45</f>
        <v>-189664.5299999998</v>
      </c>
      <c r="HQ45" s="402">
        <f t="shared" ref="HQ45:HQ50" si="979">HP45/CV45</f>
        <v>-0.20060595173467946</v>
      </c>
      <c r="HR45" s="327">
        <f t="shared" ref="HR45:HR50" si="980">CX45-CW45</f>
        <v>38604.539999999921</v>
      </c>
      <c r="HS45" s="402">
        <f t="shared" ref="HS45:HS50" si="981">HR45/CW45</f>
        <v>5.1078150819507347E-2</v>
      </c>
      <c r="HT45" s="327">
        <f t="shared" ref="HT45:HT50" si="982">CY45-CX45</f>
        <v>176027.92000000004</v>
      </c>
      <c r="HU45" s="402">
        <f t="shared" ref="HU45:HU50" si="983">HT45/CX45</f>
        <v>0.22158651804513899</v>
      </c>
      <c r="HV45" s="327">
        <f t="shared" ref="HV45:HV50" si="984">DB45-CY45</f>
        <v>-226117.67000000004</v>
      </c>
      <c r="HW45" s="402">
        <f t="shared" ref="HW45:HW50" si="985">HV45/CY45</f>
        <v>-0.23300865155034431</v>
      </c>
      <c r="HX45" s="327">
        <f t="shared" ref="HX45:HX50" si="986">DC45-DB45</f>
        <v>16888.499999999884</v>
      </c>
      <c r="HY45" s="402">
        <f t="shared" ref="HY45:HY50" si="987">HX45/DB45</f>
        <v>2.26901913239188E-2</v>
      </c>
      <c r="HZ45" s="327">
        <f t="shared" ref="HZ45:HZ50" si="988">DD45-DC45</f>
        <v>-24612.879999999888</v>
      </c>
      <c r="IA45" s="402">
        <f t="shared" ref="IA45:IA50" si="989">HZ45/DD45</f>
        <v>-3.3414898140201155E-2</v>
      </c>
      <c r="IB45" s="327">
        <f t="shared" ref="IB45:IB50" si="990">DE45-DD45</f>
        <v>12825</v>
      </c>
      <c r="IC45" s="402">
        <f t="shared" ref="IC45:IC50" si="991">IB45/DD45</f>
        <v>1.741145565444116E-2</v>
      </c>
      <c r="ID45" s="327">
        <f t="shared" ref="ID45:ID50" si="992">DF45-DE45</f>
        <v>11890.599999999977</v>
      </c>
      <c r="IE45" s="402">
        <f t="shared" ref="IE45:IE50" si="993">ID45/DO45</f>
        <v>1.2160669973789168E-2</v>
      </c>
      <c r="IF45" s="327">
        <f t="shared" ref="IF45:IF50" si="994">DG45-DF45</f>
        <v>-18255.739999999991</v>
      </c>
      <c r="IG45" s="402">
        <f t="shared" ref="IG45:IG50" si="995">IF45/DF45</f>
        <v>-2.3979704600404227E-2</v>
      </c>
      <c r="IH45" s="327">
        <f t="shared" ref="IH45:IH50" si="996">DH45-DG45</f>
        <v>2193824.96</v>
      </c>
      <c r="II45" s="402">
        <f t="shared" ref="II45:II50" si="997">IH45/DG45</f>
        <v>2.9524837214189827</v>
      </c>
      <c r="IJ45" s="327">
        <f t="shared" ref="IJ45:IJ50" si="998">DI45-DH45</f>
        <v>-2143153.34</v>
      </c>
      <c r="IK45" s="402">
        <f t="shared" ref="IK45:IK50" si="999">IJ45/DH45</f>
        <v>-0.72974091005031061</v>
      </c>
      <c r="IL45" s="327">
        <f t="shared" ref="IL45:IL50" si="1000">DJ45-DI45</f>
        <v>-1791.4699999999721</v>
      </c>
      <c r="IM45" s="402">
        <f t="shared" ref="IM45:IM50" si="1001">IL45/DI45</f>
        <v>-2.2570681812311491E-3</v>
      </c>
      <c r="IN45" s="327">
        <f t="shared" ref="IN45:IN50" si="1002">DK45-DJ45</f>
        <v>-30266.340000000084</v>
      </c>
      <c r="IO45" s="402">
        <f t="shared" ref="IO45:IO50" si="1003">IN45/DJ45</f>
        <v>-3.8218741764914098E-2</v>
      </c>
      <c r="IP45" s="327">
        <f t="shared" ref="IP45:IP50" si="1004">DL45-DK45</f>
        <v>214041.15000000014</v>
      </c>
      <c r="IQ45" s="402">
        <f t="shared" ref="IQ45:IQ50" si="1005">IP45/DK45</f>
        <v>0.28102013911262441</v>
      </c>
      <c r="IR45" s="327">
        <f t="shared" ref="IR45:IR50" si="1006">EK45-EJ45</f>
        <v>-323711.2444745347</v>
      </c>
      <c r="IS45" s="402">
        <f t="shared" ref="IS45:IS50" si="1007">IR45/EJ45</f>
        <v>-0.99999865458835013</v>
      </c>
      <c r="IT45" s="327">
        <f t="shared" si="317"/>
        <v>0</v>
      </c>
      <c r="IU45" s="402" t="e">
        <f t="shared" si="318"/>
        <v>#DIV/0!</v>
      </c>
      <c r="IV45" s="327">
        <f t="shared" si="319"/>
        <v>0</v>
      </c>
      <c r="IW45" s="402" t="e">
        <f t="shared" si="320"/>
        <v>#DIV/0!</v>
      </c>
      <c r="IX45" s="327">
        <f t="shared" si="321"/>
        <v>0</v>
      </c>
      <c r="IY45" s="402" t="e">
        <f t="shared" si="322"/>
        <v>#DIV/0!</v>
      </c>
      <c r="IZ45" s="327">
        <f t="shared" si="323"/>
        <v>0</v>
      </c>
      <c r="JA45" s="402" t="e">
        <f t="shared" si="324"/>
        <v>#DIV/0!</v>
      </c>
      <c r="JB45" s="327">
        <f t="shared" si="325"/>
        <v>0</v>
      </c>
      <c r="JC45" s="402" t="e">
        <f t="shared" si="326"/>
        <v>#DIV/0!</v>
      </c>
      <c r="JD45" s="327">
        <f t="shared" si="327"/>
        <v>0</v>
      </c>
      <c r="JE45" s="402" t="e">
        <f t="shared" si="328"/>
        <v>#DIV/0!</v>
      </c>
      <c r="JF45" s="327">
        <f t="shared" si="329"/>
        <v>0</v>
      </c>
      <c r="JG45" s="402" t="e">
        <f t="shared" si="330"/>
        <v>#DIV/0!</v>
      </c>
      <c r="JH45" s="327">
        <f t="shared" si="331"/>
        <v>0</v>
      </c>
      <c r="JI45" s="402" t="e">
        <f t="shared" si="332"/>
        <v>#DIV/0!</v>
      </c>
      <c r="JJ45" s="327">
        <f t="shared" si="333"/>
        <v>0</v>
      </c>
      <c r="JK45" s="402" t="e">
        <f t="shared" si="334"/>
        <v>#DIV/0!</v>
      </c>
      <c r="JL45" s="327">
        <f t="shared" si="335"/>
        <v>0</v>
      </c>
      <c r="JM45" s="402" t="e">
        <f t="shared" si="336"/>
        <v>#DIV/0!</v>
      </c>
      <c r="JN45" s="327">
        <f t="shared" si="337"/>
        <v>0</v>
      </c>
      <c r="JO45" s="402" t="e">
        <f t="shared" si="338"/>
        <v>#DIV/0!</v>
      </c>
      <c r="JP45" s="327">
        <f t="shared" si="339"/>
        <v>0</v>
      </c>
      <c r="JQ45" s="402" t="e">
        <f t="shared" si="340"/>
        <v>#DIV/0!</v>
      </c>
      <c r="JR45" s="647">
        <f t="shared" ref="JR45:JR50" si="1008">CX45</f>
        <v>794398.15</v>
      </c>
      <c r="JS45" s="1075">
        <f t="shared" ref="JS45:JS50" si="1009">DL45</f>
        <v>975698.84000000008</v>
      </c>
      <c r="JT45" s="680">
        <f>JS45-JR45</f>
        <v>181300.69000000006</v>
      </c>
      <c r="JU45" s="109">
        <f t="shared" ref="JU45:JU49" si="1010">IF(ISERROR(JT45/JR45),0,JT45/JR45)</f>
        <v>0.22822395797371892</v>
      </c>
      <c r="JV45" s="698"/>
      <c r="JW45" s="698"/>
      <c r="JX45" s="698"/>
      <c r="JY45" t="str">
        <f t="shared" ref="JY45:JY50" si="1011">E45</f>
        <v>Total ERP Costs</v>
      </c>
      <c r="JZ45" s="288" t="e">
        <f>#REF!</f>
        <v>#REF!</v>
      </c>
      <c r="KA45" s="288" t="e">
        <f>#REF!</f>
        <v>#REF!</v>
      </c>
      <c r="KB45" s="288" t="e">
        <f>#REF!</f>
        <v>#REF!</v>
      </c>
      <c r="KC45" s="288" t="e">
        <f>#REF!</f>
        <v>#REF!</v>
      </c>
      <c r="KD45" s="288" t="e">
        <f>#REF!</f>
        <v>#REF!</v>
      </c>
      <c r="KE45" s="288" t="e">
        <f>#REF!</f>
        <v>#REF!</v>
      </c>
      <c r="KF45" s="288" t="e">
        <f>#REF!</f>
        <v>#REF!</v>
      </c>
      <c r="KG45" s="288" t="e">
        <f>#REF!</f>
        <v>#REF!</v>
      </c>
      <c r="KH45" s="288" t="e">
        <f>#REF!</f>
        <v>#REF!</v>
      </c>
      <c r="KI45" s="288" t="e">
        <f>#REF!</f>
        <v>#REF!</v>
      </c>
      <c r="KJ45" s="288" t="e">
        <f>#REF!</f>
        <v>#REF!</v>
      </c>
      <c r="KK45" s="289">
        <f t="shared" ref="KK45:KV50" si="1012">AJ45</f>
        <v>842664.62</v>
      </c>
      <c r="KL45" s="289">
        <f t="shared" si="1012"/>
        <v>728467.10000000009</v>
      </c>
      <c r="KM45" s="289">
        <f t="shared" si="1012"/>
        <v>747018.07</v>
      </c>
      <c r="KN45" s="289">
        <f t="shared" si="1012"/>
        <v>737646.02999999991</v>
      </c>
      <c r="KO45" s="289">
        <f t="shared" si="1012"/>
        <v>725533.50999999989</v>
      </c>
      <c r="KP45" s="289">
        <f t="shared" si="1012"/>
        <v>2728501.65</v>
      </c>
      <c r="KQ45" s="289">
        <f t="shared" si="1012"/>
        <v>745353.13</v>
      </c>
      <c r="KR45" s="289">
        <f t="shared" si="1012"/>
        <v>809195.83000000007</v>
      </c>
      <c r="KS45" s="289">
        <f t="shared" si="1012"/>
        <v>773425.62000000011</v>
      </c>
      <c r="KT45" s="289">
        <f t="shared" si="1012"/>
        <v>738835.52</v>
      </c>
      <c r="KU45" s="289">
        <f t="shared" si="1012"/>
        <v>766413.52</v>
      </c>
      <c r="KV45" s="289">
        <f t="shared" si="1012"/>
        <v>785622.28000000014</v>
      </c>
      <c r="KW45" s="289">
        <f t="shared" ref="KW45:LH50" si="1013">AX45</f>
        <v>809776.44</v>
      </c>
      <c r="KX45" s="289">
        <f t="shared" si="1013"/>
        <v>832917.84000000008</v>
      </c>
      <c r="KY45" s="289">
        <f t="shared" si="1013"/>
        <v>743266.94</v>
      </c>
      <c r="KZ45" s="289">
        <f t="shared" si="1013"/>
        <v>1066978.6200000001</v>
      </c>
      <c r="LA45" s="289">
        <f t="shared" si="1013"/>
        <v>871421.17999999993</v>
      </c>
      <c r="LB45" s="289">
        <f t="shared" si="1013"/>
        <v>938127.61</v>
      </c>
      <c r="LC45" s="289">
        <f t="shared" si="1013"/>
        <v>2331301.9300000002</v>
      </c>
      <c r="LD45" s="289">
        <f t="shared" si="1013"/>
        <v>937930.58000000007</v>
      </c>
      <c r="LE45" s="289">
        <f t="shared" si="1013"/>
        <v>921256.01</v>
      </c>
      <c r="LF45" s="289">
        <f t="shared" si="1013"/>
        <v>799121.17</v>
      </c>
      <c r="LG45" s="289">
        <f t="shared" si="1013"/>
        <v>1215388.95</v>
      </c>
      <c r="LH45" s="289">
        <f t="shared" si="1013"/>
        <v>1189596.24</v>
      </c>
      <c r="LI45" s="801">
        <f t="shared" ref="LI45:LT50" si="1014">BL45</f>
        <v>834513.57</v>
      </c>
      <c r="LJ45" s="801">
        <f t="shared" si="1014"/>
        <v>841984.72</v>
      </c>
      <c r="LK45" s="801">
        <f t="shared" si="1014"/>
        <v>841357.56</v>
      </c>
      <c r="LL45" s="801">
        <f t="shared" si="1014"/>
        <v>830582.06</v>
      </c>
      <c r="LM45" s="801">
        <f t="shared" si="1014"/>
        <v>862301.04999999993</v>
      </c>
      <c r="LN45" s="801">
        <f t="shared" si="1014"/>
        <v>898997.86999999988</v>
      </c>
      <c r="LO45" s="801">
        <f t="shared" si="1014"/>
        <v>2776943.1999999997</v>
      </c>
      <c r="LP45" s="801">
        <f t="shared" si="1014"/>
        <v>893845.33000000007</v>
      </c>
      <c r="LQ45" s="801">
        <f t="shared" si="1014"/>
        <v>867090.54</v>
      </c>
      <c r="LR45" s="801">
        <f t="shared" si="1014"/>
        <v>882651.77</v>
      </c>
      <c r="LS45" s="801">
        <f t="shared" si="1014"/>
        <v>933513.69</v>
      </c>
      <c r="LT45" s="801">
        <f t="shared" si="1014"/>
        <v>2330709.91</v>
      </c>
      <c r="LU45" s="913">
        <f t="shared" ref="LU45:MF50" si="1015">BZ45</f>
        <v>854026.62</v>
      </c>
      <c r="LV45" s="913">
        <f t="shared" si="1015"/>
        <v>882244.46</v>
      </c>
      <c r="LW45" s="913">
        <f t="shared" si="1015"/>
        <v>875901.92999999993</v>
      </c>
      <c r="LX45" s="913">
        <f t="shared" si="1015"/>
        <v>1008853.3200000001</v>
      </c>
      <c r="LY45" s="913">
        <f t="shared" si="1015"/>
        <v>928077.97</v>
      </c>
      <c r="LZ45" s="913">
        <f t="shared" si="1015"/>
        <v>1022282.88</v>
      </c>
      <c r="MA45" s="913">
        <f t="shared" si="1015"/>
        <v>2915833.31</v>
      </c>
      <c r="MB45" s="913">
        <f t="shared" si="1015"/>
        <v>1002015.4199999999</v>
      </c>
      <c r="MC45" s="913">
        <f t="shared" si="1015"/>
        <v>902981.57000000007</v>
      </c>
      <c r="MD45" s="913">
        <f t="shared" si="1015"/>
        <v>698611.25</v>
      </c>
      <c r="ME45" s="913">
        <f t="shared" si="1015"/>
        <v>1011228.0900000001</v>
      </c>
      <c r="MF45" s="913">
        <f t="shared" si="1015"/>
        <v>1030007.27</v>
      </c>
      <c r="MG45" s="972">
        <f t="shared" ref="MG45:MR50" si="1016">CN45</f>
        <v>975788.4</v>
      </c>
      <c r="MH45" s="972">
        <f t="shared" si="1016"/>
        <v>946109.59000000008</v>
      </c>
      <c r="MI45" s="972">
        <f t="shared" si="1016"/>
        <v>952139.08</v>
      </c>
      <c r="MJ45" s="972">
        <f t="shared" si="1016"/>
        <v>977618.92999999993</v>
      </c>
      <c r="MK45" s="972">
        <f t="shared" si="1016"/>
        <v>862508.02</v>
      </c>
      <c r="ML45" s="972">
        <f t="shared" si="1016"/>
        <v>852908.37</v>
      </c>
      <c r="MM45" s="972">
        <f t="shared" si="1016"/>
        <v>756768.2</v>
      </c>
      <c r="MN45" s="972">
        <f t="shared" si="1016"/>
        <v>2742097.85</v>
      </c>
      <c r="MO45" s="972">
        <f t="shared" si="1016"/>
        <v>945458.1399999999</v>
      </c>
      <c r="MP45" s="972">
        <f t="shared" si="1016"/>
        <v>755793.6100000001</v>
      </c>
      <c r="MQ45" s="972">
        <f t="shared" si="1016"/>
        <v>794398.15</v>
      </c>
      <c r="MR45" s="972">
        <f t="shared" si="1016"/>
        <v>970426.07000000007</v>
      </c>
      <c r="MS45" s="1168">
        <f t="shared" ref="MS45:ND50" si="1017">DB45</f>
        <v>744308.4</v>
      </c>
      <c r="MT45" s="1168">
        <f t="shared" si="1017"/>
        <v>761196.89999999991</v>
      </c>
      <c r="MU45" s="1168">
        <f t="shared" si="1017"/>
        <v>736584.02</v>
      </c>
      <c r="MV45" s="1168">
        <f t="shared" si="1017"/>
        <v>749409.02</v>
      </c>
      <c r="MW45" s="1168">
        <f t="shared" si="1017"/>
        <v>761299.62</v>
      </c>
      <c r="MX45" s="1168">
        <f t="shared" si="1017"/>
        <v>743043.88</v>
      </c>
      <c r="MY45" s="1168">
        <f t="shared" si="1017"/>
        <v>2936868.84</v>
      </c>
      <c r="MZ45" s="1168">
        <f t="shared" si="1017"/>
        <v>793715.5</v>
      </c>
      <c r="NA45" s="1168">
        <f t="shared" si="1017"/>
        <v>791924.03</v>
      </c>
      <c r="NB45" s="1168">
        <f t="shared" si="1017"/>
        <v>761657.69</v>
      </c>
      <c r="NC45" s="1168">
        <f t="shared" si="1017"/>
        <v>975698.84000000008</v>
      </c>
      <c r="ND45" s="1168">
        <f t="shared" si="1017"/>
        <v>0</v>
      </c>
      <c r="NE45" s="1190">
        <f t="shared" ref="NE45:NP50" si="1018">DP45</f>
        <v>0</v>
      </c>
      <c r="NF45" s="1190">
        <f t="shared" si="1018"/>
        <v>0</v>
      </c>
      <c r="NG45" s="1190">
        <f t="shared" si="1018"/>
        <v>0</v>
      </c>
      <c r="NH45" s="1190">
        <f t="shared" si="1018"/>
        <v>0</v>
      </c>
      <c r="NI45" s="1190">
        <f t="shared" si="1018"/>
        <v>0</v>
      </c>
      <c r="NJ45" s="1190">
        <f t="shared" si="1018"/>
        <v>0</v>
      </c>
      <c r="NK45" s="1190">
        <f t="shared" si="1018"/>
        <v>0</v>
      </c>
      <c r="NL45" s="1190">
        <f t="shared" si="1018"/>
        <v>0</v>
      </c>
      <c r="NM45" s="1190">
        <f t="shared" si="1018"/>
        <v>0</v>
      </c>
      <c r="NN45" s="1190">
        <f t="shared" si="1018"/>
        <v>0</v>
      </c>
      <c r="NO45" s="1190">
        <f t="shared" si="1018"/>
        <v>0</v>
      </c>
      <c r="NP45" s="1190">
        <f t="shared" si="1018"/>
        <v>0</v>
      </c>
    </row>
    <row r="46" spans="1:380" s="2" customFormat="1" x14ac:dyDescent="0.25">
      <c r="A46" s="764"/>
      <c r="B46" s="56">
        <v>7.2</v>
      </c>
      <c r="C46" s="7"/>
      <c r="D46" s="119"/>
      <c r="E46" s="1239" t="s">
        <v>167</v>
      </c>
      <c r="F46" s="1239"/>
      <c r="G46" s="1240"/>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19">V45/V39</f>
        <v>7.1276031349856126</v>
      </c>
      <c r="W46" s="61">
        <f t="shared" si="1019"/>
        <v>5.8187893834641633</v>
      </c>
      <c r="X46" s="25">
        <f t="shared" si="1019"/>
        <v>6.9148461218955957</v>
      </c>
      <c r="Y46" s="61">
        <f t="shared" si="1019"/>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20">AJ45/AJ39</f>
        <v>7.554210436669087</v>
      </c>
      <c r="AK46" s="61">
        <f t="shared" si="1020"/>
        <v>5.4004929979464604</v>
      </c>
      <c r="AL46" s="25">
        <f t="shared" si="1020"/>
        <v>6.7063297423467096</v>
      </c>
      <c r="AM46" s="61">
        <f t="shared" si="1020"/>
        <v>6.6176180394197379</v>
      </c>
      <c r="AN46" s="25">
        <f t="shared" si="1020"/>
        <v>6.5188954778655299</v>
      </c>
      <c r="AO46" s="639">
        <f t="shared" si="1020"/>
        <v>24.557644501647076</v>
      </c>
      <c r="AP46" s="638">
        <f t="shared" si="1020"/>
        <v>6.7136833903801119</v>
      </c>
      <c r="AQ46" s="639">
        <f t="shared" si="1020"/>
        <v>6.1067696290035327</v>
      </c>
      <c r="AR46" s="638">
        <f t="shared" si="1020"/>
        <v>6.9713154384193841</v>
      </c>
      <c r="AS46" s="639">
        <f t="shared" si="1020"/>
        <v>6.6372805346940247</v>
      </c>
      <c r="AT46" s="638">
        <f t="shared" si="1020"/>
        <v>6.8673200541204089</v>
      </c>
      <c r="AU46" s="639">
        <f t="shared" si="1020"/>
        <v>6.9872841438685134</v>
      </c>
      <c r="AV46" s="141">
        <f t="shared" ref="AV46:BA46" si="1021">AV45/AV39</f>
        <v>8.0553568556486468</v>
      </c>
      <c r="AW46" s="719">
        <f t="shared" si="1021"/>
        <v>8.0553568556486468</v>
      </c>
      <c r="AX46" s="25">
        <f t="shared" si="1021"/>
        <v>7.2044808227831201</v>
      </c>
      <c r="AY46" s="61">
        <f t="shared" si="1021"/>
        <v>6.2230960154808255</v>
      </c>
      <c r="AZ46" s="25">
        <f t="shared" si="1021"/>
        <v>6.7132748654214378</v>
      </c>
      <c r="BA46" s="61">
        <f t="shared" si="1021"/>
        <v>9.6427381587152414</v>
      </c>
      <c r="BB46" s="25">
        <f t="shared" ref="BB46:BG46" si="1022">BB45/BB39</f>
        <v>7.9134498133837026</v>
      </c>
      <c r="BC46" s="639">
        <f t="shared" si="1022"/>
        <v>8.5444342131628321</v>
      </c>
      <c r="BD46" s="638">
        <f t="shared" si="1022"/>
        <v>18.912466576889379</v>
      </c>
      <c r="BE46" s="639">
        <f t="shared" si="1022"/>
        <v>8.5624482380865441</v>
      </c>
      <c r="BF46" s="638">
        <f t="shared" si="1022"/>
        <v>8.392220542017764</v>
      </c>
      <c r="BG46" s="639">
        <f t="shared" si="1022"/>
        <v>7.234812095423476</v>
      </c>
      <c r="BH46" s="638">
        <f t="shared" ref="BH46:BI46" si="1023">BH45/BH39</f>
        <v>10.919642327700062</v>
      </c>
      <c r="BI46" s="639">
        <f t="shared" si="1023"/>
        <v>8.7339944054095717</v>
      </c>
      <c r="BJ46" s="141">
        <f>BJ45/BJ39</f>
        <v>9.1185026576546075</v>
      </c>
      <c r="BK46" s="719">
        <f>BK45/BK39</f>
        <v>9.1185026576546075</v>
      </c>
      <c r="BL46" s="25">
        <f t="shared" ref="BL46:BM46" si="1024">BL45/BL39</f>
        <v>7.3309693940299026</v>
      </c>
      <c r="BM46" s="61">
        <f t="shared" si="1024"/>
        <v>7.2953430259760514</v>
      </c>
      <c r="BN46" s="25">
        <f t="shared" ref="BN46:BO46" si="1025">BN45/BN39</f>
        <v>7.2609066666666671</v>
      </c>
      <c r="BO46" s="61">
        <f t="shared" si="1025"/>
        <v>7.1233452830188684</v>
      </c>
      <c r="BP46" s="25">
        <f t="shared" ref="BP46:BQ46" si="1026">BP45/BP39</f>
        <v>7.3409814922018652</v>
      </c>
      <c r="BQ46" s="639">
        <f t="shared" si="1026"/>
        <v>7.6645483532691623</v>
      </c>
      <c r="BR46" s="638">
        <f t="shared" ref="BR46" si="1027">BR45/BR39</f>
        <v>19.478162548135259</v>
      </c>
      <c r="BS46" s="639">
        <f t="shared" ref="BS46:BT46" si="1028">BS45/BS39</f>
        <v>7.6363097597648917</v>
      </c>
      <c r="BT46" s="638">
        <f t="shared" si="1028"/>
        <v>7.3813157289884312</v>
      </c>
      <c r="BU46" s="638">
        <f t="shared" ref="BU46:BV46" si="1029">BU45/BU39</f>
        <v>7.4179274554790782</v>
      </c>
      <c r="BV46" s="638">
        <f t="shared" si="1029"/>
        <v>7.7899269835441762</v>
      </c>
      <c r="BW46" s="638">
        <f t="shared" ref="BW46" si="1030">BW45/BW39</f>
        <v>19.240757425660838</v>
      </c>
      <c r="BX46" s="141">
        <f>BX45/BX39</f>
        <v>9.6227500594686237</v>
      </c>
      <c r="BY46" s="719">
        <f>BY45/BY39</f>
        <v>9.6227500594686237</v>
      </c>
      <c r="BZ46" s="638">
        <f t="shared" ref="BZ46:CA46" si="1031">BZ45/BZ39</f>
        <v>5.7464934697914778</v>
      </c>
      <c r="CA46" s="61">
        <f t="shared" si="1031"/>
        <v>7.2803860341142581</v>
      </c>
      <c r="CB46" s="25">
        <f t="shared" ref="CB46:CC46" si="1032">CB45/CB39</f>
        <v>7.259557664415067</v>
      </c>
      <c r="CC46" s="61">
        <f t="shared" si="1032"/>
        <v>8.3566230689583776</v>
      </c>
      <c r="CD46" s="25">
        <f t="shared" ref="CD46:CE46" si="1033">CD45/CD39</f>
        <v>7.7029146608678332</v>
      </c>
      <c r="CE46" s="639">
        <f t="shared" si="1033"/>
        <v>6.9576184577690059</v>
      </c>
      <c r="CF46" s="638">
        <f t="shared" ref="CF46:CG46" si="1034">CF45/CF39</f>
        <v>23.768378017069214</v>
      </c>
      <c r="CG46" s="639">
        <f t="shared" si="1034"/>
        <v>8.4477706490856814</v>
      </c>
      <c r="CH46" s="638">
        <f t="shared" ref="CH46:CI46" si="1035">CH45/CH39</f>
        <v>7.6528401684845715</v>
      </c>
      <c r="CI46" s="638">
        <f t="shared" si="1035"/>
        <v>5.8909297501496738</v>
      </c>
      <c r="CJ46" s="638">
        <f t="shared" ref="CJ46:CK46" si="1036">CJ45/CJ39</f>
        <v>8.5097287767604701</v>
      </c>
      <c r="CK46" s="638">
        <f t="shared" si="1036"/>
        <v>8.6339022447987386</v>
      </c>
      <c r="CL46" s="141">
        <f>CL45/CL39</f>
        <v>8.7863637330756941</v>
      </c>
      <c r="CM46" s="719">
        <f>CM45/CM39</f>
        <v>8.7863637330756923</v>
      </c>
      <c r="CN46" s="638">
        <f t="shared" ref="CN46:CO46" si="1037">CN45/CN39</f>
        <v>6.6931092667535497</v>
      </c>
      <c r="CO46" s="61">
        <f t="shared" si="1037"/>
        <v>8.141658692322256</v>
      </c>
      <c r="CP46" s="25">
        <f t="shared" ref="CP46:CQ46" si="1038">CP45/CP39</f>
        <v>8.2773829208286607</v>
      </c>
      <c r="CQ46" s="61">
        <f t="shared" si="1038"/>
        <v>8.2047361795338762</v>
      </c>
      <c r="CR46" s="25">
        <f t="shared" ref="CR46:CS46" si="1039">CR45/CR39</f>
        <v>7.2719211183056798</v>
      </c>
      <c r="CS46" s="639">
        <f t="shared" si="1039"/>
        <v>6.1598287629186137</v>
      </c>
      <c r="CT46" s="1029">
        <f t="shared" ref="CT46:CU46" si="1040">CT45/CT39</f>
        <v>6.1687863250650077</v>
      </c>
      <c r="CU46" s="639">
        <f t="shared" si="1040"/>
        <v>23.169198823837569</v>
      </c>
      <c r="CV46" s="638">
        <f t="shared" ref="CV46:CW46" si="1041">CV45/CV39</f>
        <v>7.9655091243028284</v>
      </c>
      <c r="CW46" s="1103">
        <f t="shared" si="1041"/>
        <v>6.3539833372566168</v>
      </c>
      <c r="CX46" s="638">
        <f t="shared" ref="CX46:CY46" si="1042">CX45/CX39</f>
        <v>6.6681060822267364</v>
      </c>
      <c r="CY46" s="61">
        <f t="shared" si="1042"/>
        <v>6.65121842058368</v>
      </c>
      <c r="CZ46" s="141">
        <f>CZ45/CZ39</f>
        <v>8.3716707649862556</v>
      </c>
      <c r="DA46" s="1126" t="s">
        <v>289</v>
      </c>
      <c r="DB46" s="1125">
        <f t="shared" ref="DB46:DC46" si="1043">DB45/DB39</f>
        <v>6.1854054997382262</v>
      </c>
      <c r="DC46" s="61">
        <f t="shared" si="1043"/>
        <v>6.3201861523260732</v>
      </c>
      <c r="DD46" s="25">
        <f t="shared" ref="DD46:DE46" si="1044">DD45/DD39</f>
        <v>6.1149125414048164</v>
      </c>
      <c r="DE46" s="61">
        <f t="shared" si="1044"/>
        <v>6.0584741624628125</v>
      </c>
      <c r="DF46" s="25">
        <f t="shared" ref="DF46:DG46" si="1045">DF45/DF39</f>
        <v>6.1837970303463514</v>
      </c>
      <c r="DG46" s="639">
        <f t="shared" si="1045"/>
        <v>4.9314671409798638</v>
      </c>
      <c r="DH46" s="1029">
        <f t="shared" ref="DH46:DI46" si="1046">DH45/DH39</f>
        <v>23.925806646082656</v>
      </c>
      <c r="DI46" s="639">
        <f t="shared" si="1046"/>
        <v>6.483226602192345</v>
      </c>
      <c r="DJ46" s="638">
        <f t="shared" ref="DJ46:DK46" si="1047">DJ45/DJ39</f>
        <v>6.4682765126764243</v>
      </c>
      <c r="DK46" s="639">
        <f t="shared" si="1047"/>
        <v>6.1820857277361121</v>
      </c>
      <c r="DL46" s="638">
        <f t="shared" ref="DL46" si="1048">DL45/DL39</f>
        <v>7.8920241686955546</v>
      </c>
      <c r="DM46" s="639"/>
      <c r="DN46" s="141">
        <f>DN45/DN39</f>
        <v>7.8328538334766762</v>
      </c>
      <c r="DO46" s="719">
        <f>DO45/DO39</f>
        <v>7.8328538334766753</v>
      </c>
      <c r="DP46" s="1125"/>
      <c r="DQ46" s="61"/>
      <c r="DR46" s="25"/>
      <c r="DS46" s="61"/>
      <c r="DT46" s="25"/>
      <c r="DU46" s="639"/>
      <c r="DV46" s="1029"/>
      <c r="DW46" s="639"/>
      <c r="DX46" s="638"/>
      <c r="DY46" s="639"/>
      <c r="DZ46" s="638"/>
      <c r="EA46" s="639"/>
      <c r="EB46" s="141" t="e">
        <f>EB45/EB39</f>
        <v>#DIV/0!</v>
      </c>
      <c r="EC46" s="719" t="e">
        <f>EC45/EC39</f>
        <v>#DIV/0!</v>
      </c>
      <c r="ED46" s="752">
        <f t="shared" si="888"/>
        <v>0.2171966789146067</v>
      </c>
      <c r="EE46" s="663">
        <f t="shared" si="889"/>
        <v>3.108456367918017E-2</v>
      </c>
      <c r="EF46" s="681">
        <f t="shared" si="890"/>
        <v>-0.9813848073022946</v>
      </c>
      <c r="EG46" s="663">
        <f t="shared" si="891"/>
        <v>-0.13621867160764842</v>
      </c>
      <c r="EH46" s="681">
        <f t="shared" si="892"/>
        <v>0.49017884994061234</v>
      </c>
      <c r="EI46" s="663">
        <f t="shared" si="893"/>
        <v>7.8767682311380635E-2</v>
      </c>
      <c r="EJ46" s="681">
        <f t="shared" si="894"/>
        <v>2.9294632932938036</v>
      </c>
      <c r="EK46" s="663">
        <f t="shared" si="895"/>
        <v>0.43636873985047259</v>
      </c>
      <c r="EL46" s="681">
        <f t="shared" si="896"/>
        <v>-1.7292883453315389</v>
      </c>
      <c r="EM46" s="663">
        <f t="shared" si="897"/>
        <v>-0.1793358190244525</v>
      </c>
      <c r="EN46" s="681">
        <f t="shared" si="898"/>
        <v>0.63098439977912957</v>
      </c>
      <c r="EO46" s="663">
        <f t="shared" si="899"/>
        <v>7.9735692354043972E-2</v>
      </c>
      <c r="EP46" s="681">
        <f t="shared" si="900"/>
        <v>10.368032363726547</v>
      </c>
      <c r="EQ46" s="663">
        <f t="shared" si="901"/>
        <v>1.213425266678797</v>
      </c>
      <c r="ER46" s="681">
        <f t="shared" si="902"/>
        <v>-10.350018338802835</v>
      </c>
      <c r="ES46" s="663">
        <f t="shared" si="903"/>
        <v>-0.54725904189833874</v>
      </c>
      <c r="ET46" s="681">
        <f t="shared" si="904"/>
        <v>-0.17022769606878008</v>
      </c>
      <c r="EU46" s="663">
        <f t="shared" si="905"/>
        <v>-1.9880727022861509E-2</v>
      </c>
      <c r="EV46" s="681">
        <f t="shared" si="906"/>
        <v>-1.157408446594288</v>
      </c>
      <c r="EW46" s="109">
        <f t="shared" si="907"/>
        <v>-0.13791444597999197</v>
      </c>
      <c r="EX46" s="681">
        <f t="shared" si="908"/>
        <v>3.6848302322765862</v>
      </c>
      <c r="EY46" s="663">
        <f t="shared" si="909"/>
        <v>0.50931941060466501</v>
      </c>
      <c r="EZ46" s="681">
        <f t="shared" si="910"/>
        <v>-2.1856479222904905</v>
      </c>
      <c r="FA46" s="663">
        <f t="shared" si="911"/>
        <v>-0.20015746456695896</v>
      </c>
      <c r="FB46" s="681">
        <f t="shared" si="912"/>
        <v>-1.4030250113796692</v>
      </c>
      <c r="FC46" s="663">
        <f t="shared" si="913"/>
        <v>-0.1606395592045122</v>
      </c>
      <c r="FD46" s="465">
        <f t="shared" si="914"/>
        <v>-3.562636805385111E-2</v>
      </c>
      <c r="FE46" s="402">
        <f t="shared" si="915"/>
        <v>-4.859707651059632E-3</v>
      </c>
      <c r="FF46" s="465">
        <f t="shared" si="916"/>
        <v>-3.4436359309384379E-2</v>
      </c>
      <c r="FG46" s="402">
        <f t="shared" si="917"/>
        <v>-4.7203207836518562E-3</v>
      </c>
      <c r="FH46" s="465">
        <f t="shared" si="918"/>
        <v>-0.13756138364779869</v>
      </c>
      <c r="FI46" s="402">
        <f t="shared" si="919"/>
        <v>-1.8945482976570237E-2</v>
      </c>
      <c r="FJ46" s="465">
        <f t="shared" si="920"/>
        <v>0.21763620918299686</v>
      </c>
      <c r="FK46" s="402">
        <f t="shared" si="921"/>
        <v>3.0552528416924189E-2</v>
      </c>
      <c r="FL46" s="465">
        <f t="shared" si="922"/>
        <v>0.32356686106729704</v>
      </c>
      <c r="FM46" s="402">
        <f t="shared" si="923"/>
        <v>4.4076784747518263E-2</v>
      </c>
      <c r="FN46" s="465">
        <f t="shared" si="924"/>
        <v>11.813614194866098</v>
      </c>
      <c r="FO46" s="402">
        <f t="shared" si="925"/>
        <v>1.5413320720753536</v>
      </c>
      <c r="FP46" s="465">
        <f t="shared" si="926"/>
        <v>-11.841852788370367</v>
      </c>
      <c r="FQ46" s="402">
        <f t="shared" si="927"/>
        <v>-0.60795533249639333</v>
      </c>
      <c r="FR46" s="465">
        <f t="shared" si="928"/>
        <v>-0.25499403077646043</v>
      </c>
      <c r="FS46" s="402">
        <f t="shared" si="929"/>
        <v>-3.3392311050555297E-2</v>
      </c>
      <c r="FT46" s="465">
        <f t="shared" si="930"/>
        <v>3.6611726490646923E-2</v>
      </c>
      <c r="FU46" s="402">
        <f t="shared" si="931"/>
        <v>4.9600542552139769E-3</v>
      </c>
      <c r="FV46" s="465">
        <f t="shared" si="932"/>
        <v>0.37199952806509806</v>
      </c>
      <c r="FW46" s="402">
        <f t="shared" si="933"/>
        <v>5.0148714758639128E-2</v>
      </c>
      <c r="FX46" s="465">
        <f t="shared" si="934"/>
        <v>11.450830442116661</v>
      </c>
      <c r="FY46" s="402">
        <f t="shared" si="935"/>
        <v>1.4699535010156008</v>
      </c>
      <c r="FZ46" s="465">
        <f t="shared" si="936"/>
        <v>-13.494263955869361</v>
      </c>
      <c r="GA46" s="402">
        <f t="shared" si="937"/>
        <v>-0.70133746075258208</v>
      </c>
      <c r="GB46" s="465">
        <f t="shared" si="938"/>
        <v>1.5338925643227803</v>
      </c>
      <c r="GC46" s="402">
        <f t="shared" si="939"/>
        <v>0.26692670450009937</v>
      </c>
      <c r="GD46" s="465">
        <f t="shared" si="940"/>
        <v>-2.0828369699191107E-2</v>
      </c>
      <c r="GE46" s="402">
        <f t="shared" si="941"/>
        <v>-2.8608880904932832E-3</v>
      </c>
      <c r="GF46" s="465">
        <f t="shared" si="942"/>
        <v>1.0970654045433106</v>
      </c>
      <c r="GG46" s="402">
        <f t="shared" si="943"/>
        <v>0.15112014467781015</v>
      </c>
      <c r="GH46" s="465">
        <f t="shared" si="944"/>
        <v>-0.65370840809054442</v>
      </c>
      <c r="GI46" s="402">
        <f t="shared" si="945"/>
        <v>-7.8226384353605502E-2</v>
      </c>
      <c r="GJ46" s="465">
        <f t="shared" si="946"/>
        <v>-0.74529620309882727</v>
      </c>
      <c r="GK46" s="402">
        <f t="shared" si="947"/>
        <v>-9.6755090236824715E-2</v>
      </c>
      <c r="GL46" s="465">
        <f t="shared" si="948"/>
        <v>16.810759559300209</v>
      </c>
      <c r="GM46" s="402">
        <f t="shared" si="949"/>
        <v>2.4161657701320203</v>
      </c>
      <c r="GN46" s="465">
        <f t="shared" si="950"/>
        <v>-15.320607367983532</v>
      </c>
      <c r="GO46" s="402">
        <f t="shared" si="951"/>
        <v>-0.64457942216255015</v>
      </c>
      <c r="GP46" s="465">
        <f t="shared" si="952"/>
        <v>-0.79493048060110993</v>
      </c>
      <c r="GQ46" s="402">
        <f t="shared" si="953"/>
        <v>-9.4099439203779375E-2</v>
      </c>
      <c r="GR46" s="465">
        <f t="shared" si="954"/>
        <v>-1.7619104183348977</v>
      </c>
      <c r="GS46" s="402">
        <f t="shared" si="955"/>
        <v>-0.23022961143114978</v>
      </c>
      <c r="GT46" s="465">
        <f t="shared" si="956"/>
        <v>2.6187990266107963</v>
      </c>
      <c r="GU46" s="402">
        <f t="shared" si="957"/>
        <v>0.44454765846499172</v>
      </c>
      <c r="GV46" s="465">
        <f t="shared" si="958"/>
        <v>0.12417346803826845</v>
      </c>
      <c r="GW46" s="402">
        <f t="shared" si="959"/>
        <v>1.4591941916806834E-2</v>
      </c>
      <c r="GX46" s="465">
        <f t="shared" si="960"/>
        <v>-1.9407929780451889</v>
      </c>
      <c r="GY46" s="402">
        <f t="shared" si="961"/>
        <v>-0.22478746261163279</v>
      </c>
      <c r="GZ46" s="465">
        <f t="shared" si="962"/>
        <v>1.4485494255687064</v>
      </c>
      <c r="HA46" s="402">
        <f t="shared" si="963"/>
        <v>0.21642399187535094</v>
      </c>
      <c r="HB46" s="465">
        <f t="shared" si="964"/>
        <v>0.13572422850640464</v>
      </c>
      <c r="HC46" s="402">
        <f t="shared" si="965"/>
        <v>1.6670341221057972E-2</v>
      </c>
      <c r="HD46" s="465">
        <f t="shared" si="966"/>
        <v>-7.2646741294784434E-2</v>
      </c>
      <c r="HE46" s="402">
        <f t="shared" si="967"/>
        <v>-8.7765350461171694E-3</v>
      </c>
      <c r="HF46" s="465">
        <f t="shared" si="968"/>
        <v>-0.93281506122819646</v>
      </c>
      <c r="HG46" s="402">
        <f t="shared" si="969"/>
        <v>-0.11369226758991184</v>
      </c>
      <c r="HH46" s="465">
        <f t="shared" si="970"/>
        <v>-1.1120923553870661</v>
      </c>
      <c r="HI46" s="402">
        <f t="shared" si="971"/>
        <v>-0.15292965054139337</v>
      </c>
      <c r="HJ46" s="465">
        <f t="shared" si="972"/>
        <v>8.9575621463939825E-3</v>
      </c>
      <c r="HK46" s="402">
        <f t="shared" si="973"/>
        <v>1.4541901229977964E-3</v>
      </c>
      <c r="HL46" s="465">
        <f t="shared" si="974"/>
        <v>17.000412498772562</v>
      </c>
      <c r="HM46" s="402">
        <f t="shared" si="975"/>
        <v>2.7558763755029898</v>
      </c>
      <c r="HN46" s="465">
        <f t="shared" si="976"/>
        <v>-15.20368969953474</v>
      </c>
      <c r="HO46" s="402">
        <f t="shared" si="977"/>
        <v>-0.65620265142239032</v>
      </c>
      <c r="HP46" s="465">
        <f t="shared" si="978"/>
        <v>-1.6115257870462116</v>
      </c>
      <c r="HQ46" s="402">
        <f t="shared" si="979"/>
        <v>-0.20231296730668907</v>
      </c>
      <c r="HR46" s="465">
        <f t="shared" si="980"/>
        <v>0.31412274497011961</v>
      </c>
      <c r="HS46" s="402">
        <f t="shared" si="981"/>
        <v>4.943713703626812E-2</v>
      </c>
      <c r="HT46" s="465">
        <f t="shared" si="982"/>
        <v>-1.688766164305644E-2</v>
      </c>
      <c r="HU46" s="402">
        <f t="shared" si="983"/>
        <v>-2.5326024263574707E-3</v>
      </c>
      <c r="HV46" s="465">
        <f t="shared" si="984"/>
        <v>-0.46581292084545378</v>
      </c>
      <c r="HW46" s="402">
        <f t="shared" si="985"/>
        <v>-7.0034224015842236E-2</v>
      </c>
      <c r="HX46" s="465">
        <f t="shared" si="986"/>
        <v>0.13478065258784699</v>
      </c>
      <c r="HY46" s="402">
        <f t="shared" si="987"/>
        <v>2.1790107793830345E-2</v>
      </c>
      <c r="HZ46" s="465">
        <f t="shared" si="988"/>
        <v>-0.20527361092125673</v>
      </c>
      <c r="IA46" s="402">
        <f t="shared" si="989"/>
        <v>-3.3569345355526206E-2</v>
      </c>
      <c r="IB46" s="465">
        <f t="shared" si="990"/>
        <v>-5.6438378942003986E-2</v>
      </c>
      <c r="IC46" s="402">
        <f t="shared" si="991"/>
        <v>-9.2296297878101865E-3</v>
      </c>
      <c r="ID46" s="465">
        <f t="shared" si="992"/>
        <v>0.12532286788353897</v>
      </c>
      <c r="IE46" s="402">
        <f t="shared" si="993"/>
        <v>1.5999643367264699E-2</v>
      </c>
      <c r="IF46" s="465">
        <f t="shared" si="994"/>
        <v>-1.2523298893664876</v>
      </c>
      <c r="IG46" s="402">
        <f t="shared" si="995"/>
        <v>-0.20251794863589584</v>
      </c>
      <c r="IH46" s="465">
        <f t="shared" si="996"/>
        <v>18.994339505102793</v>
      </c>
      <c r="II46" s="402">
        <f t="shared" si="997"/>
        <v>3.8516609686521588</v>
      </c>
      <c r="IJ46" s="465">
        <f t="shared" si="998"/>
        <v>-17.44258004389031</v>
      </c>
      <c r="IK46" s="402">
        <f t="shared" si="999"/>
        <v>-0.72902787780181966</v>
      </c>
      <c r="IL46" s="465">
        <f t="shared" si="1000"/>
        <v>-1.4950089515920695E-2</v>
      </c>
      <c r="IM46" s="402">
        <f t="shared" si="1001"/>
        <v>-2.3059643651612031E-3</v>
      </c>
      <c r="IN46" s="465">
        <f t="shared" si="1002"/>
        <v>-0.28619078494031225</v>
      </c>
      <c r="IO46" s="402">
        <f t="shared" si="1003"/>
        <v>-4.424529229377256E-2</v>
      </c>
      <c r="IP46" s="465">
        <f t="shared" si="1004"/>
        <v>1.7099384409594425</v>
      </c>
      <c r="IQ46" s="402">
        <f t="shared" si="1005"/>
        <v>0.27659571805802574</v>
      </c>
      <c r="IR46" s="465">
        <f t="shared" si="1006"/>
        <v>-2.4930945534433309</v>
      </c>
      <c r="IS46" s="402">
        <f t="shared" si="1007"/>
        <v>-0.85104140377883608</v>
      </c>
      <c r="IT46" s="465">
        <f t="shared" si="317"/>
        <v>0</v>
      </c>
      <c r="IU46" s="402" t="e">
        <f t="shared" si="318"/>
        <v>#DIV/0!</v>
      </c>
      <c r="IV46" s="465">
        <f t="shared" si="319"/>
        <v>0</v>
      </c>
      <c r="IW46" s="402" t="e">
        <f t="shared" si="320"/>
        <v>#DIV/0!</v>
      </c>
      <c r="IX46" s="465">
        <f t="shared" si="321"/>
        <v>0</v>
      </c>
      <c r="IY46" s="402" t="e">
        <f t="shared" si="322"/>
        <v>#DIV/0!</v>
      </c>
      <c r="IZ46" s="465">
        <f t="shared" si="323"/>
        <v>0</v>
      </c>
      <c r="JA46" s="402" t="e">
        <f t="shared" si="324"/>
        <v>#DIV/0!</v>
      </c>
      <c r="JB46" s="465">
        <f t="shared" si="325"/>
        <v>0</v>
      </c>
      <c r="JC46" s="402" t="e">
        <f t="shared" si="326"/>
        <v>#DIV/0!</v>
      </c>
      <c r="JD46" s="465">
        <f t="shared" si="327"/>
        <v>0</v>
      </c>
      <c r="JE46" s="402" t="e">
        <f t="shared" si="328"/>
        <v>#DIV/0!</v>
      </c>
      <c r="JF46" s="465">
        <f t="shared" si="329"/>
        <v>0</v>
      </c>
      <c r="JG46" s="402" t="e">
        <f t="shared" si="330"/>
        <v>#DIV/0!</v>
      </c>
      <c r="JH46" s="465">
        <f t="shared" si="331"/>
        <v>0</v>
      </c>
      <c r="JI46" s="402" t="e">
        <f t="shared" si="332"/>
        <v>#DIV/0!</v>
      </c>
      <c r="JJ46" s="465">
        <f t="shared" si="333"/>
        <v>0</v>
      </c>
      <c r="JK46" s="402" t="e">
        <f t="shared" si="334"/>
        <v>#DIV/0!</v>
      </c>
      <c r="JL46" s="465">
        <f t="shared" si="335"/>
        <v>0</v>
      </c>
      <c r="JM46" s="402" t="e">
        <f t="shared" si="336"/>
        <v>#DIV/0!</v>
      </c>
      <c r="JN46" s="465">
        <f t="shared" si="337"/>
        <v>0</v>
      </c>
      <c r="JO46" s="402" t="e">
        <f t="shared" si="338"/>
        <v>#DIV/0!</v>
      </c>
      <c r="JP46" s="465">
        <f t="shared" si="339"/>
        <v>0</v>
      </c>
      <c r="JQ46" s="402" t="e">
        <f t="shared" si="340"/>
        <v>#DIV/0!</v>
      </c>
      <c r="JR46" s="638">
        <f t="shared" si="1008"/>
        <v>6.6681060822267364</v>
      </c>
      <c r="JS46" s="1076">
        <f t="shared" si="1009"/>
        <v>7.8920241686955546</v>
      </c>
      <c r="JT46" s="681">
        <f>JS46-JR46</f>
        <v>1.2239180864688182</v>
      </c>
      <c r="JU46" s="109">
        <f t="shared" si="1010"/>
        <v>0.18354808267538913</v>
      </c>
      <c r="JV46" s="698"/>
      <c r="JW46" s="698"/>
      <c r="JX46" s="698"/>
      <c r="JY46" s="2" t="str">
        <f t="shared" si="1011"/>
        <v>Cost Per Employee Payroll</v>
      </c>
      <c r="JZ46" s="290" t="e">
        <f>#REF!</f>
        <v>#REF!</v>
      </c>
      <c r="KA46" s="290" t="e">
        <f>#REF!</f>
        <v>#REF!</v>
      </c>
      <c r="KB46" s="290" t="e">
        <f>#REF!</f>
        <v>#REF!</v>
      </c>
      <c r="KC46" s="290" t="e">
        <f>#REF!</f>
        <v>#REF!</v>
      </c>
      <c r="KD46" s="290" t="e">
        <f>#REF!</f>
        <v>#REF!</v>
      </c>
      <c r="KE46" s="290" t="e">
        <f>#REF!</f>
        <v>#REF!</v>
      </c>
      <c r="KF46" s="290" t="e">
        <f>#REF!</f>
        <v>#REF!</v>
      </c>
      <c r="KG46" s="290" t="e">
        <f>#REF!</f>
        <v>#REF!</v>
      </c>
      <c r="KH46" s="290" t="e">
        <f>#REF!</f>
        <v>#REF!</v>
      </c>
      <c r="KI46" s="290" t="e">
        <f>#REF!</f>
        <v>#REF!</v>
      </c>
      <c r="KJ46" s="290" t="e">
        <f>#REF!</f>
        <v>#REF!</v>
      </c>
      <c r="KK46" s="291">
        <f t="shared" si="1012"/>
        <v>7.554210436669087</v>
      </c>
      <c r="KL46" s="291">
        <f t="shared" si="1012"/>
        <v>5.4004929979464604</v>
      </c>
      <c r="KM46" s="291">
        <f t="shared" si="1012"/>
        <v>6.7063297423467096</v>
      </c>
      <c r="KN46" s="291">
        <f t="shared" si="1012"/>
        <v>6.6176180394197379</v>
      </c>
      <c r="KO46" s="291">
        <f t="shared" si="1012"/>
        <v>6.5188954778655299</v>
      </c>
      <c r="KP46" s="291">
        <f t="shared" si="1012"/>
        <v>24.557644501647076</v>
      </c>
      <c r="KQ46" s="291">
        <f t="shared" si="1012"/>
        <v>6.7136833903801119</v>
      </c>
      <c r="KR46" s="291">
        <f t="shared" si="1012"/>
        <v>6.1067696290035327</v>
      </c>
      <c r="KS46" s="291">
        <f t="shared" si="1012"/>
        <v>6.9713154384193841</v>
      </c>
      <c r="KT46" s="291">
        <f t="shared" si="1012"/>
        <v>6.6372805346940247</v>
      </c>
      <c r="KU46" s="291">
        <f t="shared" si="1012"/>
        <v>6.8673200541204089</v>
      </c>
      <c r="KV46" s="291">
        <f t="shared" si="1012"/>
        <v>6.9872841438685134</v>
      </c>
      <c r="KW46" s="291">
        <f t="shared" si="1013"/>
        <v>7.2044808227831201</v>
      </c>
      <c r="KX46" s="291">
        <f t="shared" si="1013"/>
        <v>6.2230960154808255</v>
      </c>
      <c r="KY46" s="291">
        <f t="shared" si="1013"/>
        <v>6.7132748654214378</v>
      </c>
      <c r="KZ46" s="291">
        <f t="shared" si="1013"/>
        <v>9.6427381587152414</v>
      </c>
      <c r="LA46" s="291">
        <f t="shared" si="1013"/>
        <v>7.9134498133837026</v>
      </c>
      <c r="LB46" s="291">
        <f t="shared" si="1013"/>
        <v>8.5444342131628321</v>
      </c>
      <c r="LC46" s="291">
        <f t="shared" si="1013"/>
        <v>18.912466576889379</v>
      </c>
      <c r="LD46" s="291">
        <f t="shared" si="1013"/>
        <v>8.5624482380865441</v>
      </c>
      <c r="LE46" s="291">
        <f t="shared" si="1013"/>
        <v>8.392220542017764</v>
      </c>
      <c r="LF46" s="291">
        <f t="shared" si="1013"/>
        <v>7.234812095423476</v>
      </c>
      <c r="LG46" s="291">
        <f t="shared" si="1013"/>
        <v>10.919642327700062</v>
      </c>
      <c r="LH46" s="291">
        <f t="shared" si="1013"/>
        <v>8.7339944054095717</v>
      </c>
      <c r="LI46" s="802">
        <f t="shared" si="1014"/>
        <v>7.3309693940299026</v>
      </c>
      <c r="LJ46" s="802">
        <f t="shared" si="1014"/>
        <v>7.2953430259760514</v>
      </c>
      <c r="LK46" s="802">
        <f t="shared" si="1014"/>
        <v>7.2609066666666671</v>
      </c>
      <c r="LL46" s="802">
        <f t="shared" si="1014"/>
        <v>7.1233452830188684</v>
      </c>
      <c r="LM46" s="802">
        <f t="shared" si="1014"/>
        <v>7.3409814922018652</v>
      </c>
      <c r="LN46" s="802">
        <f t="shared" si="1014"/>
        <v>7.6645483532691623</v>
      </c>
      <c r="LO46" s="802">
        <f t="shared" si="1014"/>
        <v>19.478162548135259</v>
      </c>
      <c r="LP46" s="802">
        <f t="shared" si="1014"/>
        <v>7.6363097597648917</v>
      </c>
      <c r="LQ46" s="802">
        <f t="shared" si="1014"/>
        <v>7.3813157289884312</v>
      </c>
      <c r="LR46" s="802">
        <f t="shared" si="1014"/>
        <v>7.4179274554790782</v>
      </c>
      <c r="LS46" s="802">
        <f t="shared" si="1014"/>
        <v>7.7899269835441762</v>
      </c>
      <c r="LT46" s="802">
        <f t="shared" si="1014"/>
        <v>19.240757425660838</v>
      </c>
      <c r="LU46" s="914">
        <f t="shared" si="1015"/>
        <v>5.7464934697914778</v>
      </c>
      <c r="LV46" s="914">
        <f t="shared" si="1015"/>
        <v>7.2803860341142581</v>
      </c>
      <c r="LW46" s="914">
        <f t="shared" si="1015"/>
        <v>7.259557664415067</v>
      </c>
      <c r="LX46" s="914">
        <f t="shared" si="1015"/>
        <v>8.3566230689583776</v>
      </c>
      <c r="LY46" s="914">
        <f t="shared" si="1015"/>
        <v>7.7029146608678332</v>
      </c>
      <c r="LZ46" s="914">
        <f t="shared" si="1015"/>
        <v>6.9576184577690059</v>
      </c>
      <c r="MA46" s="914">
        <f t="shared" si="1015"/>
        <v>23.768378017069214</v>
      </c>
      <c r="MB46" s="914">
        <f t="shared" si="1015"/>
        <v>8.4477706490856814</v>
      </c>
      <c r="MC46" s="914">
        <f t="shared" si="1015"/>
        <v>7.6528401684845715</v>
      </c>
      <c r="MD46" s="914">
        <f t="shared" si="1015"/>
        <v>5.8909297501496738</v>
      </c>
      <c r="ME46" s="914">
        <f t="shared" si="1015"/>
        <v>8.5097287767604701</v>
      </c>
      <c r="MF46" s="914">
        <f t="shared" si="1015"/>
        <v>8.6339022447987386</v>
      </c>
      <c r="MG46" s="973">
        <f t="shared" si="1016"/>
        <v>6.6931092667535497</v>
      </c>
      <c r="MH46" s="973">
        <f t="shared" si="1016"/>
        <v>8.141658692322256</v>
      </c>
      <c r="MI46" s="973">
        <f t="shared" si="1016"/>
        <v>8.2773829208286607</v>
      </c>
      <c r="MJ46" s="973">
        <f t="shared" si="1016"/>
        <v>8.2047361795338762</v>
      </c>
      <c r="MK46" s="973">
        <f t="shared" si="1016"/>
        <v>7.2719211183056798</v>
      </c>
      <c r="ML46" s="973">
        <f t="shared" si="1016"/>
        <v>6.1598287629186137</v>
      </c>
      <c r="MM46" s="973">
        <f t="shared" si="1016"/>
        <v>6.1687863250650077</v>
      </c>
      <c r="MN46" s="973">
        <f t="shared" si="1016"/>
        <v>23.169198823837569</v>
      </c>
      <c r="MO46" s="973">
        <f t="shared" si="1016"/>
        <v>7.9655091243028284</v>
      </c>
      <c r="MP46" s="973">
        <f t="shared" si="1016"/>
        <v>6.3539833372566168</v>
      </c>
      <c r="MQ46" s="973">
        <f t="shared" si="1016"/>
        <v>6.6681060822267364</v>
      </c>
      <c r="MR46" s="973">
        <f t="shared" si="1016"/>
        <v>6.65121842058368</v>
      </c>
      <c r="MS46" s="1169">
        <f t="shared" si="1017"/>
        <v>6.1854054997382262</v>
      </c>
      <c r="MT46" s="1169">
        <f t="shared" si="1017"/>
        <v>6.3201861523260732</v>
      </c>
      <c r="MU46" s="1169">
        <f t="shared" si="1017"/>
        <v>6.1149125414048164</v>
      </c>
      <c r="MV46" s="1169">
        <f t="shared" si="1017"/>
        <v>6.0584741624628125</v>
      </c>
      <c r="MW46" s="1169">
        <f t="shared" si="1017"/>
        <v>6.1837970303463514</v>
      </c>
      <c r="MX46" s="1169">
        <f t="shared" si="1017"/>
        <v>4.9314671409798638</v>
      </c>
      <c r="MY46" s="1169">
        <f t="shared" si="1017"/>
        <v>23.925806646082656</v>
      </c>
      <c r="MZ46" s="1169">
        <f t="shared" si="1017"/>
        <v>6.483226602192345</v>
      </c>
      <c r="NA46" s="1169">
        <f t="shared" si="1017"/>
        <v>6.4682765126764243</v>
      </c>
      <c r="NB46" s="1169">
        <f t="shared" si="1017"/>
        <v>6.1820857277361121</v>
      </c>
      <c r="NC46" s="1169">
        <f t="shared" si="1017"/>
        <v>7.8920241686955546</v>
      </c>
      <c r="ND46" s="1169">
        <f t="shared" si="1017"/>
        <v>0</v>
      </c>
      <c r="NE46" s="1191">
        <f t="shared" si="1018"/>
        <v>0</v>
      </c>
      <c r="NF46" s="1191">
        <f t="shared" si="1018"/>
        <v>0</v>
      </c>
      <c r="NG46" s="1191">
        <f t="shared" si="1018"/>
        <v>0</v>
      </c>
      <c r="NH46" s="1191">
        <f t="shared" si="1018"/>
        <v>0</v>
      </c>
      <c r="NI46" s="1191">
        <f t="shared" si="1018"/>
        <v>0</v>
      </c>
      <c r="NJ46" s="1191">
        <f t="shared" si="1018"/>
        <v>0</v>
      </c>
      <c r="NK46" s="1191">
        <f t="shared" si="1018"/>
        <v>0</v>
      </c>
      <c r="NL46" s="1191">
        <f t="shared" si="1018"/>
        <v>0</v>
      </c>
      <c r="NM46" s="1191">
        <f t="shared" si="1018"/>
        <v>0</v>
      </c>
      <c r="NN46" s="1191">
        <f t="shared" si="1018"/>
        <v>0</v>
      </c>
      <c r="NO46" s="1191">
        <f t="shared" si="1018"/>
        <v>0</v>
      </c>
      <c r="NP46" s="1191">
        <f t="shared" si="1018"/>
        <v>0</v>
      </c>
    </row>
    <row r="47" spans="1:380" s="2" customFormat="1" x14ac:dyDescent="0.25">
      <c r="A47" s="764"/>
      <c r="B47" s="76">
        <v>7.3</v>
      </c>
      <c r="C47" s="30"/>
      <c r="D47" s="447"/>
      <c r="E47" s="1247" t="s">
        <v>1</v>
      </c>
      <c r="F47" s="1247"/>
      <c r="G47" s="1248"/>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49">V45/V8</f>
        <v>9.4654689268022438E-3</v>
      </c>
      <c r="W47" s="97">
        <f t="shared" si="1049"/>
        <v>9.7105213694941572E-3</v>
      </c>
      <c r="X47" s="98">
        <f t="shared" si="1049"/>
        <v>9.3139492618193424E-3</v>
      </c>
      <c r="Y47" s="97">
        <f t="shared" si="1049"/>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50">AJ45/AJ8</f>
        <v>8.8951244754300485E-3</v>
      </c>
      <c r="AK47" s="97">
        <f>AK45/AK8</f>
        <v>7.6896613159759203E-3</v>
      </c>
      <c r="AL47" s="98">
        <f t="shared" si="1050"/>
        <v>7.8854844030897091E-3</v>
      </c>
      <c r="AM47" s="97">
        <f t="shared" si="1050"/>
        <v>7.7865536299089036E-3</v>
      </c>
      <c r="AN47" s="98">
        <f t="shared" si="1050"/>
        <v>7.6586944905147085E-3</v>
      </c>
      <c r="AO47" s="97">
        <f t="shared" si="1050"/>
        <v>2.8801923365628271E-2</v>
      </c>
      <c r="AP47" s="640">
        <f t="shared" si="1050"/>
        <v>7.8679093819097254E-3</v>
      </c>
      <c r="AQ47" s="641">
        <f t="shared" ref="AQ47:AW47" si="1051">AQ45/AQ8</f>
        <v>8.5418296461158335E-3</v>
      </c>
      <c r="AR47" s="640">
        <f t="shared" si="1051"/>
        <v>8.164241145411635E-3</v>
      </c>
      <c r="AS47" s="641">
        <f t="shared" si="1051"/>
        <v>7.7991098252933495E-3</v>
      </c>
      <c r="AT47" s="640">
        <f t="shared" si="1051"/>
        <v>8.0902217777370274E-3</v>
      </c>
      <c r="AU47" s="641">
        <f t="shared" si="1051"/>
        <v>8.2929884623269921E-3</v>
      </c>
      <c r="AV47" s="142">
        <f t="shared" si="1051"/>
        <v>0.1174737419193421</v>
      </c>
      <c r="AW47" s="161">
        <f t="shared" si="1051"/>
        <v>9.7894784932785073E-3</v>
      </c>
      <c r="AX47" s="388">
        <f t="shared" ref="AX47:BC47" si="1052">AX45/AX8</f>
        <v>8.5479585354735921E-3</v>
      </c>
      <c r="AY47" s="97">
        <f t="shared" si="1052"/>
        <v>8.7922379660443431E-3</v>
      </c>
      <c r="AZ47" s="98">
        <f t="shared" si="1052"/>
        <v>7.8458876673521624E-3</v>
      </c>
      <c r="BA47" s="97">
        <f t="shared" si="1052"/>
        <v>1.1262971545574771E-2</v>
      </c>
      <c r="BB47" s="98">
        <f t="shared" si="1052"/>
        <v>9.1986772467391974E-3</v>
      </c>
      <c r="BC47" s="97">
        <f t="shared" si="1052"/>
        <v>9.9028268978323709E-3</v>
      </c>
      <c r="BD47" s="640">
        <f t="shared" ref="BD47:BK47" si="1053">BD45/BD8</f>
        <v>2.4609103509247023E-2</v>
      </c>
      <c r="BE47" s="641">
        <f t="shared" si="1053"/>
        <v>9.9007470592657621E-3</v>
      </c>
      <c r="BF47" s="640">
        <f t="shared" si="1053"/>
        <v>9.724731154237885E-3</v>
      </c>
      <c r="BG47" s="641">
        <f t="shared" si="1053"/>
        <v>8.4354820522799401E-3</v>
      </c>
      <c r="BH47" s="640">
        <f t="shared" si="1053"/>
        <v>1.2829583371273172E-2</v>
      </c>
      <c r="BI47" s="641">
        <f t="shared" si="1053"/>
        <v>1.2557316848432009E-2</v>
      </c>
      <c r="BJ47" s="142">
        <f t="shared" si="1053"/>
        <v>0.13360752385375221</v>
      </c>
      <c r="BK47" s="161">
        <f t="shared" si="1053"/>
        <v>1.113396032114602E-2</v>
      </c>
      <c r="BL47" s="388">
        <f t="shared" ref="BL47:BM47" si="1054">BL45/BL8</f>
        <v>8.8090824100168184E-3</v>
      </c>
      <c r="BM47" s="97">
        <f t="shared" si="1054"/>
        <v>8.887947485928761E-3</v>
      </c>
      <c r="BN47" s="98">
        <f t="shared" ref="BN47:BO47" si="1055">BN45/BN8</f>
        <v>8.8813272171603761E-3</v>
      </c>
      <c r="BO47" s="97">
        <f t="shared" si="1055"/>
        <v>8.7675815922580308E-3</v>
      </c>
      <c r="BP47" s="98">
        <f t="shared" ref="BP47:BQ47" si="1056">BP45/BP8</f>
        <v>9.1024056225880567E-3</v>
      </c>
      <c r="BQ47" s="97">
        <f t="shared" si="1056"/>
        <v>9.4897753708901161E-3</v>
      </c>
      <c r="BR47" s="640">
        <f t="shared" ref="BR47:BS47" si="1057">BR45/BR8</f>
        <v>2.9313269880962885E-2</v>
      </c>
      <c r="BS47" s="641">
        <f t="shared" si="1057"/>
        <v>9.435385423125808E-3</v>
      </c>
      <c r="BT47" s="640">
        <f t="shared" ref="BT47:BU47" si="1058">BT45/BT8</f>
        <v>9.1529632331874295E-3</v>
      </c>
      <c r="BU47" s="640">
        <f t="shared" si="1058"/>
        <v>9.3172267783221442E-3</v>
      </c>
      <c r="BV47" s="640">
        <f t="shared" ref="BV47:BW47" si="1059">BV45/BV8</f>
        <v>9.8541225951411342E-3</v>
      </c>
      <c r="BW47" s="640">
        <f t="shared" si="1059"/>
        <v>2.4602854176514928E-2</v>
      </c>
      <c r="BX47" s="142">
        <f>BX45/BX8</f>
        <v>0.14561394178609646</v>
      </c>
      <c r="BY47" s="161">
        <f t="shared" si="886"/>
        <v>1.2134495148841374E-2</v>
      </c>
      <c r="BZ47" s="640">
        <f t="shared" ref="BZ47:CA47" si="1060">BZ45/BZ8</f>
        <v>9.0150611642278236E-3</v>
      </c>
      <c r="CA47" s="97">
        <f t="shared" si="1060"/>
        <v>9.3129272348690343E-3</v>
      </c>
      <c r="CB47" s="98">
        <f t="shared" ref="CB47:CC47" si="1061">CB45/CB8</f>
        <v>9.2459758137459422E-3</v>
      </c>
      <c r="CC47" s="97">
        <f t="shared" si="1061"/>
        <v>1.064940386229917E-2</v>
      </c>
      <c r="CD47" s="98">
        <f t="shared" ref="CD47:CE47" si="1062">CD45/CD8</f>
        <v>9.7967434138322238E-3</v>
      </c>
      <c r="CE47" s="97">
        <f t="shared" si="1062"/>
        <v>1.0791165608330771E-2</v>
      </c>
      <c r="CF47" s="640">
        <f t="shared" ref="CF47:CG47" si="1063">CF45/CF8</f>
        <v>3.0779386753006444E-2</v>
      </c>
      <c r="CG47" s="97">
        <f t="shared" si="1063"/>
        <v>1.0577223340883018E-2</v>
      </c>
      <c r="CH47" s="640">
        <f t="shared" ref="CH47:CI47" si="1064">CH45/CH8</f>
        <v>9.5318271036100351E-3</v>
      </c>
      <c r="CI47" s="640">
        <f t="shared" si="1064"/>
        <v>7.3745044958524308E-3</v>
      </c>
      <c r="CJ47" s="640">
        <f t="shared" ref="CJ47:CK47" si="1065">CJ45/CJ8</f>
        <v>1.0674471812524157E-2</v>
      </c>
      <c r="CK47" s="640">
        <f t="shared" si="1065"/>
        <v>1.0872703872684112E-2</v>
      </c>
      <c r="CL47" s="142">
        <f>CL45/CL8</f>
        <v>0.13862139447586516</v>
      </c>
      <c r="CM47" s="161">
        <f t="shared" si="887"/>
        <v>1.1551782872988761E-2</v>
      </c>
      <c r="CN47" s="640">
        <f t="shared" ref="CN47:CO47" si="1066">CN45/CN8</f>
        <v>1.0300372263974636E-2</v>
      </c>
      <c r="CO47" s="97">
        <f t="shared" si="1066"/>
        <v>9.9870842690038281E-3</v>
      </c>
      <c r="CP47" s="98">
        <f t="shared" ref="CP47:CQ47" si="1067">CP45/CP8</f>
        <v>1.0050731255955006E-2</v>
      </c>
      <c r="CQ47" s="97">
        <f t="shared" si="1067"/>
        <v>1.0319695244695018E-2</v>
      </c>
      <c r="CR47" s="98">
        <f t="shared" ref="CR47:CS47" si="1068">CR45/CR8</f>
        <v>9.1045903872844572E-3</v>
      </c>
      <c r="CS47" s="97">
        <f t="shared" si="1068"/>
        <v>9.0032569746266878E-3</v>
      </c>
      <c r="CT47" s="221">
        <f t="shared" ref="CT47:CU47" si="1069">CT45/CT8</f>
        <v>7.9884062749034611E-3</v>
      </c>
      <c r="CU47" s="97">
        <f t="shared" si="1069"/>
        <v>2.8945444154946379E-2</v>
      </c>
      <c r="CV47" s="640">
        <f t="shared" ref="CV47:CW47" si="1070">CV45/CV8</f>
        <v>9.9802075962422254E-3</v>
      </c>
      <c r="CW47" s="1104">
        <f t="shared" si="1070"/>
        <v>7.978118552888375E-3</v>
      </c>
      <c r="CX47" s="640">
        <f t="shared" ref="CX47:CY47" si="1071">CX45/CX8</f>
        <v>8.3856260955887177E-3</v>
      </c>
      <c r="CY47" s="97">
        <f t="shared" si="1071"/>
        <v>1.0243767783738675E-2</v>
      </c>
      <c r="CZ47" s="142">
        <f>CZ45/CZ8</f>
        <v>0.13228730085384746</v>
      </c>
      <c r="DA47" s="161">
        <f>SUM(CN47:CY47)/$CZ$4</f>
        <v>1.1023941737820621E-2</v>
      </c>
      <c r="DB47" s="640">
        <f t="shared" ref="DB47:DC47" si="1072">DB45/DB8</f>
        <v>7.8568812656548675E-3</v>
      </c>
      <c r="DC47" s="97">
        <f t="shared" si="1072"/>
        <v>8.0351554047818907E-3</v>
      </c>
      <c r="DD47" s="98">
        <f t="shared" ref="DD47:DE47" si="1073">DD45/DD8</f>
        <v>7.7753431068610145E-3</v>
      </c>
      <c r="DE47" s="97">
        <f t="shared" si="1073"/>
        <v>7.9107231485641902E-3</v>
      </c>
      <c r="DF47" s="98">
        <f t="shared" ref="DF47:DG47" si="1074">DF45/DF8</f>
        <v>8.0362397118293565E-3</v>
      </c>
      <c r="DG47" s="97">
        <f t="shared" si="1074"/>
        <v>7.8435330574416519E-3</v>
      </c>
      <c r="DH47" s="221">
        <f t="shared" ref="DH47:DI47" si="1075">DH45/DH8</f>
        <v>3.1001436727949788E-2</v>
      </c>
      <c r="DI47" s="97">
        <f t="shared" si="1075"/>
        <v>8.3784200772285874E-3</v>
      </c>
      <c r="DJ47" s="640">
        <f t="shared" ref="DJ47:DK47" si="1076">DJ45/DJ8</f>
        <v>8.3595094118632859E-3</v>
      </c>
      <c r="DK47" s="97">
        <f t="shared" si="1076"/>
        <v>8.0400194803699147E-3</v>
      </c>
      <c r="DL47" s="640">
        <f t="shared" ref="DL47" si="1077">DL45/DL8</f>
        <v>1.0299426873211679E-2</v>
      </c>
      <c r="DM47" s="97"/>
      <c r="DN47" s="142">
        <f>DN45/DN8</f>
        <v>0.11353668826575621</v>
      </c>
      <c r="DO47" s="161">
        <f>SUM(DB47:DM47)/$DN$4</f>
        <v>1.0321517115068748E-2</v>
      </c>
      <c r="DP47" s="640"/>
      <c r="DQ47" s="97"/>
      <c r="DR47" s="98"/>
      <c r="DS47" s="97"/>
      <c r="DT47" s="98"/>
      <c r="DU47" s="97"/>
      <c r="DV47" s="221"/>
      <c r="DW47" s="97"/>
      <c r="DX47" s="640"/>
      <c r="DY47" s="97"/>
      <c r="DZ47" s="640"/>
      <c r="EA47" s="97"/>
      <c r="EB47" s="142">
        <f>EB45/EB8</f>
        <v>0</v>
      </c>
      <c r="EC47" s="161" t="e">
        <f>SUM(DP47:EA47)/$EB$4</f>
        <v>#DIV/0!</v>
      </c>
      <c r="ED47" s="682">
        <f t="shared" si="888"/>
        <v>2.5497007314660008E-4</v>
      </c>
      <c r="EE47" s="669">
        <f t="shared" si="889"/>
        <v>3.0745258395675629E-2</v>
      </c>
      <c r="EF47" s="682">
        <f t="shared" si="890"/>
        <v>2.4427943057075095E-4</v>
      </c>
      <c r="EG47" s="669">
        <f t="shared" si="891"/>
        <v>2.8577517024328529E-2</v>
      </c>
      <c r="EH47" s="682">
        <f t="shared" si="892"/>
        <v>-9.4635029869218068E-4</v>
      </c>
      <c r="EI47" s="669">
        <f t="shared" si="893"/>
        <v>-0.10763474582318963</v>
      </c>
      <c r="EJ47" s="682">
        <f t="shared" si="894"/>
        <v>3.4170838782226088E-3</v>
      </c>
      <c r="EK47" s="669">
        <f t="shared" si="895"/>
        <v>0.43552546545390569</v>
      </c>
      <c r="EL47" s="682">
        <f t="shared" si="896"/>
        <v>-2.0642942988355738E-3</v>
      </c>
      <c r="EM47" s="669">
        <f t="shared" si="897"/>
        <v>-0.183281498180348</v>
      </c>
      <c r="EN47" s="682">
        <f t="shared" si="898"/>
        <v>7.0414965109317357E-4</v>
      </c>
      <c r="EO47" s="669">
        <f t="shared" si="899"/>
        <v>7.6549011581288476E-2</v>
      </c>
      <c r="EP47" s="682">
        <f t="shared" si="900"/>
        <v>1.4706276611414652E-2</v>
      </c>
      <c r="EQ47" s="669">
        <f t="shared" si="901"/>
        <v>1.485058434640891</v>
      </c>
      <c r="ER47" s="682">
        <f t="shared" si="902"/>
        <v>-1.4708356449981261E-2</v>
      </c>
      <c r="ES47" s="669">
        <f t="shared" si="903"/>
        <v>-0.59767949061836023</v>
      </c>
      <c r="ET47" s="682">
        <f t="shared" si="904"/>
        <v>-1.7601590502787715E-4</v>
      </c>
      <c r="EU47" s="669">
        <f t="shared" si="905"/>
        <v>-1.7778042805684045E-2</v>
      </c>
      <c r="EV47" s="682">
        <f t="shared" si="906"/>
        <v>-1.2892491019579448E-3</v>
      </c>
      <c r="EW47" s="117">
        <f t="shared" si="907"/>
        <v>-0.13257426673395598</v>
      </c>
      <c r="EX47" s="682">
        <f t="shared" si="908"/>
        <v>4.3941013189932321E-3</v>
      </c>
      <c r="EY47" s="669">
        <f t="shared" si="909"/>
        <v>0.52090696083048338</v>
      </c>
      <c r="EZ47" s="682">
        <f t="shared" si="910"/>
        <v>-2.722665228411629E-4</v>
      </c>
      <c r="FA47" s="669">
        <f t="shared" si="911"/>
        <v>-2.1221774313482163E-2</v>
      </c>
      <c r="FB47" s="682">
        <f t="shared" si="912"/>
        <v>-3.7482344384151909E-3</v>
      </c>
      <c r="FC47" s="669">
        <f t="shared" si="913"/>
        <v>-0.29849007424569529</v>
      </c>
      <c r="FD47" s="395">
        <f t="shared" si="914"/>
        <v>7.8865075911942542E-5</v>
      </c>
      <c r="FE47" s="404">
        <f t="shared" si="915"/>
        <v>8.9527004336189386E-3</v>
      </c>
      <c r="FF47" s="395">
        <f t="shared" si="916"/>
        <v>-6.6202687683848682E-6</v>
      </c>
      <c r="FG47" s="404">
        <f t="shared" si="917"/>
        <v>-7.4485912285890063E-4</v>
      </c>
      <c r="FH47" s="395">
        <f t="shared" si="918"/>
        <v>-1.1374562490234531E-4</v>
      </c>
      <c r="FI47" s="404">
        <f t="shared" si="919"/>
        <v>-1.2807277799940488E-2</v>
      </c>
      <c r="FJ47" s="395">
        <f t="shared" si="920"/>
        <v>3.3482403033002588E-4</v>
      </c>
      <c r="FK47" s="404">
        <f t="shared" si="921"/>
        <v>3.8188869622346362E-2</v>
      </c>
      <c r="FL47" s="395">
        <f t="shared" si="922"/>
        <v>3.8736974830205946E-4</v>
      </c>
      <c r="FM47" s="404">
        <f t="shared" si="923"/>
        <v>4.2556854128845106E-2</v>
      </c>
      <c r="FN47" s="395">
        <f t="shared" si="924"/>
        <v>1.9823494510072769E-2</v>
      </c>
      <c r="FO47" s="404">
        <f t="shared" si="925"/>
        <v>2.0889319014738046</v>
      </c>
      <c r="FP47" s="395">
        <f t="shared" si="926"/>
        <v>-1.9877884457837079E-2</v>
      </c>
      <c r="FQ47" s="404">
        <f t="shared" si="927"/>
        <v>-0.67811897268910648</v>
      </c>
      <c r="FR47" s="395">
        <f t="shared" si="928"/>
        <v>-2.8242218993837845E-4</v>
      </c>
      <c r="FS47" s="404">
        <f t="shared" si="929"/>
        <v>-2.9932236710349034E-2</v>
      </c>
      <c r="FT47" s="395">
        <f t="shared" si="930"/>
        <v>1.6426354513471471E-4</v>
      </c>
      <c r="FU47" s="404">
        <f t="shared" si="931"/>
        <v>1.7946488033418171E-2</v>
      </c>
      <c r="FV47" s="395">
        <f t="shared" si="932"/>
        <v>5.3689581681898996E-4</v>
      </c>
      <c r="FW47" s="404">
        <f t="shared" si="933"/>
        <v>5.7623993661735762E-2</v>
      </c>
      <c r="FX47" s="395">
        <f t="shared" si="934"/>
        <v>1.4748731581373794E-2</v>
      </c>
      <c r="FY47" s="404">
        <f t="shared" si="935"/>
        <v>1.4967067274610619</v>
      </c>
      <c r="FZ47" s="395">
        <f t="shared" si="936"/>
        <v>-1.5587793012287104E-2</v>
      </c>
      <c r="GA47" s="404">
        <f t="shared" si="937"/>
        <v>-0.63357661271539367</v>
      </c>
      <c r="GB47" s="395">
        <f t="shared" si="938"/>
        <v>2.9786607064121069E-4</v>
      </c>
      <c r="GC47" s="404">
        <f t="shared" si="939"/>
        <v>3.304093729537376E-2</v>
      </c>
      <c r="GD47" s="395">
        <f t="shared" si="940"/>
        <v>-6.6951421123092117E-5</v>
      </c>
      <c r="GE47" s="404">
        <f t="shared" si="941"/>
        <v>-7.1890845310608334E-3</v>
      </c>
      <c r="GF47" s="395">
        <f t="shared" si="942"/>
        <v>1.4034280485532274E-3</v>
      </c>
      <c r="GG47" s="404">
        <f t="shared" si="943"/>
        <v>0.15178798612762523</v>
      </c>
      <c r="GH47" s="395">
        <f t="shared" si="944"/>
        <v>-8.5266044846694575E-4</v>
      </c>
      <c r="GI47" s="404">
        <f t="shared" si="945"/>
        <v>-8.0066495692356937E-2</v>
      </c>
      <c r="GJ47" s="395">
        <f t="shared" si="946"/>
        <v>9.9442219449854749E-4</v>
      </c>
      <c r="GK47" s="404">
        <f t="shared" si="947"/>
        <v>0.10150538321688637</v>
      </c>
      <c r="GL47" s="395">
        <f t="shared" si="948"/>
        <v>1.9988221144675675E-2</v>
      </c>
      <c r="GM47" s="404">
        <f t="shared" si="949"/>
        <v>1.8522763777478111</v>
      </c>
      <c r="GN47" s="395">
        <f t="shared" si="950"/>
        <v>-2.0202163412123428E-2</v>
      </c>
      <c r="GO47" s="404">
        <f t="shared" si="951"/>
        <v>-0.65635366858471078</v>
      </c>
      <c r="GP47" s="395">
        <f t="shared" si="952"/>
        <v>-1.045396237272983E-3</v>
      </c>
      <c r="GQ47" s="404">
        <f t="shared" si="953"/>
        <v>-9.88346566562818E-2</v>
      </c>
      <c r="GR47" s="395">
        <f t="shared" si="954"/>
        <v>-2.1573226077576044E-3</v>
      </c>
      <c r="GS47" s="404">
        <f t="shared" si="955"/>
        <v>-0.22632834023400938</v>
      </c>
      <c r="GT47" s="395">
        <f t="shared" si="956"/>
        <v>3.2999673166717262E-3</v>
      </c>
      <c r="GU47" s="404">
        <f t="shared" si="957"/>
        <v>0.44748326054010734</v>
      </c>
      <c r="GV47" s="395">
        <f t="shared" si="958"/>
        <v>1.9823206015995472E-4</v>
      </c>
      <c r="GW47" s="404">
        <f t="shared" si="959"/>
        <v>1.8570666880901102E-2</v>
      </c>
      <c r="GX47" s="395">
        <f t="shared" si="960"/>
        <v>-5.7233160870947576E-4</v>
      </c>
      <c r="GY47" s="404">
        <f t="shared" si="961"/>
        <v>-5.2639308070126442E-2</v>
      </c>
      <c r="GZ47" s="395">
        <f t="shared" si="962"/>
        <v>-3.1328799497080777E-4</v>
      </c>
      <c r="HA47" s="404">
        <f t="shared" si="963"/>
        <v>-3.0415210920728256E-2</v>
      </c>
      <c r="HB47" s="395">
        <f t="shared" si="964"/>
        <v>6.364698695117757E-5</v>
      </c>
      <c r="HC47" s="404">
        <f t="shared" si="965"/>
        <v>6.3729297998129444E-3</v>
      </c>
      <c r="HD47" s="395">
        <f t="shared" si="966"/>
        <v>2.6896398874001227E-4</v>
      </c>
      <c r="HE47" s="404">
        <f t="shared" si="967"/>
        <v>2.67606387923916E-2</v>
      </c>
      <c r="HF47" s="395">
        <f t="shared" si="968"/>
        <v>-1.2151048574105608E-3</v>
      </c>
      <c r="HG47" s="404">
        <f t="shared" si="969"/>
        <v>-0.11774619585158799</v>
      </c>
      <c r="HH47" s="395">
        <f t="shared" si="970"/>
        <v>-1.0133341265776939E-4</v>
      </c>
      <c r="HI47" s="404">
        <f t="shared" si="971"/>
        <v>-1.1129925493330533E-2</v>
      </c>
      <c r="HJ47" s="395">
        <f t="shared" si="972"/>
        <v>-1.0148506997232267E-3</v>
      </c>
      <c r="HK47" s="404">
        <f t="shared" si="973"/>
        <v>-0.11272039691672875</v>
      </c>
      <c r="HL47" s="395">
        <f t="shared" si="974"/>
        <v>2.0957037880042918E-2</v>
      </c>
      <c r="HM47" s="404">
        <f t="shared" si="975"/>
        <v>2.6234316531799307</v>
      </c>
      <c r="HN47" s="395">
        <f t="shared" si="976"/>
        <v>-1.8965236558704156E-2</v>
      </c>
      <c r="HO47" s="404">
        <f t="shared" si="977"/>
        <v>-0.65520627208835758</v>
      </c>
      <c r="HP47" s="395">
        <f t="shared" si="978"/>
        <v>-2.0020890433538503E-3</v>
      </c>
      <c r="HQ47" s="404">
        <f t="shared" si="979"/>
        <v>-0.20060595173467957</v>
      </c>
      <c r="HR47" s="395">
        <f t="shared" si="980"/>
        <v>4.0750754270034266E-4</v>
      </c>
      <c r="HS47" s="404">
        <f t="shared" si="981"/>
        <v>5.1078150819507416E-2</v>
      </c>
      <c r="HT47" s="395">
        <f t="shared" si="982"/>
        <v>1.8581416881499578E-3</v>
      </c>
      <c r="HU47" s="404">
        <f t="shared" si="983"/>
        <v>0.22158651804513899</v>
      </c>
      <c r="HV47" s="395">
        <f t="shared" si="984"/>
        <v>-2.386886518083808E-3</v>
      </c>
      <c r="HW47" s="404">
        <f t="shared" si="985"/>
        <v>-0.23300865155034434</v>
      </c>
      <c r="HX47" s="395">
        <f t="shared" si="986"/>
        <v>1.7827413912702324E-4</v>
      </c>
      <c r="HY47" s="404">
        <f t="shared" si="987"/>
        <v>2.2690191323918928E-2</v>
      </c>
      <c r="HZ47" s="395">
        <f t="shared" si="988"/>
        <v>-2.5981229792087623E-4</v>
      </c>
      <c r="IA47" s="404">
        <f t="shared" si="989"/>
        <v>-3.3414898140201189E-2</v>
      </c>
      <c r="IB47" s="395">
        <f t="shared" si="990"/>
        <v>1.3538004170317568E-4</v>
      </c>
      <c r="IC47" s="404">
        <f t="shared" si="991"/>
        <v>1.7411455654441209E-2</v>
      </c>
      <c r="ID47" s="395">
        <f t="shared" si="992"/>
        <v>1.2551656326516628E-4</v>
      </c>
      <c r="IE47" s="404">
        <f t="shared" si="993"/>
        <v>1.2160669973789047E-2</v>
      </c>
      <c r="IF47" s="395">
        <f t="shared" si="994"/>
        <v>-1.9270665438770457E-4</v>
      </c>
      <c r="IG47" s="404">
        <f t="shared" si="995"/>
        <v>-2.3979704600404102E-2</v>
      </c>
      <c r="IH47" s="395">
        <f t="shared" si="996"/>
        <v>2.3157903670508136E-2</v>
      </c>
      <c r="II47" s="404">
        <f t="shared" si="997"/>
        <v>2.9524837214189823</v>
      </c>
      <c r="IJ47" s="395">
        <f t="shared" si="998"/>
        <v>-2.2623016650721202E-2</v>
      </c>
      <c r="IK47" s="404">
        <f t="shared" si="999"/>
        <v>-0.72974091005031061</v>
      </c>
      <c r="IL47" s="395">
        <f t="shared" si="1000"/>
        <v>-1.8910665365301504E-5</v>
      </c>
      <c r="IM47" s="404">
        <f t="shared" si="1001"/>
        <v>-2.2570681812312246E-3</v>
      </c>
      <c r="IN47" s="395">
        <f t="shared" si="1002"/>
        <v>-3.1948993149337121E-4</v>
      </c>
      <c r="IO47" s="404">
        <f t="shared" si="1003"/>
        <v>-3.8218741764914022E-2</v>
      </c>
      <c r="IP47" s="395">
        <f t="shared" si="1004"/>
        <v>2.2594073928417641E-3</v>
      </c>
      <c r="IQ47" s="404">
        <f t="shared" si="1005"/>
        <v>0.28102013911262447</v>
      </c>
      <c r="IR47" s="395">
        <f t="shared" si="1006"/>
        <v>0.4321083815756831</v>
      </c>
      <c r="IS47" s="404">
        <f t="shared" si="1007"/>
        <v>126.45530428139318</v>
      </c>
      <c r="IT47" s="395">
        <f t="shared" si="317"/>
        <v>0</v>
      </c>
      <c r="IU47" s="404" t="e">
        <f t="shared" si="318"/>
        <v>#DIV/0!</v>
      </c>
      <c r="IV47" s="395">
        <f t="shared" si="319"/>
        <v>0</v>
      </c>
      <c r="IW47" s="404" t="e">
        <f t="shared" si="320"/>
        <v>#DIV/0!</v>
      </c>
      <c r="IX47" s="395">
        <f t="shared" si="321"/>
        <v>0</v>
      </c>
      <c r="IY47" s="404" t="e">
        <f t="shared" si="322"/>
        <v>#DIV/0!</v>
      </c>
      <c r="IZ47" s="395">
        <f t="shared" si="323"/>
        <v>0</v>
      </c>
      <c r="JA47" s="404" t="e">
        <f t="shared" si="324"/>
        <v>#DIV/0!</v>
      </c>
      <c r="JB47" s="395">
        <f t="shared" si="325"/>
        <v>0</v>
      </c>
      <c r="JC47" s="404" t="e">
        <f t="shared" si="326"/>
        <v>#DIV/0!</v>
      </c>
      <c r="JD47" s="395">
        <f t="shared" si="327"/>
        <v>0</v>
      </c>
      <c r="JE47" s="404" t="e">
        <f t="shared" si="328"/>
        <v>#DIV/0!</v>
      </c>
      <c r="JF47" s="395">
        <f t="shared" si="329"/>
        <v>0</v>
      </c>
      <c r="JG47" s="404" t="e">
        <f t="shared" si="330"/>
        <v>#DIV/0!</v>
      </c>
      <c r="JH47" s="395">
        <f t="shared" si="331"/>
        <v>0</v>
      </c>
      <c r="JI47" s="404" t="e">
        <f t="shared" si="332"/>
        <v>#DIV/0!</v>
      </c>
      <c r="JJ47" s="395">
        <f t="shared" si="333"/>
        <v>0</v>
      </c>
      <c r="JK47" s="404" t="e">
        <f t="shared" si="334"/>
        <v>#DIV/0!</v>
      </c>
      <c r="JL47" s="395">
        <f t="shared" si="335"/>
        <v>0</v>
      </c>
      <c r="JM47" s="404" t="e">
        <f t="shared" si="336"/>
        <v>#DIV/0!</v>
      </c>
      <c r="JN47" s="395">
        <f t="shared" si="337"/>
        <v>0</v>
      </c>
      <c r="JO47" s="404" t="e">
        <f t="shared" si="338"/>
        <v>#DIV/0!</v>
      </c>
      <c r="JP47" s="395">
        <f t="shared" si="339"/>
        <v>0</v>
      </c>
      <c r="JQ47" s="404" t="e">
        <f t="shared" si="340"/>
        <v>#DIV/0!</v>
      </c>
      <c r="JR47" s="640">
        <f t="shared" si="1008"/>
        <v>8.3856260955887177E-3</v>
      </c>
      <c r="JS47" s="1077">
        <f t="shared" si="1009"/>
        <v>1.0299426873211679E-2</v>
      </c>
      <c r="JT47" s="682">
        <f>(JS47-JR47)*100</f>
        <v>0.1913800777622961</v>
      </c>
      <c r="JU47" s="117">
        <f>IF(ISERROR((JT47/JR47)/100),0,(JT47/JR47)/100)</f>
        <v>0.228223957973719</v>
      </c>
      <c r="JV47" s="698"/>
      <c r="JW47" s="698"/>
      <c r="JX47" s="698"/>
      <c r="JY47" s="2" t="str">
        <f t="shared" si="1011"/>
        <v>Cost as % of System Implementation</v>
      </c>
      <c r="JZ47" s="292" t="e">
        <f>#REF!</f>
        <v>#REF!</v>
      </c>
      <c r="KA47" s="292" t="e">
        <f>#REF!</f>
        <v>#REF!</v>
      </c>
      <c r="KB47" s="292" t="e">
        <f>#REF!</f>
        <v>#REF!</v>
      </c>
      <c r="KC47" s="292" t="e">
        <f>#REF!</f>
        <v>#REF!</v>
      </c>
      <c r="KD47" s="292" t="e">
        <f>#REF!</f>
        <v>#REF!</v>
      </c>
      <c r="KE47" s="292" t="e">
        <f>#REF!</f>
        <v>#REF!</v>
      </c>
      <c r="KF47" s="292" t="e">
        <f>#REF!</f>
        <v>#REF!</v>
      </c>
      <c r="KG47" s="292" t="e">
        <f>#REF!</f>
        <v>#REF!</v>
      </c>
      <c r="KH47" s="292" t="e">
        <f>#REF!</f>
        <v>#REF!</v>
      </c>
      <c r="KI47" s="292" t="e">
        <f>#REF!</f>
        <v>#REF!</v>
      </c>
      <c r="KJ47" s="292" t="e">
        <f>#REF!</f>
        <v>#REF!</v>
      </c>
      <c r="KK47" s="293">
        <f t="shared" si="1012"/>
        <v>8.8951244754300485E-3</v>
      </c>
      <c r="KL47" s="293">
        <f t="shared" si="1012"/>
        <v>7.6896613159759203E-3</v>
      </c>
      <c r="KM47" s="293">
        <f t="shared" si="1012"/>
        <v>7.8854844030897091E-3</v>
      </c>
      <c r="KN47" s="293">
        <f t="shared" si="1012"/>
        <v>7.7865536299089036E-3</v>
      </c>
      <c r="KO47" s="293">
        <f t="shared" si="1012"/>
        <v>7.6586944905147085E-3</v>
      </c>
      <c r="KP47" s="293">
        <f t="shared" si="1012"/>
        <v>2.8801923365628271E-2</v>
      </c>
      <c r="KQ47" s="293">
        <f t="shared" si="1012"/>
        <v>7.8679093819097254E-3</v>
      </c>
      <c r="KR47" s="293">
        <f t="shared" si="1012"/>
        <v>8.5418296461158335E-3</v>
      </c>
      <c r="KS47" s="293">
        <f t="shared" si="1012"/>
        <v>8.164241145411635E-3</v>
      </c>
      <c r="KT47" s="293">
        <f t="shared" si="1012"/>
        <v>7.7991098252933495E-3</v>
      </c>
      <c r="KU47" s="293">
        <f t="shared" si="1012"/>
        <v>8.0902217777370274E-3</v>
      </c>
      <c r="KV47" s="293">
        <f t="shared" si="1012"/>
        <v>8.2929884623269921E-3</v>
      </c>
      <c r="KW47" s="293">
        <f t="shared" si="1013"/>
        <v>8.5479585354735921E-3</v>
      </c>
      <c r="KX47" s="293">
        <f t="shared" si="1013"/>
        <v>8.7922379660443431E-3</v>
      </c>
      <c r="KY47" s="293">
        <f t="shared" si="1013"/>
        <v>7.8458876673521624E-3</v>
      </c>
      <c r="KZ47" s="293">
        <f t="shared" si="1013"/>
        <v>1.1262971545574771E-2</v>
      </c>
      <c r="LA47" s="293">
        <f t="shared" si="1013"/>
        <v>9.1986772467391974E-3</v>
      </c>
      <c r="LB47" s="293">
        <f t="shared" si="1013"/>
        <v>9.9028268978323709E-3</v>
      </c>
      <c r="LC47" s="293">
        <f t="shared" si="1013"/>
        <v>2.4609103509247023E-2</v>
      </c>
      <c r="LD47" s="293">
        <f t="shared" si="1013"/>
        <v>9.9007470592657621E-3</v>
      </c>
      <c r="LE47" s="293">
        <f t="shared" si="1013"/>
        <v>9.724731154237885E-3</v>
      </c>
      <c r="LF47" s="293">
        <f t="shared" si="1013"/>
        <v>8.4354820522799401E-3</v>
      </c>
      <c r="LG47" s="293">
        <f t="shared" si="1013"/>
        <v>1.2829583371273172E-2</v>
      </c>
      <c r="LH47" s="293">
        <f t="shared" si="1013"/>
        <v>1.2557316848432009E-2</v>
      </c>
      <c r="LI47" s="803">
        <f t="shared" si="1014"/>
        <v>8.8090824100168184E-3</v>
      </c>
      <c r="LJ47" s="803">
        <f t="shared" si="1014"/>
        <v>8.887947485928761E-3</v>
      </c>
      <c r="LK47" s="803">
        <f t="shared" si="1014"/>
        <v>8.8813272171603761E-3</v>
      </c>
      <c r="LL47" s="803">
        <f t="shared" si="1014"/>
        <v>8.7675815922580308E-3</v>
      </c>
      <c r="LM47" s="803">
        <f t="shared" si="1014"/>
        <v>9.1024056225880567E-3</v>
      </c>
      <c r="LN47" s="803">
        <f t="shared" si="1014"/>
        <v>9.4897753708901161E-3</v>
      </c>
      <c r="LO47" s="803">
        <f t="shared" si="1014"/>
        <v>2.9313269880962885E-2</v>
      </c>
      <c r="LP47" s="803">
        <f t="shared" si="1014"/>
        <v>9.435385423125808E-3</v>
      </c>
      <c r="LQ47" s="803">
        <f t="shared" si="1014"/>
        <v>9.1529632331874295E-3</v>
      </c>
      <c r="LR47" s="803">
        <f t="shared" si="1014"/>
        <v>9.3172267783221442E-3</v>
      </c>
      <c r="LS47" s="803">
        <f t="shared" si="1014"/>
        <v>9.8541225951411342E-3</v>
      </c>
      <c r="LT47" s="803">
        <f t="shared" si="1014"/>
        <v>2.4602854176514928E-2</v>
      </c>
      <c r="LU47" s="915">
        <f t="shared" si="1015"/>
        <v>9.0150611642278236E-3</v>
      </c>
      <c r="LV47" s="915">
        <f t="shared" si="1015"/>
        <v>9.3129272348690343E-3</v>
      </c>
      <c r="LW47" s="915">
        <f t="shared" si="1015"/>
        <v>9.2459758137459422E-3</v>
      </c>
      <c r="LX47" s="915">
        <f t="shared" si="1015"/>
        <v>1.064940386229917E-2</v>
      </c>
      <c r="LY47" s="915">
        <f t="shared" si="1015"/>
        <v>9.7967434138322238E-3</v>
      </c>
      <c r="LZ47" s="915">
        <f t="shared" si="1015"/>
        <v>1.0791165608330771E-2</v>
      </c>
      <c r="MA47" s="915">
        <f t="shared" si="1015"/>
        <v>3.0779386753006444E-2</v>
      </c>
      <c r="MB47" s="915">
        <f t="shared" si="1015"/>
        <v>1.0577223340883018E-2</v>
      </c>
      <c r="MC47" s="915">
        <f t="shared" si="1015"/>
        <v>9.5318271036100351E-3</v>
      </c>
      <c r="MD47" s="915">
        <f t="shared" si="1015"/>
        <v>7.3745044958524308E-3</v>
      </c>
      <c r="ME47" s="915">
        <f t="shared" si="1015"/>
        <v>1.0674471812524157E-2</v>
      </c>
      <c r="MF47" s="915">
        <f t="shared" si="1015"/>
        <v>1.0872703872684112E-2</v>
      </c>
      <c r="MG47" s="974">
        <f t="shared" si="1016"/>
        <v>1.0300372263974636E-2</v>
      </c>
      <c r="MH47" s="974">
        <f t="shared" si="1016"/>
        <v>9.9870842690038281E-3</v>
      </c>
      <c r="MI47" s="974">
        <f t="shared" si="1016"/>
        <v>1.0050731255955006E-2</v>
      </c>
      <c r="MJ47" s="974">
        <f t="shared" si="1016"/>
        <v>1.0319695244695018E-2</v>
      </c>
      <c r="MK47" s="974">
        <f t="shared" si="1016"/>
        <v>9.1045903872844572E-3</v>
      </c>
      <c r="ML47" s="974">
        <f t="shared" si="1016"/>
        <v>9.0032569746266878E-3</v>
      </c>
      <c r="MM47" s="974">
        <f t="shared" si="1016"/>
        <v>7.9884062749034611E-3</v>
      </c>
      <c r="MN47" s="974">
        <f t="shared" si="1016"/>
        <v>2.8945444154946379E-2</v>
      </c>
      <c r="MO47" s="974">
        <f t="shared" si="1016"/>
        <v>9.9802075962422254E-3</v>
      </c>
      <c r="MP47" s="974">
        <f t="shared" si="1016"/>
        <v>7.978118552888375E-3</v>
      </c>
      <c r="MQ47" s="974">
        <f t="shared" si="1016"/>
        <v>8.3856260955887177E-3</v>
      </c>
      <c r="MR47" s="974">
        <f t="shared" si="1016"/>
        <v>1.0243767783738675E-2</v>
      </c>
      <c r="MS47" s="1170">
        <f t="shared" si="1017"/>
        <v>7.8568812656548675E-3</v>
      </c>
      <c r="MT47" s="1170">
        <f t="shared" si="1017"/>
        <v>8.0351554047818907E-3</v>
      </c>
      <c r="MU47" s="1170">
        <f t="shared" si="1017"/>
        <v>7.7753431068610145E-3</v>
      </c>
      <c r="MV47" s="1170">
        <f t="shared" si="1017"/>
        <v>7.9107231485641902E-3</v>
      </c>
      <c r="MW47" s="1170">
        <f t="shared" si="1017"/>
        <v>8.0362397118293565E-3</v>
      </c>
      <c r="MX47" s="1170">
        <f t="shared" si="1017"/>
        <v>7.8435330574416519E-3</v>
      </c>
      <c r="MY47" s="1170">
        <f t="shared" si="1017"/>
        <v>3.1001436727949788E-2</v>
      </c>
      <c r="MZ47" s="1170">
        <f t="shared" si="1017"/>
        <v>8.3784200772285874E-3</v>
      </c>
      <c r="NA47" s="1170">
        <f t="shared" si="1017"/>
        <v>8.3595094118632859E-3</v>
      </c>
      <c r="NB47" s="1170">
        <f t="shared" si="1017"/>
        <v>8.0400194803699147E-3</v>
      </c>
      <c r="NC47" s="1170">
        <f t="shared" si="1017"/>
        <v>1.0299426873211679E-2</v>
      </c>
      <c r="ND47" s="1170">
        <f t="shared" si="1017"/>
        <v>0</v>
      </c>
      <c r="NE47" s="1192">
        <f t="shared" si="1018"/>
        <v>0</v>
      </c>
      <c r="NF47" s="1192">
        <f t="shared" si="1018"/>
        <v>0</v>
      </c>
      <c r="NG47" s="1192">
        <f t="shared" si="1018"/>
        <v>0</v>
      </c>
      <c r="NH47" s="1192">
        <f t="shared" si="1018"/>
        <v>0</v>
      </c>
      <c r="NI47" s="1192">
        <f t="shared" si="1018"/>
        <v>0</v>
      </c>
      <c r="NJ47" s="1192">
        <f t="shared" si="1018"/>
        <v>0</v>
      </c>
      <c r="NK47" s="1192">
        <f t="shared" si="1018"/>
        <v>0</v>
      </c>
      <c r="NL47" s="1192">
        <f t="shared" si="1018"/>
        <v>0</v>
      </c>
      <c r="NM47" s="1192">
        <f t="shared" si="1018"/>
        <v>0</v>
      </c>
      <c r="NN47" s="1192">
        <f t="shared" si="1018"/>
        <v>0</v>
      </c>
      <c r="NO47" s="1192">
        <f t="shared" si="1018"/>
        <v>0</v>
      </c>
      <c r="NP47" s="1192">
        <f t="shared" si="1018"/>
        <v>0</v>
      </c>
    </row>
    <row r="48" spans="1:380" s="2" customFormat="1" x14ac:dyDescent="0.25">
      <c r="A48" s="764"/>
      <c r="B48" s="56">
        <v>7.4</v>
      </c>
      <c r="C48" s="7"/>
      <c r="D48" s="119"/>
      <c r="E48" s="1239" t="s">
        <v>92</v>
      </c>
      <c r="F48" s="1239"/>
      <c r="G48" s="1240"/>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884"/>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885"/>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886"/>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887"/>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05">
        <v>337549.33999999997</v>
      </c>
      <c r="CX48" s="647">
        <v>364754.64</v>
      </c>
      <c r="CY48" s="648">
        <v>353592.33</v>
      </c>
      <c r="CZ48" s="140">
        <f>SUM(CN48:CY48)</f>
        <v>3955984.86</v>
      </c>
      <c r="DA48" s="160">
        <f>SUM(CN48:CY48)/$CZ$4</f>
        <v>329665.40499999997</v>
      </c>
      <c r="DB48" s="647">
        <v>350713.94</v>
      </c>
      <c r="DC48" s="648">
        <v>356562.23999999993</v>
      </c>
      <c r="DD48" s="1131">
        <v>341221.77</v>
      </c>
      <c r="DE48" s="648">
        <v>348615.02</v>
      </c>
      <c r="DF48" s="869">
        <v>347410.22</v>
      </c>
      <c r="DG48" s="649">
        <v>344893.9</v>
      </c>
      <c r="DH48" s="647">
        <v>379818</v>
      </c>
      <c r="DI48" s="649">
        <v>382784.38</v>
      </c>
      <c r="DJ48" s="647">
        <v>389141.24</v>
      </c>
      <c r="DK48" s="649">
        <v>344779.91</v>
      </c>
      <c r="DL48" s="647">
        <v>396335.54</v>
      </c>
      <c r="DM48" s="649"/>
      <c r="DN48" s="140">
        <f>SUM(DB48:DM48)</f>
        <v>3982276.16</v>
      </c>
      <c r="DO48" s="160">
        <f>SUM(DB48:DM48)/$DN$4</f>
        <v>362025.10545454547</v>
      </c>
      <c r="DP48" s="647"/>
      <c r="DQ48" s="648"/>
      <c r="DR48" s="1131"/>
      <c r="DS48" s="648"/>
      <c r="DT48" s="869"/>
      <c r="DU48" s="649"/>
      <c r="DV48" s="647"/>
      <c r="DW48" s="649"/>
      <c r="DX48" s="647"/>
      <c r="DY48" s="649"/>
      <c r="DZ48" s="647"/>
      <c r="EA48" s="649"/>
      <c r="EB48" s="140">
        <f>SUM(DP48:EA48)</f>
        <v>0</v>
      </c>
      <c r="EC48" s="160" t="e">
        <f>SUM(DP48:EA48)/$EB$4</f>
        <v>#DIV/0!</v>
      </c>
      <c r="ED48" s="680">
        <f t="shared" si="888"/>
        <v>-39759.140000000014</v>
      </c>
      <c r="EE48" s="663">
        <f t="shared" si="889"/>
        <v>-0.11585595273534366</v>
      </c>
      <c r="EF48" s="680">
        <f t="shared" si="890"/>
        <v>-194.51999999996042</v>
      </c>
      <c r="EG48" s="663">
        <f t="shared" si="891"/>
        <v>-6.4109531721582322E-4</v>
      </c>
      <c r="EH48" s="680">
        <f t="shared" si="892"/>
        <v>-7264.6000000000349</v>
      </c>
      <c r="EI48" s="663">
        <f t="shared" si="893"/>
        <v>-2.3957889835128438E-2</v>
      </c>
      <c r="EJ48" s="680">
        <f t="shared" si="894"/>
        <v>18589.360000000044</v>
      </c>
      <c r="EK48" s="663">
        <f t="shared" si="895"/>
        <v>6.2810570784949837E-2</v>
      </c>
      <c r="EL48" s="680">
        <f t="shared" si="896"/>
        <v>-10671.97000000003</v>
      </c>
      <c r="EM48" s="663">
        <f t="shared" si="897"/>
        <v>-3.3927904145517128E-2</v>
      </c>
      <c r="EN48" s="680">
        <f t="shared" si="898"/>
        <v>44808.820000000007</v>
      </c>
      <c r="EO48" s="663">
        <f t="shared" si="899"/>
        <v>0.14745734360693719</v>
      </c>
      <c r="EP48" s="680">
        <f t="shared" si="900"/>
        <v>-49360.599999999977</v>
      </c>
      <c r="EQ48" s="663">
        <f t="shared" si="901"/>
        <v>-0.1415620290972395</v>
      </c>
      <c r="ER48" s="680">
        <f t="shared" si="902"/>
        <v>56521.459999999963</v>
      </c>
      <c r="ES48" s="663">
        <f t="shared" si="903"/>
        <v>0.18882991651440992</v>
      </c>
      <c r="ET48" s="680">
        <f t="shared" si="904"/>
        <v>-32276.959999999963</v>
      </c>
      <c r="EU48" s="663">
        <f t="shared" si="905"/>
        <v>-9.070481213834608E-2</v>
      </c>
      <c r="EV48" s="680">
        <f t="shared" si="906"/>
        <v>19809.559999999998</v>
      </c>
      <c r="EW48" s="109">
        <f t="shared" si="907"/>
        <v>6.1222018003505331E-2</v>
      </c>
      <c r="EX48" s="680">
        <f t="shared" si="908"/>
        <v>-56636.020000000019</v>
      </c>
      <c r="EY48" s="663">
        <f t="shared" si="909"/>
        <v>-0.16493745376279381</v>
      </c>
      <c r="EZ48" s="680">
        <f t="shared" si="910"/>
        <v>63943.789999999979</v>
      </c>
      <c r="FA48" s="663">
        <f t="shared" si="911"/>
        <v>0.22300054665723887</v>
      </c>
      <c r="FB48" s="680">
        <f t="shared" si="912"/>
        <v>-57128.320000000007</v>
      </c>
      <c r="FC48" s="663">
        <f t="shared" si="913"/>
        <v>-0.16290422780412392</v>
      </c>
      <c r="FD48" s="327">
        <f t="shared" si="914"/>
        <v>9761.1200000000536</v>
      </c>
      <c r="FE48" s="402">
        <f t="shared" si="915"/>
        <v>3.3251053232302791E-2</v>
      </c>
      <c r="FF48" s="327">
        <f t="shared" si="916"/>
        <v>-4214.2000000000116</v>
      </c>
      <c r="FG48" s="402">
        <f t="shared" si="917"/>
        <v>-1.3893607971057867E-2</v>
      </c>
      <c r="FH48" s="327">
        <f t="shared" si="918"/>
        <v>1827.5100000000093</v>
      </c>
      <c r="FI48" s="402">
        <f t="shared" si="919"/>
        <v>6.1099250918924672E-3</v>
      </c>
      <c r="FJ48" s="327">
        <f t="shared" si="920"/>
        <v>20266.469999999972</v>
      </c>
      <c r="FK48" s="402">
        <f t="shared" si="921"/>
        <v>6.7345533959176487E-2</v>
      </c>
      <c r="FL48" s="327">
        <f t="shared" si="922"/>
        <v>-14489.200000000012</v>
      </c>
      <c r="FM48" s="402">
        <f t="shared" si="923"/>
        <v>-4.5109712629349707E-2</v>
      </c>
      <c r="FN48" s="327">
        <f t="shared" si="924"/>
        <v>3189.4800000000396</v>
      </c>
      <c r="FO48" s="402">
        <f t="shared" si="925"/>
        <v>1.0399011548110475E-2</v>
      </c>
      <c r="FP48" s="327">
        <f t="shared" si="926"/>
        <v>31297.02999999997</v>
      </c>
      <c r="FQ48" s="402">
        <f t="shared" si="927"/>
        <v>0.10099093447744645</v>
      </c>
      <c r="FR48" s="327">
        <f t="shared" si="928"/>
        <v>-3494.6699999999837</v>
      </c>
      <c r="FS48" s="402">
        <f t="shared" si="929"/>
        <v>-1.0242399077856658E-2</v>
      </c>
      <c r="FT48" s="327">
        <f t="shared" si="930"/>
        <v>-37064.600000000035</v>
      </c>
      <c r="FU48" s="402">
        <f t="shared" si="931"/>
        <v>-0.10975542443130895</v>
      </c>
      <c r="FV48" s="327">
        <f t="shared" si="932"/>
        <v>-2860.3499999999767</v>
      </c>
      <c r="FW48" s="402">
        <f t="shared" si="933"/>
        <v>-9.5142929104305562E-3</v>
      </c>
      <c r="FX48" s="327">
        <f t="shared" si="934"/>
        <v>-3425.5499999999884</v>
      </c>
      <c r="FY48" s="402">
        <f t="shared" si="935"/>
        <v>-1.1503750073754865E-2</v>
      </c>
      <c r="FZ48" s="327">
        <f t="shared" si="936"/>
        <v>11374.890000000014</v>
      </c>
      <c r="GA48" s="402">
        <f t="shared" si="937"/>
        <v>3.8643931743319239E-2</v>
      </c>
      <c r="GB48" s="327">
        <f t="shared" si="938"/>
        <v>3142.6900000000023</v>
      </c>
      <c r="GC48" s="402">
        <f t="shared" si="939"/>
        <v>1.0279428174528094E-2</v>
      </c>
      <c r="GD48" s="327">
        <f t="shared" si="940"/>
        <v>-11114.620000000054</v>
      </c>
      <c r="GE48" s="402">
        <f t="shared" si="941"/>
        <v>-3.5984918388012377E-2</v>
      </c>
      <c r="GF48" s="327">
        <f t="shared" si="942"/>
        <v>29599.070000000007</v>
      </c>
      <c r="GG48" s="402">
        <f t="shared" si="943"/>
        <v>9.9407726278405092E-2</v>
      </c>
      <c r="GH48" s="327">
        <f t="shared" si="944"/>
        <v>-17332.909999999974</v>
      </c>
      <c r="GI48" s="402">
        <f t="shared" si="945"/>
        <v>-5.2948635402442344E-2</v>
      </c>
      <c r="GJ48" s="327">
        <f t="shared" si="946"/>
        <v>67671.63</v>
      </c>
      <c r="GK48" s="402">
        <f t="shared" si="947"/>
        <v>0.21828123041459405</v>
      </c>
      <c r="GL48" s="327">
        <f t="shared" si="948"/>
        <v>-50290.97000000003</v>
      </c>
      <c r="GM48" s="402">
        <f t="shared" si="949"/>
        <v>-0.13315338600888069</v>
      </c>
      <c r="GN48" s="327">
        <f t="shared" si="950"/>
        <v>43011.380000000005</v>
      </c>
      <c r="GO48" s="402">
        <f t="shared" si="951"/>
        <v>0.13137215446841588</v>
      </c>
      <c r="GP48" s="327">
        <f t="shared" si="952"/>
        <v>-96608.979999999981</v>
      </c>
      <c r="GQ48" s="402">
        <f t="shared" si="953"/>
        <v>-0.2608146346712672</v>
      </c>
      <c r="GR48" s="327">
        <f t="shared" si="954"/>
        <v>24113.940000000002</v>
      </c>
      <c r="GS48" s="402">
        <f t="shared" si="955"/>
        <v>8.8070259453277872E-2</v>
      </c>
      <c r="GT48" s="327">
        <f t="shared" si="956"/>
        <v>22151.679999999993</v>
      </c>
      <c r="GU48" s="402">
        <f t="shared" si="957"/>
        <v>7.4355111474194602E-2</v>
      </c>
      <c r="GV48" s="327">
        <f t="shared" si="958"/>
        <v>31314.659999999974</v>
      </c>
      <c r="GW48" s="402">
        <f t="shared" si="959"/>
        <v>9.7837198009704446E-2</v>
      </c>
      <c r="GX48" s="327">
        <f t="shared" si="960"/>
        <v>-35103.369999999995</v>
      </c>
      <c r="GY48" s="402">
        <f t="shared" si="961"/>
        <v>-9.9900388099938148E-2</v>
      </c>
      <c r="GZ48" s="327">
        <f t="shared" si="962"/>
        <v>2938.2400000000489</v>
      </c>
      <c r="HA48" s="402">
        <f t="shared" si="963"/>
        <v>9.2899859254615379E-3</v>
      </c>
      <c r="HB48" s="327">
        <f t="shared" si="964"/>
        <v>-49331.870000000054</v>
      </c>
      <c r="HC48" s="402">
        <f t="shared" si="965"/>
        <v>-0.15453946463456295</v>
      </c>
      <c r="HD48" s="327">
        <f t="shared" si="966"/>
        <v>73734.840000000026</v>
      </c>
      <c r="HE48" s="402">
        <f t="shared" si="967"/>
        <v>0.27320662535748347</v>
      </c>
      <c r="HF48" s="327">
        <f t="shared" si="968"/>
        <v>-24816.02999999997</v>
      </c>
      <c r="HG48" s="402">
        <f t="shared" si="969"/>
        <v>-7.2219071469205739E-2</v>
      </c>
      <c r="HH48" s="327">
        <f t="shared" si="970"/>
        <v>-2288.4200000000419</v>
      </c>
      <c r="HI48" s="402">
        <f t="shared" si="971"/>
        <v>-7.1781063521703711E-3</v>
      </c>
      <c r="HJ48" s="327">
        <f t="shared" si="972"/>
        <v>-23930.26999999996</v>
      </c>
      <c r="HK48" s="402">
        <f t="shared" si="973"/>
        <v>-7.5604980722842954E-2</v>
      </c>
      <c r="HL48" s="327">
        <f t="shared" si="974"/>
        <v>81283.949999999953</v>
      </c>
      <c r="HM48" s="402">
        <f t="shared" si="975"/>
        <v>0.27781136704576304</v>
      </c>
      <c r="HN48" s="327">
        <f t="shared" si="976"/>
        <v>-24569.729999999981</v>
      </c>
      <c r="HO48" s="402">
        <f t="shared" si="977"/>
        <v>-6.5717169292631772E-2</v>
      </c>
      <c r="HP48" s="327">
        <f t="shared" si="978"/>
        <v>-11751.72000000003</v>
      </c>
      <c r="HQ48" s="402">
        <f t="shared" si="979"/>
        <v>-3.3643528021357935E-2</v>
      </c>
      <c r="HR48" s="327">
        <f t="shared" si="980"/>
        <v>27205.300000000047</v>
      </c>
      <c r="HS48" s="402">
        <f t="shared" si="981"/>
        <v>8.0596513683007201E-2</v>
      </c>
      <c r="HT48" s="327">
        <f t="shared" si="982"/>
        <v>-11162.309999999998</v>
      </c>
      <c r="HU48" s="402">
        <f t="shared" si="983"/>
        <v>-3.0602242647276529E-2</v>
      </c>
      <c r="HV48" s="327">
        <f t="shared" si="984"/>
        <v>-2878.390000000014</v>
      </c>
      <c r="HW48" s="402">
        <f t="shared" si="985"/>
        <v>-8.1404197879518872E-3</v>
      </c>
      <c r="HX48" s="327">
        <f t="shared" si="986"/>
        <v>5848.2999999999302</v>
      </c>
      <c r="HY48" s="402">
        <f t="shared" si="987"/>
        <v>1.6675413586354538E-2</v>
      </c>
      <c r="HZ48" s="327">
        <f t="shared" si="988"/>
        <v>-15340.469999999914</v>
      </c>
      <c r="IA48" s="402">
        <f t="shared" si="989"/>
        <v>-4.4957477361423664E-2</v>
      </c>
      <c r="IB48" s="327">
        <f t="shared" si="990"/>
        <v>7393.25</v>
      </c>
      <c r="IC48" s="402">
        <f t="shared" si="991"/>
        <v>2.1666993873222098E-2</v>
      </c>
      <c r="ID48" s="327">
        <f t="shared" si="992"/>
        <v>-1204.8000000000466</v>
      </c>
      <c r="IE48" s="402">
        <f t="shared" si="993"/>
        <v>-3.3279459955887418E-3</v>
      </c>
      <c r="IF48" s="327">
        <f t="shared" si="994"/>
        <v>-2516.3199999999488</v>
      </c>
      <c r="IG48" s="402">
        <f t="shared" si="995"/>
        <v>-7.2430799531457337E-3</v>
      </c>
      <c r="IH48" s="327">
        <f t="shared" si="996"/>
        <v>34924.099999999977</v>
      </c>
      <c r="II48" s="402">
        <f t="shared" si="997"/>
        <v>0.1012604166092818</v>
      </c>
      <c r="IJ48" s="327">
        <f t="shared" si="998"/>
        <v>2966.3800000000047</v>
      </c>
      <c r="IK48" s="402">
        <f t="shared" si="999"/>
        <v>7.8100037386327256E-3</v>
      </c>
      <c r="IL48" s="327">
        <f t="shared" si="1000"/>
        <v>6356.859999999986</v>
      </c>
      <c r="IM48" s="402">
        <f t="shared" si="1001"/>
        <v>1.660689498354135E-2</v>
      </c>
      <c r="IN48" s="327">
        <f t="shared" si="1002"/>
        <v>-44361.330000000016</v>
      </c>
      <c r="IO48" s="402">
        <f t="shared" si="1003"/>
        <v>-0.11399801778911949</v>
      </c>
      <c r="IP48" s="327">
        <f t="shared" si="1004"/>
        <v>51555.630000000005</v>
      </c>
      <c r="IQ48" s="402">
        <f t="shared" si="1005"/>
        <v>0.14953200144405168</v>
      </c>
      <c r="IR48" s="327">
        <f t="shared" si="1006"/>
        <v>-18589.29718942926</v>
      </c>
      <c r="IS48" s="402">
        <f t="shared" si="1007"/>
        <v>-0.99999662115474741</v>
      </c>
      <c r="IT48" s="327">
        <f t="shared" si="317"/>
        <v>0</v>
      </c>
      <c r="IU48" s="402" t="e">
        <f t="shared" si="318"/>
        <v>#DIV/0!</v>
      </c>
      <c r="IV48" s="327">
        <f t="shared" si="319"/>
        <v>0</v>
      </c>
      <c r="IW48" s="402" t="e">
        <f t="shared" si="320"/>
        <v>#DIV/0!</v>
      </c>
      <c r="IX48" s="327">
        <f t="shared" si="321"/>
        <v>0</v>
      </c>
      <c r="IY48" s="402" t="e">
        <f t="shared" si="322"/>
        <v>#DIV/0!</v>
      </c>
      <c r="IZ48" s="327">
        <f t="shared" si="323"/>
        <v>0</v>
      </c>
      <c r="JA48" s="402" t="e">
        <f t="shared" si="324"/>
        <v>#DIV/0!</v>
      </c>
      <c r="JB48" s="327">
        <f t="shared" si="325"/>
        <v>0</v>
      </c>
      <c r="JC48" s="402" t="e">
        <f t="shared" si="326"/>
        <v>#DIV/0!</v>
      </c>
      <c r="JD48" s="327">
        <f t="shared" si="327"/>
        <v>0</v>
      </c>
      <c r="JE48" s="402" t="e">
        <f t="shared" si="328"/>
        <v>#DIV/0!</v>
      </c>
      <c r="JF48" s="327">
        <f t="shared" si="329"/>
        <v>0</v>
      </c>
      <c r="JG48" s="402" t="e">
        <f t="shared" si="330"/>
        <v>#DIV/0!</v>
      </c>
      <c r="JH48" s="327">
        <f t="shared" si="331"/>
        <v>0</v>
      </c>
      <c r="JI48" s="402" t="e">
        <f t="shared" si="332"/>
        <v>#DIV/0!</v>
      </c>
      <c r="JJ48" s="327">
        <f t="shared" si="333"/>
        <v>0</v>
      </c>
      <c r="JK48" s="402" t="e">
        <f t="shared" si="334"/>
        <v>#DIV/0!</v>
      </c>
      <c r="JL48" s="327">
        <f t="shared" si="335"/>
        <v>0</v>
      </c>
      <c r="JM48" s="402" t="e">
        <f t="shared" si="336"/>
        <v>#DIV/0!</v>
      </c>
      <c r="JN48" s="327">
        <f t="shared" si="337"/>
        <v>0</v>
      </c>
      <c r="JO48" s="402" t="e">
        <f t="shared" si="338"/>
        <v>#DIV/0!</v>
      </c>
      <c r="JP48" s="327">
        <f t="shared" si="339"/>
        <v>0</v>
      </c>
      <c r="JQ48" s="402" t="e">
        <f t="shared" si="340"/>
        <v>#DIV/0!</v>
      </c>
      <c r="JR48" s="647">
        <f t="shared" si="1008"/>
        <v>364754.64</v>
      </c>
      <c r="JS48" s="1075">
        <f t="shared" si="1009"/>
        <v>396335.54</v>
      </c>
      <c r="JT48" s="662">
        <f>JS48-JR48</f>
        <v>31580.899999999965</v>
      </c>
      <c r="JU48" s="109">
        <f t="shared" si="1010"/>
        <v>8.6581215251984089E-2</v>
      </c>
      <c r="JV48" s="698"/>
      <c r="JW48" s="698"/>
      <c r="JX48" s="698"/>
      <c r="JY48" s="2" t="str">
        <f t="shared" si="1011"/>
        <v>Service Center Costs</v>
      </c>
      <c r="JZ48" s="288" t="e">
        <f>#REF!</f>
        <v>#REF!</v>
      </c>
      <c r="KA48" s="288" t="e">
        <f>#REF!</f>
        <v>#REF!</v>
      </c>
      <c r="KB48" s="288" t="e">
        <f>#REF!</f>
        <v>#REF!</v>
      </c>
      <c r="KC48" s="288" t="e">
        <f>#REF!</f>
        <v>#REF!</v>
      </c>
      <c r="KD48" s="288" t="e">
        <f>#REF!</f>
        <v>#REF!</v>
      </c>
      <c r="KE48" s="288" t="e">
        <f>#REF!</f>
        <v>#REF!</v>
      </c>
      <c r="KF48" s="288" t="e">
        <f>#REF!</f>
        <v>#REF!</v>
      </c>
      <c r="KG48" s="288" t="e">
        <f>#REF!</f>
        <v>#REF!</v>
      </c>
      <c r="KH48" s="288" t="e">
        <f>#REF!</f>
        <v>#REF!</v>
      </c>
      <c r="KI48" s="288" t="e">
        <f>#REF!</f>
        <v>#REF!</v>
      </c>
      <c r="KJ48" s="288" t="e">
        <f>#REF!</f>
        <v>#REF!</v>
      </c>
      <c r="KK48" s="289">
        <f t="shared" si="1012"/>
        <v>292824.03999999998</v>
      </c>
      <c r="KL48" s="289">
        <f t="shared" si="1012"/>
        <v>278002.14999999997</v>
      </c>
      <c r="KM48" s="289">
        <f t="shared" si="1012"/>
        <v>284766.60000000003</v>
      </c>
      <c r="KN48" s="289">
        <f t="shared" si="1012"/>
        <v>305211.06</v>
      </c>
      <c r="KO48" s="289">
        <f t="shared" si="1012"/>
        <v>297521.93</v>
      </c>
      <c r="KP48" s="289">
        <f t="shared" si="1012"/>
        <v>297414.31</v>
      </c>
      <c r="KQ48" s="289">
        <f t="shared" si="1012"/>
        <v>334325.42</v>
      </c>
      <c r="KR48" s="289">
        <f t="shared" si="1012"/>
        <v>359399.4</v>
      </c>
      <c r="KS48" s="289">
        <f t="shared" si="1012"/>
        <v>303883.44</v>
      </c>
      <c r="KT48" s="289">
        <f t="shared" si="1012"/>
        <v>298736.75</v>
      </c>
      <c r="KU48" s="289">
        <f t="shared" si="1012"/>
        <v>304236.69</v>
      </c>
      <c r="KV48" s="289">
        <f t="shared" si="1012"/>
        <v>343177.36</v>
      </c>
      <c r="KW48" s="289">
        <f t="shared" si="1013"/>
        <v>303418.21999999997</v>
      </c>
      <c r="KX48" s="289">
        <f t="shared" si="1013"/>
        <v>303223.7</v>
      </c>
      <c r="KY48" s="289">
        <f t="shared" si="1013"/>
        <v>295959.09999999998</v>
      </c>
      <c r="KZ48" s="289">
        <f t="shared" si="1013"/>
        <v>314548.46000000002</v>
      </c>
      <c r="LA48" s="289">
        <f t="shared" si="1013"/>
        <v>303876.49</v>
      </c>
      <c r="LB48" s="289">
        <f t="shared" si="1013"/>
        <v>348685.31</v>
      </c>
      <c r="LC48" s="289">
        <f t="shared" si="1013"/>
        <v>299324.71000000002</v>
      </c>
      <c r="LD48" s="289">
        <f t="shared" si="1013"/>
        <v>355846.17</v>
      </c>
      <c r="LE48" s="289">
        <f t="shared" si="1013"/>
        <v>323569.21000000002</v>
      </c>
      <c r="LF48" s="289">
        <f t="shared" si="1013"/>
        <v>343378.77</v>
      </c>
      <c r="LG48" s="289">
        <f t="shared" si="1013"/>
        <v>286742.75</v>
      </c>
      <c r="LH48" s="289">
        <f t="shared" si="1013"/>
        <v>350686.54</v>
      </c>
      <c r="LI48" s="801">
        <f t="shared" si="1014"/>
        <v>293558.21999999997</v>
      </c>
      <c r="LJ48" s="801">
        <f t="shared" si="1014"/>
        <v>303319.34000000003</v>
      </c>
      <c r="LK48" s="801">
        <f t="shared" si="1014"/>
        <v>299105.14</v>
      </c>
      <c r="LL48" s="801">
        <f t="shared" si="1014"/>
        <v>300932.65000000002</v>
      </c>
      <c r="LM48" s="801">
        <f t="shared" si="1014"/>
        <v>321199.12</v>
      </c>
      <c r="LN48" s="801">
        <f t="shared" si="1014"/>
        <v>306709.92</v>
      </c>
      <c r="LO48" s="801">
        <f t="shared" si="1014"/>
        <v>309899.40000000002</v>
      </c>
      <c r="LP48" s="801">
        <f t="shared" si="1014"/>
        <v>341196.43</v>
      </c>
      <c r="LQ48" s="801">
        <f t="shared" si="1014"/>
        <v>337701.76</v>
      </c>
      <c r="LR48" s="801">
        <f t="shared" si="1014"/>
        <v>300637.15999999997</v>
      </c>
      <c r="LS48" s="801">
        <f t="shared" si="1014"/>
        <v>297776.81</v>
      </c>
      <c r="LT48" s="801">
        <f t="shared" si="1014"/>
        <v>294351.26</v>
      </c>
      <c r="LU48" s="913">
        <f t="shared" si="1015"/>
        <v>305726.15000000002</v>
      </c>
      <c r="LV48" s="913">
        <f t="shared" si="1015"/>
        <v>308868.84000000003</v>
      </c>
      <c r="LW48" s="913">
        <f t="shared" si="1015"/>
        <v>297754.21999999997</v>
      </c>
      <c r="LX48" s="913">
        <f t="shared" si="1015"/>
        <v>327353.28999999998</v>
      </c>
      <c r="LY48" s="913">
        <f t="shared" si="1015"/>
        <v>310020.38</v>
      </c>
      <c r="LZ48" s="913">
        <f t="shared" si="1015"/>
        <v>377692.01</v>
      </c>
      <c r="MA48" s="913">
        <f t="shared" si="1015"/>
        <v>327401.03999999998</v>
      </c>
      <c r="MB48" s="913">
        <f t="shared" si="1015"/>
        <v>370412.42</v>
      </c>
      <c r="MC48" s="913">
        <f t="shared" si="1015"/>
        <v>273803.44</v>
      </c>
      <c r="MD48" s="913">
        <f t="shared" si="1015"/>
        <v>297917.38</v>
      </c>
      <c r="ME48" s="913">
        <f t="shared" si="1015"/>
        <v>320069.06</v>
      </c>
      <c r="MF48" s="913">
        <f t="shared" si="1015"/>
        <v>351383.72</v>
      </c>
      <c r="MG48" s="972">
        <f t="shared" si="1016"/>
        <v>316280.34999999998</v>
      </c>
      <c r="MH48" s="972">
        <f t="shared" si="1016"/>
        <v>319218.59000000003</v>
      </c>
      <c r="MI48" s="972">
        <f t="shared" si="1016"/>
        <v>269886.71999999997</v>
      </c>
      <c r="MJ48" s="972">
        <f t="shared" si="1016"/>
        <v>343621.56</v>
      </c>
      <c r="MK48" s="972">
        <f t="shared" si="1016"/>
        <v>318805.53000000003</v>
      </c>
      <c r="ML48" s="972">
        <f t="shared" si="1016"/>
        <v>316517.11</v>
      </c>
      <c r="MM48" s="972">
        <f t="shared" si="1016"/>
        <v>292586.84000000003</v>
      </c>
      <c r="MN48" s="972">
        <f t="shared" si="1016"/>
        <v>373870.79</v>
      </c>
      <c r="MO48" s="972">
        <f t="shared" si="1016"/>
        <v>349301.06</v>
      </c>
      <c r="MP48" s="972">
        <f t="shared" si="1016"/>
        <v>337549.33999999997</v>
      </c>
      <c r="MQ48" s="972">
        <f t="shared" si="1016"/>
        <v>364754.64</v>
      </c>
      <c r="MR48" s="972">
        <f t="shared" si="1016"/>
        <v>353592.33</v>
      </c>
      <c r="MS48" s="1168">
        <f t="shared" si="1017"/>
        <v>350713.94</v>
      </c>
      <c r="MT48" s="1168">
        <f t="shared" si="1017"/>
        <v>356562.23999999993</v>
      </c>
      <c r="MU48" s="1168">
        <f t="shared" si="1017"/>
        <v>341221.77</v>
      </c>
      <c r="MV48" s="1168">
        <f t="shared" si="1017"/>
        <v>348615.02</v>
      </c>
      <c r="MW48" s="1168">
        <f t="shared" si="1017"/>
        <v>347410.22</v>
      </c>
      <c r="MX48" s="1168">
        <f t="shared" si="1017"/>
        <v>344893.9</v>
      </c>
      <c r="MY48" s="1168">
        <f t="shared" si="1017"/>
        <v>379818</v>
      </c>
      <c r="MZ48" s="1168">
        <f t="shared" si="1017"/>
        <v>382784.38</v>
      </c>
      <c r="NA48" s="1168">
        <f t="shared" si="1017"/>
        <v>389141.24</v>
      </c>
      <c r="NB48" s="1168">
        <f t="shared" si="1017"/>
        <v>344779.91</v>
      </c>
      <c r="NC48" s="1168">
        <f t="shared" si="1017"/>
        <v>396335.54</v>
      </c>
      <c r="ND48" s="1168">
        <f t="shared" si="1017"/>
        <v>0</v>
      </c>
      <c r="NE48" s="1190">
        <f t="shared" si="1018"/>
        <v>0</v>
      </c>
      <c r="NF48" s="1190">
        <f t="shared" si="1018"/>
        <v>0</v>
      </c>
      <c r="NG48" s="1190">
        <f t="shared" si="1018"/>
        <v>0</v>
      </c>
      <c r="NH48" s="1190">
        <f t="shared" si="1018"/>
        <v>0</v>
      </c>
      <c r="NI48" s="1190">
        <f t="shared" si="1018"/>
        <v>0</v>
      </c>
      <c r="NJ48" s="1190">
        <f t="shared" si="1018"/>
        <v>0</v>
      </c>
      <c r="NK48" s="1190">
        <f t="shared" si="1018"/>
        <v>0</v>
      </c>
      <c r="NL48" s="1190">
        <f t="shared" si="1018"/>
        <v>0</v>
      </c>
      <c r="NM48" s="1190">
        <f t="shared" si="1018"/>
        <v>0</v>
      </c>
      <c r="NN48" s="1190">
        <f t="shared" si="1018"/>
        <v>0</v>
      </c>
      <c r="NO48" s="1190">
        <f t="shared" si="1018"/>
        <v>0</v>
      </c>
      <c r="NP48" s="1190">
        <f t="shared" si="1018"/>
        <v>0</v>
      </c>
    </row>
    <row r="49" spans="1:380" s="87" customFormat="1" x14ac:dyDescent="0.25">
      <c r="A49" s="768"/>
      <c r="B49" s="85">
        <v>7.5</v>
      </c>
      <c r="C49" s="86"/>
      <c r="D49" s="455"/>
      <c r="E49" s="1257" t="s">
        <v>221</v>
      </c>
      <c r="F49" s="1257"/>
      <c r="G49" s="1258"/>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078">V48/V22</f>
        <v>47.776128512880554</v>
      </c>
      <c r="W49" s="89">
        <f t="shared" si="1078"/>
        <v>51.34404639553663</v>
      </c>
      <c r="X49" s="88">
        <f t="shared" si="1078"/>
        <v>51.665070081328949</v>
      </c>
      <c r="Y49" s="89">
        <f t="shared" si="1078"/>
        <v>41.976308558867977</v>
      </c>
      <c r="Z49" s="88">
        <f t="shared" si="1078"/>
        <v>50.301429754804502</v>
      </c>
      <c r="AA49" s="89">
        <f t="shared" si="1078"/>
        <v>49.553390924956368</v>
      </c>
      <c r="AB49" s="88">
        <f t="shared" si="1078"/>
        <v>47.578596949891065</v>
      </c>
      <c r="AC49" s="89">
        <f t="shared" si="1078"/>
        <v>47.769614035087713</v>
      </c>
      <c r="AD49" s="88">
        <f t="shared" si="1078"/>
        <v>43.334614940871063</v>
      </c>
      <c r="AE49" s="89">
        <f t="shared" si="1078"/>
        <v>45.63790742218675</v>
      </c>
      <c r="AF49" s="88">
        <f t="shared" si="1078"/>
        <v>46.991349503499919</v>
      </c>
      <c r="AG49" s="89">
        <f t="shared" si="1078"/>
        <v>100.88102919099249</v>
      </c>
      <c r="AH49" s="143">
        <f t="shared" ref="AH49" si="1079">AH48/AH22</f>
        <v>51.618946458744468</v>
      </c>
      <c r="AI49" s="162">
        <v>51.62</v>
      </c>
      <c r="AJ49" s="389">
        <f>AJ48/AJ22</f>
        <v>43.265963356973991</v>
      </c>
      <c r="AK49" s="89">
        <f t="shared" ref="AK49:AU49" si="1080">AK48/AK22</f>
        <v>40.006065620952647</v>
      </c>
      <c r="AL49" s="88">
        <f t="shared" si="1080"/>
        <v>53.277193638914881</v>
      </c>
      <c r="AM49" s="89">
        <f t="shared" si="1080"/>
        <v>33.583963468309861</v>
      </c>
      <c r="AN49" s="88">
        <f t="shared" si="1080"/>
        <v>47.840799163852708</v>
      </c>
      <c r="AO49" s="89">
        <f t="shared" si="1080"/>
        <v>53.898932584269666</v>
      </c>
      <c r="AP49" s="642">
        <f t="shared" si="1080"/>
        <v>45.301547425474254</v>
      </c>
      <c r="AQ49" s="89">
        <f t="shared" si="1080"/>
        <v>51.637844827586207</v>
      </c>
      <c r="AR49" s="642">
        <f t="shared" si="1080"/>
        <v>49.989050830728736</v>
      </c>
      <c r="AS49" s="89">
        <f t="shared" si="1080"/>
        <v>45.174164524421592</v>
      </c>
      <c r="AT49" s="642">
        <f t="shared" si="1080"/>
        <v>36.597701190905809</v>
      </c>
      <c r="AU49" s="89">
        <f t="shared" si="1080"/>
        <v>54.386269413629158</v>
      </c>
      <c r="AV49" s="143">
        <f>AV48/AV22</f>
        <v>45.369247136445018</v>
      </c>
      <c r="AW49" s="162">
        <f t="shared" ref="AW49:BH49" si="1081">AW48/AW22</f>
        <v>45.369247136445018</v>
      </c>
      <c r="AX49" s="389">
        <f t="shared" si="1081"/>
        <v>42.018864423210076</v>
      </c>
      <c r="AY49" s="89">
        <f t="shared" si="1081"/>
        <v>43.604213402358354</v>
      </c>
      <c r="AZ49" s="88">
        <f t="shared" si="1081"/>
        <v>39.503350240256268</v>
      </c>
      <c r="BA49" s="89">
        <f t="shared" si="1081"/>
        <v>22.783460814138781</v>
      </c>
      <c r="BB49" s="88">
        <f t="shared" si="1081"/>
        <v>34.856215875200732</v>
      </c>
      <c r="BC49" s="89">
        <f t="shared" si="1081"/>
        <v>45.976438554852322</v>
      </c>
      <c r="BD49" s="642">
        <f t="shared" si="1081"/>
        <v>35.633894047619052</v>
      </c>
      <c r="BE49" s="89">
        <f t="shared" si="1081"/>
        <v>53.032216095380029</v>
      </c>
      <c r="BF49" s="642">
        <f t="shared" si="1081"/>
        <v>48.064350861556747</v>
      </c>
      <c r="BG49" s="89">
        <f t="shared" si="1081"/>
        <v>51.250562686567164</v>
      </c>
      <c r="BH49" s="642">
        <f t="shared" si="1081"/>
        <v>43.035081794987242</v>
      </c>
      <c r="BI49" s="89">
        <f t="shared" ref="BI49" si="1082">BI48/BI22</f>
        <v>49.323001406469757</v>
      </c>
      <c r="BJ49" s="143">
        <f t="shared" ref="BJ49:BO49" si="1083">BJ48/BJ22</f>
        <v>40.697836433202255</v>
      </c>
      <c r="BK49" s="162">
        <f t="shared" si="1083"/>
        <v>40.697836433202255</v>
      </c>
      <c r="BL49" s="389">
        <f t="shared" si="1083"/>
        <v>38.964457127687808</v>
      </c>
      <c r="BM49" s="89">
        <f t="shared" si="1083"/>
        <v>43.737467916366263</v>
      </c>
      <c r="BN49" s="88">
        <f t="shared" si="1083"/>
        <v>40.744468056123146</v>
      </c>
      <c r="BO49" s="89">
        <f t="shared" si="1083"/>
        <v>21.219337893103937</v>
      </c>
      <c r="BP49" s="88">
        <f t="shared" ref="BP49:BQ49" si="1084">BP48/BP22</f>
        <v>45.399168904593637</v>
      </c>
      <c r="BQ49" s="89">
        <f t="shared" si="1084"/>
        <v>43.972748387096772</v>
      </c>
      <c r="BR49" s="642">
        <f t="shared" ref="BR49" si="1085">BR48/BR22</f>
        <v>35.060459327978279</v>
      </c>
      <c r="BS49" s="89">
        <f t="shared" ref="BS49:BT49" si="1086">BS48/BS22</f>
        <v>48.212014978098061</v>
      </c>
      <c r="BT49" s="642">
        <f t="shared" si="1086"/>
        <v>42.034075180482951</v>
      </c>
      <c r="BU49" s="642">
        <f t="shared" ref="BU49:BV49" si="1087">BU48/BU22</f>
        <v>35.599426879810537</v>
      </c>
      <c r="BV49" s="642">
        <f t="shared" si="1087"/>
        <v>45.06989707885576</v>
      </c>
      <c r="BW49" s="642">
        <f t="shared" ref="BW49" si="1088">BW48/BW22</f>
        <v>40.03689608269859</v>
      </c>
      <c r="BX49" s="143">
        <f>BX48/BX22</f>
        <v>38.449595522635803</v>
      </c>
      <c r="BY49" s="162">
        <f>BY48/BY22</f>
        <v>38.449595522635803</v>
      </c>
      <c r="BZ49" s="642">
        <f t="shared" ref="BZ49:CA49" si="1089">BZ48/BZ22</f>
        <v>40.541857843787298</v>
      </c>
      <c r="CA49" s="89">
        <f t="shared" si="1089"/>
        <v>43.823615209988652</v>
      </c>
      <c r="CB49" s="88">
        <f t="shared" ref="CB49:CC49" si="1090">CB48/CB22</f>
        <v>43.903600707755821</v>
      </c>
      <c r="CC49" s="89">
        <f t="shared" si="1090"/>
        <v>44.910589930031549</v>
      </c>
      <c r="CD49" s="88">
        <f t="shared" ref="CD49:CE49" si="1091">CD48/CD22</f>
        <v>44.112177006260673</v>
      </c>
      <c r="CE49" s="89">
        <f t="shared" si="1091"/>
        <v>52.117015316682767</v>
      </c>
      <c r="CF49" s="642">
        <f t="shared" ref="CF49:CG49" si="1092">CF48/CF22</f>
        <v>47.566619206741244</v>
      </c>
      <c r="CG49" s="89">
        <f t="shared" si="1092"/>
        <v>48.938092218258681</v>
      </c>
      <c r="CH49" s="642">
        <f t="shared" ref="CH49:CI49" si="1093">CH48/CH22</f>
        <v>39.081278903796743</v>
      </c>
      <c r="CI49" s="642">
        <f t="shared" si="1093"/>
        <v>46.85709027996225</v>
      </c>
      <c r="CJ49" s="642">
        <f t="shared" ref="CJ49:CK49" si="1094">CJ48/CJ22</f>
        <v>53.811207128446533</v>
      </c>
      <c r="CK49" s="642">
        <f t="shared" si="1094"/>
        <v>53.860165542611888</v>
      </c>
      <c r="CL49" s="143">
        <f>CL48/CL22</f>
        <v>46.482366052653703</v>
      </c>
      <c r="CM49" s="162">
        <f>CM48/CM22</f>
        <v>46.482366052653703</v>
      </c>
      <c r="CN49" s="642">
        <f t="shared" ref="CN49:CO49" si="1095">CN48/CN22</f>
        <v>47.354446773469078</v>
      </c>
      <c r="CO49" s="89">
        <f t="shared" si="1095"/>
        <v>44.764912354508489</v>
      </c>
      <c r="CP49" s="88">
        <f t="shared" ref="CP49:CQ49" si="1096">CP48/CP22</f>
        <v>43.649801067442986</v>
      </c>
      <c r="CQ49" s="89">
        <f t="shared" si="1096"/>
        <v>46.795800081710475</v>
      </c>
      <c r="CR49" s="88">
        <f t="shared" ref="CR49:CS49" si="1097">CR48/CR22</f>
        <v>52.599493482923613</v>
      </c>
      <c r="CS49" s="89">
        <f t="shared" si="1097"/>
        <v>52.290948290104076</v>
      </c>
      <c r="CT49" s="222">
        <f t="shared" ref="CT49:CU49" si="1098">CT48/CT22</f>
        <v>42.092769385699903</v>
      </c>
      <c r="CU49" s="89">
        <f t="shared" si="1098"/>
        <v>56.78474939246658</v>
      </c>
      <c r="CV49" s="642">
        <f t="shared" ref="CV49:CW49" si="1099">CV48/CV22</f>
        <v>56.512062773014073</v>
      </c>
      <c r="CW49" s="1078">
        <f t="shared" si="1099"/>
        <v>64.85097790585975</v>
      </c>
      <c r="CX49" s="642">
        <f t="shared" ref="CX49:CY49" si="1100">CX48/CX22</f>
        <v>64.217366197183097</v>
      </c>
      <c r="CY49" s="89">
        <f t="shared" si="1100"/>
        <v>64.477084245076583</v>
      </c>
      <c r="CZ49" s="143">
        <f>CZ48/CZ22</f>
        <v>52.372871648904479</v>
      </c>
      <c r="DA49" s="162">
        <f>DA48/DA22</f>
        <v>52.372871648904479</v>
      </c>
      <c r="DB49" s="642">
        <f t="shared" ref="DB49:DC49" si="1101">DB48/DB22</f>
        <v>65.554007476635519</v>
      </c>
      <c r="DC49" s="89">
        <f t="shared" si="1101"/>
        <v>59.200106259339186</v>
      </c>
      <c r="DD49" s="88">
        <f t="shared" ref="DD49:DE49" si="1102">DD48/DD22</f>
        <v>69.808054418985279</v>
      </c>
      <c r="DE49" s="89">
        <f t="shared" si="1102"/>
        <v>62.186054227613276</v>
      </c>
      <c r="DF49" s="88">
        <f t="shared" ref="DF49:DG49" si="1103">DF48/DF22</f>
        <v>70.712440464074902</v>
      </c>
      <c r="DG49" s="89">
        <f t="shared" si="1103"/>
        <v>75.337243337702063</v>
      </c>
      <c r="DH49" s="222">
        <f t="shared" ref="DH49:DI49" si="1104">DH48/DH22</f>
        <v>56.537362310211371</v>
      </c>
      <c r="DI49" s="89">
        <f t="shared" si="1104"/>
        <v>60.672750039625932</v>
      </c>
      <c r="DJ49" s="642">
        <f t="shared" ref="DJ49:DK49" si="1105">DJ48/DJ22</f>
        <v>64.759733732734233</v>
      </c>
      <c r="DK49" s="89">
        <f t="shared" si="1105"/>
        <v>57.063871234690495</v>
      </c>
      <c r="DL49" s="642">
        <f t="shared" ref="DL49" si="1106">DL48/DL22</f>
        <v>72.735463387777571</v>
      </c>
      <c r="DM49" s="89"/>
      <c r="DN49" s="143">
        <f>DN48/DN22</f>
        <v>64.349618809081363</v>
      </c>
      <c r="DO49" s="162">
        <f>DO48/DO22</f>
        <v>64.349618809081363</v>
      </c>
      <c r="DP49" s="642"/>
      <c r="DQ49" s="89"/>
      <c r="DR49" s="88"/>
      <c r="DS49" s="89"/>
      <c r="DT49" s="88"/>
      <c r="DU49" s="89"/>
      <c r="DV49" s="222"/>
      <c r="DW49" s="89"/>
      <c r="DX49" s="642"/>
      <c r="DY49" s="89"/>
      <c r="DZ49" s="642"/>
      <c r="EA49" s="89"/>
      <c r="EB49" s="143" t="e">
        <f>EB48/EB22</f>
        <v>#DIV/0!</v>
      </c>
      <c r="EC49" s="162" t="e">
        <f>EC48/EC22</f>
        <v>#DIV/0!</v>
      </c>
      <c r="ED49" s="680">
        <f t="shared" si="888"/>
        <v>-12.367404990419082</v>
      </c>
      <c r="EE49" s="663">
        <f t="shared" si="889"/>
        <v>-0.22739939921894733</v>
      </c>
      <c r="EF49" s="680">
        <f t="shared" si="890"/>
        <v>1.5853489791482787</v>
      </c>
      <c r="EG49" s="663">
        <f t="shared" si="891"/>
        <v>3.7729457968706435E-2</v>
      </c>
      <c r="EH49" s="680">
        <f t="shared" si="892"/>
        <v>-4.1008631621020868</v>
      </c>
      <c r="EI49" s="663">
        <f t="shared" si="893"/>
        <v>-9.4047406021554092E-2</v>
      </c>
      <c r="EJ49" s="680">
        <f t="shared" si="894"/>
        <v>-16.719889426117486</v>
      </c>
      <c r="EK49" s="663">
        <f t="shared" si="895"/>
        <v>-0.42325244123418482</v>
      </c>
      <c r="EL49" s="680">
        <f t="shared" si="896"/>
        <v>12.072755061061951</v>
      </c>
      <c r="EM49" s="663">
        <f t="shared" si="897"/>
        <v>0.52989118552041647</v>
      </c>
      <c r="EN49" s="680">
        <f t="shared" si="898"/>
        <v>11.12022267965159</v>
      </c>
      <c r="EO49" s="663">
        <f t="shared" si="899"/>
        <v>0.31903126602917709</v>
      </c>
      <c r="EP49" s="680">
        <f t="shared" si="900"/>
        <v>-10.342544507233271</v>
      </c>
      <c r="EQ49" s="663">
        <f t="shared" si="901"/>
        <v>-0.22495314627065052</v>
      </c>
      <c r="ER49" s="680">
        <f t="shared" si="902"/>
        <v>17.398322047760978</v>
      </c>
      <c r="ES49" s="663">
        <f t="shared" si="903"/>
        <v>0.48825205644128811</v>
      </c>
      <c r="ET49" s="680">
        <f t="shared" si="904"/>
        <v>-4.9678652338232823</v>
      </c>
      <c r="EU49" s="663">
        <f t="shared" si="905"/>
        <v>-9.3676365039854784E-2</v>
      </c>
      <c r="EV49" s="680">
        <f t="shared" si="906"/>
        <v>3.1862118250104174</v>
      </c>
      <c r="EW49" s="109">
        <f t="shared" si="907"/>
        <v>6.6290541074566792E-2</v>
      </c>
      <c r="EX49" s="680">
        <f t="shared" si="908"/>
        <v>-8.2154808915799222</v>
      </c>
      <c r="EY49" s="663">
        <f t="shared" si="909"/>
        <v>-0.16030030620001778</v>
      </c>
      <c r="EZ49" s="680">
        <f t="shared" si="910"/>
        <v>6.2879196114825149</v>
      </c>
      <c r="FA49" s="663">
        <f t="shared" si="911"/>
        <v>0.14611148275347152</v>
      </c>
      <c r="FB49" s="680">
        <f t="shared" si="912"/>
        <v>-10.358544278781949</v>
      </c>
      <c r="FC49" s="663">
        <f t="shared" si="913"/>
        <v>-0.21001447566861181</v>
      </c>
      <c r="FD49" s="327">
        <f t="shared" si="914"/>
        <v>4.7730107886784552</v>
      </c>
      <c r="FE49" s="402">
        <f t="shared" si="915"/>
        <v>0.12249652992821487</v>
      </c>
      <c r="FF49" s="327">
        <f t="shared" si="916"/>
        <v>-2.9929998602431169</v>
      </c>
      <c r="FG49" s="402">
        <f t="shared" si="917"/>
        <v>-6.8431027282289392E-2</v>
      </c>
      <c r="FH49" s="327">
        <f t="shared" si="918"/>
        <v>-19.52513016301921</v>
      </c>
      <c r="FI49" s="402">
        <f t="shared" si="919"/>
        <v>-0.47920935269358461</v>
      </c>
      <c r="FJ49" s="327">
        <f t="shared" si="920"/>
        <v>24.1798310114897</v>
      </c>
      <c r="FK49" s="402">
        <f t="shared" si="921"/>
        <v>1.1395186378245992</v>
      </c>
      <c r="FL49" s="327">
        <f t="shared" si="922"/>
        <v>-1.4264205174968652</v>
      </c>
      <c r="FM49" s="402">
        <f t="shared" si="923"/>
        <v>-3.1419529297870806E-2</v>
      </c>
      <c r="FN49" s="327">
        <f t="shared" si="924"/>
        <v>-8.9122890591184927</v>
      </c>
      <c r="FO49" s="402">
        <f t="shared" si="925"/>
        <v>-0.20267755339426743</v>
      </c>
      <c r="FP49" s="327">
        <f t="shared" si="926"/>
        <v>13.151555650119782</v>
      </c>
      <c r="FQ49" s="402">
        <f t="shared" si="927"/>
        <v>0.37511076301344487</v>
      </c>
      <c r="FR49" s="327">
        <f t="shared" si="928"/>
        <v>-6.1779397976151103</v>
      </c>
      <c r="FS49" s="402">
        <f t="shared" si="929"/>
        <v>-0.12814108268284677</v>
      </c>
      <c r="FT49" s="327">
        <f t="shared" si="930"/>
        <v>-6.4346483006724142</v>
      </c>
      <c r="FU49" s="402">
        <f t="shared" si="931"/>
        <v>-0.15308171460996287</v>
      </c>
      <c r="FV49" s="327">
        <f t="shared" si="932"/>
        <v>9.4704701990452236</v>
      </c>
      <c r="FW49" s="402">
        <f t="shared" si="933"/>
        <v>0.26602872655840987</v>
      </c>
      <c r="FX49" s="327">
        <f t="shared" si="934"/>
        <v>-5.0330009961571704</v>
      </c>
      <c r="FY49" s="402">
        <f t="shared" si="935"/>
        <v>-0.11167101152574783</v>
      </c>
      <c r="FZ49" s="327">
        <f t="shared" si="936"/>
        <v>0.50496176108870827</v>
      </c>
      <c r="GA49" s="402">
        <f t="shared" si="937"/>
        <v>1.2612410313868481E-2</v>
      </c>
      <c r="GB49" s="327">
        <f t="shared" si="938"/>
        <v>3.2817573662013544</v>
      </c>
      <c r="GC49" s="402">
        <f t="shared" si="939"/>
        <v>8.0947384770731629E-2</v>
      </c>
      <c r="GD49" s="327">
        <f t="shared" si="940"/>
        <v>7.9985497767168567E-2</v>
      </c>
      <c r="GE49" s="402">
        <f t="shared" si="941"/>
        <v>1.8251688589337922E-3</v>
      </c>
      <c r="GF49" s="327">
        <f t="shared" si="942"/>
        <v>1.0069892222757275</v>
      </c>
      <c r="GG49" s="402">
        <f t="shared" si="943"/>
        <v>2.29363698202967E-2</v>
      </c>
      <c r="GH49" s="327">
        <f t="shared" si="944"/>
        <v>-0.79841292377087569</v>
      </c>
      <c r="GI49" s="402">
        <f t="shared" si="945"/>
        <v>-1.7777832021684932E-2</v>
      </c>
      <c r="GJ49" s="327">
        <f t="shared" si="946"/>
        <v>8.0048383104220946</v>
      </c>
      <c r="GK49" s="402">
        <f t="shared" si="947"/>
        <v>0.18146550122171479</v>
      </c>
      <c r="GL49" s="327">
        <f t="shared" si="948"/>
        <v>-4.5503961099415235</v>
      </c>
      <c r="GM49" s="402">
        <f t="shared" si="949"/>
        <v>-8.7311141712386825E-2</v>
      </c>
      <c r="GN49" s="327">
        <f t="shared" si="950"/>
        <v>1.3714730115174376</v>
      </c>
      <c r="GO49" s="402">
        <f t="shared" si="951"/>
        <v>2.883267792391412E-2</v>
      </c>
      <c r="GP49" s="327">
        <f t="shared" si="952"/>
        <v>-9.8568133144619381</v>
      </c>
      <c r="GQ49" s="402">
        <f t="shared" si="953"/>
        <v>-0.20141392660959484</v>
      </c>
      <c r="GR49" s="327">
        <f t="shared" si="954"/>
        <v>7.7758113761655068</v>
      </c>
      <c r="GS49" s="402">
        <f t="shared" si="955"/>
        <v>0.19896512075018322</v>
      </c>
      <c r="GT49" s="327">
        <f t="shared" si="956"/>
        <v>6.9541168484842828</v>
      </c>
      <c r="GU49" s="402">
        <f t="shared" si="957"/>
        <v>0.14841119683136</v>
      </c>
      <c r="GV49" s="327">
        <f t="shared" si="958"/>
        <v>4.895841416535518E-2</v>
      </c>
      <c r="GW49" s="402">
        <f t="shared" si="959"/>
        <v>9.098181731640435E-4</v>
      </c>
      <c r="GX49" s="327">
        <f t="shared" si="960"/>
        <v>-6.5057187691428098</v>
      </c>
      <c r="GY49" s="402">
        <f t="shared" si="961"/>
        <v>-0.1207890600335374</v>
      </c>
      <c r="GZ49" s="327">
        <f t="shared" si="962"/>
        <v>-2.5895344189605893</v>
      </c>
      <c r="HA49" s="402">
        <f t="shared" si="963"/>
        <v>-5.468408133555492E-2</v>
      </c>
      <c r="HB49" s="327">
        <f t="shared" si="964"/>
        <v>-1.1151112870655027</v>
      </c>
      <c r="HC49" s="402">
        <f t="shared" si="965"/>
        <v>-2.4910386917203344E-2</v>
      </c>
      <c r="HD49" s="327">
        <f t="shared" si="966"/>
        <v>3.1459990142674883</v>
      </c>
      <c r="HE49" s="402">
        <f t="shared" si="967"/>
        <v>7.2073616312858524E-2</v>
      </c>
      <c r="HF49" s="327">
        <f t="shared" si="968"/>
        <v>5.8036934012131383</v>
      </c>
      <c r="HG49" s="402">
        <f t="shared" si="969"/>
        <v>0.12402167269454242</v>
      </c>
      <c r="HH49" s="327">
        <f t="shared" si="970"/>
        <v>-0.30854519281953685</v>
      </c>
      <c r="HI49" s="402">
        <f t="shared" si="971"/>
        <v>-5.8659346771030374E-3</v>
      </c>
      <c r="HJ49" s="327">
        <f t="shared" si="972"/>
        <v>-10.198178904404173</v>
      </c>
      <c r="HK49" s="402">
        <f t="shared" si="973"/>
        <v>-0.19502761448933509</v>
      </c>
      <c r="HL49" s="327">
        <f t="shared" si="974"/>
        <v>14.691980006766677</v>
      </c>
      <c r="HM49" s="402">
        <f t="shared" si="975"/>
        <v>0.34903809421857512</v>
      </c>
      <c r="HN49" s="327">
        <f t="shared" si="976"/>
        <v>-0.27268661945250727</v>
      </c>
      <c r="HO49" s="402">
        <f t="shared" si="977"/>
        <v>-4.8021101153029582E-3</v>
      </c>
      <c r="HP49" s="327">
        <f t="shared" si="978"/>
        <v>8.3389151328456776</v>
      </c>
      <c r="HQ49" s="402">
        <f t="shared" si="979"/>
        <v>0.14755991417867192</v>
      </c>
      <c r="HR49" s="327">
        <f t="shared" si="980"/>
        <v>-0.63361170867665351</v>
      </c>
      <c r="HS49" s="402">
        <f t="shared" si="981"/>
        <v>-9.7702722323852915E-3</v>
      </c>
      <c r="HT49" s="327">
        <f t="shared" si="982"/>
        <v>0.25971804789348596</v>
      </c>
      <c r="HU49" s="402">
        <f t="shared" si="983"/>
        <v>4.0443584543160306E-3</v>
      </c>
      <c r="HV49" s="327">
        <f t="shared" si="984"/>
        <v>1.0769232315589363</v>
      </c>
      <c r="HW49" s="402">
        <f t="shared" si="985"/>
        <v>1.6702418295864073E-2</v>
      </c>
      <c r="HX49" s="327">
        <f t="shared" si="986"/>
        <v>-6.3539012172963325</v>
      </c>
      <c r="HY49" s="402">
        <f t="shared" si="987"/>
        <v>-9.6926205763407575E-2</v>
      </c>
      <c r="HZ49" s="327">
        <f t="shared" si="988"/>
        <v>10.607948159646092</v>
      </c>
      <c r="IA49" s="402">
        <f t="shared" si="989"/>
        <v>0.15195879971066939</v>
      </c>
      <c r="IB49" s="327">
        <f t="shared" si="990"/>
        <v>-7.6220001913720026</v>
      </c>
      <c r="IC49" s="402">
        <f t="shared" si="991"/>
        <v>-0.10918511129998049</v>
      </c>
      <c r="ID49" s="327">
        <f t="shared" si="992"/>
        <v>8.5263862364616259</v>
      </c>
      <c r="IE49" s="402">
        <f t="shared" si="993"/>
        <v>0.13250095951241805</v>
      </c>
      <c r="IF49" s="327">
        <f t="shared" si="994"/>
        <v>4.6248028736271607</v>
      </c>
      <c r="IG49" s="402">
        <f t="shared" si="995"/>
        <v>6.5402959412449752E-2</v>
      </c>
      <c r="IH49" s="327">
        <f t="shared" si="996"/>
        <v>-18.799881027490692</v>
      </c>
      <c r="II49" s="402">
        <f t="shared" si="997"/>
        <v>-0.24954299088459486</v>
      </c>
      <c r="IJ49" s="327">
        <f t="shared" si="998"/>
        <v>4.1353877294145605</v>
      </c>
      <c r="IK49" s="402">
        <f t="shared" si="999"/>
        <v>7.3144334302763472E-2</v>
      </c>
      <c r="IL49" s="327">
        <f t="shared" si="1000"/>
        <v>4.0869836931083015</v>
      </c>
      <c r="IM49" s="402">
        <f t="shared" si="1001"/>
        <v>6.7361108412574922E-2</v>
      </c>
      <c r="IN49" s="327">
        <f t="shared" si="1002"/>
        <v>-7.6958624980437378</v>
      </c>
      <c r="IO49" s="402">
        <f t="shared" si="1003"/>
        <v>-0.11883715473267449</v>
      </c>
      <c r="IP49" s="327">
        <f t="shared" si="1004"/>
        <v>15.671592153087076</v>
      </c>
      <c r="IQ49" s="402">
        <f t="shared" si="1005"/>
        <v>0.27463247434849702</v>
      </c>
      <c r="IR49" s="327">
        <f t="shared" si="1006"/>
        <v>16.296636984883303</v>
      </c>
      <c r="IS49" s="402">
        <f t="shared" si="1007"/>
        <v>-0.97468569136748973</v>
      </c>
      <c r="IT49" s="327">
        <f t="shared" si="317"/>
        <v>0</v>
      </c>
      <c r="IU49" s="402" t="e">
        <f t="shared" si="318"/>
        <v>#DIV/0!</v>
      </c>
      <c r="IV49" s="327">
        <f t="shared" si="319"/>
        <v>0</v>
      </c>
      <c r="IW49" s="402" t="e">
        <f t="shared" si="320"/>
        <v>#DIV/0!</v>
      </c>
      <c r="IX49" s="327">
        <f t="shared" si="321"/>
        <v>0</v>
      </c>
      <c r="IY49" s="402" t="e">
        <f t="shared" si="322"/>
        <v>#DIV/0!</v>
      </c>
      <c r="IZ49" s="327">
        <f t="shared" si="323"/>
        <v>0</v>
      </c>
      <c r="JA49" s="402" t="e">
        <f t="shared" si="324"/>
        <v>#DIV/0!</v>
      </c>
      <c r="JB49" s="327">
        <f t="shared" si="325"/>
        <v>0</v>
      </c>
      <c r="JC49" s="402" t="e">
        <f t="shared" si="326"/>
        <v>#DIV/0!</v>
      </c>
      <c r="JD49" s="327">
        <f t="shared" si="327"/>
        <v>0</v>
      </c>
      <c r="JE49" s="402" t="e">
        <f t="shared" si="328"/>
        <v>#DIV/0!</v>
      </c>
      <c r="JF49" s="327">
        <f t="shared" si="329"/>
        <v>0</v>
      </c>
      <c r="JG49" s="402" t="e">
        <f t="shared" si="330"/>
        <v>#DIV/0!</v>
      </c>
      <c r="JH49" s="327">
        <f t="shared" si="331"/>
        <v>0</v>
      </c>
      <c r="JI49" s="402" t="e">
        <f t="shared" si="332"/>
        <v>#DIV/0!</v>
      </c>
      <c r="JJ49" s="327">
        <f t="shared" si="333"/>
        <v>0</v>
      </c>
      <c r="JK49" s="402" t="e">
        <f t="shared" si="334"/>
        <v>#DIV/0!</v>
      </c>
      <c r="JL49" s="327">
        <f t="shared" si="335"/>
        <v>0</v>
      </c>
      <c r="JM49" s="402" t="e">
        <f t="shared" si="336"/>
        <v>#DIV/0!</v>
      </c>
      <c r="JN49" s="327">
        <f t="shared" si="337"/>
        <v>0</v>
      </c>
      <c r="JO49" s="402" t="e">
        <f t="shared" si="338"/>
        <v>#DIV/0!</v>
      </c>
      <c r="JP49" s="327">
        <f t="shared" si="339"/>
        <v>0</v>
      </c>
      <c r="JQ49" s="402" t="e">
        <f t="shared" si="340"/>
        <v>#DIV/0!</v>
      </c>
      <c r="JR49" s="642">
        <f t="shared" si="1008"/>
        <v>64.217366197183097</v>
      </c>
      <c r="JS49" s="1078">
        <f t="shared" si="1009"/>
        <v>72.735463387777571</v>
      </c>
      <c r="JT49" s="706">
        <f>JS49-JR49</f>
        <v>8.5180971905944745</v>
      </c>
      <c r="JU49" s="114">
        <f t="shared" si="1010"/>
        <v>0.13264476098940542</v>
      </c>
      <c r="JV49" s="698"/>
      <c r="JW49" s="698"/>
      <c r="JX49" s="698"/>
      <c r="JY49" s="87" t="str">
        <f t="shared" si="1011"/>
        <v>Service Center Costs Per Ticket</v>
      </c>
      <c r="JZ49" s="294" t="e">
        <f>#REF!</f>
        <v>#REF!</v>
      </c>
      <c r="KA49" s="294" t="e">
        <f>#REF!</f>
        <v>#REF!</v>
      </c>
      <c r="KB49" s="294" t="e">
        <f>#REF!</f>
        <v>#REF!</v>
      </c>
      <c r="KC49" s="294" t="e">
        <f>#REF!</f>
        <v>#REF!</v>
      </c>
      <c r="KD49" s="294" t="e">
        <f>#REF!</f>
        <v>#REF!</v>
      </c>
      <c r="KE49" s="294" t="e">
        <f>#REF!</f>
        <v>#REF!</v>
      </c>
      <c r="KF49" s="294" t="e">
        <f>#REF!</f>
        <v>#REF!</v>
      </c>
      <c r="KG49" s="294" t="e">
        <f>#REF!</f>
        <v>#REF!</v>
      </c>
      <c r="KH49" s="294" t="e">
        <f>#REF!</f>
        <v>#REF!</v>
      </c>
      <c r="KI49" s="294" t="e">
        <f>#REF!</f>
        <v>#REF!</v>
      </c>
      <c r="KJ49" s="294" t="e">
        <f>#REF!</f>
        <v>#REF!</v>
      </c>
      <c r="KK49" s="295">
        <f t="shared" si="1012"/>
        <v>43.265963356973991</v>
      </c>
      <c r="KL49" s="295">
        <f t="shared" si="1012"/>
        <v>40.006065620952647</v>
      </c>
      <c r="KM49" s="295">
        <f t="shared" si="1012"/>
        <v>53.277193638914881</v>
      </c>
      <c r="KN49" s="295">
        <f t="shared" si="1012"/>
        <v>33.583963468309861</v>
      </c>
      <c r="KO49" s="295">
        <f t="shared" si="1012"/>
        <v>47.840799163852708</v>
      </c>
      <c r="KP49" s="295">
        <f t="shared" si="1012"/>
        <v>53.898932584269666</v>
      </c>
      <c r="KQ49" s="295">
        <f t="shared" si="1012"/>
        <v>45.301547425474254</v>
      </c>
      <c r="KR49" s="295">
        <f t="shared" si="1012"/>
        <v>51.637844827586207</v>
      </c>
      <c r="KS49" s="295">
        <f t="shared" si="1012"/>
        <v>49.989050830728736</v>
      </c>
      <c r="KT49" s="295">
        <f t="shared" si="1012"/>
        <v>45.174164524421592</v>
      </c>
      <c r="KU49" s="295">
        <f t="shared" si="1012"/>
        <v>36.597701190905809</v>
      </c>
      <c r="KV49" s="295">
        <f t="shared" si="1012"/>
        <v>54.386269413629158</v>
      </c>
      <c r="KW49" s="295">
        <f t="shared" si="1013"/>
        <v>42.018864423210076</v>
      </c>
      <c r="KX49" s="295">
        <f t="shared" si="1013"/>
        <v>43.604213402358354</v>
      </c>
      <c r="KY49" s="295">
        <f t="shared" si="1013"/>
        <v>39.503350240256268</v>
      </c>
      <c r="KZ49" s="295">
        <f t="shared" si="1013"/>
        <v>22.783460814138781</v>
      </c>
      <c r="LA49" s="295">
        <f t="shared" si="1013"/>
        <v>34.856215875200732</v>
      </c>
      <c r="LB49" s="295">
        <f t="shared" si="1013"/>
        <v>45.976438554852322</v>
      </c>
      <c r="LC49" s="295">
        <f t="shared" si="1013"/>
        <v>35.633894047619052</v>
      </c>
      <c r="LD49" s="295">
        <f t="shared" si="1013"/>
        <v>53.032216095380029</v>
      </c>
      <c r="LE49" s="295">
        <f t="shared" si="1013"/>
        <v>48.064350861556747</v>
      </c>
      <c r="LF49" s="295">
        <f t="shared" si="1013"/>
        <v>51.250562686567164</v>
      </c>
      <c r="LG49" s="295">
        <f t="shared" si="1013"/>
        <v>43.035081794987242</v>
      </c>
      <c r="LH49" s="295">
        <f t="shared" si="1013"/>
        <v>49.323001406469757</v>
      </c>
      <c r="LI49" s="804">
        <f t="shared" si="1014"/>
        <v>38.964457127687808</v>
      </c>
      <c r="LJ49" s="804">
        <f t="shared" si="1014"/>
        <v>43.737467916366263</v>
      </c>
      <c r="LK49" s="804">
        <f t="shared" si="1014"/>
        <v>40.744468056123146</v>
      </c>
      <c r="LL49" s="804">
        <f t="shared" si="1014"/>
        <v>21.219337893103937</v>
      </c>
      <c r="LM49" s="804">
        <f t="shared" si="1014"/>
        <v>45.399168904593637</v>
      </c>
      <c r="LN49" s="804">
        <f t="shared" si="1014"/>
        <v>43.972748387096772</v>
      </c>
      <c r="LO49" s="804">
        <f t="shared" si="1014"/>
        <v>35.060459327978279</v>
      </c>
      <c r="LP49" s="804">
        <f t="shared" si="1014"/>
        <v>48.212014978098061</v>
      </c>
      <c r="LQ49" s="804">
        <f t="shared" si="1014"/>
        <v>42.034075180482951</v>
      </c>
      <c r="LR49" s="804">
        <f t="shared" si="1014"/>
        <v>35.599426879810537</v>
      </c>
      <c r="LS49" s="804">
        <f t="shared" si="1014"/>
        <v>45.06989707885576</v>
      </c>
      <c r="LT49" s="804">
        <f t="shared" si="1014"/>
        <v>40.03689608269859</v>
      </c>
      <c r="LU49" s="916">
        <f t="shared" si="1015"/>
        <v>40.541857843787298</v>
      </c>
      <c r="LV49" s="916">
        <f t="shared" si="1015"/>
        <v>43.823615209988652</v>
      </c>
      <c r="LW49" s="916">
        <f t="shared" si="1015"/>
        <v>43.903600707755821</v>
      </c>
      <c r="LX49" s="916">
        <f t="shared" si="1015"/>
        <v>44.910589930031549</v>
      </c>
      <c r="LY49" s="916">
        <f t="shared" si="1015"/>
        <v>44.112177006260673</v>
      </c>
      <c r="LZ49" s="916">
        <f t="shared" si="1015"/>
        <v>52.117015316682767</v>
      </c>
      <c r="MA49" s="916">
        <f t="shared" si="1015"/>
        <v>47.566619206741244</v>
      </c>
      <c r="MB49" s="916">
        <f t="shared" si="1015"/>
        <v>48.938092218258681</v>
      </c>
      <c r="MC49" s="916">
        <f t="shared" si="1015"/>
        <v>39.081278903796743</v>
      </c>
      <c r="MD49" s="916">
        <f t="shared" si="1015"/>
        <v>46.85709027996225</v>
      </c>
      <c r="ME49" s="916">
        <f t="shared" si="1015"/>
        <v>53.811207128446533</v>
      </c>
      <c r="MF49" s="916">
        <f t="shared" si="1015"/>
        <v>53.860165542611888</v>
      </c>
      <c r="MG49" s="975">
        <f t="shared" si="1016"/>
        <v>47.354446773469078</v>
      </c>
      <c r="MH49" s="975">
        <f t="shared" si="1016"/>
        <v>44.764912354508489</v>
      </c>
      <c r="MI49" s="975">
        <f t="shared" si="1016"/>
        <v>43.649801067442986</v>
      </c>
      <c r="MJ49" s="975">
        <f t="shared" si="1016"/>
        <v>46.795800081710475</v>
      </c>
      <c r="MK49" s="975">
        <f t="shared" si="1016"/>
        <v>52.599493482923613</v>
      </c>
      <c r="ML49" s="975">
        <f t="shared" si="1016"/>
        <v>52.290948290104076</v>
      </c>
      <c r="MM49" s="975">
        <f t="shared" si="1016"/>
        <v>42.092769385699903</v>
      </c>
      <c r="MN49" s="975">
        <f t="shared" si="1016"/>
        <v>56.78474939246658</v>
      </c>
      <c r="MO49" s="975">
        <f t="shared" si="1016"/>
        <v>56.512062773014073</v>
      </c>
      <c r="MP49" s="975">
        <f t="shared" si="1016"/>
        <v>64.85097790585975</v>
      </c>
      <c r="MQ49" s="975">
        <f t="shared" si="1016"/>
        <v>64.217366197183097</v>
      </c>
      <c r="MR49" s="975">
        <f t="shared" si="1016"/>
        <v>64.477084245076583</v>
      </c>
      <c r="MS49" s="1171">
        <f t="shared" si="1017"/>
        <v>65.554007476635519</v>
      </c>
      <c r="MT49" s="1171">
        <f t="shared" si="1017"/>
        <v>59.200106259339186</v>
      </c>
      <c r="MU49" s="1171">
        <f t="shared" si="1017"/>
        <v>69.808054418985279</v>
      </c>
      <c r="MV49" s="1171">
        <f t="shared" si="1017"/>
        <v>62.186054227613276</v>
      </c>
      <c r="MW49" s="1171">
        <f t="shared" si="1017"/>
        <v>70.712440464074902</v>
      </c>
      <c r="MX49" s="1171">
        <f t="shared" si="1017"/>
        <v>75.337243337702063</v>
      </c>
      <c r="MY49" s="1171">
        <f t="shared" si="1017"/>
        <v>56.537362310211371</v>
      </c>
      <c r="MZ49" s="1171">
        <f t="shared" si="1017"/>
        <v>60.672750039625932</v>
      </c>
      <c r="NA49" s="1171">
        <f t="shared" si="1017"/>
        <v>64.759733732734233</v>
      </c>
      <c r="NB49" s="1171">
        <f t="shared" si="1017"/>
        <v>57.063871234690495</v>
      </c>
      <c r="NC49" s="1171">
        <f t="shared" si="1017"/>
        <v>72.735463387777571</v>
      </c>
      <c r="ND49" s="1171">
        <f t="shared" si="1017"/>
        <v>0</v>
      </c>
      <c r="NE49" s="1193">
        <f t="shared" si="1018"/>
        <v>0</v>
      </c>
      <c r="NF49" s="1193">
        <f t="shared" si="1018"/>
        <v>0</v>
      </c>
      <c r="NG49" s="1193">
        <f t="shared" si="1018"/>
        <v>0</v>
      </c>
      <c r="NH49" s="1193">
        <f t="shared" si="1018"/>
        <v>0</v>
      </c>
      <c r="NI49" s="1193">
        <f t="shared" si="1018"/>
        <v>0</v>
      </c>
      <c r="NJ49" s="1193">
        <f t="shared" si="1018"/>
        <v>0</v>
      </c>
      <c r="NK49" s="1193">
        <f t="shared" si="1018"/>
        <v>0</v>
      </c>
      <c r="NL49" s="1193">
        <f t="shared" si="1018"/>
        <v>0</v>
      </c>
      <c r="NM49" s="1193">
        <f t="shared" si="1018"/>
        <v>0</v>
      </c>
      <c r="NN49" s="1193">
        <f t="shared" si="1018"/>
        <v>0</v>
      </c>
      <c r="NO49" s="1193">
        <f t="shared" si="1018"/>
        <v>0</v>
      </c>
      <c r="NP49" s="1193">
        <f t="shared" si="1018"/>
        <v>0</v>
      </c>
    </row>
    <row r="50" spans="1:380" s="1" customFormat="1" ht="15.75" thickBot="1" x14ac:dyDescent="0.3">
      <c r="A50" s="765"/>
      <c r="B50" s="57">
        <v>7.6</v>
      </c>
      <c r="C50" s="4"/>
      <c r="D50" s="448"/>
      <c r="E50" s="1245" t="s">
        <v>93</v>
      </c>
      <c r="F50" s="1245"/>
      <c r="G50" s="1246"/>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07">V48/V45</f>
        <v>0.36401053048971238</v>
      </c>
      <c r="W50" s="188">
        <f t="shared" si="1107"/>
        <v>0.38015061192897082</v>
      </c>
      <c r="X50" s="189">
        <f t="shared" si="1107"/>
        <v>0.33838657078358619</v>
      </c>
      <c r="Y50" s="188">
        <f t="shared" si="1107"/>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08">AJ48/AJ45</f>
        <v>0.34749772691299174</v>
      </c>
      <c r="AK50" s="188">
        <f t="shared" ref="AK50:AP50" si="1109">AK48/AK45</f>
        <v>0.38162622581033506</v>
      </c>
      <c r="AL50" s="189">
        <f t="shared" si="1109"/>
        <v>0.38120443324751174</v>
      </c>
      <c r="AM50" s="188">
        <f t="shared" si="1109"/>
        <v>0.41376357709130496</v>
      </c>
      <c r="AN50" s="189">
        <f t="shared" si="1109"/>
        <v>0.41007331280949383</v>
      </c>
      <c r="AO50" s="618">
        <f t="shared" si="1109"/>
        <v>0.1090027964615671</v>
      </c>
      <c r="AP50" s="633">
        <f t="shared" si="1109"/>
        <v>0.44854634205400062</v>
      </c>
      <c r="AQ50" s="618">
        <f t="shared" ref="AQ50:AW50" si="1110">AQ48/AQ45</f>
        <v>0.44414391013359522</v>
      </c>
      <c r="AR50" s="633">
        <f t="shared" si="1110"/>
        <v>0.39290583624576592</v>
      </c>
      <c r="AS50" s="618">
        <f t="shared" si="1110"/>
        <v>0.40433458044897463</v>
      </c>
      <c r="AT50" s="633">
        <f t="shared" si="1110"/>
        <v>0.39696153846555315</v>
      </c>
      <c r="AU50" s="618">
        <f t="shared" si="1110"/>
        <v>0.43682233655593361</v>
      </c>
      <c r="AV50" s="144">
        <f t="shared" si="1110"/>
        <v>0.33242937951128659</v>
      </c>
      <c r="AW50" s="191">
        <f t="shared" si="1110"/>
        <v>0.33242937951128659</v>
      </c>
      <c r="AX50" s="383">
        <f t="shared" ref="AX50:BC50" si="1111">AX48/AX45</f>
        <v>0.37469381055344114</v>
      </c>
      <c r="AY50" s="188">
        <f t="shared" si="1111"/>
        <v>0.36404995239386395</v>
      </c>
      <c r="AZ50" s="189">
        <f t="shared" si="1111"/>
        <v>0.39818682100942093</v>
      </c>
      <c r="BA50" s="188">
        <f t="shared" si="1111"/>
        <v>0.29480296428057762</v>
      </c>
      <c r="BB50" s="189">
        <f t="shared" si="1111"/>
        <v>0.34871368400754271</v>
      </c>
      <c r="BC50" s="618">
        <f t="shared" si="1111"/>
        <v>0.37168217445385709</v>
      </c>
      <c r="BD50" s="633">
        <f t="shared" ref="BD50:BK50" si="1112">BD48/BD45</f>
        <v>0.12839379839573162</v>
      </c>
      <c r="BE50" s="618">
        <f t="shared" si="1112"/>
        <v>0.37939499744213473</v>
      </c>
      <c r="BF50" s="633">
        <f t="shared" si="1112"/>
        <v>0.35122615916502953</v>
      </c>
      <c r="BG50" s="618">
        <f t="shared" si="1112"/>
        <v>0.42969549911936383</v>
      </c>
      <c r="BH50" s="633">
        <f t="shared" si="1112"/>
        <v>0.23592673769166653</v>
      </c>
      <c r="BI50" s="618">
        <f t="shared" si="1112"/>
        <v>0.29479459350006015</v>
      </c>
      <c r="BJ50" s="144">
        <f t="shared" si="1112"/>
        <v>0.30253884530149555</v>
      </c>
      <c r="BK50" s="191">
        <f t="shared" si="1112"/>
        <v>0.3025388453014955</v>
      </c>
      <c r="BL50" s="383">
        <f t="shared" ref="BL50:BM50" si="1113">BL48/BL45</f>
        <v>0.35177165543275707</v>
      </c>
      <c r="BM50" s="188">
        <f t="shared" si="1113"/>
        <v>0.36024328327478439</v>
      </c>
      <c r="BN50" s="189">
        <f t="shared" ref="BN50:BO50" si="1114">BN48/BN45</f>
        <v>0.35550300397847495</v>
      </c>
      <c r="BO50" s="188">
        <f t="shared" si="1114"/>
        <v>0.36231537435325778</v>
      </c>
      <c r="BP50" s="189">
        <f t="shared" ref="BP50:BQ50" si="1115">BP48/BP45</f>
        <v>0.37249069799926604</v>
      </c>
      <c r="BQ50" s="618">
        <f t="shared" si="1115"/>
        <v>0.34116868374782694</v>
      </c>
      <c r="BR50" s="633">
        <f t="shared" ref="BR50" si="1116">BR48/BR45</f>
        <v>0.1115973131895532</v>
      </c>
      <c r="BS50" s="618">
        <f t="shared" ref="BS50:BT50" si="1117">BS48/BS45</f>
        <v>0.38171752824395239</v>
      </c>
      <c r="BT50" s="633">
        <f t="shared" si="1117"/>
        <v>0.389465395389967</v>
      </c>
      <c r="BU50" s="633">
        <f t="shared" ref="BU50:BV50" si="1118">BU48/BU45</f>
        <v>0.34060676046681465</v>
      </c>
      <c r="BV50" s="633">
        <f t="shared" si="1118"/>
        <v>0.31898494172056546</v>
      </c>
      <c r="BW50" s="633">
        <f t="shared" ref="BW50" si="1119">BW48/BW45</f>
        <v>0.12629253376281391</v>
      </c>
      <c r="BX50" s="144">
        <f>BX48/BX45</f>
        <v>0.26868603832173082</v>
      </c>
      <c r="BY50" s="191">
        <f t="shared" si="886"/>
        <v>0.31767976429666944</v>
      </c>
      <c r="BZ50" s="633">
        <f t="shared" ref="BZ50:CA50" si="1120">BZ48/BZ45</f>
        <v>0.35798199124050728</v>
      </c>
      <c r="CA50" s="188">
        <f t="shared" si="1120"/>
        <v>0.35009439447202656</v>
      </c>
      <c r="CB50" s="189">
        <f t="shared" ref="CB50:CC50" si="1121">CB48/CB45</f>
        <v>0.33994013462214884</v>
      </c>
      <c r="CC50" s="188">
        <f t="shared" si="1121"/>
        <v>0.32448055977057194</v>
      </c>
      <c r="CD50" s="189">
        <f t="shared" ref="CD50:CE50" si="1122">CD48/CD45</f>
        <v>0.33404561903349567</v>
      </c>
      <c r="CE50" s="618">
        <f t="shared" si="1122"/>
        <v>0.36945939073145784</v>
      </c>
      <c r="CF50" s="633">
        <f t="shared" ref="CF50:CG50" si="1123">CF48/CF45</f>
        <v>0.11228386714602694</v>
      </c>
      <c r="CG50" s="618">
        <f t="shared" si="1123"/>
        <v>0.36966738495900592</v>
      </c>
      <c r="CH50" s="633">
        <f t="shared" ref="CH50:CI50" si="1124">CH48/CH45</f>
        <v>0.30322151536271108</v>
      </c>
      <c r="CI50" s="633">
        <f t="shared" si="1124"/>
        <v>0.42644228818244767</v>
      </c>
      <c r="CJ50" s="633">
        <f t="shared" ref="CJ50:CK50" si="1125">CJ48/CJ45</f>
        <v>0.31651519886082274</v>
      </c>
      <c r="CK50" s="633">
        <f t="shared" si="1125"/>
        <v>0.3411468348179717</v>
      </c>
      <c r="CL50" s="144">
        <f>CL48/CL45</f>
        <v>0.29457684058561423</v>
      </c>
      <c r="CM50" s="191">
        <f t="shared" si="887"/>
        <v>0.32877326493326614</v>
      </c>
      <c r="CN50" s="633">
        <f t="shared" ref="CN50:CO50" si="1126">CN48/CN45</f>
        <v>0.32412800767051542</v>
      </c>
      <c r="CO50" s="188">
        <f t="shared" si="1126"/>
        <v>0.33740128350247461</v>
      </c>
      <c r="CP50" s="189">
        <f t="shared" ref="CP50:CQ50" si="1127">CP48/CP45</f>
        <v>0.28345304343562916</v>
      </c>
      <c r="CQ50" s="188">
        <f t="shared" si="1127"/>
        <v>0.35148824297009063</v>
      </c>
      <c r="CR50" s="189">
        <f t="shared" ref="CR50:CS50" si="1128">CR48/CR45</f>
        <v>0.36962616301237411</v>
      </c>
      <c r="CS50" s="618">
        <f t="shared" si="1128"/>
        <v>0.37110329917386081</v>
      </c>
      <c r="CT50" s="1028">
        <f t="shared" ref="CT50:CU50" si="1129">CT48/CT45</f>
        <v>0.38662676365100973</v>
      </c>
      <c r="CU50" s="618">
        <f t="shared" si="1129"/>
        <v>0.13634480257515244</v>
      </c>
      <c r="CV50" s="633">
        <f t="shared" ref="CV50:CW50" si="1130">CV48/CV45</f>
        <v>0.36945163960405486</v>
      </c>
      <c r="CW50" s="1099">
        <f t="shared" si="1130"/>
        <v>0.44661576326373004</v>
      </c>
      <c r="CX50" s="633">
        <f t="shared" ref="CX50:CY50" si="1131">CX48/CX45</f>
        <v>0.45915847110167618</v>
      </c>
      <c r="CY50" s="188">
        <f t="shared" si="1131"/>
        <v>0.36436812749682207</v>
      </c>
      <c r="CZ50" s="144">
        <f>CZ48/CZ45</f>
        <v>0.31567030890447245</v>
      </c>
      <c r="DA50" s="191">
        <f>SUM(CN50:CY50)/$CZ$4</f>
        <v>0.34998046728811577</v>
      </c>
      <c r="DB50" s="633">
        <f t="shared" ref="DB50:DC50" si="1132">DB48/DB45</f>
        <v>0.47119438662790852</v>
      </c>
      <c r="DC50" s="188">
        <f t="shared" si="1132"/>
        <v>0.4684231372986411</v>
      </c>
      <c r="DD50" s="189">
        <f t="shared" ref="DD50:DE50" si="1133">DD48/DD45</f>
        <v>0.46324894477075407</v>
      </c>
      <c r="DE50" s="188">
        <f t="shared" si="1133"/>
        <v>0.46518658128774593</v>
      </c>
      <c r="DF50" s="189">
        <f t="shared" ref="DF50:DG50" si="1134">DF48/DF45</f>
        <v>0.45633835992194505</v>
      </c>
      <c r="DG50" s="618">
        <f t="shared" si="1134"/>
        <v>0.46416356998997155</v>
      </c>
      <c r="DH50" s="1028">
        <f t="shared" ref="DH50:DI50" si="1135">DH48/DH45</f>
        <v>0.12932753237968911</v>
      </c>
      <c r="DI50" s="618">
        <f t="shared" si="1135"/>
        <v>0.48226899940847823</v>
      </c>
      <c r="DJ50" s="633">
        <f t="shared" ref="DJ50:DK50" si="1136">DJ48/DJ45</f>
        <v>0.49138708418786076</v>
      </c>
      <c r="DK50" s="618">
        <f t="shared" si="1136"/>
        <v>0.4526704246890752</v>
      </c>
      <c r="DL50" s="633">
        <f t="shared" ref="DL50" si="1137">DL48/DL45</f>
        <v>0.40620683734747492</v>
      </c>
      <c r="DM50" s="618"/>
      <c r="DN50" s="144">
        <f>DN48/DN45</f>
        <v>0.37024774440810021</v>
      </c>
      <c r="DO50" s="191">
        <f>SUM(DB50:DM50)/$DN$4</f>
        <v>0.43185598708268585</v>
      </c>
      <c r="DP50" s="633"/>
      <c r="DQ50" s="188"/>
      <c r="DR50" s="189"/>
      <c r="DS50" s="188"/>
      <c r="DT50" s="189"/>
      <c r="DU50" s="618"/>
      <c r="DV50" s="1028"/>
      <c r="DW50" s="618"/>
      <c r="DX50" s="633"/>
      <c r="DY50" s="618"/>
      <c r="DZ50" s="633"/>
      <c r="EA50" s="618"/>
      <c r="EB50" s="144" t="e">
        <f>EB48/EB45</f>
        <v>#DIV/0!</v>
      </c>
      <c r="EC50" s="191" t="e">
        <f>SUM(DP50:EA50)/$EB$4</f>
        <v>#DIV/0!</v>
      </c>
      <c r="ED50" s="683">
        <f t="shared" si="888"/>
        <v>-6.2128526002492468E-2</v>
      </c>
      <c r="EE50" s="672">
        <f t="shared" si="889"/>
        <v>-0.14222836334867028</v>
      </c>
      <c r="EF50" s="683">
        <f t="shared" si="890"/>
        <v>-1.0643858159577191E-2</v>
      </c>
      <c r="EG50" s="672">
        <f t="shared" si="891"/>
        <v>-2.8406816071649781E-2</v>
      </c>
      <c r="EH50" s="683">
        <f t="shared" si="892"/>
        <v>3.4136868615556981E-2</v>
      </c>
      <c r="EI50" s="672">
        <f t="shared" si="893"/>
        <v>9.3769737891970559E-2</v>
      </c>
      <c r="EJ50" s="683">
        <f t="shared" si="894"/>
        <v>-0.10338385672884332</v>
      </c>
      <c r="EK50" s="672">
        <f t="shared" si="895"/>
        <v>-0.25963656071479396</v>
      </c>
      <c r="EL50" s="683">
        <f t="shared" si="896"/>
        <v>5.3910719726965095E-2</v>
      </c>
      <c r="EM50" s="672">
        <f t="shared" si="897"/>
        <v>0.18287034480309963</v>
      </c>
      <c r="EN50" s="683">
        <f t="shared" si="898"/>
        <v>2.2968490446314382E-2</v>
      </c>
      <c r="EO50" s="672">
        <f t="shared" si="899"/>
        <v>6.5866329598403633E-2</v>
      </c>
      <c r="EP50" s="683">
        <f t="shared" si="900"/>
        <v>-0.24328837605812548</v>
      </c>
      <c r="EQ50" s="672">
        <f t="shared" si="901"/>
        <v>-0.6545602473823473</v>
      </c>
      <c r="ER50" s="683">
        <f t="shared" si="902"/>
        <v>0.25100119904640311</v>
      </c>
      <c r="ES50" s="672">
        <f t="shared" si="903"/>
        <v>1.9549324202776099</v>
      </c>
      <c r="ET50" s="683">
        <f t="shared" si="904"/>
        <v>-2.8168838277105201E-2</v>
      </c>
      <c r="EU50" s="672">
        <f t="shared" si="905"/>
        <v>-7.4246730892653656E-2</v>
      </c>
      <c r="EV50" s="683">
        <f t="shared" si="906"/>
        <v>7.8469339954334305E-2</v>
      </c>
      <c r="EW50" s="192">
        <f t="shared" si="907"/>
        <v>0.22341542025479988</v>
      </c>
      <c r="EX50" s="683">
        <f t="shared" si="908"/>
        <v>-0.19376876142769731</v>
      </c>
      <c r="EY50" s="672">
        <f t="shared" si="909"/>
        <v>-0.45094435902823099</v>
      </c>
      <c r="EZ50" s="683">
        <f t="shared" si="910"/>
        <v>5.8867855808393627E-2</v>
      </c>
      <c r="FA50" s="672">
        <f t="shared" si="911"/>
        <v>0.24951752558596488</v>
      </c>
      <c r="FB50" s="683">
        <f t="shared" si="912"/>
        <v>5.6977061932696915E-2</v>
      </c>
      <c r="FC50" s="672">
        <f t="shared" si="913"/>
        <v>0.19327716039909426</v>
      </c>
      <c r="FD50" s="398">
        <f t="shared" si="914"/>
        <v>8.4716278420273183E-3</v>
      </c>
      <c r="FE50" s="405">
        <f t="shared" si="915"/>
        <v>2.4082747177584105E-2</v>
      </c>
      <c r="FF50" s="398">
        <f t="shared" si="916"/>
        <v>-4.7402792963094353E-3</v>
      </c>
      <c r="FG50" s="405">
        <f t="shared" si="917"/>
        <v>-1.3158550114295042E-2</v>
      </c>
      <c r="FH50" s="398">
        <f t="shared" si="918"/>
        <v>6.8123703747828279E-3</v>
      </c>
      <c r="FI50" s="405">
        <f t="shared" si="919"/>
        <v>1.9162623940008408E-2</v>
      </c>
      <c r="FJ50" s="398">
        <f t="shared" si="920"/>
        <v>1.0175323646008261E-2</v>
      </c>
      <c r="FK50" s="405">
        <f t="shared" si="921"/>
        <v>2.8084161938122205E-2</v>
      </c>
      <c r="FL50" s="398">
        <f t="shared" si="922"/>
        <v>-3.1322014251439101E-2</v>
      </c>
      <c r="FM50" s="405">
        <f t="shared" si="923"/>
        <v>-8.4088044130167294E-2</v>
      </c>
      <c r="FN50" s="398">
        <f t="shared" si="924"/>
        <v>-0.22957137055827376</v>
      </c>
      <c r="FO50" s="405">
        <f t="shared" si="925"/>
        <v>-0.67289696122273712</v>
      </c>
      <c r="FP50" s="398">
        <f t="shared" si="926"/>
        <v>0.2701202150543992</v>
      </c>
      <c r="FQ50" s="405">
        <f t="shared" si="927"/>
        <v>2.4204903087190597</v>
      </c>
      <c r="FR50" s="398">
        <f t="shared" si="928"/>
        <v>7.7478671460146087E-3</v>
      </c>
      <c r="FS50" s="405">
        <f t="shared" si="929"/>
        <v>2.0297383726803904E-2</v>
      </c>
      <c r="FT50" s="398">
        <f t="shared" si="930"/>
        <v>-4.8858634923152344E-2</v>
      </c>
      <c r="FU50" s="405">
        <f t="shared" si="931"/>
        <v>-0.12545051627560078</v>
      </c>
      <c r="FV50" s="398">
        <f t="shared" si="932"/>
        <v>-2.1621818746249188E-2</v>
      </c>
      <c r="FW50" s="405">
        <f t="shared" si="933"/>
        <v>-6.3480298267173718E-2</v>
      </c>
      <c r="FX50" s="398">
        <f t="shared" si="934"/>
        <v>-0.19269240795775155</v>
      </c>
      <c r="FY50" s="405">
        <f t="shared" si="935"/>
        <v>-0.60407995097948031</v>
      </c>
      <c r="FZ50" s="398">
        <f t="shared" si="936"/>
        <v>0.23168945747769337</v>
      </c>
      <c r="GA50" s="405">
        <f t="shared" si="937"/>
        <v>1.8345459590890951</v>
      </c>
      <c r="GB50" s="398">
        <f t="shared" si="938"/>
        <v>-7.8875967684807202E-3</v>
      </c>
      <c r="GC50" s="405">
        <f t="shared" si="939"/>
        <v>-2.2033501576847487E-2</v>
      </c>
      <c r="GD50" s="398">
        <f t="shared" si="940"/>
        <v>-1.0154259849877723E-2</v>
      </c>
      <c r="GE50" s="405">
        <f t="shared" si="941"/>
        <v>-2.9004348570594078E-2</v>
      </c>
      <c r="GF50" s="398">
        <f t="shared" si="942"/>
        <v>-1.5459574851576896E-2</v>
      </c>
      <c r="GG50" s="405">
        <f t="shared" si="943"/>
        <v>-4.5477345205974469E-2</v>
      </c>
      <c r="GH50" s="398">
        <f t="shared" si="944"/>
        <v>9.5650592629237252E-3</v>
      </c>
      <c r="GI50" s="405">
        <f t="shared" si="945"/>
        <v>2.9478065711199528E-2</v>
      </c>
      <c r="GJ50" s="398">
        <f t="shared" si="946"/>
        <v>3.5413771697962171E-2</v>
      </c>
      <c r="GK50" s="405">
        <f t="shared" si="947"/>
        <v>0.10601477666561206</v>
      </c>
      <c r="GL50" s="398">
        <f t="shared" si="948"/>
        <v>-0.25717552358543089</v>
      </c>
      <c r="GM50" s="405">
        <f t="shared" si="949"/>
        <v>-0.69608603824164084</v>
      </c>
      <c r="GN50" s="398">
        <f t="shared" si="950"/>
        <v>0.25738351781297897</v>
      </c>
      <c r="GO50" s="405">
        <f t="shared" si="951"/>
        <v>2.2922573327319378</v>
      </c>
      <c r="GP50" s="398">
        <f t="shared" si="952"/>
        <v>-6.6445869596294838E-2</v>
      </c>
      <c r="GQ50" s="405">
        <f t="shared" si="953"/>
        <v>-0.17974501484263569</v>
      </c>
      <c r="GR50" s="398">
        <f t="shared" si="954"/>
        <v>0.12322077281973659</v>
      </c>
      <c r="GS50" s="405">
        <f t="shared" si="955"/>
        <v>0.40637212920838062</v>
      </c>
      <c r="GT50" s="398">
        <f t="shared" si="956"/>
        <v>-0.10992708932162493</v>
      </c>
      <c r="GU50" s="405">
        <f t="shared" si="957"/>
        <v>-0.2577771772826481</v>
      </c>
      <c r="GV50" s="398">
        <f t="shared" si="958"/>
        <v>2.4631635957148956E-2</v>
      </c>
      <c r="GW50" s="405">
        <f t="shared" si="959"/>
        <v>7.78213370030926E-2</v>
      </c>
      <c r="GX50" s="398">
        <f t="shared" si="960"/>
        <v>-1.7018827147456284E-2</v>
      </c>
      <c r="GY50" s="405">
        <f t="shared" si="961"/>
        <v>-4.9887102591871173E-2</v>
      </c>
      <c r="GZ50" s="398">
        <f t="shared" si="962"/>
        <v>1.3273275831959197E-2</v>
      </c>
      <c r="HA50" s="405">
        <f t="shared" si="963"/>
        <v>4.0950721683551114E-2</v>
      </c>
      <c r="HB50" s="398">
        <f t="shared" si="964"/>
        <v>-5.3948240066845454E-2</v>
      </c>
      <c r="HC50" s="405">
        <f t="shared" si="965"/>
        <v>-0.15989340498892851</v>
      </c>
      <c r="HD50" s="398">
        <f t="shared" si="966"/>
        <v>6.8035199534461466E-2</v>
      </c>
      <c r="HE50" s="405">
        <f t="shared" si="967"/>
        <v>0.24002282250997223</v>
      </c>
      <c r="HF50" s="398">
        <f t="shared" si="968"/>
        <v>1.8137920042283484E-2</v>
      </c>
      <c r="HG50" s="405">
        <f t="shared" si="969"/>
        <v>5.1603205526925419E-2</v>
      </c>
      <c r="HH50" s="398">
        <f t="shared" si="970"/>
        <v>1.4771361614867029E-3</v>
      </c>
      <c r="HI50" s="405">
        <f t="shared" si="971"/>
        <v>3.9962976360990235E-3</v>
      </c>
      <c r="HJ50" s="398">
        <f t="shared" si="972"/>
        <v>1.5523464477148918E-2</v>
      </c>
      <c r="HK50" s="405">
        <f t="shared" si="973"/>
        <v>4.1830575237964192E-2</v>
      </c>
      <c r="HL50" s="398">
        <f t="shared" si="974"/>
        <v>-0.25028196107585732</v>
      </c>
      <c r="HM50" s="405">
        <f t="shared" si="975"/>
        <v>-0.6473477384555183</v>
      </c>
      <c r="HN50" s="398">
        <f t="shared" si="976"/>
        <v>0.23310683702890242</v>
      </c>
      <c r="HO50" s="405">
        <f t="shared" si="977"/>
        <v>1.7096862705889748</v>
      </c>
      <c r="HP50" s="398">
        <f t="shared" si="978"/>
        <v>7.7164123659675177E-2</v>
      </c>
      <c r="HQ50" s="405">
        <f t="shared" si="979"/>
        <v>0.20886122942199625</v>
      </c>
      <c r="HR50" s="398">
        <f t="shared" si="980"/>
        <v>1.2542707837946143E-2</v>
      </c>
      <c r="HS50" s="405">
        <f t="shared" si="981"/>
        <v>2.8083889709328458E-2</v>
      </c>
      <c r="HT50" s="398">
        <f t="shared" si="982"/>
        <v>-9.479034360485411E-2</v>
      </c>
      <c r="HU50" s="405">
        <f t="shared" si="983"/>
        <v>-0.2064436345417304</v>
      </c>
      <c r="HV50" s="398">
        <f t="shared" si="984"/>
        <v>0.10682625913108645</v>
      </c>
      <c r="HW50" s="405">
        <f t="shared" si="985"/>
        <v>0.29318222717495557</v>
      </c>
      <c r="HX50" s="398">
        <f t="shared" si="986"/>
        <v>-2.7712493292674223E-3</v>
      </c>
      <c r="HY50" s="405">
        <f t="shared" si="987"/>
        <v>-5.8813292516063332E-3</v>
      </c>
      <c r="HZ50" s="398">
        <f t="shared" si="988"/>
        <v>-5.1741925278870338E-3</v>
      </c>
      <c r="IA50" s="405">
        <f t="shared" si="989"/>
        <v>-1.1169356317579014E-2</v>
      </c>
      <c r="IB50" s="398">
        <f t="shared" si="990"/>
        <v>1.9376365169918586E-3</v>
      </c>
      <c r="IC50" s="405">
        <f t="shared" si="991"/>
        <v>4.1827111294354445E-3</v>
      </c>
      <c r="ID50" s="398">
        <f t="shared" si="992"/>
        <v>-8.848221365800879E-3</v>
      </c>
      <c r="IE50" s="405">
        <f t="shared" si="993"/>
        <v>-2.0488824122998076E-2</v>
      </c>
      <c r="IF50" s="398">
        <f t="shared" si="994"/>
        <v>7.8252100680265002E-3</v>
      </c>
      <c r="IG50" s="405">
        <f t="shared" si="995"/>
        <v>1.7147824411178084E-2</v>
      </c>
      <c r="IH50" s="398">
        <f t="shared" si="996"/>
        <v>-0.33483603761028247</v>
      </c>
      <c r="II50" s="405">
        <f t="shared" si="997"/>
        <v>-0.72137509115055443</v>
      </c>
      <c r="IJ50" s="398">
        <f t="shared" si="998"/>
        <v>0.35294146702878915</v>
      </c>
      <c r="IK50" s="405">
        <f t="shared" si="999"/>
        <v>2.7290512741911606</v>
      </c>
      <c r="IL50" s="398">
        <f t="shared" si="1000"/>
        <v>9.1180847793825293E-3</v>
      </c>
      <c r="IM50" s="405">
        <f t="shared" si="1001"/>
        <v>1.8906636732956537E-2</v>
      </c>
      <c r="IN50" s="398">
        <f t="shared" si="1002"/>
        <v>-3.8716659498785555E-2</v>
      </c>
      <c r="IO50" s="405">
        <f t="shared" si="1003"/>
        <v>-7.8790551776049336E-2</v>
      </c>
      <c r="IP50" s="398">
        <f t="shared" si="1004"/>
        <v>-4.6463587341600276E-2</v>
      </c>
      <c r="IQ50" s="405">
        <f t="shared" si="1005"/>
        <v>-0.1026433025164271</v>
      </c>
      <c r="IR50" s="398">
        <f t="shared" si="1006"/>
        <v>-0.15625270398595065</v>
      </c>
      <c r="IS50" s="405">
        <f t="shared" si="1007"/>
        <v>1.5113839716366213</v>
      </c>
      <c r="IT50" s="398">
        <f t="shared" si="317"/>
        <v>0</v>
      </c>
      <c r="IU50" s="405" t="e">
        <f t="shared" si="318"/>
        <v>#DIV/0!</v>
      </c>
      <c r="IV50" s="398">
        <f t="shared" si="319"/>
        <v>0</v>
      </c>
      <c r="IW50" s="405" t="e">
        <f t="shared" si="320"/>
        <v>#DIV/0!</v>
      </c>
      <c r="IX50" s="398">
        <f t="shared" si="321"/>
        <v>0</v>
      </c>
      <c r="IY50" s="405" t="e">
        <f t="shared" si="322"/>
        <v>#DIV/0!</v>
      </c>
      <c r="IZ50" s="398">
        <f t="shared" si="323"/>
        <v>0</v>
      </c>
      <c r="JA50" s="405" t="e">
        <f t="shared" si="324"/>
        <v>#DIV/0!</v>
      </c>
      <c r="JB50" s="398">
        <f t="shared" si="325"/>
        <v>0</v>
      </c>
      <c r="JC50" s="405" t="e">
        <f t="shared" si="326"/>
        <v>#DIV/0!</v>
      </c>
      <c r="JD50" s="398">
        <f t="shared" si="327"/>
        <v>0</v>
      </c>
      <c r="JE50" s="405" t="e">
        <f t="shared" si="328"/>
        <v>#DIV/0!</v>
      </c>
      <c r="JF50" s="398">
        <f t="shared" si="329"/>
        <v>0</v>
      </c>
      <c r="JG50" s="405" t="e">
        <f t="shared" si="330"/>
        <v>#DIV/0!</v>
      </c>
      <c r="JH50" s="398">
        <f t="shared" si="331"/>
        <v>0</v>
      </c>
      <c r="JI50" s="405" t="e">
        <f t="shared" si="332"/>
        <v>#DIV/0!</v>
      </c>
      <c r="JJ50" s="398">
        <f t="shared" si="333"/>
        <v>0</v>
      </c>
      <c r="JK50" s="405" t="e">
        <f t="shared" si="334"/>
        <v>#DIV/0!</v>
      </c>
      <c r="JL50" s="398">
        <f t="shared" si="335"/>
        <v>0</v>
      </c>
      <c r="JM50" s="405" t="e">
        <f t="shared" si="336"/>
        <v>#DIV/0!</v>
      </c>
      <c r="JN50" s="398">
        <f t="shared" si="337"/>
        <v>0</v>
      </c>
      <c r="JO50" s="405" t="e">
        <f t="shared" si="338"/>
        <v>#DIV/0!</v>
      </c>
      <c r="JP50" s="398">
        <f t="shared" si="339"/>
        <v>0</v>
      </c>
      <c r="JQ50" s="405" t="e">
        <f t="shared" si="340"/>
        <v>#DIV/0!</v>
      </c>
      <c r="JR50" s="633">
        <f t="shared" si="1008"/>
        <v>0.45915847110167618</v>
      </c>
      <c r="JS50" s="1072">
        <f t="shared" si="1009"/>
        <v>0.40620683734747492</v>
      </c>
      <c r="JT50" s="683">
        <f>(JS50-JR50)*100</f>
        <v>-5.2951633754201257</v>
      </c>
      <c r="JU50" s="192">
        <f>IF(ISERROR((JT50/JR50)/100),0,(JT50/JR50)/100)</f>
        <v>-0.11532322081993263</v>
      </c>
      <c r="JV50" s="696"/>
      <c r="JW50" s="696"/>
      <c r="JX50" s="696"/>
      <c r="JY50" s="1" t="str">
        <f t="shared" si="1011"/>
        <v>Service Center Costs % of Total Costs</v>
      </c>
      <c r="JZ50" s="286" t="e">
        <f>#REF!</f>
        <v>#REF!</v>
      </c>
      <c r="KA50" s="286" t="e">
        <f>#REF!</f>
        <v>#REF!</v>
      </c>
      <c r="KB50" s="286" t="e">
        <f>#REF!</f>
        <v>#REF!</v>
      </c>
      <c r="KC50" s="286" t="e">
        <f>#REF!</f>
        <v>#REF!</v>
      </c>
      <c r="KD50" s="286" t="e">
        <f>#REF!</f>
        <v>#REF!</v>
      </c>
      <c r="KE50" s="286" t="e">
        <f>#REF!</f>
        <v>#REF!</v>
      </c>
      <c r="KF50" s="286" t="e">
        <f>#REF!</f>
        <v>#REF!</v>
      </c>
      <c r="KG50" s="286" t="e">
        <f>#REF!</f>
        <v>#REF!</v>
      </c>
      <c r="KH50" s="286" t="e">
        <f>#REF!</f>
        <v>#REF!</v>
      </c>
      <c r="KI50" s="286" t="e">
        <f>#REF!</f>
        <v>#REF!</v>
      </c>
      <c r="KJ50" s="286" t="e">
        <f>#REF!</f>
        <v>#REF!</v>
      </c>
      <c r="KK50" s="287">
        <f t="shared" si="1012"/>
        <v>0.34749772691299174</v>
      </c>
      <c r="KL50" s="287">
        <f t="shared" si="1012"/>
        <v>0.38162622581033506</v>
      </c>
      <c r="KM50" s="287">
        <f t="shared" si="1012"/>
        <v>0.38120443324751174</v>
      </c>
      <c r="KN50" s="287">
        <f t="shared" si="1012"/>
        <v>0.41376357709130496</v>
      </c>
      <c r="KO50" s="287">
        <f t="shared" si="1012"/>
        <v>0.41007331280949383</v>
      </c>
      <c r="KP50" s="287">
        <f t="shared" si="1012"/>
        <v>0.1090027964615671</v>
      </c>
      <c r="KQ50" s="287">
        <f t="shared" si="1012"/>
        <v>0.44854634205400062</v>
      </c>
      <c r="KR50" s="287">
        <f t="shared" si="1012"/>
        <v>0.44414391013359522</v>
      </c>
      <c r="KS50" s="287">
        <f t="shared" si="1012"/>
        <v>0.39290583624576592</v>
      </c>
      <c r="KT50" s="287">
        <f t="shared" si="1012"/>
        <v>0.40433458044897463</v>
      </c>
      <c r="KU50" s="287">
        <f t="shared" si="1012"/>
        <v>0.39696153846555315</v>
      </c>
      <c r="KV50" s="287">
        <f t="shared" si="1012"/>
        <v>0.43682233655593361</v>
      </c>
      <c r="KW50" s="287">
        <f t="shared" si="1013"/>
        <v>0.37469381055344114</v>
      </c>
      <c r="KX50" s="287">
        <f t="shared" si="1013"/>
        <v>0.36404995239386395</v>
      </c>
      <c r="KY50" s="287">
        <f t="shared" si="1013"/>
        <v>0.39818682100942093</v>
      </c>
      <c r="KZ50" s="287">
        <f t="shared" si="1013"/>
        <v>0.29480296428057762</v>
      </c>
      <c r="LA50" s="287">
        <f t="shared" si="1013"/>
        <v>0.34871368400754271</v>
      </c>
      <c r="LB50" s="287">
        <f t="shared" si="1013"/>
        <v>0.37168217445385709</v>
      </c>
      <c r="LC50" s="287">
        <f t="shared" si="1013"/>
        <v>0.12839379839573162</v>
      </c>
      <c r="LD50" s="287">
        <f t="shared" si="1013"/>
        <v>0.37939499744213473</v>
      </c>
      <c r="LE50" s="287">
        <f t="shared" si="1013"/>
        <v>0.35122615916502953</v>
      </c>
      <c r="LF50" s="287">
        <f t="shared" si="1013"/>
        <v>0.42969549911936383</v>
      </c>
      <c r="LG50" s="287">
        <f t="shared" si="1013"/>
        <v>0.23592673769166653</v>
      </c>
      <c r="LH50" s="287">
        <f t="shared" si="1013"/>
        <v>0.29479459350006015</v>
      </c>
      <c r="LI50" s="800">
        <f t="shared" si="1014"/>
        <v>0.35177165543275707</v>
      </c>
      <c r="LJ50" s="800">
        <f t="shared" si="1014"/>
        <v>0.36024328327478439</v>
      </c>
      <c r="LK50" s="800">
        <f t="shared" si="1014"/>
        <v>0.35550300397847495</v>
      </c>
      <c r="LL50" s="800">
        <f t="shared" si="1014"/>
        <v>0.36231537435325778</v>
      </c>
      <c r="LM50" s="800">
        <f t="shared" si="1014"/>
        <v>0.37249069799926604</v>
      </c>
      <c r="LN50" s="800">
        <f t="shared" si="1014"/>
        <v>0.34116868374782694</v>
      </c>
      <c r="LO50" s="800">
        <f t="shared" si="1014"/>
        <v>0.1115973131895532</v>
      </c>
      <c r="LP50" s="800">
        <f t="shared" si="1014"/>
        <v>0.38171752824395239</v>
      </c>
      <c r="LQ50" s="800">
        <f t="shared" si="1014"/>
        <v>0.389465395389967</v>
      </c>
      <c r="LR50" s="800">
        <f t="shared" si="1014"/>
        <v>0.34060676046681465</v>
      </c>
      <c r="LS50" s="800">
        <f t="shared" si="1014"/>
        <v>0.31898494172056546</v>
      </c>
      <c r="LT50" s="800">
        <f t="shared" si="1014"/>
        <v>0.12629253376281391</v>
      </c>
      <c r="LU50" s="912">
        <f t="shared" si="1015"/>
        <v>0.35798199124050728</v>
      </c>
      <c r="LV50" s="912">
        <f t="shared" si="1015"/>
        <v>0.35009439447202656</v>
      </c>
      <c r="LW50" s="912">
        <f t="shared" si="1015"/>
        <v>0.33994013462214884</v>
      </c>
      <c r="LX50" s="912">
        <f t="shared" si="1015"/>
        <v>0.32448055977057194</v>
      </c>
      <c r="LY50" s="912">
        <f t="shared" si="1015"/>
        <v>0.33404561903349567</v>
      </c>
      <c r="LZ50" s="912">
        <f t="shared" si="1015"/>
        <v>0.36945939073145784</v>
      </c>
      <c r="MA50" s="912">
        <f t="shared" si="1015"/>
        <v>0.11228386714602694</v>
      </c>
      <c r="MB50" s="912">
        <f t="shared" si="1015"/>
        <v>0.36966738495900592</v>
      </c>
      <c r="MC50" s="912">
        <f t="shared" si="1015"/>
        <v>0.30322151536271108</v>
      </c>
      <c r="MD50" s="912">
        <f t="shared" si="1015"/>
        <v>0.42644228818244767</v>
      </c>
      <c r="ME50" s="912">
        <f t="shared" si="1015"/>
        <v>0.31651519886082274</v>
      </c>
      <c r="MF50" s="912">
        <f t="shared" si="1015"/>
        <v>0.3411468348179717</v>
      </c>
      <c r="MG50" s="971">
        <f t="shared" si="1016"/>
        <v>0.32412800767051542</v>
      </c>
      <c r="MH50" s="971">
        <f t="shared" si="1016"/>
        <v>0.33740128350247461</v>
      </c>
      <c r="MI50" s="971">
        <f t="shared" si="1016"/>
        <v>0.28345304343562916</v>
      </c>
      <c r="MJ50" s="971">
        <f t="shared" si="1016"/>
        <v>0.35148824297009063</v>
      </c>
      <c r="MK50" s="971">
        <f t="shared" si="1016"/>
        <v>0.36962616301237411</v>
      </c>
      <c r="ML50" s="971">
        <f t="shared" si="1016"/>
        <v>0.37110329917386081</v>
      </c>
      <c r="MM50" s="971">
        <f t="shared" si="1016"/>
        <v>0.38662676365100973</v>
      </c>
      <c r="MN50" s="971">
        <f t="shared" si="1016"/>
        <v>0.13634480257515244</v>
      </c>
      <c r="MO50" s="971">
        <f t="shared" si="1016"/>
        <v>0.36945163960405486</v>
      </c>
      <c r="MP50" s="971">
        <f t="shared" si="1016"/>
        <v>0.44661576326373004</v>
      </c>
      <c r="MQ50" s="971">
        <f t="shared" si="1016"/>
        <v>0.45915847110167618</v>
      </c>
      <c r="MR50" s="971">
        <f t="shared" si="1016"/>
        <v>0.36436812749682207</v>
      </c>
      <c r="MS50" s="1167">
        <f t="shared" si="1017"/>
        <v>0.47119438662790852</v>
      </c>
      <c r="MT50" s="1167">
        <f t="shared" si="1017"/>
        <v>0.4684231372986411</v>
      </c>
      <c r="MU50" s="1167">
        <f t="shared" si="1017"/>
        <v>0.46324894477075407</v>
      </c>
      <c r="MV50" s="1167">
        <f t="shared" si="1017"/>
        <v>0.46518658128774593</v>
      </c>
      <c r="MW50" s="1167">
        <f t="shared" si="1017"/>
        <v>0.45633835992194505</v>
      </c>
      <c r="MX50" s="1167">
        <f t="shared" si="1017"/>
        <v>0.46416356998997155</v>
      </c>
      <c r="MY50" s="1167">
        <f t="shared" si="1017"/>
        <v>0.12932753237968911</v>
      </c>
      <c r="MZ50" s="1167">
        <f t="shared" si="1017"/>
        <v>0.48226899940847823</v>
      </c>
      <c r="NA50" s="1167">
        <f t="shared" si="1017"/>
        <v>0.49138708418786076</v>
      </c>
      <c r="NB50" s="1167">
        <f t="shared" si="1017"/>
        <v>0.4526704246890752</v>
      </c>
      <c r="NC50" s="1167">
        <f t="shared" si="1017"/>
        <v>0.40620683734747492</v>
      </c>
      <c r="ND50" s="1167">
        <f t="shared" si="1017"/>
        <v>0</v>
      </c>
      <c r="NE50" s="1189">
        <f t="shared" si="1018"/>
        <v>0</v>
      </c>
      <c r="NF50" s="1189">
        <f t="shared" si="1018"/>
        <v>0</v>
      </c>
      <c r="NG50" s="1189">
        <f t="shared" si="1018"/>
        <v>0</v>
      </c>
      <c r="NH50" s="1189">
        <f t="shared" si="1018"/>
        <v>0</v>
      </c>
      <c r="NI50" s="1189">
        <f t="shared" si="1018"/>
        <v>0</v>
      </c>
      <c r="NJ50" s="1189">
        <f t="shared" si="1018"/>
        <v>0</v>
      </c>
      <c r="NK50" s="1189">
        <f t="shared" si="1018"/>
        <v>0</v>
      </c>
      <c r="NL50" s="1189">
        <f t="shared" si="1018"/>
        <v>0</v>
      </c>
      <c r="NM50" s="1189">
        <f t="shared" si="1018"/>
        <v>0</v>
      </c>
      <c r="NN50" s="1189">
        <f t="shared" si="1018"/>
        <v>0</v>
      </c>
      <c r="NO50" s="1189">
        <f t="shared" si="1018"/>
        <v>0</v>
      </c>
      <c r="NP50" s="1189">
        <f t="shared" si="1018"/>
        <v>0</v>
      </c>
    </row>
    <row r="51" spans="1:38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66"/>
      <c r="CX51" s="27"/>
      <c r="CY51" s="67"/>
      <c r="CZ51" s="139"/>
      <c r="DA51" s="154"/>
      <c r="DB51" s="27"/>
      <c r="DC51" s="67"/>
      <c r="DE51" s="67"/>
      <c r="DG51" s="67"/>
      <c r="DH51" s="37"/>
      <c r="DI51" s="67"/>
      <c r="DJ51" s="27"/>
      <c r="DK51" s="67"/>
      <c r="DL51" s="27"/>
      <c r="DM51" s="67"/>
      <c r="DN51" s="139"/>
      <c r="DO51" s="154"/>
      <c r="DP51" s="27"/>
      <c r="DQ51" s="67"/>
      <c r="DS51" s="67"/>
      <c r="DU51" s="67"/>
      <c r="DV51" s="37"/>
      <c r="DW51" s="67"/>
      <c r="DX51" s="27"/>
      <c r="DY51" s="67"/>
      <c r="DZ51" s="27"/>
      <c r="EA51" s="67"/>
      <c r="EB51" s="139"/>
      <c r="EC51" s="154"/>
      <c r="ED51" s="684"/>
      <c r="EE51" s="685"/>
      <c r="EF51" s="684"/>
      <c r="EG51" s="685"/>
      <c r="EH51" s="684"/>
      <c r="EI51" s="685"/>
      <c r="EJ51" s="684"/>
      <c r="EK51" s="685"/>
      <c r="EL51" s="684"/>
      <c r="EM51" s="685"/>
      <c r="EN51" s="684"/>
      <c r="EO51" s="685"/>
      <c r="EP51" s="684"/>
      <c r="EQ51" s="685"/>
      <c r="ER51" s="684"/>
      <c r="ES51" s="685"/>
      <c r="ET51" s="684"/>
      <c r="EU51" s="685"/>
      <c r="EV51" s="684"/>
      <c r="EW51" s="116"/>
      <c r="EX51" s="684"/>
      <c r="EY51" s="685"/>
      <c r="EZ51" s="684"/>
      <c r="FA51" s="685"/>
      <c r="FB51" s="684"/>
      <c r="FC51" s="685"/>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329"/>
      <c r="IG51" s="408"/>
      <c r="IH51" s="329"/>
      <c r="II51" s="408"/>
      <c r="IJ51" s="329"/>
      <c r="IK51" s="408"/>
      <c r="IL51" s="329"/>
      <c r="IM51" s="408"/>
      <c r="IN51" s="329"/>
      <c r="IO51" s="408"/>
      <c r="IP51" s="329"/>
      <c r="IQ51" s="408"/>
      <c r="IR51" s="329"/>
      <c r="IS51" s="408"/>
      <c r="IT51" s="329"/>
      <c r="IU51" s="408"/>
      <c r="IV51" s="329"/>
      <c r="IW51" s="408"/>
      <c r="IX51" s="329"/>
      <c r="IY51" s="408"/>
      <c r="IZ51" s="329"/>
      <c r="JA51" s="408"/>
      <c r="JB51" s="329"/>
      <c r="JC51" s="408"/>
      <c r="JD51" s="329"/>
      <c r="JE51" s="408"/>
      <c r="JF51" s="329"/>
      <c r="JG51" s="408"/>
      <c r="JH51" s="329"/>
      <c r="JI51" s="408"/>
      <c r="JJ51" s="329"/>
      <c r="JK51" s="408"/>
      <c r="JL51" s="329"/>
      <c r="JM51" s="408"/>
      <c r="JN51" s="329"/>
      <c r="JO51" s="408"/>
      <c r="JP51" s="329"/>
      <c r="JQ51" s="408"/>
      <c r="JR51" s="27"/>
      <c r="JS51" s="1066"/>
      <c r="JT51" s="115"/>
      <c r="JU51" s="116"/>
      <c r="JV51" s="701"/>
      <c r="JW51" s="701"/>
      <c r="JX51" s="701"/>
      <c r="JY51" s="8"/>
      <c r="MG51" s="966"/>
      <c r="MH51" s="966"/>
      <c r="MI51" s="966"/>
      <c r="MJ51" s="966"/>
      <c r="MK51" s="966"/>
      <c r="ML51" s="966"/>
      <c r="MM51" s="966"/>
      <c r="MN51" s="966"/>
      <c r="MO51" s="966"/>
      <c r="MP51" s="966"/>
      <c r="MQ51" s="966"/>
      <c r="MR51" s="966"/>
      <c r="MS51" s="1162"/>
      <c r="MT51" s="1162"/>
      <c r="MU51" s="1162"/>
      <c r="MV51" s="1162"/>
      <c r="MW51" s="1162"/>
      <c r="MX51" s="1162"/>
      <c r="MY51" s="1162"/>
      <c r="MZ51" s="1162"/>
      <c r="NA51" s="1162"/>
      <c r="NB51" s="1162"/>
      <c r="NC51" s="1162"/>
      <c r="ND51" s="1162"/>
      <c r="NE51" s="1184"/>
      <c r="NF51" s="1184"/>
      <c r="NG51" s="1184"/>
      <c r="NH51" s="1184"/>
      <c r="NI51" s="1184"/>
      <c r="NJ51" s="1184"/>
      <c r="NK51" s="1184"/>
      <c r="NL51" s="1184"/>
      <c r="NM51" s="1184"/>
      <c r="NN51" s="1184"/>
      <c r="NO51" s="1184"/>
      <c r="NP51" s="1184"/>
    </row>
    <row r="52" spans="1:380" x14ac:dyDescent="0.25">
      <c r="B52" s="56">
        <v>8.1</v>
      </c>
      <c r="C52" s="7"/>
      <c r="D52" s="119"/>
      <c r="E52" s="1239" t="s">
        <v>63</v>
      </c>
      <c r="F52" s="1239"/>
      <c r="G52" s="1240"/>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SUM(V53:V63)</f>
        <v>79</v>
      </c>
      <c r="W52" s="77">
        <f>SUM(W53:W63)</f>
        <v>103</v>
      </c>
      <c r="X52" s="33">
        <f>SUM(X53:X63)</f>
        <v>116</v>
      </c>
      <c r="Y52" s="77">
        <f>SUM(Y53:Y63)</f>
        <v>96</v>
      </c>
      <c r="Z52" s="33">
        <v>70</v>
      </c>
      <c r="AA52" s="77">
        <v>70</v>
      </c>
      <c r="AB52" s="33">
        <v>71</v>
      </c>
      <c r="AC52" s="77">
        <v>78</v>
      </c>
      <c r="AD52" s="33">
        <v>107</v>
      </c>
      <c r="AE52" s="77">
        <v>103</v>
      </c>
      <c r="AF52" s="33">
        <v>97</v>
      </c>
      <c r="AG52" s="77">
        <v>102</v>
      </c>
      <c r="AH52" s="130">
        <v>1092</v>
      </c>
      <c r="AI52" s="163">
        <v>91</v>
      </c>
      <c r="AJ52" s="375">
        <f>SUM(AJ53:AJ63)</f>
        <v>90</v>
      </c>
      <c r="AK52" s="77">
        <f>SUM(AK53:AK63)</f>
        <v>111</v>
      </c>
      <c r="AL52" s="33">
        <f>SUM(AL53:AL63)</f>
        <v>94</v>
      </c>
      <c r="AM52" s="77">
        <f>SUM(AM53:AM63)</f>
        <v>118</v>
      </c>
      <c r="AN52" s="33">
        <f t="shared" ref="AN52:AU52" si="1138">SUM(AN53:AN63)</f>
        <v>101</v>
      </c>
      <c r="AO52" s="77">
        <f t="shared" si="1138"/>
        <v>99</v>
      </c>
      <c r="AP52" s="624">
        <f t="shared" si="1138"/>
        <v>122</v>
      </c>
      <c r="AQ52" s="77">
        <f t="shared" si="1138"/>
        <v>119</v>
      </c>
      <c r="AR52" s="624">
        <f t="shared" si="1138"/>
        <v>116</v>
      </c>
      <c r="AS52" s="77">
        <f t="shared" si="1138"/>
        <v>151</v>
      </c>
      <c r="AT52" s="624">
        <f t="shared" si="1138"/>
        <v>117</v>
      </c>
      <c r="AU52" s="77">
        <f t="shared" si="1138"/>
        <v>99</v>
      </c>
      <c r="AV52" s="130">
        <f t="shared" ref="AV52:AV65" si="1139">SUM(AJ52:AU52)</f>
        <v>1337</v>
      </c>
      <c r="AW52" s="163">
        <f t="shared" ref="AW52:AW65" si="1140">SUM(AJ52:AU52)/$AV$4</f>
        <v>111.41666666666667</v>
      </c>
      <c r="AX52" s="375">
        <f t="shared" ref="AX52:BC52" si="1141">SUM(AX53:AX63)</f>
        <v>88</v>
      </c>
      <c r="AY52" s="77">
        <f t="shared" si="1141"/>
        <v>121</v>
      </c>
      <c r="AZ52" s="33">
        <f t="shared" si="1141"/>
        <v>93</v>
      </c>
      <c r="BA52" s="77">
        <f t="shared" si="1141"/>
        <v>17</v>
      </c>
      <c r="BB52" s="33">
        <f t="shared" si="1141"/>
        <v>9</v>
      </c>
      <c r="BC52" s="77">
        <f t="shared" si="1141"/>
        <v>17</v>
      </c>
      <c r="BD52" s="624">
        <f t="shared" ref="BD52:BI52" si="1142">SUM(BD53:BD63)</f>
        <v>10</v>
      </c>
      <c r="BE52" s="77">
        <f t="shared" si="1142"/>
        <v>20</v>
      </c>
      <c r="BF52" s="624">
        <f t="shared" si="1142"/>
        <v>23</v>
      </c>
      <c r="BG52" s="77">
        <f t="shared" si="1142"/>
        <v>23</v>
      </c>
      <c r="BH52" s="624">
        <f t="shared" si="1142"/>
        <v>15</v>
      </c>
      <c r="BI52" s="77">
        <f t="shared" si="1142"/>
        <v>14</v>
      </c>
      <c r="BJ52" s="130">
        <f t="shared" ref="BJ52:BJ65" si="1143">SUM(AX52:BI52)</f>
        <v>450</v>
      </c>
      <c r="BK52" s="163">
        <f t="shared" ref="BK52:BK65" si="1144">SUM(AX52:BI52)/$BJ$4</f>
        <v>37.5</v>
      </c>
      <c r="BL52" s="375">
        <f t="shared" ref="BL52:BP52" si="1145">SUM(BL53:BL63)</f>
        <v>20</v>
      </c>
      <c r="BM52" s="77">
        <f t="shared" ref="BM52:BN52" si="1146">SUM(BM53:BM63)</f>
        <v>22</v>
      </c>
      <c r="BN52" s="33">
        <f t="shared" si="1146"/>
        <v>20</v>
      </c>
      <c r="BO52" s="77">
        <f t="shared" si="1145"/>
        <v>16</v>
      </c>
      <c r="BP52" s="33">
        <f t="shared" si="1145"/>
        <v>19</v>
      </c>
      <c r="BQ52" s="77">
        <f t="shared" ref="BQ52:BR52" si="1147">SUM(BQ53:BQ63)</f>
        <v>14</v>
      </c>
      <c r="BR52" s="624">
        <f t="shared" si="1147"/>
        <v>17</v>
      </c>
      <c r="BS52" s="77">
        <f t="shared" ref="BS52:BT52" si="1148">SUM(BS53:BS63)</f>
        <v>28</v>
      </c>
      <c r="BT52" s="624">
        <f t="shared" si="1148"/>
        <v>33</v>
      </c>
      <c r="BU52" s="624">
        <f t="shared" ref="BU52" si="1149">SUM(BU53:BU63)</f>
        <v>31</v>
      </c>
      <c r="BV52" s="624">
        <f t="shared" ref="BV52:BW52" si="1150">SUM(BV53:BV63)</f>
        <v>43</v>
      </c>
      <c r="BW52" s="624">
        <f t="shared" si="1150"/>
        <v>33</v>
      </c>
      <c r="BX52" s="130">
        <f t="shared" ref="BX52:BX65" si="1151">SUM(BL52:BW52)</f>
        <v>296</v>
      </c>
      <c r="BY52" s="163">
        <f t="shared" ref="BY52:BY65" si="1152">SUM(BL52:BW52)/$BX$4</f>
        <v>24.666666666666668</v>
      </c>
      <c r="BZ52" s="624">
        <f t="shared" ref="BZ52:CA52" si="1153">SUM(BZ53:BZ63)</f>
        <v>29</v>
      </c>
      <c r="CA52" s="77">
        <f t="shared" si="1153"/>
        <v>25</v>
      </c>
      <c r="CB52" s="33">
        <f t="shared" ref="CB52:CC52" si="1154">SUM(CB53:CB63)</f>
        <v>20</v>
      </c>
      <c r="CC52" s="77">
        <f t="shared" si="1154"/>
        <v>19</v>
      </c>
      <c r="CD52" s="33">
        <f t="shared" ref="CD52:CE52" si="1155">SUM(CD53:CD63)</f>
        <v>18</v>
      </c>
      <c r="CE52" s="77">
        <f t="shared" si="1155"/>
        <v>18</v>
      </c>
      <c r="CF52" s="624">
        <f t="shared" ref="CF52:CG52" si="1156">SUM(CF53:CF63)</f>
        <v>18</v>
      </c>
      <c r="CG52" s="77">
        <f t="shared" si="1156"/>
        <v>24</v>
      </c>
      <c r="CH52" s="624">
        <f t="shared" ref="CH52:CI52" si="1157">SUM(CH53:CH63)</f>
        <v>30</v>
      </c>
      <c r="CI52" s="624">
        <f t="shared" si="1157"/>
        <v>20</v>
      </c>
      <c r="CJ52" s="624">
        <f t="shared" ref="CJ52:CK52" si="1158">SUM(CJ53:CJ63)</f>
        <v>19</v>
      </c>
      <c r="CK52" s="624">
        <f t="shared" si="1158"/>
        <v>14</v>
      </c>
      <c r="CL52" s="130">
        <f t="shared" ref="CL52:CL65" si="1159">SUM(BZ52:CK52)</f>
        <v>254</v>
      </c>
      <c r="CM52" s="163">
        <f t="shared" ref="CM52:CM65" si="1160">SUM(BZ52:CK52)/$CL$4</f>
        <v>21.166666666666668</v>
      </c>
      <c r="CN52" s="624">
        <f t="shared" ref="CN52:CO52" si="1161">SUM(CN53:CN63)</f>
        <v>19</v>
      </c>
      <c r="CO52" s="77">
        <f t="shared" si="1161"/>
        <v>23</v>
      </c>
      <c r="CP52" s="33">
        <f t="shared" ref="CP52:CQ52" si="1162">SUM(CP53:CP63)</f>
        <v>22</v>
      </c>
      <c r="CQ52" s="77">
        <f t="shared" si="1162"/>
        <v>17</v>
      </c>
      <c r="CR52" s="33">
        <f t="shared" ref="CR52:CS52" si="1163">SUM(CR53:CR63)</f>
        <v>14</v>
      </c>
      <c r="CS52" s="77">
        <f t="shared" si="1163"/>
        <v>9</v>
      </c>
      <c r="CT52" s="1030">
        <f t="shared" ref="CT52:CU52" si="1164">SUM(CT53:CT63)</f>
        <v>18</v>
      </c>
      <c r="CU52" s="77">
        <f t="shared" si="1164"/>
        <v>26</v>
      </c>
      <c r="CV52" s="1106">
        <f t="shared" ref="CV52:CX52" si="1165">SUM(CV53:CV63)</f>
        <v>17</v>
      </c>
      <c r="CW52" s="1107">
        <f t="shared" si="1165"/>
        <v>20</v>
      </c>
      <c r="CX52" s="1106">
        <f t="shared" si="1165"/>
        <v>18</v>
      </c>
      <c r="CY52" s="1108">
        <f t="shared" ref="CY52" si="1166">SUM(CY53:CY63)</f>
        <v>10</v>
      </c>
      <c r="CZ52" s="1109">
        <f t="shared" ref="CZ52:CZ65" si="1167">SUM(CN52:CY52)</f>
        <v>213</v>
      </c>
      <c r="DA52" s="1110">
        <f t="shared" ref="DA52:DA65" si="1168">SUM(CN52:CY52)/$CZ$4</f>
        <v>17.75</v>
      </c>
      <c r="DB52" s="1127">
        <f t="shared" ref="DB52:DC52" si="1169">SUM(DB53:DB63)</f>
        <v>15</v>
      </c>
      <c r="DC52" s="1128">
        <f t="shared" si="1169"/>
        <v>14</v>
      </c>
      <c r="DD52" s="1129">
        <f t="shared" ref="DD52:DE52" si="1170">SUM(DD53:DD63)</f>
        <v>14</v>
      </c>
      <c r="DE52" s="1128">
        <f t="shared" si="1170"/>
        <v>13</v>
      </c>
      <c r="DF52" s="1129">
        <f t="shared" ref="DF52:DG52" si="1171">SUM(DF53:DF63)</f>
        <v>15</v>
      </c>
      <c r="DG52" s="1128">
        <f t="shared" si="1171"/>
        <v>5</v>
      </c>
      <c r="DH52" s="1130">
        <f t="shared" ref="DH52:DI52" si="1172">SUM(DH53:DH63)</f>
        <v>15</v>
      </c>
      <c r="DI52" s="1128">
        <f t="shared" si="1172"/>
        <v>12</v>
      </c>
      <c r="DJ52" s="1127">
        <f t="shared" ref="DJ52:DK52" si="1173">SUM(DJ53:DJ63)</f>
        <v>13</v>
      </c>
      <c r="DK52" s="1128">
        <f t="shared" si="1173"/>
        <v>12</v>
      </c>
      <c r="DL52" s="1127">
        <f t="shared" ref="DL52" si="1174">SUM(DL53:DL63)</f>
        <v>14</v>
      </c>
      <c r="DM52" s="1128"/>
      <c r="DN52" s="130">
        <f t="shared" ref="DN52:DN65" si="1175">SUM(DB52:DM52)</f>
        <v>142</v>
      </c>
      <c r="DO52" s="163">
        <f t="shared" ref="DO52:DO65" si="1176">SUM(DB52:DM52)/$DN$4</f>
        <v>12.909090909090908</v>
      </c>
      <c r="DP52" s="1127"/>
      <c r="DQ52" s="1128"/>
      <c r="DR52" s="1129"/>
      <c r="DS52" s="1128"/>
      <c r="DT52" s="1129"/>
      <c r="DU52" s="1128"/>
      <c r="DV52" s="1130"/>
      <c r="DW52" s="1128"/>
      <c r="DX52" s="1127"/>
      <c r="DY52" s="1128"/>
      <c r="DZ52" s="1127"/>
      <c r="EA52" s="1128"/>
      <c r="EB52" s="130">
        <f t="shared" ref="EB52:EB65" si="1177">SUM(DP52:EA52)</f>
        <v>0</v>
      </c>
      <c r="EC52" s="163" t="e">
        <f t="shared" ref="EC52:EC65" si="1178">SUM(DP52:EA52)/$EB$4</f>
        <v>#DIV/0!</v>
      </c>
      <c r="ED52" s="674">
        <f>AX52-AU52</f>
        <v>-11</v>
      </c>
      <c r="EE52" s="663">
        <f>ED52/AU52</f>
        <v>-0.1111111111111111</v>
      </c>
      <c r="EF52" s="674">
        <f>AY52-AX52</f>
        <v>33</v>
      </c>
      <c r="EG52" s="663">
        <f>EF52/AX52</f>
        <v>0.375</v>
      </c>
      <c r="EH52" s="674">
        <f>AZ52-AY52</f>
        <v>-28</v>
      </c>
      <c r="EI52" s="663">
        <f>EH52/AY52</f>
        <v>-0.23140495867768596</v>
      </c>
      <c r="EJ52" s="674">
        <f>BA52-AZ52</f>
        <v>-76</v>
      </c>
      <c r="EK52" s="663">
        <f>EJ52/AZ52</f>
        <v>-0.81720430107526887</v>
      </c>
      <c r="EL52" s="674">
        <f>BB52-BA52</f>
        <v>-8</v>
      </c>
      <c r="EM52" s="663">
        <f>EL52/BA52</f>
        <v>-0.47058823529411764</v>
      </c>
      <c r="EN52" s="674">
        <f>BC52-BB52</f>
        <v>8</v>
      </c>
      <c r="EO52" s="663">
        <f>EN52/BB52</f>
        <v>0.88888888888888884</v>
      </c>
      <c r="EP52" s="674">
        <f>BD52-BC52</f>
        <v>-7</v>
      </c>
      <c r="EQ52" s="663">
        <f>EP52/BC52</f>
        <v>-0.41176470588235292</v>
      </c>
      <c r="ER52" s="674">
        <f>BE52-BD52</f>
        <v>10</v>
      </c>
      <c r="ES52" s="663">
        <f>ER52/BD52</f>
        <v>1</v>
      </c>
      <c r="ET52" s="674">
        <f>BF52-BE52</f>
        <v>3</v>
      </c>
      <c r="EU52" s="663">
        <f>ET52/BE52</f>
        <v>0.15</v>
      </c>
      <c r="EV52" s="674">
        <f>BG52-BF52</f>
        <v>0</v>
      </c>
      <c r="EW52" s="109">
        <f>EV52/BF52</f>
        <v>0</v>
      </c>
      <c r="EX52" s="674">
        <f>BH52-BG52</f>
        <v>-8</v>
      </c>
      <c r="EY52" s="663">
        <f>EX52/BG52</f>
        <v>-0.34782608695652173</v>
      </c>
      <c r="EZ52" s="674">
        <f>BI52-BH52</f>
        <v>-1</v>
      </c>
      <c r="FA52" s="663">
        <f>EZ52/BH52</f>
        <v>-6.6666666666666666E-2</v>
      </c>
      <c r="FB52" s="674">
        <f>BL52-BI52</f>
        <v>6</v>
      </c>
      <c r="FC52" s="663">
        <f>FB52/BI52</f>
        <v>0.42857142857142855</v>
      </c>
      <c r="FD52" s="324">
        <f>BM52-BL52</f>
        <v>2</v>
      </c>
      <c r="FE52" s="402">
        <f>FD52/BL52</f>
        <v>0.1</v>
      </c>
      <c r="FF52" s="324">
        <f>BN52-BM52</f>
        <v>-2</v>
      </c>
      <c r="FG52" s="402">
        <f>FF52/BM52</f>
        <v>-9.0909090909090912E-2</v>
      </c>
      <c r="FH52" s="324">
        <f>BO52-BN52</f>
        <v>-4</v>
      </c>
      <c r="FI52" s="402">
        <f>FH52/BN52</f>
        <v>-0.2</v>
      </c>
      <c r="FJ52" s="324">
        <f>BP52-BO52</f>
        <v>3</v>
      </c>
      <c r="FK52" s="402">
        <f>FJ52/BO52</f>
        <v>0.1875</v>
      </c>
      <c r="FL52" s="324">
        <f t="shared" ref="FL52:FL65" si="1179">BQ52-BP52</f>
        <v>-5</v>
      </c>
      <c r="FM52" s="402">
        <f>FL52/BP52</f>
        <v>-0.26315789473684209</v>
      </c>
      <c r="FN52" s="324">
        <f t="shared" ref="FN52:FN65" si="1180">BR52-BQ52</f>
        <v>3</v>
      </c>
      <c r="FO52" s="402">
        <f>FN52/BQ52</f>
        <v>0.21428571428571427</v>
      </c>
      <c r="FP52" s="324">
        <f t="shared" ref="FP52:FP65" si="1181">BS52-BR52</f>
        <v>11</v>
      </c>
      <c r="FQ52" s="402">
        <f>FP52/BR52</f>
        <v>0.6470588235294118</v>
      </c>
      <c r="FR52" s="324">
        <f t="shared" ref="FR52:FR65" si="1182">BT52-BS52</f>
        <v>5</v>
      </c>
      <c r="FS52" s="402">
        <f>FR52/BS52</f>
        <v>0.17857142857142858</v>
      </c>
      <c r="FT52" s="324">
        <f t="shared" ref="FT52:FT65" si="1183">BU52-BT52</f>
        <v>-2</v>
      </c>
      <c r="FU52" s="402">
        <f>FT52/BT52</f>
        <v>-6.0606060606060608E-2</v>
      </c>
      <c r="FV52" s="324">
        <f t="shared" ref="FV52:FV65" si="1184">BV52-BU52</f>
        <v>12</v>
      </c>
      <c r="FW52" s="402">
        <f t="shared" ref="FW52:FW59" si="1185">FV52/BU52</f>
        <v>0.38709677419354838</v>
      </c>
      <c r="FX52" s="324">
        <f t="shared" ref="FX52:FX65" si="1186">BW52-BV52</f>
        <v>-10</v>
      </c>
      <c r="FY52" s="402">
        <f>FX52/BV52</f>
        <v>-0.23255813953488372</v>
      </c>
      <c r="FZ52" s="324">
        <f t="shared" ref="FZ52:FZ65" si="1187">BZ52-BW52</f>
        <v>-4</v>
      </c>
      <c r="GA52" s="402">
        <f>FZ52/BW52</f>
        <v>-0.12121212121212122</v>
      </c>
      <c r="GB52" s="324">
        <f t="shared" ref="GB52:GB65" si="1188">CA52-BZ52</f>
        <v>-4</v>
      </c>
      <c r="GC52" s="402">
        <f>GB52/BZ52</f>
        <v>-0.13793103448275862</v>
      </c>
      <c r="GD52" s="324">
        <f t="shared" ref="GD52:GD65" si="1189">CB52-CA52</f>
        <v>-5</v>
      </c>
      <c r="GE52" s="402">
        <f>GD52/CA52</f>
        <v>-0.2</v>
      </c>
      <c r="GF52" s="324">
        <f t="shared" ref="GF52:GF65" si="1190">CC52-CB52</f>
        <v>-1</v>
      </c>
      <c r="GG52" s="402">
        <f>GF52/CB52</f>
        <v>-0.05</v>
      </c>
      <c r="GH52" s="324">
        <f t="shared" ref="GH52:GH65" si="1191">CD52-CC52</f>
        <v>-1</v>
      </c>
      <c r="GI52" s="402">
        <f>GH52/CC52</f>
        <v>-5.2631578947368418E-2</v>
      </c>
      <c r="GJ52" s="324">
        <f t="shared" ref="GJ52:GJ65" si="1192">CE52-CD52</f>
        <v>0</v>
      </c>
      <c r="GK52" s="402">
        <f>GJ52/CD52</f>
        <v>0</v>
      </c>
      <c r="GL52" s="324">
        <f t="shared" ref="GL52:GL65" si="1193">CF52-CE52</f>
        <v>0</v>
      </c>
      <c r="GM52" s="402">
        <f>GL52/CE52</f>
        <v>0</v>
      </c>
      <c r="GN52" s="324">
        <f t="shared" ref="GN52:GN65" si="1194">CG52-CF52</f>
        <v>6</v>
      </c>
      <c r="GO52" s="402">
        <f>GN52/CF52</f>
        <v>0.33333333333333331</v>
      </c>
      <c r="GP52" s="324">
        <f t="shared" ref="GP52:GP65" si="1195">CH52-CG52</f>
        <v>6</v>
      </c>
      <c r="GQ52" s="402">
        <f>GP52/CG52</f>
        <v>0.25</v>
      </c>
      <c r="GR52" s="324">
        <f t="shared" ref="GR52:GR65" si="1196">CI52-CH52</f>
        <v>-10</v>
      </c>
      <c r="GS52" s="402">
        <f t="shared" ref="GS52:GS65" si="1197">GR52/CH52</f>
        <v>-0.33333333333333331</v>
      </c>
      <c r="GT52" s="324">
        <f t="shared" ref="GT52:GT65" si="1198">CJ52-CI52</f>
        <v>-1</v>
      </c>
      <c r="GU52" s="402">
        <f>GT52/CI52</f>
        <v>-0.05</v>
      </c>
      <c r="GV52" s="324">
        <f t="shared" ref="GV52:GV65" si="1199">CK52-CJ52</f>
        <v>-5</v>
      </c>
      <c r="GW52" s="402">
        <f t="shared" ref="GW52:GW65" si="1200">GV52/CJ52</f>
        <v>-0.26315789473684209</v>
      </c>
      <c r="GX52" s="324">
        <f t="shared" ref="GX52:GX65" si="1201">CN52-CK52</f>
        <v>5</v>
      </c>
      <c r="GY52" s="402">
        <f>GX52/CK52</f>
        <v>0.35714285714285715</v>
      </c>
      <c r="GZ52" s="324">
        <f t="shared" ref="GZ52:GZ65" si="1202">CO52-CN52</f>
        <v>4</v>
      </c>
      <c r="HA52" s="402">
        <f>GZ52/CN52</f>
        <v>0.21052631578947367</v>
      </c>
      <c r="HB52" s="324">
        <f t="shared" ref="HB52:HB65" si="1203">CP52-CO52</f>
        <v>-1</v>
      </c>
      <c r="HC52" s="402">
        <f>HB52/CO52</f>
        <v>-4.3478260869565216E-2</v>
      </c>
      <c r="HD52" s="324">
        <f t="shared" ref="HD52:HD65" si="1204">CQ52-CP52</f>
        <v>-5</v>
      </c>
      <c r="HE52" s="402">
        <f>HD52/CP52</f>
        <v>-0.22727272727272727</v>
      </c>
      <c r="HF52" s="324">
        <f t="shared" ref="HF52:HF65" si="1205">CR52-CQ52</f>
        <v>-3</v>
      </c>
      <c r="HG52" s="402">
        <f>HF52/CQ52</f>
        <v>-0.17647058823529413</v>
      </c>
      <c r="HH52" s="324">
        <f t="shared" ref="HH52:HH65" si="1206">CS52-CR52</f>
        <v>-5</v>
      </c>
      <c r="HI52" s="402">
        <f>HH52/CR52</f>
        <v>-0.35714285714285715</v>
      </c>
      <c r="HJ52" s="324">
        <f t="shared" ref="HJ52:HJ65" si="1207">CT52-CS52</f>
        <v>9</v>
      </c>
      <c r="HK52" s="402">
        <f>HJ52/CS52</f>
        <v>1</v>
      </c>
      <c r="HL52" s="324">
        <f t="shared" ref="HL52:HL65" si="1208">CU52-CT52</f>
        <v>8</v>
      </c>
      <c r="HM52" s="402">
        <f>HL52/CT52</f>
        <v>0.44444444444444442</v>
      </c>
      <c r="HN52" s="324">
        <f t="shared" ref="HN52:HN65" si="1209">CV52-CU52</f>
        <v>-9</v>
      </c>
      <c r="HO52" s="402">
        <f>HN52/CU52</f>
        <v>-0.34615384615384615</v>
      </c>
      <c r="HP52" s="324">
        <f t="shared" ref="HP52:HP65" si="1210">CW52-CV52</f>
        <v>3</v>
      </c>
      <c r="HQ52" s="402">
        <f>HP52/CV52</f>
        <v>0.17647058823529413</v>
      </c>
      <c r="HR52" s="324">
        <f t="shared" ref="HR52:HR65" si="1211">CX52-CW52</f>
        <v>-2</v>
      </c>
      <c r="HS52" s="402">
        <f>HR52/CW52</f>
        <v>-0.1</v>
      </c>
      <c r="HT52" s="324">
        <f t="shared" ref="HT52:HT65" si="1212">CY52-CX52</f>
        <v>-8</v>
      </c>
      <c r="HU52" s="402">
        <f>HT52/CX52</f>
        <v>-0.44444444444444442</v>
      </c>
      <c r="HV52" s="324">
        <f t="shared" ref="HV52:HV65" si="1213">DB52-CY52</f>
        <v>5</v>
      </c>
      <c r="HW52" s="402">
        <f>HV52/CY52</f>
        <v>0.5</v>
      </c>
      <c r="HX52" s="324">
        <f t="shared" ref="HX52:HX65" si="1214">DC52-DB52</f>
        <v>-1</v>
      </c>
      <c r="HY52" s="402">
        <f>HX52/DB52</f>
        <v>-6.6666666666666666E-2</v>
      </c>
      <c r="HZ52" s="324">
        <f t="shared" ref="HZ52:HZ65" si="1215">DD52-DC52</f>
        <v>0</v>
      </c>
      <c r="IA52" s="402">
        <f>HZ52/DD52</f>
        <v>0</v>
      </c>
      <c r="IB52" s="324">
        <f t="shared" ref="IB52:IB65" si="1216">DE52-DD52</f>
        <v>-1</v>
      </c>
      <c r="IC52" s="402">
        <f>IB52/DD52</f>
        <v>-7.1428571428571425E-2</v>
      </c>
      <c r="ID52" s="324">
        <f t="shared" ref="ID52:ID65" si="1217">DF52-DE52</f>
        <v>2</v>
      </c>
      <c r="IE52" s="402">
        <f>ID52/DO52</f>
        <v>0.15492957746478875</v>
      </c>
      <c r="IF52" s="324">
        <f t="shared" ref="IF52:IF65" si="1218">DG52-DF52</f>
        <v>-10</v>
      </c>
      <c r="IG52" s="402">
        <f t="shared" ref="IG52:IG65" si="1219">IF52/DF52</f>
        <v>-0.66666666666666663</v>
      </c>
      <c r="IH52" s="324">
        <f t="shared" ref="IH52:IH65" si="1220">DH52-DG52</f>
        <v>10</v>
      </c>
      <c r="II52" s="402">
        <f t="shared" ref="II52:II65" si="1221">IH52/DG52</f>
        <v>2</v>
      </c>
      <c r="IJ52" s="324">
        <f t="shared" ref="IJ52:IJ65" si="1222">DI52-DH52</f>
        <v>-3</v>
      </c>
      <c r="IK52" s="402">
        <f t="shared" ref="IK52:IK65" si="1223">IJ52/DH52</f>
        <v>-0.2</v>
      </c>
      <c r="IL52" s="324">
        <f t="shared" ref="IL52:IL65" si="1224">DJ52-DI52</f>
        <v>1</v>
      </c>
      <c r="IM52" s="402">
        <f t="shared" ref="IM52:IM65" si="1225">IL52/DI52</f>
        <v>8.3333333333333329E-2</v>
      </c>
      <c r="IN52" s="324">
        <f t="shared" ref="IN52:IN65" si="1226">DK52-DJ52</f>
        <v>-1</v>
      </c>
      <c r="IO52" s="402">
        <f t="shared" ref="IO52:IO65" si="1227">IN52/DJ52</f>
        <v>-7.6923076923076927E-2</v>
      </c>
      <c r="IP52" s="324">
        <f t="shared" ref="IP52:IP65" si="1228">DL52-DK52</f>
        <v>2</v>
      </c>
      <c r="IQ52" s="402">
        <f t="shared" ref="IQ52:IQ65" si="1229">IP52/DK52</f>
        <v>0.16666666666666666</v>
      </c>
      <c r="IR52" s="324">
        <f t="shared" ref="IR52:IR65" si="1230">EK52-EJ52</f>
        <v>75.182795698924735</v>
      </c>
      <c r="IS52" s="402">
        <f t="shared" ref="IS52:IS65" si="1231">IR52/EJ52</f>
        <v>-0.989247311827957</v>
      </c>
      <c r="IT52" s="324">
        <f t="shared" si="317"/>
        <v>0</v>
      </c>
      <c r="IU52" s="402" t="e">
        <f t="shared" si="318"/>
        <v>#DIV/0!</v>
      </c>
      <c r="IV52" s="324">
        <f t="shared" si="319"/>
        <v>0</v>
      </c>
      <c r="IW52" s="402" t="e">
        <f t="shared" si="320"/>
        <v>#DIV/0!</v>
      </c>
      <c r="IX52" s="324">
        <f t="shared" si="321"/>
        <v>0</v>
      </c>
      <c r="IY52" s="402" t="e">
        <f t="shared" si="322"/>
        <v>#DIV/0!</v>
      </c>
      <c r="IZ52" s="324">
        <f t="shared" si="323"/>
        <v>0</v>
      </c>
      <c r="JA52" s="402" t="e">
        <f t="shared" si="324"/>
        <v>#DIV/0!</v>
      </c>
      <c r="JB52" s="324">
        <f t="shared" si="325"/>
        <v>0</v>
      </c>
      <c r="JC52" s="402" t="e">
        <f t="shared" si="326"/>
        <v>#DIV/0!</v>
      </c>
      <c r="JD52" s="324">
        <f t="shared" si="327"/>
        <v>0</v>
      </c>
      <c r="JE52" s="402" t="e">
        <f t="shared" si="328"/>
        <v>#DIV/0!</v>
      </c>
      <c r="JF52" s="324">
        <f t="shared" si="329"/>
        <v>0</v>
      </c>
      <c r="JG52" s="402" t="e">
        <f t="shared" si="330"/>
        <v>#DIV/0!</v>
      </c>
      <c r="JH52" s="324">
        <f t="shared" si="331"/>
        <v>0</v>
      </c>
      <c r="JI52" s="402" t="e">
        <f t="shared" si="332"/>
        <v>#DIV/0!</v>
      </c>
      <c r="JJ52" s="324">
        <f t="shared" si="333"/>
        <v>0</v>
      </c>
      <c r="JK52" s="402" t="e">
        <f t="shared" si="334"/>
        <v>#DIV/0!</v>
      </c>
      <c r="JL52" s="324">
        <f t="shared" si="335"/>
        <v>0</v>
      </c>
      <c r="JM52" s="402" t="e">
        <f t="shared" si="336"/>
        <v>#DIV/0!</v>
      </c>
      <c r="JN52" s="324">
        <f t="shared" si="337"/>
        <v>0</v>
      </c>
      <c r="JO52" s="402" t="e">
        <f t="shared" si="338"/>
        <v>#DIV/0!</v>
      </c>
      <c r="JP52" s="324">
        <f t="shared" si="339"/>
        <v>0</v>
      </c>
      <c r="JQ52" s="402" t="e">
        <f t="shared" si="340"/>
        <v>#DIV/0!</v>
      </c>
      <c r="JR52" s="624">
        <f t="shared" ref="JR52:JR65" si="1232">CX52</f>
        <v>18</v>
      </c>
      <c r="JS52" s="1061">
        <f t="shared" ref="JS52:JS65" si="1233">DL52</f>
        <v>14</v>
      </c>
      <c r="JT52" s="122">
        <f t="shared" ref="JT52:JT65" si="1234">JS52-JR52</f>
        <v>-4</v>
      </c>
      <c r="JU52" s="109">
        <f t="shared" ref="JU52:JU65" si="1235">IF(ISERROR(JT52/JR52),0,JT52/JR52)</f>
        <v>-0.22222222222222221</v>
      </c>
      <c r="JV52" s="698"/>
      <c r="JW52" s="698"/>
      <c r="JX52" s="698"/>
      <c r="JY52" t="str">
        <f t="shared" ref="JY52:JY65" si="1236">E52</f>
        <v>Number of Classes Offered</v>
      </c>
      <c r="JZ52" s="262" t="e">
        <f>#REF!</f>
        <v>#REF!</v>
      </c>
      <c r="KA52" s="262" t="e">
        <f>#REF!</f>
        <v>#REF!</v>
      </c>
      <c r="KB52" s="262" t="e">
        <f>#REF!</f>
        <v>#REF!</v>
      </c>
      <c r="KC52" s="262" t="e">
        <f>#REF!</f>
        <v>#REF!</v>
      </c>
      <c r="KD52" s="262" t="e">
        <f>#REF!</f>
        <v>#REF!</v>
      </c>
      <c r="KE52" s="262" t="e">
        <f>#REF!</f>
        <v>#REF!</v>
      </c>
      <c r="KF52" s="262" t="e">
        <f>#REF!</f>
        <v>#REF!</v>
      </c>
      <c r="KG52" s="262" t="e">
        <f>#REF!</f>
        <v>#REF!</v>
      </c>
      <c r="KH52" s="262" t="e">
        <f>#REF!</f>
        <v>#REF!</v>
      </c>
      <c r="KI52" s="262" t="e">
        <f>#REF!</f>
        <v>#REF!</v>
      </c>
      <c r="KJ52" s="262" t="e">
        <f>#REF!</f>
        <v>#REF!</v>
      </c>
      <c r="KK52" s="263">
        <f t="shared" ref="KK52:KV55" si="1237">AJ52</f>
        <v>90</v>
      </c>
      <c r="KL52" s="263">
        <f t="shared" si="1237"/>
        <v>111</v>
      </c>
      <c r="KM52" s="263">
        <f t="shared" si="1237"/>
        <v>94</v>
      </c>
      <c r="KN52" s="263">
        <f t="shared" si="1237"/>
        <v>118</v>
      </c>
      <c r="KO52" s="263">
        <f t="shared" si="1237"/>
        <v>101</v>
      </c>
      <c r="KP52" s="263">
        <f t="shared" si="1237"/>
        <v>99</v>
      </c>
      <c r="KQ52" s="263">
        <f t="shared" si="1237"/>
        <v>122</v>
      </c>
      <c r="KR52" s="263">
        <f t="shared" si="1237"/>
        <v>119</v>
      </c>
      <c r="KS52" s="263">
        <f t="shared" si="1237"/>
        <v>116</v>
      </c>
      <c r="KT52" s="263">
        <f t="shared" si="1237"/>
        <v>151</v>
      </c>
      <c r="KU52" s="263">
        <f t="shared" si="1237"/>
        <v>117</v>
      </c>
      <c r="KV52" s="263">
        <f t="shared" si="1237"/>
        <v>99</v>
      </c>
      <c r="KW52" s="263">
        <f t="shared" ref="KW52:LH55" si="1238">AX52</f>
        <v>88</v>
      </c>
      <c r="KX52" s="263">
        <f t="shared" si="1238"/>
        <v>121</v>
      </c>
      <c r="KY52" s="263">
        <f t="shared" si="1238"/>
        <v>93</v>
      </c>
      <c r="KZ52" s="263">
        <f t="shared" si="1238"/>
        <v>17</v>
      </c>
      <c r="LA52" s="263">
        <f t="shared" si="1238"/>
        <v>9</v>
      </c>
      <c r="LB52" s="263">
        <f t="shared" si="1238"/>
        <v>17</v>
      </c>
      <c r="LC52" s="263">
        <f t="shared" si="1238"/>
        <v>10</v>
      </c>
      <c r="LD52" s="263">
        <f t="shared" si="1238"/>
        <v>20</v>
      </c>
      <c r="LE52" s="263">
        <f t="shared" si="1238"/>
        <v>23</v>
      </c>
      <c r="LF52" s="263">
        <f t="shared" si="1238"/>
        <v>23</v>
      </c>
      <c r="LG52" s="263">
        <f t="shared" si="1238"/>
        <v>15</v>
      </c>
      <c r="LH52" s="263">
        <f t="shared" si="1238"/>
        <v>14</v>
      </c>
      <c r="LI52" s="788">
        <f t="shared" ref="LI52:LT55" si="1239">BL52</f>
        <v>20</v>
      </c>
      <c r="LJ52" s="788">
        <f t="shared" si="1239"/>
        <v>22</v>
      </c>
      <c r="LK52" s="788">
        <f t="shared" si="1239"/>
        <v>20</v>
      </c>
      <c r="LL52" s="788">
        <f t="shared" si="1239"/>
        <v>16</v>
      </c>
      <c r="LM52" s="788">
        <f t="shared" si="1239"/>
        <v>19</v>
      </c>
      <c r="LN52" s="788">
        <f t="shared" si="1239"/>
        <v>14</v>
      </c>
      <c r="LO52" s="788">
        <f t="shared" si="1239"/>
        <v>17</v>
      </c>
      <c r="LP52" s="788">
        <f t="shared" si="1239"/>
        <v>28</v>
      </c>
      <c r="LQ52" s="788">
        <f t="shared" si="1239"/>
        <v>33</v>
      </c>
      <c r="LR52" s="788">
        <f t="shared" si="1239"/>
        <v>31</v>
      </c>
      <c r="LS52" s="788">
        <f t="shared" si="1239"/>
        <v>43</v>
      </c>
      <c r="LT52" s="788">
        <f t="shared" si="1239"/>
        <v>33</v>
      </c>
      <c r="LU52" s="900">
        <f t="shared" ref="LU52:MF55" si="1240">BZ52</f>
        <v>29</v>
      </c>
      <c r="LV52" s="900">
        <f t="shared" si="1240"/>
        <v>25</v>
      </c>
      <c r="LW52" s="900">
        <f t="shared" si="1240"/>
        <v>20</v>
      </c>
      <c r="LX52" s="900">
        <f t="shared" si="1240"/>
        <v>19</v>
      </c>
      <c r="LY52" s="900">
        <f t="shared" si="1240"/>
        <v>18</v>
      </c>
      <c r="LZ52" s="900">
        <f t="shared" si="1240"/>
        <v>18</v>
      </c>
      <c r="MA52" s="900">
        <f t="shared" si="1240"/>
        <v>18</v>
      </c>
      <c r="MB52" s="900">
        <f t="shared" si="1240"/>
        <v>24</v>
      </c>
      <c r="MC52" s="900">
        <f t="shared" si="1240"/>
        <v>30</v>
      </c>
      <c r="MD52" s="900">
        <f t="shared" si="1240"/>
        <v>20</v>
      </c>
      <c r="ME52" s="900">
        <f t="shared" si="1240"/>
        <v>19</v>
      </c>
      <c r="MF52" s="900">
        <f t="shared" si="1240"/>
        <v>14</v>
      </c>
      <c r="MG52" s="959">
        <f t="shared" ref="MG52:MR55" si="1241">CN52</f>
        <v>19</v>
      </c>
      <c r="MH52" s="959">
        <f t="shared" si="1241"/>
        <v>23</v>
      </c>
      <c r="MI52" s="959">
        <f t="shared" si="1241"/>
        <v>22</v>
      </c>
      <c r="MJ52" s="959">
        <f t="shared" si="1241"/>
        <v>17</v>
      </c>
      <c r="MK52" s="959">
        <f t="shared" si="1241"/>
        <v>14</v>
      </c>
      <c r="ML52" s="959">
        <f t="shared" si="1241"/>
        <v>9</v>
      </c>
      <c r="MM52" s="959">
        <f t="shared" si="1241"/>
        <v>18</v>
      </c>
      <c r="MN52" s="959">
        <f t="shared" si="1241"/>
        <v>26</v>
      </c>
      <c r="MO52" s="959">
        <f t="shared" si="1241"/>
        <v>17</v>
      </c>
      <c r="MP52" s="959">
        <f t="shared" si="1241"/>
        <v>20</v>
      </c>
      <c r="MQ52" s="959">
        <f t="shared" si="1241"/>
        <v>18</v>
      </c>
      <c r="MR52" s="959">
        <f t="shared" si="1241"/>
        <v>10</v>
      </c>
      <c r="MS52" s="1155">
        <f t="shared" ref="MS52:ND57" si="1242">DB52</f>
        <v>15</v>
      </c>
      <c r="MT52" s="1155">
        <f t="shared" si="1242"/>
        <v>14</v>
      </c>
      <c r="MU52" s="1155">
        <f t="shared" si="1242"/>
        <v>14</v>
      </c>
      <c r="MV52" s="1155">
        <f t="shared" si="1242"/>
        <v>13</v>
      </c>
      <c r="MW52" s="1155">
        <f t="shared" si="1242"/>
        <v>15</v>
      </c>
      <c r="MX52" s="1155">
        <f t="shared" si="1242"/>
        <v>5</v>
      </c>
      <c r="MY52" s="1155">
        <f t="shared" si="1242"/>
        <v>15</v>
      </c>
      <c r="MZ52" s="1155">
        <f t="shared" si="1242"/>
        <v>12</v>
      </c>
      <c r="NA52" s="1155">
        <f t="shared" si="1242"/>
        <v>13</v>
      </c>
      <c r="NB52" s="1155">
        <f t="shared" si="1242"/>
        <v>12</v>
      </c>
      <c r="NC52" s="1155">
        <f t="shared" si="1242"/>
        <v>14</v>
      </c>
      <c r="ND52" s="1155">
        <f t="shared" si="1242"/>
        <v>0</v>
      </c>
      <c r="NE52" s="1177">
        <f t="shared" ref="NE52:NP55" si="1243">DP52</f>
        <v>0</v>
      </c>
      <c r="NF52" s="1177">
        <f t="shared" si="1243"/>
        <v>0</v>
      </c>
      <c r="NG52" s="1177">
        <f t="shared" si="1243"/>
        <v>0</v>
      </c>
      <c r="NH52" s="1177">
        <f t="shared" si="1243"/>
        <v>0</v>
      </c>
      <c r="NI52" s="1177">
        <f t="shared" si="1243"/>
        <v>0</v>
      </c>
      <c r="NJ52" s="1177">
        <f t="shared" si="1243"/>
        <v>0</v>
      </c>
      <c r="NK52" s="1177">
        <f t="shared" si="1243"/>
        <v>0</v>
      </c>
      <c r="NL52" s="1177">
        <f t="shared" si="1243"/>
        <v>0</v>
      </c>
      <c r="NM52" s="1177">
        <f t="shared" si="1243"/>
        <v>0</v>
      </c>
      <c r="NN52" s="1177">
        <f t="shared" si="1243"/>
        <v>0</v>
      </c>
      <c r="NO52" s="1177">
        <f t="shared" si="1243"/>
        <v>0</v>
      </c>
      <c r="NP52" s="1177">
        <f t="shared" si="1243"/>
        <v>0</v>
      </c>
    </row>
    <row r="53" spans="1:380" x14ac:dyDescent="0.25">
      <c r="A53" s="764"/>
      <c r="B53" s="56">
        <v>8.1999999999999993</v>
      </c>
      <c r="C53" s="7"/>
      <c r="D53" s="119"/>
      <c r="E53" s="1251" t="s">
        <v>6</v>
      </c>
      <c r="F53" s="1251"/>
      <c r="G53" s="1252"/>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39"/>
        <v>13</v>
      </c>
      <c r="AW53" s="163">
        <f t="shared" si="1140"/>
        <v>1.0833333333333333</v>
      </c>
      <c r="AX53" s="368">
        <v>0</v>
      </c>
      <c r="AY53" s="70">
        <v>2</v>
      </c>
      <c r="AZ53" s="23">
        <v>0</v>
      </c>
      <c r="BA53" s="70">
        <v>2</v>
      </c>
      <c r="BB53" s="23">
        <v>0</v>
      </c>
      <c r="BC53" s="70">
        <v>0</v>
      </c>
      <c r="BD53" s="625">
        <v>0</v>
      </c>
      <c r="BE53" s="70">
        <v>1</v>
      </c>
      <c r="BF53" s="625">
        <v>1</v>
      </c>
      <c r="BG53" s="70">
        <v>3</v>
      </c>
      <c r="BH53" s="625">
        <v>0</v>
      </c>
      <c r="BI53" s="70">
        <v>0</v>
      </c>
      <c r="BJ53" s="130">
        <f t="shared" si="1143"/>
        <v>9</v>
      </c>
      <c r="BK53" s="163">
        <f t="shared" si="1144"/>
        <v>0.75</v>
      </c>
      <c r="BL53" s="368">
        <v>1</v>
      </c>
      <c r="BM53" s="70">
        <v>1</v>
      </c>
      <c r="BN53" s="23">
        <v>1</v>
      </c>
      <c r="BO53" s="70">
        <v>1</v>
      </c>
      <c r="BP53" s="23">
        <v>1</v>
      </c>
      <c r="BQ53" s="70">
        <v>1</v>
      </c>
      <c r="BR53" s="625">
        <v>1</v>
      </c>
      <c r="BS53" s="70">
        <v>0</v>
      </c>
      <c r="BT53" s="625">
        <v>1</v>
      </c>
      <c r="BU53" s="625">
        <v>1</v>
      </c>
      <c r="BV53" s="625">
        <v>1</v>
      </c>
      <c r="BW53" s="625">
        <v>1</v>
      </c>
      <c r="BX53" s="130">
        <f t="shared" si="1151"/>
        <v>11</v>
      </c>
      <c r="BY53" s="163">
        <f t="shared" si="1152"/>
        <v>0.91666666666666663</v>
      </c>
      <c r="BZ53" s="625">
        <v>0</v>
      </c>
      <c r="CA53" s="70">
        <v>0</v>
      </c>
      <c r="CB53" s="23">
        <v>2</v>
      </c>
      <c r="CC53" s="70">
        <v>1</v>
      </c>
      <c r="CD53" s="23">
        <v>0</v>
      </c>
      <c r="CE53" s="70">
        <v>1</v>
      </c>
      <c r="CF53" s="625">
        <v>1</v>
      </c>
      <c r="CG53" s="70">
        <v>1</v>
      </c>
      <c r="CH53" s="625">
        <v>1</v>
      </c>
      <c r="CI53" s="625">
        <v>1</v>
      </c>
      <c r="CJ53" s="952">
        <v>0</v>
      </c>
      <c r="CK53" s="625">
        <v>1</v>
      </c>
      <c r="CL53" s="130">
        <f t="shared" si="1159"/>
        <v>9</v>
      </c>
      <c r="CM53" s="163">
        <f t="shared" si="1160"/>
        <v>0.75</v>
      </c>
      <c r="CN53" s="625">
        <v>1</v>
      </c>
      <c r="CO53" s="70">
        <v>0</v>
      </c>
      <c r="CP53" s="23">
        <v>1</v>
      </c>
      <c r="CQ53" s="70">
        <v>0</v>
      </c>
      <c r="CR53" s="1013">
        <v>1</v>
      </c>
      <c r="CS53" s="1014">
        <v>0</v>
      </c>
      <c r="CT53" s="1015">
        <v>1</v>
      </c>
      <c r="CU53" s="1014">
        <v>1</v>
      </c>
      <c r="CV53" s="1111">
        <v>1</v>
      </c>
      <c r="CW53" s="1112">
        <v>1</v>
      </c>
      <c r="CX53" s="1111">
        <v>0</v>
      </c>
      <c r="CY53" s="1113">
        <v>0</v>
      </c>
      <c r="CZ53" s="1109">
        <f t="shared" si="1167"/>
        <v>7</v>
      </c>
      <c r="DA53" s="1110">
        <f t="shared" si="1168"/>
        <v>0.58333333333333337</v>
      </c>
      <c r="DB53" s="1015">
        <v>1</v>
      </c>
      <c r="DC53" s="1014">
        <v>1</v>
      </c>
      <c r="DD53" s="1013">
        <v>0</v>
      </c>
      <c r="DE53" s="1014">
        <v>0</v>
      </c>
      <c r="DF53" s="1013">
        <v>1</v>
      </c>
      <c r="DG53" s="1014">
        <v>0</v>
      </c>
      <c r="DH53" s="1015">
        <v>1</v>
      </c>
      <c r="DI53" s="1014">
        <v>0</v>
      </c>
      <c r="DJ53" s="1015">
        <v>1</v>
      </c>
      <c r="DK53" s="1014">
        <v>0</v>
      </c>
      <c r="DL53" s="1015">
        <v>0</v>
      </c>
      <c r="DM53" s="1014"/>
      <c r="DN53" s="1016">
        <f t="shared" si="1175"/>
        <v>5</v>
      </c>
      <c r="DO53" s="163">
        <f t="shared" si="1176"/>
        <v>0.45454545454545453</v>
      </c>
      <c r="DP53" s="1015"/>
      <c r="DQ53" s="1014"/>
      <c r="DR53" s="1013"/>
      <c r="DS53" s="1014"/>
      <c r="DT53" s="1013"/>
      <c r="DU53" s="1014"/>
      <c r="DV53" s="1015"/>
      <c r="DW53" s="1014"/>
      <c r="DX53" s="1015"/>
      <c r="DY53" s="1014"/>
      <c r="DZ53" s="1015"/>
      <c r="EA53" s="1014"/>
      <c r="EB53" s="1016">
        <f t="shared" si="1177"/>
        <v>0</v>
      </c>
      <c r="EC53" s="163" t="e">
        <f t="shared" si="1178"/>
        <v>#DIV/0!</v>
      </c>
      <c r="ED53" s="674">
        <f>AX53-AU53</f>
        <v>-2</v>
      </c>
      <c r="EE53" s="663">
        <f>ED53/AU53</f>
        <v>-1</v>
      </c>
      <c r="EF53" s="674">
        <f>AY53-AX53</f>
        <v>2</v>
      </c>
      <c r="EG53" s="473">
        <v>-1</v>
      </c>
      <c r="EH53" s="674">
        <f>AZ53-AY53</f>
        <v>-2</v>
      </c>
      <c r="EI53" s="663">
        <f>EH53/AY53</f>
        <v>-1</v>
      </c>
      <c r="EJ53" s="674">
        <f>BA53-AZ53</f>
        <v>2</v>
      </c>
      <c r="EK53" s="473">
        <v>1</v>
      </c>
      <c r="EL53" s="674">
        <f>BB53-BA53</f>
        <v>-2</v>
      </c>
      <c r="EM53" s="663">
        <f>EL53/BA53</f>
        <v>-1</v>
      </c>
      <c r="EN53" s="674">
        <f>BC53-BB53</f>
        <v>0</v>
      </c>
      <c r="EO53" s="617">
        <v>0</v>
      </c>
      <c r="EP53" s="674">
        <f>BD53-BC53</f>
        <v>0</v>
      </c>
      <c r="EQ53" s="750">
        <v>0</v>
      </c>
      <c r="ER53" s="674">
        <f>BE53-BD53</f>
        <v>1</v>
      </c>
      <c r="ES53" s="663">
        <v>1</v>
      </c>
      <c r="ET53" s="674">
        <f>BF53-BE53</f>
        <v>0</v>
      </c>
      <c r="EU53" s="663">
        <f>ET53/BE53</f>
        <v>0</v>
      </c>
      <c r="EV53" s="674">
        <f>BG53-BF53</f>
        <v>2</v>
      </c>
      <c r="EW53" s="109">
        <f>EV53/BF53</f>
        <v>2</v>
      </c>
      <c r="EX53" s="674">
        <f>BH53-BG53</f>
        <v>-3</v>
      </c>
      <c r="EY53" s="663">
        <f>EX53/BG53</f>
        <v>-1</v>
      </c>
      <c r="EZ53" s="674">
        <f>BI53-BH53</f>
        <v>0</v>
      </c>
      <c r="FA53" s="663">
        <v>0</v>
      </c>
      <c r="FB53" s="674">
        <f>BL53-BI53</f>
        <v>1</v>
      </c>
      <c r="FC53" s="663" t="e">
        <f>FB53/BI53</f>
        <v>#DIV/0!</v>
      </c>
      <c r="FD53" s="324">
        <f>BM53-BL53</f>
        <v>0</v>
      </c>
      <c r="FE53" s="402">
        <f>FD53/BL53</f>
        <v>0</v>
      </c>
      <c r="FF53" s="324">
        <f>BN53-BM53</f>
        <v>0</v>
      </c>
      <c r="FG53" s="402">
        <f>FF53/BM53</f>
        <v>0</v>
      </c>
      <c r="FH53" s="324">
        <f>BO53-BN53</f>
        <v>0</v>
      </c>
      <c r="FI53" s="402">
        <f>FH53/BN53</f>
        <v>0</v>
      </c>
      <c r="FJ53" s="324">
        <f>BP53-BO53</f>
        <v>0</v>
      </c>
      <c r="FK53" s="402">
        <f>FJ53/BO53</f>
        <v>0</v>
      </c>
      <c r="FL53" s="324">
        <f t="shared" si="1179"/>
        <v>0</v>
      </c>
      <c r="FM53" s="402">
        <f>FL53/BP53</f>
        <v>0</v>
      </c>
      <c r="FN53" s="324">
        <f t="shared" si="1180"/>
        <v>0</v>
      </c>
      <c r="FO53" s="402">
        <f>FN53/BQ53</f>
        <v>0</v>
      </c>
      <c r="FP53" s="324">
        <f t="shared" si="1181"/>
        <v>-1</v>
      </c>
      <c r="FQ53" s="402">
        <f>FP53/BR53</f>
        <v>-1</v>
      </c>
      <c r="FR53" s="324">
        <f t="shared" si="1182"/>
        <v>1</v>
      </c>
      <c r="FS53" s="402">
        <v>1</v>
      </c>
      <c r="FT53" s="324">
        <f t="shared" si="1183"/>
        <v>0</v>
      </c>
      <c r="FU53" s="402">
        <f>FT53/BT53</f>
        <v>0</v>
      </c>
      <c r="FV53" s="324">
        <f t="shared" si="1184"/>
        <v>0</v>
      </c>
      <c r="FW53" s="402">
        <f t="shared" si="1185"/>
        <v>0</v>
      </c>
      <c r="FX53" s="324">
        <f t="shared" si="1186"/>
        <v>0</v>
      </c>
      <c r="FY53" s="402">
        <f>FX53/BV53</f>
        <v>0</v>
      </c>
      <c r="FZ53" s="324">
        <f t="shared" si="1187"/>
        <v>-1</v>
      </c>
      <c r="GA53" s="402">
        <f>FZ53/BW53</f>
        <v>-1</v>
      </c>
      <c r="GB53" s="324">
        <f t="shared" si="1188"/>
        <v>0</v>
      </c>
      <c r="GC53" s="402">
        <v>0</v>
      </c>
      <c r="GD53" s="324">
        <f t="shared" si="1189"/>
        <v>2</v>
      </c>
      <c r="GE53" s="402">
        <v>1</v>
      </c>
      <c r="GF53" s="324">
        <f t="shared" si="1190"/>
        <v>-1</v>
      </c>
      <c r="GG53" s="402">
        <f>GF53/CB53</f>
        <v>-0.5</v>
      </c>
      <c r="GH53" s="324">
        <f t="shared" si="1191"/>
        <v>-1</v>
      </c>
      <c r="GI53" s="402">
        <f>GH53/CC53</f>
        <v>-1</v>
      </c>
      <c r="GJ53" s="324">
        <f t="shared" si="1192"/>
        <v>1</v>
      </c>
      <c r="GK53" s="402">
        <v>0</v>
      </c>
      <c r="GL53" s="324">
        <f t="shared" si="1193"/>
        <v>0</v>
      </c>
      <c r="GM53" s="402">
        <f>GL53/CE53</f>
        <v>0</v>
      </c>
      <c r="GN53" s="324">
        <f t="shared" si="1194"/>
        <v>0</v>
      </c>
      <c r="GO53" s="402">
        <f>GN53/CF53</f>
        <v>0</v>
      </c>
      <c r="GP53" s="324">
        <f t="shared" si="1195"/>
        <v>0</v>
      </c>
      <c r="GQ53" s="402">
        <f>GP53/CG53</f>
        <v>0</v>
      </c>
      <c r="GR53" s="324">
        <f t="shared" si="1196"/>
        <v>0</v>
      </c>
      <c r="GS53" s="402">
        <f t="shared" si="1197"/>
        <v>0</v>
      </c>
      <c r="GT53" s="324">
        <f t="shared" si="1198"/>
        <v>-1</v>
      </c>
      <c r="GU53" s="402">
        <f>GT53/CI53</f>
        <v>-1</v>
      </c>
      <c r="GV53" s="324">
        <f t="shared" si="1199"/>
        <v>1</v>
      </c>
      <c r="GW53" s="402" t="e">
        <f t="shared" si="1200"/>
        <v>#DIV/0!</v>
      </c>
      <c r="GX53" s="324">
        <f t="shared" si="1201"/>
        <v>0</v>
      </c>
      <c r="GY53" s="402">
        <f>GX53/CK53</f>
        <v>0</v>
      </c>
      <c r="GZ53" s="324">
        <f t="shared" si="1202"/>
        <v>-1</v>
      </c>
      <c r="HA53" s="402">
        <f>GZ53/CN53</f>
        <v>-1</v>
      </c>
      <c r="HB53" s="324">
        <f t="shared" si="1203"/>
        <v>1</v>
      </c>
      <c r="HC53" s="402">
        <v>0</v>
      </c>
      <c r="HD53" s="324">
        <f t="shared" si="1204"/>
        <v>-1</v>
      </c>
      <c r="HE53" s="402">
        <f>HD53/CP53</f>
        <v>-1</v>
      </c>
      <c r="HF53" s="324">
        <f t="shared" si="1205"/>
        <v>1</v>
      </c>
      <c r="HG53" s="402">
        <v>0</v>
      </c>
      <c r="HH53" s="324">
        <f t="shared" si="1206"/>
        <v>-1</v>
      </c>
      <c r="HI53" s="402">
        <f>HH53/CR53</f>
        <v>-1</v>
      </c>
      <c r="HJ53" s="324">
        <f t="shared" si="1207"/>
        <v>1</v>
      </c>
      <c r="HK53" s="402">
        <v>0</v>
      </c>
      <c r="HL53" s="324">
        <f t="shared" si="1208"/>
        <v>0</v>
      </c>
      <c r="HM53" s="402">
        <f>HL53/CT53</f>
        <v>0</v>
      </c>
      <c r="HN53" s="324">
        <f t="shared" si="1209"/>
        <v>0</v>
      </c>
      <c r="HO53" s="402">
        <f>HN53/CU53</f>
        <v>0</v>
      </c>
      <c r="HP53" s="324">
        <f t="shared" si="1210"/>
        <v>0</v>
      </c>
      <c r="HQ53" s="402">
        <f>HP53/CV53</f>
        <v>0</v>
      </c>
      <c r="HR53" s="324">
        <f t="shared" si="1211"/>
        <v>-1</v>
      </c>
      <c r="HS53" s="402">
        <f>HR53/CW53</f>
        <v>-1</v>
      </c>
      <c r="HT53" s="324">
        <f t="shared" si="1212"/>
        <v>0</v>
      </c>
      <c r="HU53" s="402">
        <v>0</v>
      </c>
      <c r="HV53" s="324">
        <f t="shared" si="1213"/>
        <v>1</v>
      </c>
      <c r="HW53" s="402">
        <v>0</v>
      </c>
      <c r="HX53" s="324">
        <f t="shared" si="1214"/>
        <v>0</v>
      </c>
      <c r="HY53" s="402">
        <f>HX53/DB53</f>
        <v>0</v>
      </c>
      <c r="HZ53" s="324">
        <f t="shared" si="1215"/>
        <v>-1</v>
      </c>
      <c r="IA53" s="402">
        <v>0</v>
      </c>
      <c r="IB53" s="324">
        <f t="shared" si="1216"/>
        <v>0</v>
      </c>
      <c r="IC53" s="402">
        <v>0</v>
      </c>
      <c r="ID53" s="324">
        <f t="shared" si="1217"/>
        <v>1</v>
      </c>
      <c r="IE53" s="402">
        <f>ID53/DO53</f>
        <v>2.2000000000000002</v>
      </c>
      <c r="IF53" s="324">
        <f t="shared" si="1218"/>
        <v>-1</v>
      </c>
      <c r="IG53" s="402">
        <f t="shared" si="1219"/>
        <v>-1</v>
      </c>
      <c r="IH53" s="324">
        <f t="shared" si="1220"/>
        <v>1</v>
      </c>
      <c r="II53" s="402">
        <v>0</v>
      </c>
      <c r="IJ53" s="324">
        <f t="shared" si="1222"/>
        <v>-1</v>
      </c>
      <c r="IK53" s="402">
        <f t="shared" si="1223"/>
        <v>-1</v>
      </c>
      <c r="IL53" s="324">
        <f t="shared" si="1224"/>
        <v>1</v>
      </c>
      <c r="IM53" s="402">
        <v>0</v>
      </c>
      <c r="IN53" s="324">
        <f t="shared" si="1226"/>
        <v>-1</v>
      </c>
      <c r="IO53" s="402">
        <f t="shared" si="1227"/>
        <v>-1</v>
      </c>
      <c r="IP53" s="324">
        <f t="shared" si="1228"/>
        <v>0</v>
      </c>
      <c r="IQ53" s="402">
        <v>0</v>
      </c>
      <c r="IR53" s="324">
        <f t="shared" si="1230"/>
        <v>-1</v>
      </c>
      <c r="IS53" s="402">
        <f t="shared" si="1231"/>
        <v>-0.5</v>
      </c>
      <c r="IT53" s="324">
        <f t="shared" si="317"/>
        <v>0</v>
      </c>
      <c r="IU53" s="402" t="e">
        <f t="shared" si="318"/>
        <v>#DIV/0!</v>
      </c>
      <c r="IV53" s="324">
        <f t="shared" si="319"/>
        <v>0</v>
      </c>
      <c r="IW53" s="402" t="e">
        <f t="shared" si="320"/>
        <v>#DIV/0!</v>
      </c>
      <c r="IX53" s="324">
        <f t="shared" si="321"/>
        <v>0</v>
      </c>
      <c r="IY53" s="402" t="e">
        <f t="shared" si="322"/>
        <v>#DIV/0!</v>
      </c>
      <c r="IZ53" s="324">
        <f t="shared" si="323"/>
        <v>0</v>
      </c>
      <c r="JA53" s="402" t="e">
        <f t="shared" si="324"/>
        <v>#DIV/0!</v>
      </c>
      <c r="JB53" s="324">
        <f t="shared" si="325"/>
        <v>0</v>
      </c>
      <c r="JC53" s="402" t="e">
        <f t="shared" si="326"/>
        <v>#DIV/0!</v>
      </c>
      <c r="JD53" s="324">
        <f t="shared" si="327"/>
        <v>0</v>
      </c>
      <c r="JE53" s="402" t="e">
        <f t="shared" si="328"/>
        <v>#DIV/0!</v>
      </c>
      <c r="JF53" s="324">
        <f t="shared" si="329"/>
        <v>0</v>
      </c>
      <c r="JG53" s="402" t="e">
        <f t="shared" si="330"/>
        <v>#DIV/0!</v>
      </c>
      <c r="JH53" s="324">
        <f t="shared" si="331"/>
        <v>0</v>
      </c>
      <c r="JI53" s="402" t="e">
        <f t="shared" si="332"/>
        <v>#DIV/0!</v>
      </c>
      <c r="JJ53" s="324">
        <f t="shared" si="333"/>
        <v>0</v>
      </c>
      <c r="JK53" s="402" t="e">
        <f t="shared" si="334"/>
        <v>#DIV/0!</v>
      </c>
      <c r="JL53" s="324">
        <f t="shared" si="335"/>
        <v>0</v>
      </c>
      <c r="JM53" s="402" t="e">
        <f t="shared" si="336"/>
        <v>#DIV/0!</v>
      </c>
      <c r="JN53" s="324">
        <f t="shared" si="337"/>
        <v>0</v>
      </c>
      <c r="JO53" s="402" t="e">
        <f t="shared" si="338"/>
        <v>#DIV/0!</v>
      </c>
      <c r="JP53" s="324">
        <f t="shared" si="339"/>
        <v>0</v>
      </c>
      <c r="JQ53" s="402" t="e">
        <f t="shared" si="340"/>
        <v>#DIV/0!</v>
      </c>
      <c r="JR53" s="625">
        <f t="shared" si="1232"/>
        <v>0</v>
      </c>
      <c r="JS53" s="1079">
        <f t="shared" si="1233"/>
        <v>0</v>
      </c>
      <c r="JT53" s="122">
        <f t="shared" si="1234"/>
        <v>0</v>
      </c>
      <c r="JU53" s="109">
        <f t="shared" si="1235"/>
        <v>0</v>
      </c>
      <c r="JV53" s="698"/>
      <c r="JW53" s="698"/>
      <c r="JX53" s="698"/>
      <c r="JY53" t="str">
        <f t="shared" si="1236"/>
        <v>Benefits</v>
      </c>
      <c r="JZ53" s="262" t="e">
        <f>#REF!</f>
        <v>#REF!</v>
      </c>
      <c r="KA53" s="262" t="e">
        <f>#REF!</f>
        <v>#REF!</v>
      </c>
      <c r="KB53" s="262" t="e">
        <f>#REF!</f>
        <v>#REF!</v>
      </c>
      <c r="KC53" s="262" t="e">
        <f>#REF!</f>
        <v>#REF!</v>
      </c>
      <c r="KD53" s="262" t="e">
        <f>#REF!</f>
        <v>#REF!</v>
      </c>
      <c r="KE53" s="262" t="e">
        <f>#REF!</f>
        <v>#REF!</v>
      </c>
      <c r="KF53" s="262" t="e">
        <f>#REF!</f>
        <v>#REF!</v>
      </c>
      <c r="KG53" s="262" t="e">
        <f>#REF!</f>
        <v>#REF!</v>
      </c>
      <c r="KH53" s="262" t="e">
        <f>#REF!</f>
        <v>#REF!</v>
      </c>
      <c r="KI53" s="262" t="e">
        <f>#REF!</f>
        <v>#REF!</v>
      </c>
      <c r="KJ53" s="262" t="e">
        <f>#REF!</f>
        <v>#REF!</v>
      </c>
      <c r="KK53" s="263">
        <f t="shared" si="1237"/>
        <v>1</v>
      </c>
      <c r="KL53" s="263">
        <f t="shared" si="1237"/>
        <v>1</v>
      </c>
      <c r="KM53" s="263">
        <f t="shared" si="1237"/>
        <v>1</v>
      </c>
      <c r="KN53" s="263">
        <f t="shared" si="1237"/>
        <v>1</v>
      </c>
      <c r="KO53" s="263">
        <f t="shared" si="1237"/>
        <v>1</v>
      </c>
      <c r="KP53" s="263">
        <f t="shared" si="1237"/>
        <v>1</v>
      </c>
      <c r="KQ53" s="263">
        <f t="shared" si="1237"/>
        <v>1</v>
      </c>
      <c r="KR53" s="263">
        <f t="shared" si="1237"/>
        <v>1</v>
      </c>
      <c r="KS53" s="263">
        <f t="shared" si="1237"/>
        <v>1</v>
      </c>
      <c r="KT53" s="263">
        <f t="shared" si="1237"/>
        <v>0</v>
      </c>
      <c r="KU53" s="263">
        <f t="shared" si="1237"/>
        <v>2</v>
      </c>
      <c r="KV53" s="263">
        <f t="shared" si="1237"/>
        <v>2</v>
      </c>
      <c r="KW53" s="263">
        <f t="shared" si="1238"/>
        <v>0</v>
      </c>
      <c r="KX53" s="263">
        <f t="shared" si="1238"/>
        <v>2</v>
      </c>
      <c r="KY53" s="263">
        <f t="shared" si="1238"/>
        <v>0</v>
      </c>
      <c r="KZ53" s="263">
        <f t="shared" si="1238"/>
        <v>2</v>
      </c>
      <c r="LA53" s="263">
        <f t="shared" si="1238"/>
        <v>0</v>
      </c>
      <c r="LB53" s="263">
        <f t="shared" si="1238"/>
        <v>0</v>
      </c>
      <c r="LC53" s="263">
        <f t="shared" si="1238"/>
        <v>0</v>
      </c>
      <c r="LD53" s="263">
        <f t="shared" si="1238"/>
        <v>1</v>
      </c>
      <c r="LE53" s="263">
        <f t="shared" si="1238"/>
        <v>1</v>
      </c>
      <c r="LF53" s="263">
        <f t="shared" si="1238"/>
        <v>3</v>
      </c>
      <c r="LG53" s="263">
        <f t="shared" si="1238"/>
        <v>0</v>
      </c>
      <c r="LH53" s="263">
        <f t="shared" si="1238"/>
        <v>0</v>
      </c>
      <c r="LI53" s="788">
        <f t="shared" si="1239"/>
        <v>1</v>
      </c>
      <c r="LJ53" s="788">
        <f t="shared" si="1239"/>
        <v>1</v>
      </c>
      <c r="LK53" s="788">
        <f t="shared" si="1239"/>
        <v>1</v>
      </c>
      <c r="LL53" s="788">
        <f t="shared" si="1239"/>
        <v>1</v>
      </c>
      <c r="LM53" s="788">
        <f t="shared" si="1239"/>
        <v>1</v>
      </c>
      <c r="LN53" s="788">
        <f t="shared" si="1239"/>
        <v>1</v>
      </c>
      <c r="LO53" s="788">
        <f t="shared" si="1239"/>
        <v>1</v>
      </c>
      <c r="LP53" s="788">
        <f t="shared" si="1239"/>
        <v>0</v>
      </c>
      <c r="LQ53" s="788">
        <f t="shared" si="1239"/>
        <v>1</v>
      </c>
      <c r="LR53" s="788">
        <f t="shared" si="1239"/>
        <v>1</v>
      </c>
      <c r="LS53" s="788">
        <f t="shared" si="1239"/>
        <v>1</v>
      </c>
      <c r="LT53" s="788">
        <f t="shared" si="1239"/>
        <v>1</v>
      </c>
      <c r="LU53" s="900">
        <f t="shared" si="1240"/>
        <v>0</v>
      </c>
      <c r="LV53" s="900">
        <f t="shared" si="1240"/>
        <v>0</v>
      </c>
      <c r="LW53" s="900">
        <f t="shared" si="1240"/>
        <v>2</v>
      </c>
      <c r="LX53" s="900">
        <f t="shared" si="1240"/>
        <v>1</v>
      </c>
      <c r="LY53" s="900">
        <f t="shared" si="1240"/>
        <v>0</v>
      </c>
      <c r="LZ53" s="900">
        <f t="shared" si="1240"/>
        <v>1</v>
      </c>
      <c r="MA53" s="900">
        <f t="shared" si="1240"/>
        <v>1</v>
      </c>
      <c r="MB53" s="900">
        <f t="shared" si="1240"/>
        <v>1</v>
      </c>
      <c r="MC53" s="900">
        <f t="shared" si="1240"/>
        <v>1</v>
      </c>
      <c r="MD53" s="900">
        <f t="shared" si="1240"/>
        <v>1</v>
      </c>
      <c r="ME53" s="900">
        <f t="shared" si="1240"/>
        <v>0</v>
      </c>
      <c r="MF53" s="900">
        <f t="shared" si="1240"/>
        <v>1</v>
      </c>
      <c r="MG53" s="959">
        <f t="shared" si="1241"/>
        <v>1</v>
      </c>
      <c r="MH53" s="959">
        <f t="shared" si="1241"/>
        <v>0</v>
      </c>
      <c r="MI53" s="959">
        <f t="shared" si="1241"/>
        <v>1</v>
      </c>
      <c r="MJ53" s="959">
        <f t="shared" si="1241"/>
        <v>0</v>
      </c>
      <c r="MK53" s="959">
        <f t="shared" si="1241"/>
        <v>1</v>
      </c>
      <c r="ML53" s="959">
        <f t="shared" si="1241"/>
        <v>0</v>
      </c>
      <c r="MM53" s="959">
        <f t="shared" si="1241"/>
        <v>1</v>
      </c>
      <c r="MN53" s="959">
        <f t="shared" si="1241"/>
        <v>1</v>
      </c>
      <c r="MO53" s="959">
        <f t="shared" si="1241"/>
        <v>1</v>
      </c>
      <c r="MP53" s="959">
        <f t="shared" si="1241"/>
        <v>1</v>
      </c>
      <c r="MQ53" s="959">
        <f t="shared" si="1241"/>
        <v>0</v>
      </c>
      <c r="MR53" s="959">
        <f t="shared" si="1241"/>
        <v>0</v>
      </c>
      <c r="MS53" s="1155">
        <f t="shared" si="1242"/>
        <v>1</v>
      </c>
      <c r="MT53" s="1155">
        <f t="shared" si="1242"/>
        <v>1</v>
      </c>
      <c r="MU53" s="1155">
        <f t="shared" si="1242"/>
        <v>0</v>
      </c>
      <c r="MV53" s="1155">
        <f t="shared" si="1242"/>
        <v>0</v>
      </c>
      <c r="MW53" s="1155">
        <f t="shared" si="1242"/>
        <v>1</v>
      </c>
      <c r="MX53" s="1155">
        <f t="shared" si="1242"/>
        <v>0</v>
      </c>
      <c r="MY53" s="1155">
        <f t="shared" si="1242"/>
        <v>1</v>
      </c>
      <c r="MZ53" s="1155">
        <f t="shared" si="1242"/>
        <v>0</v>
      </c>
      <c r="NA53" s="1155">
        <f t="shared" si="1242"/>
        <v>1</v>
      </c>
      <c r="NB53" s="1155">
        <f t="shared" si="1242"/>
        <v>0</v>
      </c>
      <c r="NC53" s="1155">
        <f t="shared" si="1242"/>
        <v>0</v>
      </c>
      <c r="ND53" s="1155">
        <f t="shared" si="1242"/>
        <v>0</v>
      </c>
      <c r="NE53" s="1177">
        <f t="shared" si="1243"/>
        <v>0</v>
      </c>
      <c r="NF53" s="1177">
        <f t="shared" si="1243"/>
        <v>0</v>
      </c>
      <c r="NG53" s="1177">
        <f t="shared" si="1243"/>
        <v>0</v>
      </c>
      <c r="NH53" s="1177">
        <f t="shared" si="1243"/>
        <v>0</v>
      </c>
      <c r="NI53" s="1177">
        <f t="shared" si="1243"/>
        <v>0</v>
      </c>
      <c r="NJ53" s="1177">
        <f t="shared" si="1243"/>
        <v>0</v>
      </c>
      <c r="NK53" s="1177">
        <f t="shared" si="1243"/>
        <v>0</v>
      </c>
      <c r="NL53" s="1177">
        <f t="shared" si="1243"/>
        <v>0</v>
      </c>
      <c r="NM53" s="1177">
        <f t="shared" si="1243"/>
        <v>0</v>
      </c>
      <c r="NN53" s="1177">
        <f t="shared" si="1243"/>
        <v>0</v>
      </c>
      <c r="NO53" s="1177">
        <f t="shared" si="1243"/>
        <v>0</v>
      </c>
      <c r="NP53" s="1177">
        <f t="shared" si="1243"/>
        <v>0</v>
      </c>
    </row>
    <row r="54" spans="1:380" x14ac:dyDescent="0.25">
      <c r="A54" s="764"/>
      <c r="B54" s="56">
        <v>8.3000000000000007</v>
      </c>
      <c r="C54" s="7"/>
      <c r="D54" s="119"/>
      <c r="E54" s="1251" t="s">
        <v>7</v>
      </c>
      <c r="F54" s="1251"/>
      <c r="G54" s="1252"/>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39"/>
        <v>16</v>
      </c>
      <c r="AW54" s="163">
        <f t="shared" si="1140"/>
        <v>1.3333333333333333</v>
      </c>
      <c r="AX54" s="368">
        <v>1</v>
      </c>
      <c r="AY54" s="70">
        <v>4</v>
      </c>
      <c r="AZ54" s="23">
        <v>2</v>
      </c>
      <c r="BA54" s="70">
        <v>1</v>
      </c>
      <c r="BB54" s="23">
        <v>0</v>
      </c>
      <c r="BC54" s="70">
        <v>1</v>
      </c>
      <c r="BD54" s="625">
        <v>2</v>
      </c>
      <c r="BE54" s="70">
        <v>2</v>
      </c>
      <c r="BF54" s="625">
        <v>2</v>
      </c>
      <c r="BG54" s="70">
        <v>1</v>
      </c>
      <c r="BH54" s="625">
        <v>0</v>
      </c>
      <c r="BI54" s="70">
        <v>1</v>
      </c>
      <c r="BJ54" s="130">
        <f t="shared" si="1143"/>
        <v>17</v>
      </c>
      <c r="BK54" s="163">
        <f t="shared" si="1144"/>
        <v>1.4166666666666667</v>
      </c>
      <c r="BL54" s="368">
        <v>2</v>
      </c>
      <c r="BM54" s="70">
        <v>2</v>
      </c>
      <c r="BN54" s="23">
        <v>1</v>
      </c>
      <c r="BO54" s="70">
        <v>1</v>
      </c>
      <c r="BP54" s="23">
        <v>1</v>
      </c>
      <c r="BQ54" s="70">
        <v>1</v>
      </c>
      <c r="BR54" s="625">
        <v>1</v>
      </c>
      <c r="BS54" s="70">
        <v>1</v>
      </c>
      <c r="BT54" s="625">
        <v>1</v>
      </c>
      <c r="BU54" s="625">
        <v>2</v>
      </c>
      <c r="BV54" s="625">
        <v>1</v>
      </c>
      <c r="BW54" s="625">
        <v>0</v>
      </c>
      <c r="BX54" s="130">
        <f t="shared" si="1151"/>
        <v>14</v>
      </c>
      <c r="BY54" s="163">
        <f t="shared" si="1152"/>
        <v>1.1666666666666667</v>
      </c>
      <c r="BZ54" s="625">
        <v>1</v>
      </c>
      <c r="CA54" s="70">
        <v>1</v>
      </c>
      <c r="CB54" s="23">
        <v>1</v>
      </c>
      <c r="CC54" s="70">
        <v>1</v>
      </c>
      <c r="CD54" s="23">
        <v>0</v>
      </c>
      <c r="CE54" s="950">
        <v>1</v>
      </c>
      <c r="CF54" s="952">
        <v>0</v>
      </c>
      <c r="CG54" s="950">
        <v>0</v>
      </c>
      <c r="CH54" s="952">
        <v>1</v>
      </c>
      <c r="CI54" s="952">
        <v>0</v>
      </c>
      <c r="CJ54" s="952">
        <v>0</v>
      </c>
      <c r="CK54" s="952">
        <v>0</v>
      </c>
      <c r="CL54" s="953">
        <f t="shared" si="1159"/>
        <v>6</v>
      </c>
      <c r="CM54" s="163">
        <f t="shared" si="1160"/>
        <v>0.5</v>
      </c>
      <c r="CN54" s="625">
        <v>0</v>
      </c>
      <c r="CO54" s="70">
        <v>0</v>
      </c>
      <c r="CP54" s="23">
        <v>0</v>
      </c>
      <c r="CQ54" s="70">
        <v>0</v>
      </c>
      <c r="CR54" s="1013">
        <v>0</v>
      </c>
      <c r="CS54" s="1014">
        <v>0</v>
      </c>
      <c r="CT54" s="1015">
        <v>0</v>
      </c>
      <c r="CU54" s="1014">
        <v>0</v>
      </c>
      <c r="CV54" s="1111">
        <v>0</v>
      </c>
      <c r="CW54" s="1112">
        <v>0</v>
      </c>
      <c r="CX54" s="1111">
        <v>1</v>
      </c>
      <c r="CY54" s="1113">
        <v>0</v>
      </c>
      <c r="CZ54" s="1109">
        <f t="shared" si="1167"/>
        <v>1</v>
      </c>
      <c r="DA54" s="1110">
        <f t="shared" si="1168"/>
        <v>8.3333333333333329E-2</v>
      </c>
      <c r="DB54" s="1015">
        <v>0</v>
      </c>
      <c r="DC54" s="1014">
        <v>0</v>
      </c>
      <c r="DD54" s="1013">
        <v>0</v>
      </c>
      <c r="DE54" s="1014">
        <v>0</v>
      </c>
      <c r="DF54" s="1013">
        <v>0</v>
      </c>
      <c r="DG54" s="1014">
        <v>0</v>
      </c>
      <c r="DH54" s="1015">
        <v>0</v>
      </c>
      <c r="DI54" s="1014">
        <v>0</v>
      </c>
      <c r="DJ54" s="1015">
        <v>0</v>
      </c>
      <c r="DK54" s="1014">
        <v>0</v>
      </c>
      <c r="DL54" s="1015">
        <v>0</v>
      </c>
      <c r="DM54" s="1014"/>
      <c r="DN54" s="1016">
        <f t="shared" si="1175"/>
        <v>0</v>
      </c>
      <c r="DO54" s="163">
        <f t="shared" si="1176"/>
        <v>0</v>
      </c>
      <c r="DP54" s="1015"/>
      <c r="DQ54" s="1014"/>
      <c r="DR54" s="1013"/>
      <c r="DS54" s="1014"/>
      <c r="DT54" s="1013"/>
      <c r="DU54" s="1014"/>
      <c r="DV54" s="1015"/>
      <c r="DW54" s="1014"/>
      <c r="DX54" s="1015"/>
      <c r="DY54" s="1014"/>
      <c r="DZ54" s="1015"/>
      <c r="EA54" s="1014"/>
      <c r="EB54" s="1016">
        <f t="shared" si="1177"/>
        <v>0</v>
      </c>
      <c r="EC54" s="163" t="e">
        <f t="shared" si="1178"/>
        <v>#DIV/0!</v>
      </c>
      <c r="ED54" s="674">
        <f>AX54-AU54</f>
        <v>1</v>
      </c>
      <c r="EE54" s="750">
        <v>1</v>
      </c>
      <c r="EF54" s="674">
        <f>AY54-AX54</f>
        <v>3</v>
      </c>
      <c r="EG54" s="663">
        <f>EF54/AX54</f>
        <v>3</v>
      </c>
      <c r="EH54" s="674">
        <f>AZ54-AY54</f>
        <v>-2</v>
      </c>
      <c r="EI54" s="663">
        <f>EH54/AY54</f>
        <v>-0.5</v>
      </c>
      <c r="EJ54" s="674">
        <f>BA54-AZ54</f>
        <v>-1</v>
      </c>
      <c r="EK54" s="663">
        <f>EJ54/AZ54</f>
        <v>-0.5</v>
      </c>
      <c r="EL54" s="674">
        <f>BB54-BA54</f>
        <v>-1</v>
      </c>
      <c r="EM54" s="663">
        <f>EL54/BA54</f>
        <v>-1</v>
      </c>
      <c r="EN54" s="674">
        <f>BC54-BB54</f>
        <v>1</v>
      </c>
      <c r="EO54" s="617">
        <v>0</v>
      </c>
      <c r="EP54" s="674">
        <f>BD54-BC54</f>
        <v>1</v>
      </c>
      <c r="EQ54" s="663">
        <f>EP54/BC54</f>
        <v>1</v>
      </c>
      <c r="ER54" s="674">
        <f>BE54-BD54</f>
        <v>0</v>
      </c>
      <c r="ES54" s="663">
        <f>ER54/BD54</f>
        <v>0</v>
      </c>
      <c r="ET54" s="674">
        <f>BF54-BE54</f>
        <v>0</v>
      </c>
      <c r="EU54" s="663">
        <f>ET54/BE54</f>
        <v>0</v>
      </c>
      <c r="EV54" s="674">
        <f>BG54-BF54</f>
        <v>-1</v>
      </c>
      <c r="EW54" s="109">
        <f>EV54/BF54</f>
        <v>-0.5</v>
      </c>
      <c r="EX54" s="674">
        <f>BH54-BG54</f>
        <v>-1</v>
      </c>
      <c r="EY54" s="663">
        <f>EX54/BG54</f>
        <v>-1</v>
      </c>
      <c r="EZ54" s="674">
        <f>BI54-BH54</f>
        <v>1</v>
      </c>
      <c r="FA54" s="663">
        <v>1</v>
      </c>
      <c r="FB54" s="674">
        <f>BL54-BI54</f>
        <v>1</v>
      </c>
      <c r="FC54" s="663">
        <f>FB54/BI54</f>
        <v>1</v>
      </c>
      <c r="FD54" s="324">
        <f>BM54-BL54</f>
        <v>0</v>
      </c>
      <c r="FE54" s="402">
        <f>FD54/BL54</f>
        <v>0</v>
      </c>
      <c r="FF54" s="324">
        <f>BN54-BM54</f>
        <v>-1</v>
      </c>
      <c r="FG54" s="402">
        <f>FF54/BM54</f>
        <v>-0.5</v>
      </c>
      <c r="FH54" s="324">
        <f>BO54-BN54</f>
        <v>0</v>
      </c>
      <c r="FI54" s="402">
        <f>FH54/BN54</f>
        <v>0</v>
      </c>
      <c r="FJ54" s="324">
        <f>BP54-BO54</f>
        <v>0</v>
      </c>
      <c r="FK54" s="402">
        <f>FJ54/BO54</f>
        <v>0</v>
      </c>
      <c r="FL54" s="324">
        <f t="shared" si="1179"/>
        <v>0</v>
      </c>
      <c r="FM54" s="402">
        <f>FL54/BP54</f>
        <v>0</v>
      </c>
      <c r="FN54" s="324">
        <f t="shared" si="1180"/>
        <v>0</v>
      </c>
      <c r="FO54" s="402">
        <f>FN54/BQ54</f>
        <v>0</v>
      </c>
      <c r="FP54" s="324">
        <f t="shared" si="1181"/>
        <v>0</v>
      </c>
      <c r="FQ54" s="402">
        <f>FP54/BR54</f>
        <v>0</v>
      </c>
      <c r="FR54" s="324">
        <f t="shared" si="1182"/>
        <v>0</v>
      </c>
      <c r="FS54" s="402">
        <f>FR54/BS54</f>
        <v>0</v>
      </c>
      <c r="FT54" s="324">
        <f t="shared" si="1183"/>
        <v>1</v>
      </c>
      <c r="FU54" s="402">
        <f>FT54/BT54</f>
        <v>1</v>
      </c>
      <c r="FV54" s="324">
        <f t="shared" si="1184"/>
        <v>-1</v>
      </c>
      <c r="FW54" s="402">
        <f t="shared" si="1185"/>
        <v>-0.5</v>
      </c>
      <c r="FX54" s="324">
        <f t="shared" si="1186"/>
        <v>-1</v>
      </c>
      <c r="FY54" s="402">
        <f>FX54/BV54</f>
        <v>-1</v>
      </c>
      <c r="FZ54" s="324">
        <f t="shared" si="1187"/>
        <v>1</v>
      </c>
      <c r="GA54" s="402">
        <v>0</v>
      </c>
      <c r="GB54" s="324">
        <f t="shared" si="1188"/>
        <v>0</v>
      </c>
      <c r="GC54" s="402">
        <f>GB54/BZ54</f>
        <v>0</v>
      </c>
      <c r="GD54" s="324">
        <f t="shared" si="1189"/>
        <v>0</v>
      </c>
      <c r="GE54" s="402">
        <f>GD54/CA54</f>
        <v>0</v>
      </c>
      <c r="GF54" s="324">
        <f t="shared" si="1190"/>
        <v>0</v>
      </c>
      <c r="GG54" s="402">
        <f>GF54/CB54</f>
        <v>0</v>
      </c>
      <c r="GH54" s="324">
        <f t="shared" si="1191"/>
        <v>-1</v>
      </c>
      <c r="GI54" s="402">
        <f>GH54/CC54</f>
        <v>-1</v>
      </c>
      <c r="GJ54" s="324">
        <f t="shared" si="1192"/>
        <v>1</v>
      </c>
      <c r="GK54" s="402">
        <v>0</v>
      </c>
      <c r="GL54" s="324">
        <f t="shared" si="1193"/>
        <v>-1</v>
      </c>
      <c r="GM54" s="402">
        <f>GL54/CE54</f>
        <v>-1</v>
      </c>
      <c r="GN54" s="324">
        <f t="shared" si="1194"/>
        <v>0</v>
      </c>
      <c r="GO54" s="402">
        <v>0</v>
      </c>
      <c r="GP54" s="324">
        <f t="shared" si="1195"/>
        <v>1</v>
      </c>
      <c r="GQ54" s="402">
        <v>0</v>
      </c>
      <c r="GR54" s="324">
        <f t="shared" si="1196"/>
        <v>-1</v>
      </c>
      <c r="GS54" s="402">
        <f t="shared" si="1197"/>
        <v>-1</v>
      </c>
      <c r="GT54" s="324">
        <f t="shared" si="1198"/>
        <v>0</v>
      </c>
      <c r="GU54" s="402">
        <v>0</v>
      </c>
      <c r="GV54" s="324">
        <f t="shared" si="1199"/>
        <v>0</v>
      </c>
      <c r="GW54" s="402" t="e">
        <f t="shared" si="1200"/>
        <v>#DIV/0!</v>
      </c>
      <c r="GX54" s="324">
        <f t="shared" si="1201"/>
        <v>0</v>
      </c>
      <c r="GY54" s="402">
        <v>0</v>
      </c>
      <c r="GZ54" s="324">
        <f t="shared" si="1202"/>
        <v>0</v>
      </c>
      <c r="HA54" s="402">
        <v>0</v>
      </c>
      <c r="HB54" s="324">
        <f t="shared" si="1203"/>
        <v>0</v>
      </c>
      <c r="HC54" s="402">
        <v>0</v>
      </c>
      <c r="HD54" s="324">
        <f t="shared" si="1204"/>
        <v>0</v>
      </c>
      <c r="HE54" s="402">
        <v>0</v>
      </c>
      <c r="HF54" s="324">
        <f t="shared" si="1205"/>
        <v>0</v>
      </c>
      <c r="HG54" s="402">
        <v>0</v>
      </c>
      <c r="HH54" s="324">
        <f t="shared" si="1206"/>
        <v>0</v>
      </c>
      <c r="HI54" s="402">
        <v>0</v>
      </c>
      <c r="HJ54" s="324">
        <f t="shared" si="1207"/>
        <v>0</v>
      </c>
      <c r="HK54" s="402">
        <v>0</v>
      </c>
      <c r="HL54" s="324">
        <f t="shared" si="1208"/>
        <v>0</v>
      </c>
      <c r="HM54" s="402">
        <v>0</v>
      </c>
      <c r="HN54" s="324">
        <f t="shared" si="1209"/>
        <v>0</v>
      </c>
      <c r="HO54" s="402">
        <v>0</v>
      </c>
      <c r="HP54" s="324">
        <f t="shared" si="1210"/>
        <v>0</v>
      </c>
      <c r="HQ54" s="402">
        <v>0</v>
      </c>
      <c r="HR54" s="324">
        <f t="shared" si="1211"/>
        <v>1</v>
      </c>
      <c r="HS54" s="402">
        <v>0</v>
      </c>
      <c r="HT54" s="324">
        <f t="shared" si="1212"/>
        <v>-1</v>
      </c>
      <c r="HU54" s="402">
        <f>HT54/CX54</f>
        <v>-1</v>
      </c>
      <c r="HV54" s="324">
        <f t="shared" si="1213"/>
        <v>0</v>
      </c>
      <c r="HW54" s="402">
        <v>0</v>
      </c>
      <c r="HX54" s="324">
        <f t="shared" si="1214"/>
        <v>0</v>
      </c>
      <c r="HY54" s="402">
        <v>0</v>
      </c>
      <c r="HZ54" s="324">
        <f t="shared" si="1215"/>
        <v>0</v>
      </c>
      <c r="IA54" s="402">
        <v>0</v>
      </c>
      <c r="IB54" s="324">
        <f t="shared" si="1216"/>
        <v>0</v>
      </c>
      <c r="IC54" s="402">
        <v>0</v>
      </c>
      <c r="ID54" s="324">
        <f t="shared" si="1217"/>
        <v>0</v>
      </c>
      <c r="IE54" s="402">
        <v>0</v>
      </c>
      <c r="IF54" s="324">
        <f t="shared" si="1218"/>
        <v>0</v>
      </c>
      <c r="IG54" s="402" t="e">
        <f t="shared" si="1219"/>
        <v>#DIV/0!</v>
      </c>
      <c r="IH54" s="324">
        <f t="shared" si="1220"/>
        <v>0</v>
      </c>
      <c r="II54" s="402">
        <v>0</v>
      </c>
      <c r="IJ54" s="324">
        <f t="shared" si="1222"/>
        <v>0</v>
      </c>
      <c r="IK54" s="402">
        <v>0</v>
      </c>
      <c r="IL54" s="324">
        <f t="shared" si="1224"/>
        <v>0</v>
      </c>
      <c r="IM54" s="402">
        <v>0</v>
      </c>
      <c r="IN54" s="324">
        <f t="shared" si="1226"/>
        <v>0</v>
      </c>
      <c r="IO54" s="402">
        <v>0</v>
      </c>
      <c r="IP54" s="324">
        <f t="shared" si="1228"/>
        <v>0</v>
      </c>
      <c r="IQ54" s="402">
        <v>0</v>
      </c>
      <c r="IR54" s="324">
        <f t="shared" si="1230"/>
        <v>0.5</v>
      </c>
      <c r="IS54" s="402">
        <f t="shared" si="1231"/>
        <v>-0.5</v>
      </c>
      <c r="IT54" s="324">
        <f t="shared" si="317"/>
        <v>0</v>
      </c>
      <c r="IU54" s="402" t="e">
        <f t="shared" si="318"/>
        <v>#DIV/0!</v>
      </c>
      <c r="IV54" s="324">
        <f t="shared" si="319"/>
        <v>0</v>
      </c>
      <c r="IW54" s="402" t="e">
        <f t="shared" si="320"/>
        <v>#DIV/0!</v>
      </c>
      <c r="IX54" s="324">
        <f t="shared" si="321"/>
        <v>0</v>
      </c>
      <c r="IY54" s="402" t="e">
        <f t="shared" si="322"/>
        <v>#DIV/0!</v>
      </c>
      <c r="IZ54" s="324">
        <f t="shared" si="323"/>
        <v>0</v>
      </c>
      <c r="JA54" s="402" t="e">
        <f t="shared" si="324"/>
        <v>#DIV/0!</v>
      </c>
      <c r="JB54" s="324">
        <f t="shared" si="325"/>
        <v>0</v>
      </c>
      <c r="JC54" s="402" t="e">
        <f t="shared" si="326"/>
        <v>#DIV/0!</v>
      </c>
      <c r="JD54" s="324">
        <f t="shared" si="327"/>
        <v>0</v>
      </c>
      <c r="JE54" s="402" t="e">
        <f t="shared" si="328"/>
        <v>#DIV/0!</v>
      </c>
      <c r="JF54" s="324">
        <f t="shared" si="329"/>
        <v>0</v>
      </c>
      <c r="JG54" s="402" t="e">
        <f t="shared" si="330"/>
        <v>#DIV/0!</v>
      </c>
      <c r="JH54" s="324">
        <f t="shared" si="331"/>
        <v>0</v>
      </c>
      <c r="JI54" s="402" t="e">
        <f t="shared" si="332"/>
        <v>#DIV/0!</v>
      </c>
      <c r="JJ54" s="324">
        <f t="shared" si="333"/>
        <v>0</v>
      </c>
      <c r="JK54" s="402" t="e">
        <f t="shared" si="334"/>
        <v>#DIV/0!</v>
      </c>
      <c r="JL54" s="324">
        <f t="shared" si="335"/>
        <v>0</v>
      </c>
      <c r="JM54" s="402" t="e">
        <f t="shared" si="336"/>
        <v>#DIV/0!</v>
      </c>
      <c r="JN54" s="324">
        <f t="shared" si="337"/>
        <v>0</v>
      </c>
      <c r="JO54" s="402" t="e">
        <f t="shared" si="338"/>
        <v>#DIV/0!</v>
      </c>
      <c r="JP54" s="324">
        <f t="shared" si="339"/>
        <v>0</v>
      </c>
      <c r="JQ54" s="402" t="e">
        <f t="shared" si="340"/>
        <v>#DIV/0!</v>
      </c>
      <c r="JR54" s="952">
        <f t="shared" si="1232"/>
        <v>1</v>
      </c>
      <c r="JS54" s="1079">
        <f t="shared" si="1233"/>
        <v>0</v>
      </c>
      <c r="JT54" s="122">
        <f t="shared" si="1234"/>
        <v>-1</v>
      </c>
      <c r="JU54" s="109">
        <f t="shared" si="1235"/>
        <v>-1</v>
      </c>
      <c r="JV54" s="698"/>
      <c r="JW54" s="698"/>
      <c r="JX54" s="698"/>
      <c r="JY54" t="str">
        <f t="shared" si="1236"/>
        <v xml:space="preserve">BI </v>
      </c>
      <c r="JZ54" s="262" t="e">
        <f>#REF!</f>
        <v>#REF!</v>
      </c>
      <c r="KA54" s="262" t="e">
        <f>#REF!</f>
        <v>#REF!</v>
      </c>
      <c r="KB54" s="262" t="e">
        <f>#REF!</f>
        <v>#REF!</v>
      </c>
      <c r="KC54" s="262" t="e">
        <f>#REF!</f>
        <v>#REF!</v>
      </c>
      <c r="KD54" s="262" t="e">
        <f>#REF!</f>
        <v>#REF!</v>
      </c>
      <c r="KE54" s="262" t="e">
        <f>#REF!</f>
        <v>#REF!</v>
      </c>
      <c r="KF54" s="262" t="e">
        <f>#REF!</f>
        <v>#REF!</v>
      </c>
      <c r="KG54" s="262" t="e">
        <f>#REF!</f>
        <v>#REF!</v>
      </c>
      <c r="KH54" s="262" t="e">
        <f>#REF!</f>
        <v>#REF!</v>
      </c>
      <c r="KI54" s="262" t="e">
        <f>#REF!</f>
        <v>#REF!</v>
      </c>
      <c r="KJ54" s="262" t="e">
        <f>#REF!</f>
        <v>#REF!</v>
      </c>
      <c r="KK54" s="263">
        <f t="shared" si="1237"/>
        <v>1</v>
      </c>
      <c r="KL54" s="263">
        <f t="shared" si="1237"/>
        <v>1</v>
      </c>
      <c r="KM54" s="263">
        <f t="shared" si="1237"/>
        <v>0</v>
      </c>
      <c r="KN54" s="263">
        <f t="shared" si="1237"/>
        <v>1</v>
      </c>
      <c r="KO54" s="263">
        <f t="shared" si="1237"/>
        <v>2</v>
      </c>
      <c r="KP54" s="263">
        <f t="shared" si="1237"/>
        <v>0</v>
      </c>
      <c r="KQ54" s="263">
        <f t="shared" si="1237"/>
        <v>4</v>
      </c>
      <c r="KR54" s="263">
        <f t="shared" si="1237"/>
        <v>3</v>
      </c>
      <c r="KS54" s="263">
        <f t="shared" si="1237"/>
        <v>1</v>
      </c>
      <c r="KT54" s="263">
        <f t="shared" si="1237"/>
        <v>2</v>
      </c>
      <c r="KU54" s="263">
        <f t="shared" si="1237"/>
        <v>1</v>
      </c>
      <c r="KV54" s="263">
        <f t="shared" si="1237"/>
        <v>0</v>
      </c>
      <c r="KW54" s="263">
        <f t="shared" si="1238"/>
        <v>1</v>
      </c>
      <c r="KX54" s="263">
        <f t="shared" si="1238"/>
        <v>4</v>
      </c>
      <c r="KY54" s="263">
        <f t="shared" si="1238"/>
        <v>2</v>
      </c>
      <c r="KZ54" s="263">
        <f t="shared" si="1238"/>
        <v>1</v>
      </c>
      <c r="LA54" s="263">
        <f t="shared" si="1238"/>
        <v>0</v>
      </c>
      <c r="LB54" s="263">
        <f t="shared" si="1238"/>
        <v>1</v>
      </c>
      <c r="LC54" s="263">
        <f t="shared" si="1238"/>
        <v>2</v>
      </c>
      <c r="LD54" s="263">
        <f t="shared" si="1238"/>
        <v>2</v>
      </c>
      <c r="LE54" s="263">
        <f t="shared" si="1238"/>
        <v>2</v>
      </c>
      <c r="LF54" s="263">
        <f t="shared" si="1238"/>
        <v>1</v>
      </c>
      <c r="LG54" s="263">
        <f t="shared" si="1238"/>
        <v>0</v>
      </c>
      <c r="LH54" s="263">
        <f t="shared" si="1238"/>
        <v>1</v>
      </c>
      <c r="LI54" s="788">
        <f t="shared" si="1239"/>
        <v>2</v>
      </c>
      <c r="LJ54" s="788">
        <f t="shared" si="1239"/>
        <v>2</v>
      </c>
      <c r="LK54" s="788">
        <f t="shared" si="1239"/>
        <v>1</v>
      </c>
      <c r="LL54" s="788">
        <f t="shared" si="1239"/>
        <v>1</v>
      </c>
      <c r="LM54" s="788">
        <f t="shared" si="1239"/>
        <v>1</v>
      </c>
      <c r="LN54" s="788">
        <f t="shared" si="1239"/>
        <v>1</v>
      </c>
      <c r="LO54" s="788">
        <f t="shared" si="1239"/>
        <v>1</v>
      </c>
      <c r="LP54" s="788">
        <f t="shared" si="1239"/>
        <v>1</v>
      </c>
      <c r="LQ54" s="788">
        <f t="shared" si="1239"/>
        <v>1</v>
      </c>
      <c r="LR54" s="788">
        <f t="shared" si="1239"/>
        <v>2</v>
      </c>
      <c r="LS54" s="788">
        <f t="shared" si="1239"/>
        <v>1</v>
      </c>
      <c r="LT54" s="788">
        <f t="shared" si="1239"/>
        <v>0</v>
      </c>
      <c r="LU54" s="900">
        <f t="shared" si="1240"/>
        <v>1</v>
      </c>
      <c r="LV54" s="900">
        <f t="shared" si="1240"/>
        <v>1</v>
      </c>
      <c r="LW54" s="900">
        <f t="shared" si="1240"/>
        <v>1</v>
      </c>
      <c r="LX54" s="900">
        <f t="shared" si="1240"/>
        <v>1</v>
      </c>
      <c r="LY54" s="900">
        <f t="shared" si="1240"/>
        <v>0</v>
      </c>
      <c r="LZ54" s="900">
        <f t="shared" si="1240"/>
        <v>1</v>
      </c>
      <c r="MA54" s="900">
        <f t="shared" si="1240"/>
        <v>0</v>
      </c>
      <c r="MB54" s="900">
        <f t="shared" si="1240"/>
        <v>0</v>
      </c>
      <c r="MC54" s="900">
        <f t="shared" si="1240"/>
        <v>1</v>
      </c>
      <c r="MD54" s="900">
        <f t="shared" si="1240"/>
        <v>0</v>
      </c>
      <c r="ME54" s="900">
        <f t="shared" si="1240"/>
        <v>0</v>
      </c>
      <c r="MF54" s="900">
        <f t="shared" si="1240"/>
        <v>0</v>
      </c>
      <c r="MG54" s="959">
        <f t="shared" si="1241"/>
        <v>0</v>
      </c>
      <c r="MH54" s="959">
        <f t="shared" si="1241"/>
        <v>0</v>
      </c>
      <c r="MI54" s="959">
        <f t="shared" si="1241"/>
        <v>0</v>
      </c>
      <c r="MJ54" s="959">
        <f t="shared" si="1241"/>
        <v>0</v>
      </c>
      <c r="MK54" s="959">
        <f t="shared" si="1241"/>
        <v>0</v>
      </c>
      <c r="ML54" s="959">
        <f t="shared" si="1241"/>
        <v>0</v>
      </c>
      <c r="MM54" s="959">
        <f t="shared" si="1241"/>
        <v>0</v>
      </c>
      <c r="MN54" s="959">
        <f t="shared" si="1241"/>
        <v>0</v>
      </c>
      <c r="MO54" s="959">
        <f t="shared" si="1241"/>
        <v>0</v>
      </c>
      <c r="MP54" s="959">
        <f t="shared" si="1241"/>
        <v>0</v>
      </c>
      <c r="MQ54" s="959">
        <f t="shared" si="1241"/>
        <v>1</v>
      </c>
      <c r="MR54" s="959">
        <f t="shared" si="1241"/>
        <v>0</v>
      </c>
      <c r="MS54" s="1155">
        <f t="shared" si="1242"/>
        <v>0</v>
      </c>
      <c r="MT54" s="1155">
        <f t="shared" si="1242"/>
        <v>0</v>
      </c>
      <c r="MU54" s="1155">
        <f t="shared" si="1242"/>
        <v>0</v>
      </c>
      <c r="MV54" s="1155">
        <f t="shared" si="1242"/>
        <v>0</v>
      </c>
      <c r="MW54" s="1155">
        <f t="shared" si="1242"/>
        <v>0</v>
      </c>
      <c r="MX54" s="1155">
        <f t="shared" si="1242"/>
        <v>0</v>
      </c>
      <c r="MY54" s="1155">
        <f t="shared" si="1242"/>
        <v>0</v>
      </c>
      <c r="MZ54" s="1155">
        <f t="shared" si="1242"/>
        <v>0</v>
      </c>
      <c r="NA54" s="1155">
        <f t="shared" si="1242"/>
        <v>0</v>
      </c>
      <c r="NB54" s="1155">
        <f t="shared" si="1242"/>
        <v>0</v>
      </c>
      <c r="NC54" s="1155">
        <f t="shared" si="1242"/>
        <v>0</v>
      </c>
      <c r="ND54" s="1155">
        <f t="shared" si="1242"/>
        <v>0</v>
      </c>
      <c r="NE54" s="1177">
        <f t="shared" si="1243"/>
        <v>0</v>
      </c>
      <c r="NF54" s="1177">
        <f t="shared" si="1243"/>
        <v>0</v>
      </c>
      <c r="NG54" s="1177">
        <f t="shared" si="1243"/>
        <v>0</v>
      </c>
      <c r="NH54" s="1177">
        <f t="shared" si="1243"/>
        <v>0</v>
      </c>
      <c r="NI54" s="1177">
        <f t="shared" si="1243"/>
        <v>0</v>
      </c>
      <c r="NJ54" s="1177">
        <f t="shared" si="1243"/>
        <v>0</v>
      </c>
      <c r="NK54" s="1177">
        <f t="shared" si="1243"/>
        <v>0</v>
      </c>
      <c r="NL54" s="1177">
        <f t="shared" si="1243"/>
        <v>0</v>
      </c>
      <c r="NM54" s="1177">
        <f t="shared" si="1243"/>
        <v>0</v>
      </c>
      <c r="NN54" s="1177">
        <f t="shared" si="1243"/>
        <v>0</v>
      </c>
      <c r="NO54" s="1177">
        <f t="shared" si="1243"/>
        <v>0</v>
      </c>
      <c r="NP54" s="1177">
        <f t="shared" si="1243"/>
        <v>0</v>
      </c>
    </row>
    <row r="55" spans="1:380" x14ac:dyDescent="0.25">
      <c r="A55" s="764"/>
      <c r="B55" s="56">
        <v>8.4</v>
      </c>
      <c r="C55" s="7"/>
      <c r="D55" s="119"/>
      <c r="E55" s="1251" t="s">
        <v>243</v>
      </c>
      <c r="F55" s="1251"/>
      <c r="G55" s="1252"/>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44">SUM(BL55:BW55)</f>
        <v>47</v>
      </c>
      <c r="BY55" s="163">
        <f t="shared" ref="BY55:BY56" si="1245">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59"/>
        <v>30</v>
      </c>
      <c r="CM55" s="163">
        <f t="shared" si="1160"/>
        <v>2.5</v>
      </c>
      <c r="CN55" s="625">
        <v>3</v>
      </c>
      <c r="CO55" s="70">
        <v>1</v>
      </c>
      <c r="CP55" s="23">
        <v>2</v>
      </c>
      <c r="CQ55" s="70">
        <v>1</v>
      </c>
      <c r="CR55" s="1013">
        <v>1</v>
      </c>
      <c r="CS55" s="1014">
        <v>1</v>
      </c>
      <c r="CT55" s="1015">
        <v>2</v>
      </c>
      <c r="CU55" s="1014">
        <v>2</v>
      </c>
      <c r="CV55" s="1111">
        <v>2</v>
      </c>
      <c r="CW55" s="1112">
        <v>1</v>
      </c>
      <c r="CX55" s="1111">
        <v>2</v>
      </c>
      <c r="CY55" s="1113">
        <v>1</v>
      </c>
      <c r="CZ55" s="1109">
        <f t="shared" si="1167"/>
        <v>19</v>
      </c>
      <c r="DA55" s="1110">
        <f t="shared" si="1168"/>
        <v>1.5833333333333333</v>
      </c>
      <c r="DB55" s="1015">
        <v>1</v>
      </c>
      <c r="DC55" s="1014">
        <v>1</v>
      </c>
      <c r="DD55" s="1013">
        <v>1</v>
      </c>
      <c r="DE55" s="1014">
        <v>2</v>
      </c>
      <c r="DF55" s="1013">
        <v>2</v>
      </c>
      <c r="DG55" s="1014">
        <v>0</v>
      </c>
      <c r="DH55" s="1015">
        <v>1</v>
      </c>
      <c r="DI55" s="1014">
        <v>1</v>
      </c>
      <c r="DJ55" s="1015">
        <v>1</v>
      </c>
      <c r="DK55" s="1014">
        <v>1</v>
      </c>
      <c r="DL55" s="1015">
        <v>0</v>
      </c>
      <c r="DM55" s="1014"/>
      <c r="DN55" s="1016">
        <f t="shared" si="1175"/>
        <v>11</v>
      </c>
      <c r="DO55" s="163">
        <f t="shared" si="1176"/>
        <v>1</v>
      </c>
      <c r="DP55" s="1015"/>
      <c r="DQ55" s="1014"/>
      <c r="DR55" s="1013"/>
      <c r="DS55" s="1014"/>
      <c r="DT55" s="1013"/>
      <c r="DU55" s="1014"/>
      <c r="DV55" s="1015"/>
      <c r="DW55" s="1014"/>
      <c r="DX55" s="1015"/>
      <c r="DY55" s="1014"/>
      <c r="DZ55" s="1015"/>
      <c r="EA55" s="1014"/>
      <c r="EB55" s="1016">
        <f t="shared" si="1177"/>
        <v>0</v>
      </c>
      <c r="EC55" s="163" t="e">
        <f t="shared" si="1178"/>
        <v>#DIV/0!</v>
      </c>
      <c r="ED55" s="674"/>
      <c r="EE55" s="750"/>
      <c r="EF55" s="674"/>
      <c r="EG55" s="663"/>
      <c r="EH55" s="674"/>
      <c r="EI55" s="663"/>
      <c r="EJ55" s="674"/>
      <c r="EK55" s="663"/>
      <c r="EL55" s="674"/>
      <c r="EM55" s="663"/>
      <c r="EN55" s="674"/>
      <c r="EO55" s="617"/>
      <c r="EP55" s="674"/>
      <c r="EQ55" s="663"/>
      <c r="ER55" s="674"/>
      <c r="ES55" s="663"/>
      <c r="ET55" s="674"/>
      <c r="EU55" s="663"/>
      <c r="EV55" s="674"/>
      <c r="EW55" s="109"/>
      <c r="EX55" s="674"/>
      <c r="EY55" s="663"/>
      <c r="EZ55" s="674"/>
      <c r="FA55" s="663"/>
      <c r="FB55" s="674"/>
      <c r="FC55" s="663"/>
      <c r="FD55" s="324"/>
      <c r="FE55" s="402"/>
      <c r="FF55" s="324"/>
      <c r="FG55" s="402"/>
      <c r="FH55" s="324"/>
      <c r="FI55" s="402"/>
      <c r="FJ55" s="324"/>
      <c r="FK55" s="402"/>
      <c r="FL55" s="324">
        <f t="shared" si="1179"/>
        <v>3</v>
      </c>
      <c r="FM55" s="402">
        <v>1</v>
      </c>
      <c r="FN55" s="324">
        <f t="shared" si="1180"/>
        <v>-3</v>
      </c>
      <c r="FO55" s="402">
        <f>FN55/BQ55</f>
        <v>-1</v>
      </c>
      <c r="FP55" s="324">
        <f t="shared" si="1181"/>
        <v>0</v>
      </c>
      <c r="FQ55" s="402">
        <v>0</v>
      </c>
      <c r="FR55" s="324">
        <f t="shared" si="1182"/>
        <v>1</v>
      </c>
      <c r="FS55" s="402">
        <v>1</v>
      </c>
      <c r="FT55" s="324">
        <f t="shared" si="1183"/>
        <v>10</v>
      </c>
      <c r="FU55" s="402">
        <f>FT55/BT55</f>
        <v>10</v>
      </c>
      <c r="FV55" s="324">
        <f t="shared" si="1184"/>
        <v>5</v>
      </c>
      <c r="FW55" s="402">
        <f t="shared" si="1185"/>
        <v>0.45454545454545453</v>
      </c>
      <c r="FX55" s="324">
        <f t="shared" si="1186"/>
        <v>0</v>
      </c>
      <c r="FY55" s="402">
        <f>FX55/BV55</f>
        <v>0</v>
      </c>
      <c r="FZ55" s="324">
        <f t="shared" si="1187"/>
        <v>-12</v>
      </c>
      <c r="GA55" s="402">
        <f>FZ55/BW55</f>
        <v>-0.75</v>
      </c>
      <c r="GB55" s="324">
        <f t="shared" si="1188"/>
        <v>2</v>
      </c>
      <c r="GC55" s="402">
        <f>GB55/BZ55</f>
        <v>0.5</v>
      </c>
      <c r="GD55" s="324">
        <f t="shared" si="1189"/>
        <v>-4</v>
      </c>
      <c r="GE55" s="402">
        <f>GD55/CA55</f>
        <v>-0.66666666666666663</v>
      </c>
      <c r="GF55" s="324">
        <f t="shared" si="1190"/>
        <v>1</v>
      </c>
      <c r="GG55" s="402">
        <f>GF55/CB55</f>
        <v>0.5</v>
      </c>
      <c r="GH55" s="324">
        <f t="shared" si="1191"/>
        <v>-2</v>
      </c>
      <c r="GI55" s="402">
        <f>GH55/CC55</f>
        <v>-0.66666666666666663</v>
      </c>
      <c r="GJ55" s="324">
        <f t="shared" si="1192"/>
        <v>1</v>
      </c>
      <c r="GK55" s="402">
        <f t="shared" ref="GK55:GK65" si="1246">GJ55/CD55</f>
        <v>1</v>
      </c>
      <c r="GL55" s="324">
        <f t="shared" si="1193"/>
        <v>0</v>
      </c>
      <c r="GM55" s="402">
        <f>GL55/CE55</f>
        <v>0</v>
      </c>
      <c r="GN55" s="324">
        <f t="shared" si="1194"/>
        <v>0</v>
      </c>
      <c r="GO55" s="402">
        <f>GN55/CF55</f>
        <v>0</v>
      </c>
      <c r="GP55" s="324">
        <f t="shared" si="1195"/>
        <v>0</v>
      </c>
      <c r="GQ55" s="402">
        <f t="shared" ref="GQ55:GQ61" si="1247">GP55/CG55</f>
        <v>0</v>
      </c>
      <c r="GR55" s="324">
        <f t="shared" si="1196"/>
        <v>0</v>
      </c>
      <c r="GS55" s="402">
        <f t="shared" si="1197"/>
        <v>0</v>
      </c>
      <c r="GT55" s="324">
        <f t="shared" si="1198"/>
        <v>1</v>
      </c>
      <c r="GU55" s="402">
        <f>GT55/CI55</f>
        <v>0.5</v>
      </c>
      <c r="GV55" s="324">
        <f t="shared" si="1199"/>
        <v>-2</v>
      </c>
      <c r="GW55" s="402">
        <f t="shared" si="1200"/>
        <v>-0.66666666666666663</v>
      </c>
      <c r="GX55" s="324">
        <f t="shared" si="1201"/>
        <v>2</v>
      </c>
      <c r="GY55" s="402">
        <f>GX55/CK55</f>
        <v>2</v>
      </c>
      <c r="GZ55" s="324">
        <f t="shared" si="1202"/>
        <v>-2</v>
      </c>
      <c r="HA55" s="402">
        <f>GZ55/CN55</f>
        <v>-0.66666666666666663</v>
      </c>
      <c r="HB55" s="324">
        <f t="shared" si="1203"/>
        <v>1</v>
      </c>
      <c r="HC55" s="402">
        <v>0</v>
      </c>
      <c r="HD55" s="324">
        <f t="shared" si="1204"/>
        <v>-1</v>
      </c>
      <c r="HE55" s="402">
        <f>HD55/CP55</f>
        <v>-0.5</v>
      </c>
      <c r="HF55" s="324">
        <f t="shared" si="1205"/>
        <v>0</v>
      </c>
      <c r="HG55" s="402">
        <f>HF55/CQ55</f>
        <v>0</v>
      </c>
      <c r="HH55" s="324">
        <f t="shared" si="1206"/>
        <v>0</v>
      </c>
      <c r="HI55" s="402">
        <f>HH55/CR55</f>
        <v>0</v>
      </c>
      <c r="HJ55" s="324">
        <f t="shared" si="1207"/>
        <v>1</v>
      </c>
      <c r="HK55" s="402">
        <f>HJ55/CS55</f>
        <v>1</v>
      </c>
      <c r="HL55" s="324">
        <f t="shared" si="1208"/>
        <v>0</v>
      </c>
      <c r="HM55" s="402">
        <f>HL55/CT55</f>
        <v>0</v>
      </c>
      <c r="HN55" s="324">
        <f t="shared" si="1209"/>
        <v>0</v>
      </c>
      <c r="HO55" s="402">
        <f t="shared" ref="HO55:HO65" si="1248">HN55/CU55</f>
        <v>0</v>
      </c>
      <c r="HP55" s="324">
        <f t="shared" si="1210"/>
        <v>-1</v>
      </c>
      <c r="HQ55" s="402">
        <f>HP55/CV55</f>
        <v>-0.5</v>
      </c>
      <c r="HR55" s="324">
        <f t="shared" si="1211"/>
        <v>1</v>
      </c>
      <c r="HS55" s="402">
        <f>HR55/CW55</f>
        <v>1</v>
      </c>
      <c r="HT55" s="324">
        <f t="shared" si="1212"/>
        <v>-1</v>
      </c>
      <c r="HU55" s="402">
        <f>HT55/CX55</f>
        <v>-0.5</v>
      </c>
      <c r="HV55" s="324">
        <f t="shared" si="1213"/>
        <v>0</v>
      </c>
      <c r="HW55" s="402">
        <f>HV55/CY55</f>
        <v>0</v>
      </c>
      <c r="HX55" s="324">
        <f t="shared" si="1214"/>
        <v>0</v>
      </c>
      <c r="HY55" s="402">
        <f>HX55/DB55</f>
        <v>0</v>
      </c>
      <c r="HZ55" s="324">
        <f t="shared" si="1215"/>
        <v>0</v>
      </c>
      <c r="IA55" s="402">
        <f>HZ55/DD55</f>
        <v>0</v>
      </c>
      <c r="IB55" s="324">
        <f t="shared" si="1216"/>
        <v>1</v>
      </c>
      <c r="IC55" s="402">
        <f>IB55/DD55</f>
        <v>1</v>
      </c>
      <c r="ID55" s="324">
        <f t="shared" si="1217"/>
        <v>0</v>
      </c>
      <c r="IE55" s="402">
        <f>ID55/DO55</f>
        <v>0</v>
      </c>
      <c r="IF55" s="324">
        <f t="shared" si="1218"/>
        <v>-2</v>
      </c>
      <c r="IG55" s="402">
        <f t="shared" si="1219"/>
        <v>-1</v>
      </c>
      <c r="IH55" s="324">
        <f t="shared" si="1220"/>
        <v>1</v>
      </c>
      <c r="II55" s="402">
        <v>0</v>
      </c>
      <c r="IJ55" s="324">
        <f t="shared" si="1222"/>
        <v>0</v>
      </c>
      <c r="IK55" s="402">
        <f t="shared" si="1223"/>
        <v>0</v>
      </c>
      <c r="IL55" s="324">
        <f t="shared" si="1224"/>
        <v>0</v>
      </c>
      <c r="IM55" s="402">
        <f t="shared" si="1225"/>
        <v>0</v>
      </c>
      <c r="IN55" s="324">
        <f t="shared" si="1226"/>
        <v>0</v>
      </c>
      <c r="IO55" s="402">
        <f t="shared" si="1227"/>
        <v>0</v>
      </c>
      <c r="IP55" s="324">
        <f t="shared" si="1228"/>
        <v>-1</v>
      </c>
      <c r="IQ55" s="402">
        <f t="shared" si="1229"/>
        <v>-1</v>
      </c>
      <c r="IR55" s="324">
        <f t="shared" si="1230"/>
        <v>0</v>
      </c>
      <c r="IS55" s="402" t="e">
        <f t="shared" si="1231"/>
        <v>#DIV/0!</v>
      </c>
      <c r="IT55" s="324">
        <f t="shared" si="317"/>
        <v>0</v>
      </c>
      <c r="IU55" s="402" t="e">
        <f t="shared" si="318"/>
        <v>#DIV/0!</v>
      </c>
      <c r="IV55" s="324">
        <f t="shared" si="319"/>
        <v>0</v>
      </c>
      <c r="IW55" s="402" t="e">
        <f t="shared" si="320"/>
        <v>#DIV/0!</v>
      </c>
      <c r="IX55" s="324">
        <f t="shared" si="321"/>
        <v>0</v>
      </c>
      <c r="IY55" s="402" t="e">
        <f t="shared" si="322"/>
        <v>#DIV/0!</v>
      </c>
      <c r="IZ55" s="324">
        <f t="shared" si="323"/>
        <v>0</v>
      </c>
      <c r="JA55" s="402" t="e">
        <f t="shared" si="324"/>
        <v>#DIV/0!</v>
      </c>
      <c r="JB55" s="324">
        <f t="shared" si="325"/>
        <v>0</v>
      </c>
      <c r="JC55" s="402" t="e">
        <f t="shared" si="326"/>
        <v>#DIV/0!</v>
      </c>
      <c r="JD55" s="324">
        <f t="shared" si="327"/>
        <v>0</v>
      </c>
      <c r="JE55" s="402" t="e">
        <f t="shared" si="328"/>
        <v>#DIV/0!</v>
      </c>
      <c r="JF55" s="324">
        <f t="shared" si="329"/>
        <v>0</v>
      </c>
      <c r="JG55" s="402" t="e">
        <f t="shared" si="330"/>
        <v>#DIV/0!</v>
      </c>
      <c r="JH55" s="324">
        <f t="shared" si="331"/>
        <v>0</v>
      </c>
      <c r="JI55" s="402" t="e">
        <f t="shared" si="332"/>
        <v>#DIV/0!</v>
      </c>
      <c r="JJ55" s="324">
        <f t="shared" si="333"/>
        <v>0</v>
      </c>
      <c r="JK55" s="402" t="e">
        <f t="shared" si="334"/>
        <v>#DIV/0!</v>
      </c>
      <c r="JL55" s="324">
        <f t="shared" si="335"/>
        <v>0</v>
      </c>
      <c r="JM55" s="402" t="e">
        <f t="shared" si="336"/>
        <v>#DIV/0!</v>
      </c>
      <c r="JN55" s="324">
        <f t="shared" si="337"/>
        <v>0</v>
      </c>
      <c r="JO55" s="402" t="e">
        <f t="shared" si="338"/>
        <v>#DIV/0!</v>
      </c>
      <c r="JP55" s="324">
        <f t="shared" si="339"/>
        <v>0</v>
      </c>
      <c r="JQ55" s="402" t="e">
        <f t="shared" si="340"/>
        <v>#DIV/0!</v>
      </c>
      <c r="JR55" s="952">
        <f t="shared" si="1232"/>
        <v>2</v>
      </c>
      <c r="JS55" s="1079">
        <f t="shared" si="1233"/>
        <v>0</v>
      </c>
      <c r="JT55" s="122">
        <f t="shared" si="1234"/>
        <v>-2</v>
      </c>
      <c r="JU55" s="949">
        <f t="shared" si="1235"/>
        <v>-1</v>
      </c>
      <c r="JV55" s="698"/>
      <c r="JW55" s="698"/>
      <c r="JX55" s="698"/>
      <c r="JY55" t="str">
        <f t="shared" si="1236"/>
        <v>Bus Objects</v>
      </c>
      <c r="JZ55" s="262" t="e">
        <f>#REF!</f>
        <v>#REF!</v>
      </c>
      <c r="KA55" s="262" t="e">
        <f>#REF!</f>
        <v>#REF!</v>
      </c>
      <c r="KB55" s="262" t="e">
        <f>#REF!</f>
        <v>#REF!</v>
      </c>
      <c r="KC55" s="262" t="e">
        <f>#REF!</f>
        <v>#REF!</v>
      </c>
      <c r="KD55" s="262" t="e">
        <f>#REF!</f>
        <v>#REF!</v>
      </c>
      <c r="KE55" s="262" t="e">
        <f>#REF!</f>
        <v>#REF!</v>
      </c>
      <c r="KF55" s="262" t="e">
        <f>#REF!</f>
        <v>#REF!</v>
      </c>
      <c r="KG55" s="262" t="e">
        <f>#REF!</f>
        <v>#REF!</v>
      </c>
      <c r="KH55" s="262" t="e">
        <f>#REF!</f>
        <v>#REF!</v>
      </c>
      <c r="KI55" s="262" t="e">
        <f>#REF!</f>
        <v>#REF!</v>
      </c>
      <c r="KJ55" s="262" t="e">
        <f>#REF!</f>
        <v>#REF!</v>
      </c>
      <c r="KK55" s="263">
        <f t="shared" si="1237"/>
        <v>0</v>
      </c>
      <c r="KL55" s="263">
        <f t="shared" si="1237"/>
        <v>0</v>
      </c>
      <c r="KM55" s="263">
        <f t="shared" si="1237"/>
        <v>0</v>
      </c>
      <c r="KN55" s="263">
        <f t="shared" si="1237"/>
        <v>0</v>
      </c>
      <c r="KO55" s="263">
        <f t="shared" si="1237"/>
        <v>0</v>
      </c>
      <c r="KP55" s="263">
        <f t="shared" si="1237"/>
        <v>0</v>
      </c>
      <c r="KQ55" s="263">
        <f t="shared" si="1237"/>
        <v>0</v>
      </c>
      <c r="KR55" s="263">
        <f t="shared" si="1237"/>
        <v>0</v>
      </c>
      <c r="KS55" s="263">
        <f t="shared" si="1237"/>
        <v>0</v>
      </c>
      <c r="KT55" s="263">
        <f t="shared" si="1237"/>
        <v>0</v>
      </c>
      <c r="KU55" s="263">
        <f t="shared" si="1237"/>
        <v>0</v>
      </c>
      <c r="KV55" s="263">
        <f t="shared" si="1237"/>
        <v>0</v>
      </c>
      <c r="KW55" s="263">
        <f t="shared" si="1238"/>
        <v>0</v>
      </c>
      <c r="KX55" s="263">
        <f t="shared" si="1238"/>
        <v>0</v>
      </c>
      <c r="KY55" s="263">
        <f t="shared" si="1238"/>
        <v>0</v>
      </c>
      <c r="KZ55" s="263">
        <f t="shared" si="1238"/>
        <v>0</v>
      </c>
      <c r="LA55" s="263">
        <f t="shared" si="1238"/>
        <v>0</v>
      </c>
      <c r="LB55" s="263">
        <f t="shared" si="1238"/>
        <v>0</v>
      </c>
      <c r="LC55" s="263">
        <f t="shared" si="1238"/>
        <v>0</v>
      </c>
      <c r="LD55" s="263">
        <f t="shared" si="1238"/>
        <v>0</v>
      </c>
      <c r="LE55" s="263">
        <f t="shared" si="1238"/>
        <v>0</v>
      </c>
      <c r="LF55" s="263">
        <f t="shared" si="1238"/>
        <v>0</v>
      </c>
      <c r="LG55" s="263">
        <f t="shared" si="1238"/>
        <v>0</v>
      </c>
      <c r="LH55" s="263">
        <f t="shared" si="1238"/>
        <v>0</v>
      </c>
      <c r="LI55" s="788">
        <f t="shared" si="1239"/>
        <v>0</v>
      </c>
      <c r="LJ55" s="788">
        <f t="shared" si="1239"/>
        <v>0</v>
      </c>
      <c r="LK55" s="788">
        <f t="shared" si="1239"/>
        <v>0</v>
      </c>
      <c r="LL55" s="788">
        <f t="shared" si="1239"/>
        <v>0</v>
      </c>
      <c r="LM55" s="788">
        <f t="shared" si="1239"/>
        <v>0</v>
      </c>
      <c r="LN55" s="788">
        <f t="shared" si="1239"/>
        <v>3</v>
      </c>
      <c r="LO55" s="788">
        <f t="shared" si="1239"/>
        <v>0</v>
      </c>
      <c r="LP55" s="788">
        <f t="shared" si="1239"/>
        <v>0</v>
      </c>
      <c r="LQ55" s="788">
        <f t="shared" si="1239"/>
        <v>1</v>
      </c>
      <c r="LR55" s="788">
        <f t="shared" si="1239"/>
        <v>11</v>
      </c>
      <c r="LS55" s="788">
        <f t="shared" si="1239"/>
        <v>16</v>
      </c>
      <c r="LT55" s="788">
        <f t="shared" si="1239"/>
        <v>16</v>
      </c>
      <c r="LU55" s="900">
        <f t="shared" si="1240"/>
        <v>4</v>
      </c>
      <c r="LV55" s="900">
        <f t="shared" si="1240"/>
        <v>6</v>
      </c>
      <c r="LW55" s="900">
        <f t="shared" si="1240"/>
        <v>2</v>
      </c>
      <c r="LX55" s="900">
        <f t="shared" si="1240"/>
        <v>3</v>
      </c>
      <c r="LY55" s="900">
        <f t="shared" si="1240"/>
        <v>1</v>
      </c>
      <c r="LZ55" s="900">
        <f t="shared" si="1240"/>
        <v>2</v>
      </c>
      <c r="MA55" s="900">
        <f t="shared" si="1240"/>
        <v>2</v>
      </c>
      <c r="MB55" s="900">
        <f t="shared" si="1240"/>
        <v>2</v>
      </c>
      <c r="MC55" s="900">
        <f t="shared" si="1240"/>
        <v>2</v>
      </c>
      <c r="MD55" s="900">
        <f t="shared" si="1240"/>
        <v>2</v>
      </c>
      <c r="ME55" s="900">
        <f t="shared" si="1240"/>
        <v>3</v>
      </c>
      <c r="MF55" s="900">
        <f t="shared" si="1240"/>
        <v>1</v>
      </c>
      <c r="MG55" s="959">
        <f t="shared" si="1241"/>
        <v>3</v>
      </c>
      <c r="MH55" s="959">
        <f t="shared" si="1241"/>
        <v>1</v>
      </c>
      <c r="MI55" s="959">
        <f t="shared" si="1241"/>
        <v>2</v>
      </c>
      <c r="MJ55" s="959">
        <f t="shared" si="1241"/>
        <v>1</v>
      </c>
      <c r="MK55" s="959">
        <f t="shared" si="1241"/>
        <v>1</v>
      </c>
      <c r="ML55" s="959">
        <f t="shared" si="1241"/>
        <v>1</v>
      </c>
      <c r="MM55" s="959">
        <f t="shared" si="1241"/>
        <v>2</v>
      </c>
      <c r="MN55" s="959">
        <f t="shared" si="1241"/>
        <v>2</v>
      </c>
      <c r="MO55" s="959">
        <f t="shared" si="1241"/>
        <v>2</v>
      </c>
      <c r="MP55" s="959">
        <f t="shared" si="1241"/>
        <v>1</v>
      </c>
      <c r="MQ55" s="959">
        <f t="shared" si="1241"/>
        <v>2</v>
      </c>
      <c r="MR55" s="959">
        <f t="shared" si="1241"/>
        <v>1</v>
      </c>
      <c r="MS55" s="1155">
        <f t="shared" si="1242"/>
        <v>1</v>
      </c>
      <c r="MT55" s="1155">
        <f t="shared" si="1242"/>
        <v>1</v>
      </c>
      <c r="MU55" s="1155">
        <f t="shared" si="1242"/>
        <v>1</v>
      </c>
      <c r="MV55" s="1155">
        <f t="shared" si="1242"/>
        <v>2</v>
      </c>
      <c r="MW55" s="1155">
        <f t="shared" si="1242"/>
        <v>2</v>
      </c>
      <c r="MX55" s="1155">
        <f t="shared" si="1242"/>
        <v>0</v>
      </c>
      <c r="MY55" s="1155">
        <f t="shared" si="1242"/>
        <v>1</v>
      </c>
      <c r="MZ55" s="1155">
        <f t="shared" si="1242"/>
        <v>1</v>
      </c>
      <c r="NA55" s="1155">
        <f t="shared" si="1242"/>
        <v>1</v>
      </c>
      <c r="NB55" s="1155">
        <f t="shared" si="1242"/>
        <v>1</v>
      </c>
      <c r="NC55" s="1155">
        <f t="shared" si="1242"/>
        <v>0</v>
      </c>
      <c r="ND55" s="1155">
        <f t="shared" si="1242"/>
        <v>0</v>
      </c>
      <c r="NE55" s="1177">
        <f t="shared" si="1243"/>
        <v>0</v>
      </c>
      <c r="NF55" s="1177">
        <f t="shared" si="1243"/>
        <v>0</v>
      </c>
      <c r="NG55" s="1177">
        <f t="shared" si="1243"/>
        <v>0</v>
      </c>
      <c r="NH55" s="1177">
        <f t="shared" si="1243"/>
        <v>0</v>
      </c>
      <c r="NI55" s="1177">
        <f t="shared" si="1243"/>
        <v>0</v>
      </c>
      <c r="NJ55" s="1177">
        <f t="shared" si="1243"/>
        <v>0</v>
      </c>
      <c r="NK55" s="1177">
        <f t="shared" si="1243"/>
        <v>0</v>
      </c>
      <c r="NL55" s="1177">
        <f t="shared" si="1243"/>
        <v>0</v>
      </c>
      <c r="NM55" s="1177">
        <f t="shared" si="1243"/>
        <v>0</v>
      </c>
      <c r="NN55" s="1177">
        <f t="shared" si="1243"/>
        <v>0</v>
      </c>
      <c r="NO55" s="1177">
        <f t="shared" si="1243"/>
        <v>0</v>
      </c>
      <c r="NP55" s="1177">
        <f t="shared" si="1243"/>
        <v>0</v>
      </c>
    </row>
    <row r="56" spans="1:380" x14ac:dyDescent="0.25">
      <c r="A56" s="764"/>
      <c r="B56" s="56">
        <v>8.5</v>
      </c>
      <c r="C56" s="7"/>
      <c r="D56" s="119"/>
      <c r="E56" s="1251" t="s">
        <v>242</v>
      </c>
      <c r="F56" s="1251"/>
      <c r="G56" s="1252"/>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44"/>
        <v>5</v>
      </c>
      <c r="BY56" s="163">
        <f t="shared" si="1245"/>
        <v>0.41666666666666669</v>
      </c>
      <c r="BZ56" s="625">
        <v>0</v>
      </c>
      <c r="CA56" s="70">
        <v>0</v>
      </c>
      <c r="CB56" s="23">
        <v>0</v>
      </c>
      <c r="CC56" s="950">
        <v>0</v>
      </c>
      <c r="CD56" s="23">
        <v>1</v>
      </c>
      <c r="CE56" s="950">
        <v>0</v>
      </c>
      <c r="CF56" s="952">
        <v>0</v>
      </c>
      <c r="CG56" s="950">
        <v>1</v>
      </c>
      <c r="CH56" s="952">
        <v>1</v>
      </c>
      <c r="CI56" s="952">
        <v>0</v>
      </c>
      <c r="CJ56" s="952">
        <v>0</v>
      </c>
      <c r="CK56" s="952">
        <v>0</v>
      </c>
      <c r="CL56" s="953">
        <f t="shared" si="1159"/>
        <v>3</v>
      </c>
      <c r="CM56" s="163">
        <f t="shared" si="1160"/>
        <v>0.25</v>
      </c>
      <c r="CN56" s="625">
        <v>0</v>
      </c>
      <c r="CO56" s="70">
        <v>0</v>
      </c>
      <c r="CP56" s="23">
        <v>0</v>
      </c>
      <c r="CQ56" s="950">
        <v>0</v>
      </c>
      <c r="CR56" s="1013">
        <v>0</v>
      </c>
      <c r="CS56" s="1014">
        <v>0</v>
      </c>
      <c r="CT56" s="1015">
        <v>0</v>
      </c>
      <c r="CU56" s="1014">
        <v>1</v>
      </c>
      <c r="CV56" s="1111">
        <v>0</v>
      </c>
      <c r="CW56" s="1112">
        <v>0</v>
      </c>
      <c r="CX56" s="1111">
        <v>0</v>
      </c>
      <c r="CY56" s="1113">
        <v>0</v>
      </c>
      <c r="CZ56" s="1109">
        <f t="shared" si="1167"/>
        <v>1</v>
      </c>
      <c r="DA56" s="1110">
        <f t="shared" si="1168"/>
        <v>8.3333333333333329E-2</v>
      </c>
      <c r="DB56" s="1015">
        <v>0</v>
      </c>
      <c r="DC56" s="1014">
        <v>0</v>
      </c>
      <c r="DD56" s="1013">
        <v>0</v>
      </c>
      <c r="DE56" s="1014">
        <v>0</v>
      </c>
      <c r="DF56" s="1013">
        <v>0</v>
      </c>
      <c r="DG56" s="1014">
        <v>0</v>
      </c>
      <c r="DH56" s="1015">
        <v>0</v>
      </c>
      <c r="DI56" s="1014">
        <v>0</v>
      </c>
      <c r="DJ56" s="1015">
        <v>0</v>
      </c>
      <c r="DK56" s="1014">
        <v>0</v>
      </c>
      <c r="DL56" s="1015">
        <v>0</v>
      </c>
      <c r="DM56" s="1014"/>
      <c r="DN56" s="1016">
        <f t="shared" si="1175"/>
        <v>0</v>
      </c>
      <c r="DO56" s="163">
        <f t="shared" si="1176"/>
        <v>0</v>
      </c>
      <c r="DP56" s="1015"/>
      <c r="DQ56" s="1014"/>
      <c r="DR56" s="1013"/>
      <c r="DS56" s="1014"/>
      <c r="DT56" s="1013"/>
      <c r="DU56" s="1014"/>
      <c r="DV56" s="1015"/>
      <c r="DW56" s="1014"/>
      <c r="DX56" s="1015"/>
      <c r="DY56" s="1014"/>
      <c r="DZ56" s="1015"/>
      <c r="EA56" s="1014"/>
      <c r="EB56" s="1016">
        <f t="shared" si="1177"/>
        <v>0</v>
      </c>
      <c r="EC56" s="163" t="e">
        <f t="shared" si="1178"/>
        <v>#DIV/0!</v>
      </c>
      <c r="ED56" s="674">
        <f t="shared" ref="ED56:ED65" si="1249">AX56-AU56</f>
        <v>0</v>
      </c>
      <c r="EE56" s="750">
        <v>2</v>
      </c>
      <c r="EF56" s="674">
        <f t="shared" ref="EF56:EF65" si="1250">AY56-AX56</f>
        <v>0</v>
      </c>
      <c r="EG56" s="663" t="e">
        <f t="shared" ref="EG56:EG62" si="1251">EF56/AX56</f>
        <v>#DIV/0!</v>
      </c>
      <c r="EH56" s="674">
        <f t="shared" ref="EH56:EH65" si="1252">AZ56-AY56</f>
        <v>0</v>
      </c>
      <c r="EI56" s="663" t="e">
        <f t="shared" ref="EI56:EI65" si="1253">EH56/AY56</f>
        <v>#DIV/0!</v>
      </c>
      <c r="EJ56" s="674">
        <f t="shared" ref="EJ56:EJ65" si="1254">BA56-AZ56</f>
        <v>0</v>
      </c>
      <c r="EK56" s="663" t="e">
        <f t="shared" ref="EK56:EK65" si="1255">EJ56/AZ56</f>
        <v>#DIV/0!</v>
      </c>
      <c r="EL56" s="674">
        <f t="shared" ref="EL56:EL65" si="1256">BB56-BA56</f>
        <v>0</v>
      </c>
      <c r="EM56" s="663" t="e">
        <f>EL56/BA56</f>
        <v>#DIV/0!</v>
      </c>
      <c r="EN56" s="674">
        <f t="shared" ref="EN56:EN65" si="1257">BC56-BB56</f>
        <v>0</v>
      </c>
      <c r="EO56" s="617">
        <v>1</v>
      </c>
      <c r="EP56" s="674">
        <f t="shared" ref="EP56:EP65" si="1258">BD56-BC56</f>
        <v>0</v>
      </c>
      <c r="EQ56" s="663" t="e">
        <f>EP56/BC56</f>
        <v>#DIV/0!</v>
      </c>
      <c r="ER56" s="674">
        <f t="shared" ref="ER56:ER65" si="1259">BE56-BD56</f>
        <v>0</v>
      </c>
      <c r="ES56" s="663" t="e">
        <f>ER56/BD56</f>
        <v>#DIV/0!</v>
      </c>
      <c r="ET56" s="674">
        <f t="shared" ref="ET56:ET65" si="1260">BF56-BE56</f>
        <v>0</v>
      </c>
      <c r="EU56" s="663" t="e">
        <f t="shared" ref="EU56:EU65" si="1261">ET56/BE56</f>
        <v>#DIV/0!</v>
      </c>
      <c r="EV56" s="674">
        <f t="shared" ref="EV56:EV65" si="1262">BG56-BF56</f>
        <v>0</v>
      </c>
      <c r="EW56" s="109" t="e">
        <f t="shared" ref="EW56:EW65" si="1263">EV56/BF56</f>
        <v>#DIV/0!</v>
      </c>
      <c r="EX56" s="674">
        <f t="shared" ref="EX56:EX65" si="1264">BH56-BG56</f>
        <v>0</v>
      </c>
      <c r="EY56" s="663" t="e">
        <f t="shared" ref="EY56:EY65" si="1265">EX56/BG56</f>
        <v>#DIV/0!</v>
      </c>
      <c r="EZ56" s="674">
        <f t="shared" ref="EZ56:EZ65" si="1266">BI56-BH56</f>
        <v>0</v>
      </c>
      <c r="FA56" s="663">
        <v>2</v>
      </c>
      <c r="FB56" s="674">
        <f t="shared" ref="FB56:FB65" si="1267">BL56-BI56</f>
        <v>0</v>
      </c>
      <c r="FC56" s="663" t="e">
        <f t="shared" ref="FC56:FC65" si="1268">FB56/BI56</f>
        <v>#DIV/0!</v>
      </c>
      <c r="FD56" s="324">
        <f t="shared" ref="FD56:FD65" si="1269">BM56-BL56</f>
        <v>0</v>
      </c>
      <c r="FE56" s="402" t="e">
        <f t="shared" ref="FE56:FE65" si="1270">FD56/BL56</f>
        <v>#DIV/0!</v>
      </c>
      <c r="FF56" s="324">
        <f t="shared" ref="FF56:FF65" si="1271">BN56-BM56</f>
        <v>0</v>
      </c>
      <c r="FG56" s="402" t="e">
        <f t="shared" ref="FG56:FG65" si="1272">FF56/BM56</f>
        <v>#DIV/0!</v>
      </c>
      <c r="FH56" s="324">
        <f t="shared" ref="FH56:FH65" si="1273">BO56-BN56</f>
        <v>0</v>
      </c>
      <c r="FI56" s="402" t="e">
        <f t="shared" ref="FI56:FI65" si="1274">FH56/BN56</f>
        <v>#DIV/0!</v>
      </c>
      <c r="FJ56" s="324">
        <f t="shared" ref="FJ56:FJ65" si="1275">BP56-BO56</f>
        <v>3</v>
      </c>
      <c r="FK56" s="402">
        <v>1</v>
      </c>
      <c r="FL56" s="324">
        <f t="shared" si="1179"/>
        <v>-3</v>
      </c>
      <c r="FM56" s="402">
        <f t="shared" ref="FM56:FM65" si="1276">FL56/BP56</f>
        <v>-1</v>
      </c>
      <c r="FN56" s="324">
        <f t="shared" si="1180"/>
        <v>0</v>
      </c>
      <c r="FO56" s="402">
        <v>0</v>
      </c>
      <c r="FP56" s="324">
        <f t="shared" si="1181"/>
        <v>1</v>
      </c>
      <c r="FQ56" s="402">
        <v>1</v>
      </c>
      <c r="FR56" s="324">
        <f t="shared" si="1182"/>
        <v>-1</v>
      </c>
      <c r="FS56" s="402">
        <f t="shared" ref="FS56:FS65" si="1277">FR56/BS56</f>
        <v>-1</v>
      </c>
      <c r="FT56" s="324">
        <f t="shared" si="1183"/>
        <v>1</v>
      </c>
      <c r="FU56" s="879">
        <v>1</v>
      </c>
      <c r="FV56" s="324">
        <f t="shared" si="1184"/>
        <v>-1</v>
      </c>
      <c r="FW56" s="402">
        <f t="shared" si="1185"/>
        <v>-1</v>
      </c>
      <c r="FX56" s="324">
        <f t="shared" si="1186"/>
        <v>0</v>
      </c>
      <c r="FY56" s="402">
        <v>0</v>
      </c>
      <c r="FZ56" s="324">
        <f t="shared" si="1187"/>
        <v>0</v>
      </c>
      <c r="GA56" s="402">
        <v>0</v>
      </c>
      <c r="GB56" s="324">
        <f t="shared" si="1188"/>
        <v>0</v>
      </c>
      <c r="GC56" s="402">
        <v>0</v>
      </c>
      <c r="GD56" s="324">
        <f t="shared" si="1189"/>
        <v>0</v>
      </c>
      <c r="GE56" s="402">
        <v>1</v>
      </c>
      <c r="GF56" s="324">
        <f t="shared" si="1190"/>
        <v>0</v>
      </c>
      <c r="GG56" s="402">
        <v>0</v>
      </c>
      <c r="GH56" s="324">
        <f t="shared" si="1191"/>
        <v>1</v>
      </c>
      <c r="GI56" s="402">
        <v>1</v>
      </c>
      <c r="GJ56" s="324">
        <f t="shared" si="1192"/>
        <v>-1</v>
      </c>
      <c r="GK56" s="402">
        <f t="shared" si="1246"/>
        <v>-1</v>
      </c>
      <c r="GL56" s="324">
        <f t="shared" si="1193"/>
        <v>0</v>
      </c>
      <c r="GM56" s="402">
        <v>0</v>
      </c>
      <c r="GN56" s="324">
        <f t="shared" si="1194"/>
        <v>1</v>
      </c>
      <c r="GO56" s="402">
        <v>0</v>
      </c>
      <c r="GP56" s="324">
        <f t="shared" si="1195"/>
        <v>0</v>
      </c>
      <c r="GQ56" s="402">
        <f t="shared" si="1247"/>
        <v>0</v>
      </c>
      <c r="GR56" s="324">
        <f t="shared" si="1196"/>
        <v>-1</v>
      </c>
      <c r="GS56" s="402">
        <f t="shared" si="1197"/>
        <v>-1</v>
      </c>
      <c r="GT56" s="324">
        <f t="shared" si="1198"/>
        <v>0</v>
      </c>
      <c r="GU56" s="402">
        <v>0</v>
      </c>
      <c r="GV56" s="324">
        <f t="shared" si="1199"/>
        <v>0</v>
      </c>
      <c r="GW56" s="402" t="e">
        <f t="shared" si="1200"/>
        <v>#DIV/0!</v>
      </c>
      <c r="GX56" s="324">
        <f t="shared" si="1201"/>
        <v>0</v>
      </c>
      <c r="GY56" s="402">
        <v>0</v>
      </c>
      <c r="GZ56" s="324">
        <f t="shared" si="1202"/>
        <v>0</v>
      </c>
      <c r="HA56" s="402">
        <v>0</v>
      </c>
      <c r="HB56" s="324">
        <f t="shared" si="1203"/>
        <v>0</v>
      </c>
      <c r="HC56" s="402">
        <v>0</v>
      </c>
      <c r="HD56" s="324">
        <f t="shared" si="1204"/>
        <v>0</v>
      </c>
      <c r="HE56" s="402">
        <v>0</v>
      </c>
      <c r="HF56" s="324">
        <f t="shared" si="1205"/>
        <v>0</v>
      </c>
      <c r="HG56" s="402">
        <v>0</v>
      </c>
      <c r="HH56" s="324">
        <f t="shared" si="1206"/>
        <v>0</v>
      </c>
      <c r="HI56" s="402">
        <v>0</v>
      </c>
      <c r="HJ56" s="324">
        <f t="shared" si="1207"/>
        <v>0</v>
      </c>
      <c r="HK56" s="402">
        <v>0</v>
      </c>
      <c r="HL56" s="324">
        <f t="shared" si="1208"/>
        <v>1</v>
      </c>
      <c r="HM56" s="402">
        <v>0</v>
      </c>
      <c r="HN56" s="324">
        <f t="shared" si="1209"/>
        <v>-1</v>
      </c>
      <c r="HO56" s="402">
        <f t="shared" si="1248"/>
        <v>-1</v>
      </c>
      <c r="HP56" s="324">
        <f t="shared" si="1210"/>
        <v>0</v>
      </c>
      <c r="HQ56" s="402">
        <v>0</v>
      </c>
      <c r="HR56" s="324">
        <f t="shared" si="1211"/>
        <v>0</v>
      </c>
      <c r="HS56" s="402">
        <v>0</v>
      </c>
      <c r="HT56" s="324">
        <f t="shared" si="1212"/>
        <v>0</v>
      </c>
      <c r="HU56" s="402">
        <v>0</v>
      </c>
      <c r="HV56" s="324">
        <f t="shared" si="1213"/>
        <v>0</v>
      </c>
      <c r="HW56" s="402">
        <v>0</v>
      </c>
      <c r="HX56" s="324">
        <f t="shared" si="1214"/>
        <v>0</v>
      </c>
      <c r="HY56" s="402">
        <v>0</v>
      </c>
      <c r="HZ56" s="324">
        <f t="shared" si="1215"/>
        <v>0</v>
      </c>
      <c r="IA56" s="402">
        <v>0</v>
      </c>
      <c r="IB56" s="324">
        <f t="shared" si="1216"/>
        <v>0</v>
      </c>
      <c r="IC56" s="402">
        <v>0</v>
      </c>
      <c r="ID56" s="324">
        <f t="shared" si="1217"/>
        <v>0</v>
      </c>
      <c r="IE56" s="402">
        <v>0</v>
      </c>
      <c r="IF56" s="324">
        <f t="shared" si="1218"/>
        <v>0</v>
      </c>
      <c r="IG56" s="402" t="e">
        <f t="shared" si="1219"/>
        <v>#DIV/0!</v>
      </c>
      <c r="IH56" s="324">
        <f t="shared" si="1220"/>
        <v>0</v>
      </c>
      <c r="II56" s="402">
        <v>0</v>
      </c>
      <c r="IJ56" s="324">
        <f t="shared" si="1222"/>
        <v>0</v>
      </c>
      <c r="IK56" s="402">
        <v>0</v>
      </c>
      <c r="IL56" s="324">
        <f t="shared" si="1224"/>
        <v>0</v>
      </c>
      <c r="IM56" s="402">
        <v>0</v>
      </c>
      <c r="IN56" s="324">
        <f t="shared" si="1226"/>
        <v>0</v>
      </c>
      <c r="IO56" s="402">
        <v>0</v>
      </c>
      <c r="IP56" s="324">
        <f t="shared" si="1228"/>
        <v>0</v>
      </c>
      <c r="IQ56" s="402">
        <v>0</v>
      </c>
      <c r="IR56" s="324" t="e">
        <f t="shared" si="1230"/>
        <v>#DIV/0!</v>
      </c>
      <c r="IS56" s="402" t="e">
        <f t="shared" si="1231"/>
        <v>#DIV/0!</v>
      </c>
      <c r="IT56" s="324">
        <f t="shared" si="317"/>
        <v>0</v>
      </c>
      <c r="IU56" s="402" t="e">
        <f t="shared" si="318"/>
        <v>#DIV/0!</v>
      </c>
      <c r="IV56" s="324">
        <f t="shared" si="319"/>
        <v>0</v>
      </c>
      <c r="IW56" s="402" t="e">
        <f t="shared" si="320"/>
        <v>#DIV/0!</v>
      </c>
      <c r="IX56" s="324">
        <f t="shared" si="321"/>
        <v>0</v>
      </c>
      <c r="IY56" s="402" t="e">
        <f t="shared" si="322"/>
        <v>#DIV/0!</v>
      </c>
      <c r="IZ56" s="324">
        <f t="shared" si="323"/>
        <v>0</v>
      </c>
      <c r="JA56" s="402" t="e">
        <f t="shared" si="324"/>
        <v>#DIV/0!</v>
      </c>
      <c r="JB56" s="324">
        <f t="shared" si="325"/>
        <v>0</v>
      </c>
      <c r="JC56" s="402" t="e">
        <f t="shared" si="326"/>
        <v>#DIV/0!</v>
      </c>
      <c r="JD56" s="324">
        <f t="shared" si="327"/>
        <v>0</v>
      </c>
      <c r="JE56" s="402" t="e">
        <f t="shared" si="328"/>
        <v>#DIV/0!</v>
      </c>
      <c r="JF56" s="324">
        <f t="shared" si="329"/>
        <v>0</v>
      </c>
      <c r="JG56" s="402" t="e">
        <f t="shared" si="330"/>
        <v>#DIV/0!</v>
      </c>
      <c r="JH56" s="324">
        <f t="shared" si="331"/>
        <v>0</v>
      </c>
      <c r="JI56" s="402" t="e">
        <f t="shared" si="332"/>
        <v>#DIV/0!</v>
      </c>
      <c r="JJ56" s="324">
        <f t="shared" si="333"/>
        <v>0</v>
      </c>
      <c r="JK56" s="402" t="e">
        <f t="shared" si="334"/>
        <v>#DIV/0!</v>
      </c>
      <c r="JL56" s="324">
        <f t="shared" si="335"/>
        <v>0</v>
      </c>
      <c r="JM56" s="402" t="e">
        <f t="shared" si="336"/>
        <v>#DIV/0!</v>
      </c>
      <c r="JN56" s="324">
        <f t="shared" si="337"/>
        <v>0</v>
      </c>
      <c r="JO56" s="402" t="e">
        <f t="shared" si="338"/>
        <v>#DIV/0!</v>
      </c>
      <c r="JP56" s="324">
        <f t="shared" si="339"/>
        <v>0</v>
      </c>
      <c r="JQ56" s="402" t="e">
        <f t="shared" si="340"/>
        <v>#DIV/0!</v>
      </c>
      <c r="JR56" s="952">
        <f t="shared" si="1232"/>
        <v>0</v>
      </c>
      <c r="JS56" s="1079">
        <f t="shared" si="1233"/>
        <v>0</v>
      </c>
      <c r="JT56" s="122">
        <f t="shared" si="1234"/>
        <v>0</v>
      </c>
      <c r="JU56" s="949">
        <f t="shared" si="1235"/>
        <v>0</v>
      </c>
      <c r="JV56" s="698"/>
      <c r="JW56" s="698"/>
      <c r="JX56" s="698"/>
      <c r="JY56" t="str">
        <f t="shared" si="1236"/>
        <v>Finance</v>
      </c>
      <c r="JZ56" s="262"/>
      <c r="KA56" s="262"/>
      <c r="KB56" s="262"/>
      <c r="KC56" s="262"/>
      <c r="KD56" s="262"/>
      <c r="KE56" s="262"/>
      <c r="KF56" s="262"/>
      <c r="KG56" s="262"/>
      <c r="KH56" s="262"/>
      <c r="KI56" s="262"/>
      <c r="KJ56" s="262"/>
      <c r="KK56" s="263"/>
      <c r="KL56" s="263"/>
      <c r="KM56" s="263"/>
      <c r="KN56" s="263"/>
      <c r="KO56" s="263"/>
      <c r="KP56" s="263"/>
      <c r="KQ56" s="263"/>
      <c r="KR56" s="263"/>
      <c r="KS56" s="263"/>
      <c r="KT56" s="263"/>
      <c r="KU56" s="263"/>
      <c r="KV56" s="263"/>
      <c r="KW56" s="263"/>
      <c r="KX56" s="263"/>
      <c r="KY56" s="263"/>
      <c r="KZ56" s="263"/>
      <c r="LA56" s="263"/>
      <c r="LB56" s="263"/>
      <c r="LC56" s="263"/>
      <c r="LD56" s="263"/>
      <c r="LE56" s="263"/>
      <c r="LF56" s="263"/>
      <c r="LG56" s="263"/>
      <c r="LH56" s="263"/>
      <c r="LI56" s="788"/>
      <c r="LJ56" s="788"/>
      <c r="LK56" s="788"/>
      <c r="LL56" s="788"/>
      <c r="LM56" s="788"/>
      <c r="LN56" s="788">
        <f t="shared" ref="LN56:LN65" si="1278">BQ56</f>
        <v>0</v>
      </c>
      <c r="LO56" s="788">
        <f t="shared" ref="LO56:LO65" si="1279">BR56</f>
        <v>0</v>
      </c>
      <c r="LP56" s="788">
        <f t="shared" ref="LP56:LP65" si="1280">BS56</f>
        <v>1</v>
      </c>
      <c r="LQ56" s="788">
        <f t="shared" ref="LQ56:LQ65" si="1281">BT56</f>
        <v>0</v>
      </c>
      <c r="LR56" s="788"/>
      <c r="LS56" s="788">
        <f t="shared" ref="LS56:LS65" si="1282">BV56</f>
        <v>0</v>
      </c>
      <c r="LT56" s="788"/>
      <c r="LU56" s="900">
        <f t="shared" ref="LU56:LU65" si="1283">BZ56</f>
        <v>0</v>
      </c>
      <c r="LV56" s="900">
        <f t="shared" ref="LV56:LV65" si="1284">CA56</f>
        <v>0</v>
      </c>
      <c r="LW56" s="900">
        <f t="shared" ref="LW56:LW65" si="1285">CB56</f>
        <v>0</v>
      </c>
      <c r="LX56" s="900">
        <f t="shared" ref="LX56:LX65" si="1286">CC56</f>
        <v>0</v>
      </c>
      <c r="LY56" s="900">
        <f t="shared" ref="LY56:LY65" si="1287">CD56</f>
        <v>1</v>
      </c>
      <c r="LZ56" s="900">
        <f t="shared" ref="LZ56:LZ65" si="1288">CE56</f>
        <v>0</v>
      </c>
      <c r="MA56" s="900">
        <f t="shared" ref="MA56:MA65" si="1289">CF56</f>
        <v>0</v>
      </c>
      <c r="MB56" s="900"/>
      <c r="MC56" s="900"/>
      <c r="MD56" s="900"/>
      <c r="ME56" s="900">
        <f t="shared" ref="ME56:ME65" si="1290">CJ56</f>
        <v>0</v>
      </c>
      <c r="MF56" s="900"/>
      <c r="MG56" s="959">
        <f t="shared" ref="MG56:MG65" si="1291">CN56</f>
        <v>0</v>
      </c>
      <c r="MH56" s="959">
        <f t="shared" ref="MH56:MH65" si="1292">CO56</f>
        <v>0</v>
      </c>
      <c r="MI56" s="959">
        <f t="shared" ref="MI56:MI65" si="1293">CP56</f>
        <v>0</v>
      </c>
      <c r="MJ56" s="959">
        <f t="shared" ref="MJ56:MJ65" si="1294">CQ56</f>
        <v>0</v>
      </c>
      <c r="MK56" s="959">
        <f t="shared" ref="MK56:MK65" si="1295">CR56</f>
        <v>0</v>
      </c>
      <c r="ML56" s="959"/>
      <c r="MM56" s="959">
        <f t="shared" ref="MM56:MM65" si="1296">CT56</f>
        <v>0</v>
      </c>
      <c r="MN56" s="959">
        <f t="shared" ref="MN56:MN65" si="1297">CU56</f>
        <v>1</v>
      </c>
      <c r="MO56" s="959">
        <f t="shared" ref="MO56:MO65" si="1298">CV56</f>
        <v>0</v>
      </c>
      <c r="MP56" s="959">
        <f t="shared" ref="MP56:MP65" si="1299">CW56</f>
        <v>0</v>
      </c>
      <c r="MQ56" s="959">
        <f t="shared" ref="MQ56:MQ65" si="1300">CX56</f>
        <v>0</v>
      </c>
      <c r="MR56" s="959">
        <f t="shared" ref="MR56:MR65" si="1301">CY56</f>
        <v>0</v>
      </c>
      <c r="MS56" s="1155">
        <f t="shared" ref="MS56:MS65" si="1302">DB56</f>
        <v>0</v>
      </c>
      <c r="MT56" s="1155">
        <f t="shared" ref="MT56:MT65" si="1303">DC56</f>
        <v>0</v>
      </c>
      <c r="MU56" s="1155">
        <f t="shared" ref="MU56:MU65" si="1304">DD56</f>
        <v>0</v>
      </c>
      <c r="MV56" s="1155">
        <f t="shared" ref="MV56:MV65" si="1305">DE56</f>
        <v>0</v>
      </c>
      <c r="MW56" s="1155">
        <f t="shared" ref="MW56:MW65" si="1306">DF56</f>
        <v>0</v>
      </c>
      <c r="MX56" s="1155">
        <f t="shared" ref="MX56:MX65" si="1307">DG56</f>
        <v>0</v>
      </c>
      <c r="MY56" s="1155">
        <f t="shared" ref="MY56:MY65" si="1308">DH56</f>
        <v>0</v>
      </c>
      <c r="MZ56" s="1155">
        <f t="shared" ref="MZ56:MZ65" si="1309">DI56</f>
        <v>0</v>
      </c>
      <c r="NA56" s="1155">
        <f t="shared" ref="NA56:NA65" si="1310">DJ56</f>
        <v>0</v>
      </c>
      <c r="NB56" s="1155">
        <f t="shared" ref="NB56:NB65" si="1311">DK56</f>
        <v>0</v>
      </c>
      <c r="NC56" s="1155">
        <f t="shared" si="1242"/>
        <v>0</v>
      </c>
      <c r="ND56" s="1155"/>
      <c r="NE56" s="1177">
        <f t="shared" ref="NE56:NE65" si="1312">DP56</f>
        <v>0</v>
      </c>
      <c r="NF56" s="1177">
        <f t="shared" ref="NF56:NF65" si="1313">DQ56</f>
        <v>0</v>
      </c>
      <c r="NG56" s="1177">
        <f t="shared" ref="NG56:NG65" si="1314">DR56</f>
        <v>0</v>
      </c>
      <c r="NH56" s="1177">
        <f t="shared" ref="NH56:NH65" si="1315">DS56</f>
        <v>0</v>
      </c>
      <c r="NI56" s="1177"/>
      <c r="NJ56" s="1177"/>
      <c r="NK56" s="1177"/>
      <c r="NL56" s="1177"/>
      <c r="NM56" s="1177"/>
      <c r="NN56" s="1177"/>
      <c r="NO56" s="1177"/>
      <c r="NP56" s="1177"/>
    </row>
    <row r="57" spans="1:380" x14ac:dyDescent="0.25">
      <c r="A57" s="764"/>
      <c r="B57" s="56">
        <v>8.6</v>
      </c>
      <c r="C57" s="7"/>
      <c r="D57" s="119"/>
      <c r="E57" s="1251" t="s">
        <v>303</v>
      </c>
      <c r="F57" s="1251"/>
      <c r="G57" s="1252"/>
      <c r="H57" s="368"/>
      <c r="I57" s="70"/>
      <c r="J57" s="23"/>
      <c r="K57" s="70"/>
      <c r="L57" s="23"/>
      <c r="M57" s="70"/>
      <c r="N57" s="23"/>
      <c r="O57" s="70"/>
      <c r="P57" s="23"/>
      <c r="Q57" s="70"/>
      <c r="R57" s="23"/>
      <c r="S57" s="70"/>
      <c r="T57" s="130"/>
      <c r="U57" s="163"/>
      <c r="V57" s="368"/>
      <c r="W57" s="70"/>
      <c r="X57" s="23"/>
      <c r="Y57" s="70"/>
      <c r="Z57" s="23"/>
      <c r="AA57" s="70"/>
      <c r="AB57" s="23"/>
      <c r="AC57" s="70"/>
      <c r="AD57" s="23"/>
      <c r="AE57" s="70"/>
      <c r="AF57" s="23"/>
      <c r="AG57" s="70"/>
      <c r="AH57" s="130"/>
      <c r="AI57" s="163"/>
      <c r="AJ57" s="368"/>
      <c r="AK57" s="70"/>
      <c r="AL57" s="23"/>
      <c r="AM57" s="70"/>
      <c r="AN57" s="23"/>
      <c r="AO57" s="70"/>
      <c r="AP57" s="625"/>
      <c r="AQ57" s="70"/>
      <c r="AR57" s="625"/>
      <c r="AS57" s="70"/>
      <c r="AT57" s="625"/>
      <c r="AU57" s="70"/>
      <c r="AV57" s="130"/>
      <c r="AW57" s="163"/>
      <c r="AX57" s="368"/>
      <c r="AY57" s="70"/>
      <c r="AZ57" s="23"/>
      <c r="BA57" s="70"/>
      <c r="BB57" s="23"/>
      <c r="BC57" s="70"/>
      <c r="BD57" s="625"/>
      <c r="BE57" s="70"/>
      <c r="BF57" s="625"/>
      <c r="BG57" s="70"/>
      <c r="BH57" s="625"/>
      <c r="BI57" s="70"/>
      <c r="BJ57" s="130"/>
      <c r="BK57" s="163"/>
      <c r="BL57" s="368"/>
      <c r="BM57" s="70"/>
      <c r="BN57" s="23"/>
      <c r="BO57" s="70"/>
      <c r="BP57" s="23"/>
      <c r="BQ57" s="70"/>
      <c r="BR57" s="625"/>
      <c r="BS57" s="70"/>
      <c r="BT57" s="625"/>
      <c r="BU57" s="625"/>
      <c r="BV57" s="625"/>
      <c r="BW57" s="625"/>
      <c r="BX57" s="130"/>
      <c r="BY57" s="163"/>
      <c r="BZ57" s="625"/>
      <c r="CA57" s="70"/>
      <c r="CB57" s="23"/>
      <c r="CC57" s="950"/>
      <c r="CD57" s="23"/>
      <c r="CE57" s="950"/>
      <c r="CF57" s="952"/>
      <c r="CG57" s="950"/>
      <c r="CH57" s="952"/>
      <c r="CI57" s="952"/>
      <c r="CJ57" s="952"/>
      <c r="CK57" s="952"/>
      <c r="CL57" s="953"/>
      <c r="CM57" s="163"/>
      <c r="CN57" s="625"/>
      <c r="CO57" s="70"/>
      <c r="CP57" s="23"/>
      <c r="CQ57" s="950"/>
      <c r="CR57" s="1013"/>
      <c r="CS57" s="1014"/>
      <c r="CT57" s="1015"/>
      <c r="CU57" s="1014"/>
      <c r="CV57" s="1111"/>
      <c r="CW57" s="1112"/>
      <c r="CX57" s="1111"/>
      <c r="CY57" s="1113"/>
      <c r="CZ57" s="1109"/>
      <c r="DA57" s="1110">
        <f t="shared" ref="DA57" si="1316">SUM(CN57:CY57)/$CZ$4</f>
        <v>0</v>
      </c>
      <c r="DB57" s="1015">
        <v>0</v>
      </c>
      <c r="DC57" s="1014">
        <v>0</v>
      </c>
      <c r="DD57" s="1013">
        <v>0</v>
      </c>
      <c r="DE57" s="1014">
        <v>0</v>
      </c>
      <c r="DF57" s="1013">
        <v>0</v>
      </c>
      <c r="DG57" s="1014">
        <v>0</v>
      </c>
      <c r="DH57" s="1015">
        <v>0</v>
      </c>
      <c r="DI57" s="1014">
        <v>0</v>
      </c>
      <c r="DJ57" s="1015">
        <v>0</v>
      </c>
      <c r="DK57" s="1014">
        <v>0</v>
      </c>
      <c r="DL57" s="1015">
        <v>1</v>
      </c>
      <c r="DM57" s="1014"/>
      <c r="DN57" s="1016">
        <f t="shared" ref="DN57" si="1317">SUM(DB57:DM57)</f>
        <v>1</v>
      </c>
      <c r="DO57" s="163">
        <f t="shared" ref="DO57" si="1318">SUM(DB57:DM57)/$DN$4</f>
        <v>9.0909090909090912E-2</v>
      </c>
      <c r="DP57" s="1015"/>
      <c r="DQ57" s="1014"/>
      <c r="DR57" s="1013"/>
      <c r="DS57" s="1014"/>
      <c r="DT57" s="1013"/>
      <c r="DU57" s="1014"/>
      <c r="DV57" s="1015"/>
      <c r="DW57" s="1014"/>
      <c r="DX57" s="1015"/>
      <c r="DY57" s="1014"/>
      <c r="DZ57" s="1015"/>
      <c r="EA57" s="1014"/>
      <c r="EB57" s="1016">
        <f t="shared" ref="EB57" si="1319">SUM(DP57:EA57)</f>
        <v>0</v>
      </c>
      <c r="EC57" s="163" t="e">
        <f t="shared" ref="EC57" si="1320">SUM(DP57:EA57)/$EB$4</f>
        <v>#DIV/0!</v>
      </c>
      <c r="ED57" s="674">
        <f t="shared" ref="ED57" si="1321">AX57-AU57</f>
        <v>0</v>
      </c>
      <c r="EE57" s="750">
        <v>3</v>
      </c>
      <c r="EF57" s="674">
        <f t="shared" ref="EF57" si="1322">AY57-AX57</f>
        <v>0</v>
      </c>
      <c r="EG57" s="663" t="e">
        <f t="shared" ref="EG57" si="1323">EF57/AX57</f>
        <v>#DIV/0!</v>
      </c>
      <c r="EH57" s="674">
        <f t="shared" ref="EH57" si="1324">AZ57-AY57</f>
        <v>0</v>
      </c>
      <c r="EI57" s="663" t="e">
        <f t="shared" ref="EI57" si="1325">EH57/AY57</f>
        <v>#DIV/0!</v>
      </c>
      <c r="EJ57" s="674">
        <f t="shared" ref="EJ57" si="1326">BA57-AZ57</f>
        <v>0</v>
      </c>
      <c r="EK57" s="663" t="e">
        <f t="shared" ref="EK57" si="1327">EJ57/AZ57</f>
        <v>#DIV/0!</v>
      </c>
      <c r="EL57" s="674">
        <f t="shared" ref="EL57" si="1328">BB57-BA57</f>
        <v>0</v>
      </c>
      <c r="EM57" s="663" t="e">
        <f>EL57/BA57</f>
        <v>#DIV/0!</v>
      </c>
      <c r="EN57" s="674">
        <f t="shared" ref="EN57" si="1329">BC57-BB57</f>
        <v>0</v>
      </c>
      <c r="EO57" s="617">
        <v>2</v>
      </c>
      <c r="EP57" s="674">
        <f t="shared" ref="EP57" si="1330">BD57-BC57</f>
        <v>0</v>
      </c>
      <c r="EQ57" s="663" t="e">
        <f>EP57/BC57</f>
        <v>#DIV/0!</v>
      </c>
      <c r="ER57" s="674">
        <f t="shared" ref="ER57" si="1331">BE57-BD57</f>
        <v>0</v>
      </c>
      <c r="ES57" s="663" t="e">
        <f>ER57/BD57</f>
        <v>#DIV/0!</v>
      </c>
      <c r="ET57" s="674">
        <f t="shared" ref="ET57" si="1332">BF57-BE57</f>
        <v>0</v>
      </c>
      <c r="EU57" s="663" t="e">
        <f t="shared" ref="EU57" si="1333">ET57/BE57</f>
        <v>#DIV/0!</v>
      </c>
      <c r="EV57" s="674">
        <f t="shared" ref="EV57" si="1334">BG57-BF57</f>
        <v>0</v>
      </c>
      <c r="EW57" s="109" t="e">
        <f t="shared" ref="EW57" si="1335">EV57/BF57</f>
        <v>#DIV/0!</v>
      </c>
      <c r="EX57" s="674">
        <f t="shared" ref="EX57" si="1336">BH57-BG57</f>
        <v>0</v>
      </c>
      <c r="EY57" s="663" t="e">
        <f t="shared" ref="EY57" si="1337">EX57/BG57</f>
        <v>#DIV/0!</v>
      </c>
      <c r="EZ57" s="674">
        <f t="shared" ref="EZ57" si="1338">BI57-BH57</f>
        <v>0</v>
      </c>
      <c r="FA57" s="663">
        <v>3</v>
      </c>
      <c r="FB57" s="674">
        <f t="shared" ref="FB57" si="1339">BL57-BI57</f>
        <v>0</v>
      </c>
      <c r="FC57" s="663" t="e">
        <f t="shared" ref="FC57" si="1340">FB57/BI57</f>
        <v>#DIV/0!</v>
      </c>
      <c r="FD57" s="324">
        <f t="shared" ref="FD57" si="1341">BM57-BL57</f>
        <v>0</v>
      </c>
      <c r="FE57" s="402" t="e">
        <f t="shared" ref="FE57" si="1342">FD57/BL57</f>
        <v>#DIV/0!</v>
      </c>
      <c r="FF57" s="324">
        <f t="shared" ref="FF57" si="1343">BN57-BM57</f>
        <v>0</v>
      </c>
      <c r="FG57" s="402" t="e">
        <f t="shared" ref="FG57" si="1344">FF57/BM57</f>
        <v>#DIV/0!</v>
      </c>
      <c r="FH57" s="324">
        <f t="shared" ref="FH57" si="1345">BO57-BN57</f>
        <v>0</v>
      </c>
      <c r="FI57" s="402" t="e">
        <f t="shared" ref="FI57" si="1346">FH57/BN57</f>
        <v>#DIV/0!</v>
      </c>
      <c r="FJ57" s="324">
        <f t="shared" ref="FJ57" si="1347">BP57-BO57</f>
        <v>0</v>
      </c>
      <c r="FK57" s="402">
        <v>2</v>
      </c>
      <c r="FL57" s="324">
        <f t="shared" ref="FL57" si="1348">BQ57-BP57</f>
        <v>0</v>
      </c>
      <c r="FM57" s="402" t="e">
        <f t="shared" ref="FM57" si="1349">FL57/BP57</f>
        <v>#DIV/0!</v>
      </c>
      <c r="FN57" s="324">
        <f t="shared" ref="FN57" si="1350">BR57-BQ57</f>
        <v>0</v>
      </c>
      <c r="FO57" s="402">
        <v>1</v>
      </c>
      <c r="FP57" s="324">
        <f t="shared" ref="FP57" si="1351">BS57-BR57</f>
        <v>0</v>
      </c>
      <c r="FQ57" s="402">
        <v>2</v>
      </c>
      <c r="FR57" s="324">
        <f t="shared" ref="FR57" si="1352">BT57-BS57</f>
        <v>0</v>
      </c>
      <c r="FS57" s="402" t="e">
        <f t="shared" ref="FS57" si="1353">FR57/BS57</f>
        <v>#DIV/0!</v>
      </c>
      <c r="FT57" s="324">
        <f t="shared" ref="FT57" si="1354">BU57-BT57</f>
        <v>0</v>
      </c>
      <c r="FU57" s="879">
        <v>2</v>
      </c>
      <c r="FV57" s="324">
        <f t="shared" ref="FV57" si="1355">BV57-BU57</f>
        <v>0</v>
      </c>
      <c r="FW57" s="402" t="e">
        <f t="shared" ref="FW57" si="1356">FV57/BU57</f>
        <v>#DIV/0!</v>
      </c>
      <c r="FX57" s="324">
        <f t="shared" ref="FX57" si="1357">BW57-BV57</f>
        <v>0</v>
      </c>
      <c r="FY57" s="402">
        <v>1</v>
      </c>
      <c r="FZ57" s="324">
        <f t="shared" ref="FZ57" si="1358">BZ57-BW57</f>
        <v>0</v>
      </c>
      <c r="GA57" s="402">
        <v>1</v>
      </c>
      <c r="GB57" s="324">
        <f t="shared" ref="GB57" si="1359">CA57-BZ57</f>
        <v>0</v>
      </c>
      <c r="GC57" s="402">
        <v>1</v>
      </c>
      <c r="GD57" s="324">
        <f t="shared" ref="GD57" si="1360">CB57-CA57</f>
        <v>0</v>
      </c>
      <c r="GE57" s="402">
        <v>2</v>
      </c>
      <c r="GF57" s="324">
        <f t="shared" ref="GF57" si="1361">CC57-CB57</f>
        <v>0</v>
      </c>
      <c r="GG57" s="402">
        <v>1</v>
      </c>
      <c r="GH57" s="324">
        <f t="shared" ref="GH57" si="1362">CD57-CC57</f>
        <v>0</v>
      </c>
      <c r="GI57" s="402">
        <v>2</v>
      </c>
      <c r="GJ57" s="324">
        <f t="shared" ref="GJ57" si="1363">CE57-CD57</f>
        <v>0</v>
      </c>
      <c r="GK57" s="402" t="e">
        <f t="shared" ref="GK57" si="1364">GJ57/CD57</f>
        <v>#DIV/0!</v>
      </c>
      <c r="GL57" s="324">
        <f t="shared" ref="GL57" si="1365">CF57-CE57</f>
        <v>0</v>
      </c>
      <c r="GM57" s="402">
        <v>1</v>
      </c>
      <c r="GN57" s="324">
        <f t="shared" ref="GN57" si="1366">CG57-CF57</f>
        <v>0</v>
      </c>
      <c r="GO57" s="402">
        <v>1</v>
      </c>
      <c r="GP57" s="324">
        <f t="shared" ref="GP57" si="1367">CH57-CG57</f>
        <v>0</v>
      </c>
      <c r="GQ57" s="402" t="e">
        <f t="shared" ref="GQ57" si="1368">GP57/CG57</f>
        <v>#DIV/0!</v>
      </c>
      <c r="GR57" s="324">
        <f t="shared" ref="GR57" si="1369">CI57-CH57</f>
        <v>0</v>
      </c>
      <c r="GS57" s="402" t="e">
        <f t="shared" ref="GS57" si="1370">GR57/CH57</f>
        <v>#DIV/0!</v>
      </c>
      <c r="GT57" s="324">
        <f t="shared" ref="GT57" si="1371">CJ57-CI57</f>
        <v>0</v>
      </c>
      <c r="GU57" s="402">
        <v>1</v>
      </c>
      <c r="GV57" s="324">
        <f t="shared" ref="GV57" si="1372">CK57-CJ57</f>
        <v>0</v>
      </c>
      <c r="GW57" s="402" t="e">
        <f t="shared" ref="GW57" si="1373">GV57/CJ57</f>
        <v>#DIV/0!</v>
      </c>
      <c r="GX57" s="324">
        <f t="shared" ref="GX57" si="1374">CN57-CK57</f>
        <v>0</v>
      </c>
      <c r="GY57" s="402">
        <v>1</v>
      </c>
      <c r="GZ57" s="324">
        <f t="shared" ref="GZ57" si="1375">CO57-CN57</f>
        <v>0</v>
      </c>
      <c r="HA57" s="402">
        <v>1</v>
      </c>
      <c r="HB57" s="324">
        <f t="shared" ref="HB57" si="1376">CP57-CO57</f>
        <v>0</v>
      </c>
      <c r="HC57" s="402">
        <v>1</v>
      </c>
      <c r="HD57" s="324">
        <f t="shared" ref="HD57" si="1377">CQ57-CP57</f>
        <v>0</v>
      </c>
      <c r="HE57" s="402">
        <v>1</v>
      </c>
      <c r="HF57" s="324">
        <f t="shared" ref="HF57" si="1378">CR57-CQ57</f>
        <v>0</v>
      </c>
      <c r="HG57" s="402">
        <v>1</v>
      </c>
      <c r="HH57" s="324">
        <f t="shared" ref="HH57" si="1379">CS57-CR57</f>
        <v>0</v>
      </c>
      <c r="HI57" s="402">
        <v>1</v>
      </c>
      <c r="HJ57" s="324">
        <f t="shared" ref="HJ57" si="1380">CT57-CS57</f>
        <v>0</v>
      </c>
      <c r="HK57" s="402">
        <v>1</v>
      </c>
      <c r="HL57" s="324">
        <f t="shared" ref="HL57" si="1381">CU57-CT57</f>
        <v>0</v>
      </c>
      <c r="HM57" s="402">
        <v>1</v>
      </c>
      <c r="HN57" s="324">
        <f t="shared" ref="HN57" si="1382">CV57-CU57</f>
        <v>0</v>
      </c>
      <c r="HO57" s="402" t="e">
        <f t="shared" ref="HO57" si="1383">HN57/CU57</f>
        <v>#DIV/0!</v>
      </c>
      <c r="HP57" s="324">
        <f t="shared" ref="HP57" si="1384">CW57-CV57</f>
        <v>0</v>
      </c>
      <c r="HQ57" s="402">
        <v>1</v>
      </c>
      <c r="HR57" s="324">
        <f t="shared" ref="HR57" si="1385">CX57-CW57</f>
        <v>0</v>
      </c>
      <c r="HS57" s="402">
        <v>1</v>
      </c>
      <c r="HT57" s="324">
        <f t="shared" ref="HT57" si="1386">CY57-CX57</f>
        <v>0</v>
      </c>
      <c r="HU57" s="402">
        <v>1</v>
      </c>
      <c r="HV57" s="324">
        <f t="shared" ref="HV57" si="1387">DB57-CY57</f>
        <v>0</v>
      </c>
      <c r="HW57" s="402">
        <v>1</v>
      </c>
      <c r="HX57" s="324">
        <f t="shared" ref="HX57" si="1388">DC57-DB57</f>
        <v>0</v>
      </c>
      <c r="HY57" s="402">
        <v>1</v>
      </c>
      <c r="HZ57" s="324">
        <f t="shared" ref="HZ57" si="1389">DD57-DC57</f>
        <v>0</v>
      </c>
      <c r="IA57" s="402">
        <v>1</v>
      </c>
      <c r="IB57" s="324">
        <f t="shared" ref="IB57" si="1390">DE57-DD57</f>
        <v>0</v>
      </c>
      <c r="IC57" s="402">
        <v>1</v>
      </c>
      <c r="ID57" s="324">
        <f t="shared" ref="ID57" si="1391">DF57-DE57</f>
        <v>0</v>
      </c>
      <c r="IE57" s="402">
        <v>1</v>
      </c>
      <c r="IF57" s="324">
        <f t="shared" ref="IF57" si="1392">DG57-DF57</f>
        <v>0</v>
      </c>
      <c r="IG57" s="402" t="e">
        <f t="shared" ref="IG57" si="1393">IF57/DF57</f>
        <v>#DIV/0!</v>
      </c>
      <c r="IH57" s="324">
        <f t="shared" ref="IH57" si="1394">DH57-DG57</f>
        <v>0</v>
      </c>
      <c r="II57" s="402">
        <v>1</v>
      </c>
      <c r="IJ57" s="324">
        <f t="shared" ref="IJ57" si="1395">DI57-DH57</f>
        <v>0</v>
      </c>
      <c r="IK57" s="402">
        <v>1</v>
      </c>
      <c r="IL57" s="324">
        <f t="shared" ref="IL57" si="1396">DJ57-DI57</f>
        <v>0</v>
      </c>
      <c r="IM57" s="402">
        <v>1</v>
      </c>
      <c r="IN57" s="324">
        <f t="shared" ref="IN57" si="1397">DK57-DJ57</f>
        <v>0</v>
      </c>
      <c r="IO57" s="402">
        <v>1</v>
      </c>
      <c r="IP57" s="324">
        <f t="shared" ref="IP57" si="1398">DL57-DK57</f>
        <v>1</v>
      </c>
      <c r="IQ57" s="402">
        <v>0</v>
      </c>
      <c r="IR57" s="324" t="e">
        <f t="shared" ref="IR57" si="1399">EK57-EJ57</f>
        <v>#DIV/0!</v>
      </c>
      <c r="IS57" s="402" t="e">
        <f t="shared" ref="IS57" si="1400">IR57/EJ57</f>
        <v>#DIV/0!</v>
      </c>
      <c r="IT57" s="324">
        <f t="shared" ref="IT57" si="1401">DP57-DM57</f>
        <v>0</v>
      </c>
      <c r="IU57" s="402" t="e">
        <f t="shared" ref="IU57" si="1402">IT57/DM57</f>
        <v>#DIV/0!</v>
      </c>
      <c r="IV57" s="324">
        <f t="shared" ref="IV57" si="1403">DQ57-DP57</f>
        <v>0</v>
      </c>
      <c r="IW57" s="402" t="e">
        <f t="shared" ref="IW57" si="1404">IV57/DP57</f>
        <v>#DIV/0!</v>
      </c>
      <c r="IX57" s="324">
        <f t="shared" ref="IX57" si="1405">DR57-DQ57</f>
        <v>0</v>
      </c>
      <c r="IY57" s="402" t="e">
        <f t="shared" ref="IY57" si="1406">IX57/DQ57</f>
        <v>#DIV/0!</v>
      </c>
      <c r="IZ57" s="324">
        <f t="shared" ref="IZ57" si="1407">DS57-DR57</f>
        <v>0</v>
      </c>
      <c r="JA57" s="402" t="e">
        <f t="shared" ref="JA57" si="1408">IZ57/DS57</f>
        <v>#DIV/0!</v>
      </c>
      <c r="JB57" s="324">
        <f t="shared" ref="JB57" si="1409">DT57-DS57</f>
        <v>0</v>
      </c>
      <c r="JC57" s="402" t="e">
        <f t="shared" ref="JC57" si="1410">JB57/DS57</f>
        <v>#DIV/0!</v>
      </c>
      <c r="JD57" s="324">
        <f t="shared" ref="JD57" si="1411">DU57-DT57</f>
        <v>0</v>
      </c>
      <c r="JE57" s="402" t="e">
        <f t="shared" ref="JE57" si="1412">JD57/DT57</f>
        <v>#DIV/0!</v>
      </c>
      <c r="JF57" s="324">
        <f t="shared" ref="JF57" si="1413">DV57-DU57</f>
        <v>0</v>
      </c>
      <c r="JG57" s="402" t="e">
        <f t="shared" ref="JG57" si="1414">JF57/DU57</f>
        <v>#DIV/0!</v>
      </c>
      <c r="JH57" s="324">
        <f t="shared" ref="JH57" si="1415">DW57-DV57</f>
        <v>0</v>
      </c>
      <c r="JI57" s="402" t="e">
        <f t="shared" ref="JI57" si="1416">JH57/DV57</f>
        <v>#DIV/0!</v>
      </c>
      <c r="JJ57" s="324">
        <f t="shared" ref="JJ57" si="1417">DX57-DW57</f>
        <v>0</v>
      </c>
      <c r="JK57" s="402" t="e">
        <f t="shared" ref="JK57" si="1418">JJ57/DW57</f>
        <v>#DIV/0!</v>
      </c>
      <c r="JL57" s="324">
        <f t="shared" ref="JL57" si="1419">DY57-DX57</f>
        <v>0</v>
      </c>
      <c r="JM57" s="402" t="e">
        <f t="shared" ref="JM57" si="1420">JL57/DX57</f>
        <v>#DIV/0!</v>
      </c>
      <c r="JN57" s="324">
        <f t="shared" ref="JN57" si="1421">DZ57-DY57</f>
        <v>0</v>
      </c>
      <c r="JO57" s="402" t="e">
        <f t="shared" ref="JO57" si="1422">JN57/DY57</f>
        <v>#DIV/0!</v>
      </c>
      <c r="JP57" s="324">
        <f t="shared" ref="JP57" si="1423">EA57-DZ57</f>
        <v>0</v>
      </c>
      <c r="JQ57" s="402" t="e">
        <f t="shared" ref="JQ57" si="1424">JP57/DZ57</f>
        <v>#DIV/0!</v>
      </c>
      <c r="JR57" s="952">
        <f t="shared" ref="JR57" si="1425">CX57</f>
        <v>0</v>
      </c>
      <c r="JS57" s="1079">
        <f t="shared" ref="JS57" si="1426">DL57</f>
        <v>1</v>
      </c>
      <c r="JT57" s="122">
        <f t="shared" ref="JT57" si="1427">JS57-JR57</f>
        <v>1</v>
      </c>
      <c r="JU57" s="949">
        <f t="shared" ref="JU57" si="1428">IF(ISERROR(JT57/JR57),0,JT57/JR57)</f>
        <v>0</v>
      </c>
      <c r="JV57" s="698"/>
      <c r="JW57" s="698"/>
      <c r="JX57" s="698"/>
      <c r="JY57" t="str">
        <f t="shared" ref="JY57" si="1429">E57</f>
        <v>HR/PR Lab</v>
      </c>
      <c r="JZ57" s="262"/>
      <c r="KA57" s="262"/>
      <c r="KB57" s="262"/>
      <c r="KC57" s="262"/>
      <c r="KD57" s="262"/>
      <c r="KE57" s="262"/>
      <c r="KF57" s="262"/>
      <c r="KG57" s="262"/>
      <c r="KH57" s="262"/>
      <c r="KI57" s="262"/>
      <c r="KJ57" s="262"/>
      <c r="KK57" s="263"/>
      <c r="KL57" s="263"/>
      <c r="KM57" s="263"/>
      <c r="KN57" s="263"/>
      <c r="KO57" s="263"/>
      <c r="KP57" s="263"/>
      <c r="KQ57" s="263"/>
      <c r="KR57" s="263"/>
      <c r="KS57" s="263"/>
      <c r="KT57" s="263"/>
      <c r="KU57" s="263"/>
      <c r="KV57" s="263"/>
      <c r="KW57" s="263"/>
      <c r="KX57" s="263"/>
      <c r="KY57" s="263"/>
      <c r="KZ57" s="263"/>
      <c r="LA57" s="263"/>
      <c r="LB57" s="263"/>
      <c r="LC57" s="263"/>
      <c r="LD57" s="263"/>
      <c r="LE57" s="263"/>
      <c r="LF57" s="263"/>
      <c r="LG57" s="263"/>
      <c r="LH57" s="263"/>
      <c r="LI57" s="788"/>
      <c r="LJ57" s="788"/>
      <c r="LK57" s="788"/>
      <c r="LL57" s="788"/>
      <c r="LM57" s="788"/>
      <c r="LN57" s="788">
        <f t="shared" ref="LN57" si="1430">BQ57</f>
        <v>0</v>
      </c>
      <c r="LO57" s="788">
        <f t="shared" ref="LO57" si="1431">BR57</f>
        <v>0</v>
      </c>
      <c r="LP57" s="788">
        <f t="shared" ref="LP57" si="1432">BS57</f>
        <v>0</v>
      </c>
      <c r="LQ57" s="788">
        <f t="shared" ref="LQ57" si="1433">BT57</f>
        <v>0</v>
      </c>
      <c r="LR57" s="788"/>
      <c r="LS57" s="788">
        <f t="shared" ref="LS57" si="1434">BV57</f>
        <v>0</v>
      </c>
      <c r="LT57" s="788"/>
      <c r="LU57" s="900">
        <f t="shared" ref="LU57" si="1435">BZ57</f>
        <v>0</v>
      </c>
      <c r="LV57" s="900">
        <f t="shared" ref="LV57" si="1436">CA57</f>
        <v>0</v>
      </c>
      <c r="LW57" s="900">
        <f t="shared" ref="LW57" si="1437">CB57</f>
        <v>0</v>
      </c>
      <c r="LX57" s="900">
        <f t="shared" ref="LX57" si="1438">CC57</f>
        <v>0</v>
      </c>
      <c r="LY57" s="900">
        <f t="shared" ref="LY57" si="1439">CD57</f>
        <v>0</v>
      </c>
      <c r="LZ57" s="900">
        <f t="shared" ref="LZ57" si="1440">CE57</f>
        <v>0</v>
      </c>
      <c r="MA57" s="900">
        <f t="shared" ref="MA57" si="1441">CF57</f>
        <v>0</v>
      </c>
      <c r="MB57" s="900"/>
      <c r="MC57" s="900"/>
      <c r="MD57" s="900"/>
      <c r="ME57" s="900">
        <f t="shared" ref="ME57" si="1442">CJ57</f>
        <v>0</v>
      </c>
      <c r="MF57" s="900"/>
      <c r="MG57" s="959">
        <f t="shared" ref="MG57" si="1443">CN57</f>
        <v>0</v>
      </c>
      <c r="MH57" s="959">
        <f t="shared" ref="MH57" si="1444">CO57</f>
        <v>0</v>
      </c>
      <c r="MI57" s="959">
        <f t="shared" ref="MI57" si="1445">CP57</f>
        <v>0</v>
      </c>
      <c r="MJ57" s="959">
        <f t="shared" ref="MJ57" si="1446">CQ57</f>
        <v>0</v>
      </c>
      <c r="MK57" s="959">
        <f t="shared" ref="MK57" si="1447">CR57</f>
        <v>0</v>
      </c>
      <c r="ML57" s="959"/>
      <c r="MM57" s="959">
        <f t="shared" ref="MM57" si="1448">CT57</f>
        <v>0</v>
      </c>
      <c r="MN57" s="959">
        <f t="shared" ref="MN57" si="1449">CU57</f>
        <v>0</v>
      </c>
      <c r="MO57" s="959">
        <f t="shared" ref="MO57" si="1450">CV57</f>
        <v>0</v>
      </c>
      <c r="MP57" s="959">
        <f t="shared" ref="MP57" si="1451">CW57</f>
        <v>0</v>
      </c>
      <c r="MQ57" s="959">
        <f t="shared" ref="MQ57" si="1452">CX57</f>
        <v>0</v>
      </c>
      <c r="MR57" s="959">
        <f t="shared" ref="MR57" si="1453">CY57</f>
        <v>0</v>
      </c>
      <c r="MS57" s="1155">
        <f t="shared" ref="MS57" si="1454">DB57</f>
        <v>0</v>
      </c>
      <c r="MT57" s="1155">
        <f t="shared" ref="MT57" si="1455">DC57</f>
        <v>0</v>
      </c>
      <c r="MU57" s="1155">
        <f t="shared" ref="MU57" si="1456">DD57</f>
        <v>0</v>
      </c>
      <c r="MV57" s="1155">
        <f t="shared" ref="MV57" si="1457">DE57</f>
        <v>0</v>
      </c>
      <c r="MW57" s="1155">
        <f t="shared" ref="MW57" si="1458">DF57</f>
        <v>0</v>
      </c>
      <c r="MX57" s="1155">
        <f t="shared" ref="MX57" si="1459">DG57</f>
        <v>0</v>
      </c>
      <c r="MY57" s="1155">
        <f t="shared" ref="MY57" si="1460">DH57</f>
        <v>0</v>
      </c>
      <c r="MZ57" s="1155">
        <f t="shared" ref="MZ57" si="1461">DI57</f>
        <v>0</v>
      </c>
      <c r="NA57" s="1155">
        <f t="shared" ref="NA57" si="1462">DJ57</f>
        <v>0</v>
      </c>
      <c r="NB57" s="1155">
        <f t="shared" ref="NB57" si="1463">DK57</f>
        <v>0</v>
      </c>
      <c r="NC57" s="1155">
        <f t="shared" si="1242"/>
        <v>1</v>
      </c>
      <c r="ND57" s="1155"/>
      <c r="NE57" s="1177">
        <f t="shared" ref="NE57" si="1464">DP57</f>
        <v>0</v>
      </c>
      <c r="NF57" s="1177">
        <f t="shared" ref="NF57" si="1465">DQ57</f>
        <v>0</v>
      </c>
      <c r="NG57" s="1177">
        <f t="shared" ref="NG57" si="1466">DR57</f>
        <v>0</v>
      </c>
      <c r="NH57" s="1177">
        <f t="shared" ref="NH57" si="1467">DS57</f>
        <v>0</v>
      </c>
      <c r="NI57" s="1177"/>
      <c r="NJ57" s="1177"/>
      <c r="NK57" s="1177"/>
      <c r="NL57" s="1177"/>
      <c r="NM57" s="1177"/>
      <c r="NN57" s="1177"/>
      <c r="NO57" s="1177"/>
      <c r="NP57" s="1177"/>
    </row>
    <row r="58" spans="1:380" x14ac:dyDescent="0.25">
      <c r="A58" s="764"/>
      <c r="B58" s="56">
        <v>8.6999999999999993</v>
      </c>
      <c r="C58" s="7"/>
      <c r="D58" s="119"/>
      <c r="E58" s="1251" t="s">
        <v>8</v>
      </c>
      <c r="F58" s="1251"/>
      <c r="G58" s="1252"/>
      <c r="H58" s="368">
        <v>6</v>
      </c>
      <c r="I58" s="70">
        <v>5</v>
      </c>
      <c r="J58" s="23">
        <v>5</v>
      </c>
      <c r="K58" s="70">
        <v>5</v>
      </c>
      <c r="L58" s="23">
        <v>9</v>
      </c>
      <c r="M58" s="70">
        <v>5</v>
      </c>
      <c r="N58" s="23">
        <v>4</v>
      </c>
      <c r="O58" s="70">
        <v>5</v>
      </c>
      <c r="P58" s="23">
        <v>3</v>
      </c>
      <c r="Q58" s="70">
        <v>4</v>
      </c>
      <c r="R58" s="23">
        <v>2</v>
      </c>
      <c r="S58" s="70">
        <v>4</v>
      </c>
      <c r="T58" s="130">
        <v>57</v>
      </c>
      <c r="U58" s="163">
        <v>4.75</v>
      </c>
      <c r="V58" s="368">
        <v>0</v>
      </c>
      <c r="W58" s="70">
        <v>3</v>
      </c>
      <c r="X58" s="23">
        <v>3</v>
      </c>
      <c r="Y58" s="70">
        <v>5</v>
      </c>
      <c r="Z58" s="23">
        <v>3</v>
      </c>
      <c r="AA58" s="70">
        <v>2</v>
      </c>
      <c r="AB58" s="23">
        <v>5</v>
      </c>
      <c r="AC58" s="70">
        <v>2</v>
      </c>
      <c r="AD58" s="23">
        <v>7</v>
      </c>
      <c r="AE58" s="70">
        <v>4</v>
      </c>
      <c r="AF58" s="23">
        <v>5</v>
      </c>
      <c r="AG58" s="70">
        <v>18</v>
      </c>
      <c r="AH58" s="130">
        <v>57</v>
      </c>
      <c r="AI58" s="163">
        <v>4.75</v>
      </c>
      <c r="AJ58" s="368">
        <v>8</v>
      </c>
      <c r="AK58" s="70">
        <v>3</v>
      </c>
      <c r="AL58" s="23">
        <v>5</v>
      </c>
      <c r="AM58" s="70">
        <v>9</v>
      </c>
      <c r="AN58" s="23">
        <v>10</v>
      </c>
      <c r="AO58" s="70">
        <v>5</v>
      </c>
      <c r="AP58" s="625">
        <v>6</v>
      </c>
      <c r="AQ58" s="70">
        <v>7</v>
      </c>
      <c r="AR58" s="625">
        <v>6</v>
      </c>
      <c r="AS58" s="70">
        <v>9</v>
      </c>
      <c r="AT58" s="625">
        <v>6</v>
      </c>
      <c r="AU58" s="70">
        <v>2</v>
      </c>
      <c r="AV58" s="130">
        <f t="shared" si="1139"/>
        <v>76</v>
      </c>
      <c r="AW58" s="163">
        <f t="shared" si="1140"/>
        <v>6.333333333333333</v>
      </c>
      <c r="AX58" s="368">
        <v>5</v>
      </c>
      <c r="AY58" s="70">
        <v>7</v>
      </c>
      <c r="AZ58" s="23">
        <v>3</v>
      </c>
      <c r="BA58" s="70">
        <v>3</v>
      </c>
      <c r="BB58" s="23">
        <v>0</v>
      </c>
      <c r="BC58" s="70">
        <v>2</v>
      </c>
      <c r="BD58" s="625">
        <v>2</v>
      </c>
      <c r="BE58" s="70">
        <v>3</v>
      </c>
      <c r="BF58" s="625">
        <v>3</v>
      </c>
      <c r="BG58" s="70">
        <v>4</v>
      </c>
      <c r="BH58" s="625">
        <v>3</v>
      </c>
      <c r="BI58" s="70">
        <v>1</v>
      </c>
      <c r="BJ58" s="130">
        <f t="shared" si="1143"/>
        <v>36</v>
      </c>
      <c r="BK58" s="163">
        <f t="shared" si="1144"/>
        <v>3</v>
      </c>
      <c r="BL58" s="368">
        <v>2</v>
      </c>
      <c r="BM58" s="70">
        <v>4</v>
      </c>
      <c r="BN58" s="23">
        <v>2</v>
      </c>
      <c r="BO58" s="70">
        <v>2</v>
      </c>
      <c r="BP58" s="23">
        <v>2</v>
      </c>
      <c r="BQ58" s="70">
        <v>2</v>
      </c>
      <c r="BR58" s="625">
        <v>2</v>
      </c>
      <c r="BS58" s="70">
        <v>2</v>
      </c>
      <c r="BT58" s="625">
        <v>4</v>
      </c>
      <c r="BU58" s="625">
        <v>2</v>
      </c>
      <c r="BV58" s="625">
        <v>4</v>
      </c>
      <c r="BW58" s="625">
        <v>0</v>
      </c>
      <c r="BX58" s="130">
        <f t="shared" si="1151"/>
        <v>28</v>
      </c>
      <c r="BY58" s="163">
        <f t="shared" si="1152"/>
        <v>2.3333333333333335</v>
      </c>
      <c r="BZ58" s="625">
        <v>2</v>
      </c>
      <c r="CA58" s="70">
        <v>3</v>
      </c>
      <c r="CB58" s="23">
        <v>3</v>
      </c>
      <c r="CC58" s="950">
        <v>0</v>
      </c>
      <c r="CD58" s="23">
        <v>3</v>
      </c>
      <c r="CE58" s="950">
        <v>1</v>
      </c>
      <c r="CF58" s="952">
        <v>2</v>
      </c>
      <c r="CG58" s="950">
        <v>3</v>
      </c>
      <c r="CH58" s="952">
        <v>4</v>
      </c>
      <c r="CI58" s="952">
        <v>1</v>
      </c>
      <c r="CJ58" s="952">
        <v>3</v>
      </c>
      <c r="CK58" s="952">
        <v>2</v>
      </c>
      <c r="CL58" s="953">
        <f t="shared" si="1159"/>
        <v>27</v>
      </c>
      <c r="CM58" s="163">
        <f t="shared" si="1160"/>
        <v>2.25</v>
      </c>
      <c r="CN58" s="625">
        <v>2</v>
      </c>
      <c r="CO58" s="70">
        <v>3</v>
      </c>
      <c r="CP58" s="23">
        <v>2</v>
      </c>
      <c r="CQ58" s="950">
        <v>3</v>
      </c>
      <c r="CR58" s="1013">
        <v>2</v>
      </c>
      <c r="CS58" s="1014">
        <v>0</v>
      </c>
      <c r="CT58" s="1015">
        <v>2</v>
      </c>
      <c r="CU58" s="1014">
        <v>3</v>
      </c>
      <c r="CV58" s="1111">
        <v>3</v>
      </c>
      <c r="CW58" s="1112">
        <v>2</v>
      </c>
      <c r="CX58" s="1111">
        <v>2</v>
      </c>
      <c r="CY58" s="1113">
        <v>2</v>
      </c>
      <c r="CZ58" s="1109">
        <f t="shared" si="1167"/>
        <v>26</v>
      </c>
      <c r="DA58" s="1110">
        <f t="shared" si="1168"/>
        <v>2.1666666666666665</v>
      </c>
      <c r="DB58" s="1015">
        <v>2</v>
      </c>
      <c r="DC58" s="1014">
        <v>2</v>
      </c>
      <c r="DD58" s="1013">
        <v>2</v>
      </c>
      <c r="DE58" s="1014">
        <v>2</v>
      </c>
      <c r="DF58" s="1013">
        <v>2</v>
      </c>
      <c r="DG58" s="1014">
        <v>1</v>
      </c>
      <c r="DH58" s="1015">
        <v>2</v>
      </c>
      <c r="DI58" s="1014">
        <v>2</v>
      </c>
      <c r="DJ58" s="1015">
        <v>2</v>
      </c>
      <c r="DK58" s="1014">
        <v>2</v>
      </c>
      <c r="DL58" s="1015">
        <v>2</v>
      </c>
      <c r="DM58" s="1014"/>
      <c r="DN58" s="1016">
        <f t="shared" si="1175"/>
        <v>21</v>
      </c>
      <c r="DO58" s="163">
        <f t="shared" si="1176"/>
        <v>1.9090909090909092</v>
      </c>
      <c r="DP58" s="1015"/>
      <c r="DQ58" s="1014"/>
      <c r="DR58" s="1013"/>
      <c r="DS58" s="1014"/>
      <c r="DT58" s="1013"/>
      <c r="DU58" s="1014"/>
      <c r="DV58" s="1015"/>
      <c r="DW58" s="1014"/>
      <c r="DX58" s="1015"/>
      <c r="DY58" s="1014"/>
      <c r="DZ58" s="1015"/>
      <c r="EA58" s="1014"/>
      <c r="EB58" s="1016">
        <f t="shared" si="1177"/>
        <v>0</v>
      </c>
      <c r="EC58" s="163" t="e">
        <f t="shared" si="1178"/>
        <v>#DIV/0!</v>
      </c>
      <c r="ED58" s="674">
        <f t="shared" si="1249"/>
        <v>3</v>
      </c>
      <c r="EE58" s="663">
        <f t="shared" ref="EE58:EE65" si="1468">ED58/AU58</f>
        <v>1.5</v>
      </c>
      <c r="EF58" s="674">
        <f t="shared" si="1250"/>
        <v>2</v>
      </c>
      <c r="EG58" s="663">
        <f t="shared" si="1251"/>
        <v>0.4</v>
      </c>
      <c r="EH58" s="674">
        <f t="shared" si="1252"/>
        <v>-4</v>
      </c>
      <c r="EI58" s="663">
        <f t="shared" si="1253"/>
        <v>-0.5714285714285714</v>
      </c>
      <c r="EJ58" s="674">
        <f t="shared" si="1254"/>
        <v>0</v>
      </c>
      <c r="EK58" s="663">
        <f t="shared" si="1255"/>
        <v>0</v>
      </c>
      <c r="EL58" s="674">
        <f t="shared" si="1256"/>
        <v>-3</v>
      </c>
      <c r="EM58" s="663">
        <f>EL58/BA58</f>
        <v>-1</v>
      </c>
      <c r="EN58" s="674">
        <f t="shared" si="1257"/>
        <v>2</v>
      </c>
      <c r="EO58" s="617">
        <v>0</v>
      </c>
      <c r="EP58" s="674">
        <f t="shared" si="1258"/>
        <v>0</v>
      </c>
      <c r="EQ58" s="663">
        <f>EP58/BC58</f>
        <v>0</v>
      </c>
      <c r="ER58" s="674">
        <f t="shared" si="1259"/>
        <v>1</v>
      </c>
      <c r="ES58" s="663">
        <f>ER58/BD58</f>
        <v>0.5</v>
      </c>
      <c r="ET58" s="674">
        <f t="shared" si="1260"/>
        <v>0</v>
      </c>
      <c r="EU58" s="663">
        <f t="shared" si="1261"/>
        <v>0</v>
      </c>
      <c r="EV58" s="674">
        <f t="shared" si="1262"/>
        <v>1</v>
      </c>
      <c r="EW58" s="109">
        <f t="shared" si="1263"/>
        <v>0.33333333333333331</v>
      </c>
      <c r="EX58" s="674">
        <f t="shared" si="1264"/>
        <v>-1</v>
      </c>
      <c r="EY58" s="663">
        <f t="shared" si="1265"/>
        <v>-0.25</v>
      </c>
      <c r="EZ58" s="674">
        <f t="shared" si="1266"/>
        <v>-2</v>
      </c>
      <c r="FA58" s="663">
        <f>EZ58/BH58</f>
        <v>-0.66666666666666663</v>
      </c>
      <c r="FB58" s="674">
        <f t="shared" si="1267"/>
        <v>1</v>
      </c>
      <c r="FC58" s="663">
        <f t="shared" si="1268"/>
        <v>1</v>
      </c>
      <c r="FD58" s="324">
        <f t="shared" si="1269"/>
        <v>2</v>
      </c>
      <c r="FE58" s="402">
        <f t="shared" si="1270"/>
        <v>1</v>
      </c>
      <c r="FF58" s="324">
        <f t="shared" si="1271"/>
        <v>-2</v>
      </c>
      <c r="FG58" s="402">
        <f t="shared" si="1272"/>
        <v>-0.5</v>
      </c>
      <c r="FH58" s="324">
        <f t="shared" si="1273"/>
        <v>0</v>
      </c>
      <c r="FI58" s="402">
        <f t="shared" si="1274"/>
        <v>0</v>
      </c>
      <c r="FJ58" s="324">
        <f t="shared" si="1275"/>
        <v>0</v>
      </c>
      <c r="FK58" s="402">
        <f t="shared" ref="FK58:FK65" si="1469">FJ58/BO58</f>
        <v>0</v>
      </c>
      <c r="FL58" s="324">
        <f t="shared" si="1179"/>
        <v>0</v>
      </c>
      <c r="FM58" s="402">
        <f t="shared" si="1276"/>
        <v>0</v>
      </c>
      <c r="FN58" s="324">
        <f t="shared" si="1180"/>
        <v>0</v>
      </c>
      <c r="FO58" s="402">
        <f>FN58/BQ58</f>
        <v>0</v>
      </c>
      <c r="FP58" s="324">
        <f t="shared" si="1181"/>
        <v>0</v>
      </c>
      <c r="FQ58" s="402">
        <f>FP58/BR58</f>
        <v>0</v>
      </c>
      <c r="FR58" s="324">
        <f t="shared" si="1182"/>
        <v>2</v>
      </c>
      <c r="FS58" s="402">
        <f t="shared" si="1277"/>
        <v>1</v>
      </c>
      <c r="FT58" s="324">
        <f t="shared" si="1183"/>
        <v>-2</v>
      </c>
      <c r="FU58" s="402">
        <f t="shared" ref="FU58:FU65" si="1470">FT58/BT58</f>
        <v>-0.5</v>
      </c>
      <c r="FV58" s="324">
        <f t="shared" si="1184"/>
        <v>2</v>
      </c>
      <c r="FW58" s="402">
        <f t="shared" si="1185"/>
        <v>1</v>
      </c>
      <c r="FX58" s="324">
        <f t="shared" si="1186"/>
        <v>-4</v>
      </c>
      <c r="FY58" s="402">
        <f>FX58/BV58</f>
        <v>-1</v>
      </c>
      <c r="FZ58" s="324">
        <f t="shared" si="1187"/>
        <v>2</v>
      </c>
      <c r="GA58" s="402">
        <v>0</v>
      </c>
      <c r="GB58" s="324">
        <f t="shared" si="1188"/>
        <v>1</v>
      </c>
      <c r="GC58" s="402">
        <f>GB58/BZ58</f>
        <v>0.5</v>
      </c>
      <c r="GD58" s="324">
        <f t="shared" si="1189"/>
        <v>0</v>
      </c>
      <c r="GE58" s="402">
        <f t="shared" ref="GE58:GE65" si="1471">GD58/CA58</f>
        <v>0</v>
      </c>
      <c r="GF58" s="324">
        <f t="shared" si="1190"/>
        <v>-3</v>
      </c>
      <c r="GG58" s="402">
        <f>GF58/CB58</f>
        <v>-1</v>
      </c>
      <c r="GH58" s="324">
        <f t="shared" si="1191"/>
        <v>3</v>
      </c>
      <c r="GI58" s="402">
        <v>1</v>
      </c>
      <c r="GJ58" s="324">
        <f t="shared" si="1192"/>
        <v>-2</v>
      </c>
      <c r="GK58" s="402">
        <f t="shared" si="1246"/>
        <v>-0.66666666666666663</v>
      </c>
      <c r="GL58" s="324">
        <f t="shared" si="1193"/>
        <v>1</v>
      </c>
      <c r="GM58" s="402">
        <f>GL58/CE58</f>
        <v>1</v>
      </c>
      <c r="GN58" s="324">
        <f t="shared" si="1194"/>
        <v>1</v>
      </c>
      <c r="GO58" s="402">
        <f>GN58/CF58</f>
        <v>0.5</v>
      </c>
      <c r="GP58" s="324">
        <f t="shared" si="1195"/>
        <v>1</v>
      </c>
      <c r="GQ58" s="402">
        <f t="shared" si="1247"/>
        <v>0.33333333333333331</v>
      </c>
      <c r="GR58" s="324">
        <f t="shared" si="1196"/>
        <v>-3</v>
      </c>
      <c r="GS58" s="402">
        <f t="shared" si="1197"/>
        <v>-0.75</v>
      </c>
      <c r="GT58" s="324">
        <f t="shared" si="1198"/>
        <v>2</v>
      </c>
      <c r="GU58" s="402">
        <f t="shared" ref="GU58:GU65" si="1472">GT58/CI58</f>
        <v>2</v>
      </c>
      <c r="GV58" s="324">
        <f t="shared" si="1199"/>
        <v>-1</v>
      </c>
      <c r="GW58" s="402">
        <f t="shared" si="1200"/>
        <v>-0.33333333333333331</v>
      </c>
      <c r="GX58" s="324">
        <f t="shared" si="1201"/>
        <v>0</v>
      </c>
      <c r="GY58" s="402">
        <f t="shared" ref="GY58:GY65" si="1473">GX58/CK58</f>
        <v>0</v>
      </c>
      <c r="GZ58" s="324">
        <f t="shared" si="1202"/>
        <v>1</v>
      </c>
      <c r="HA58" s="402">
        <f>GZ58/CN58</f>
        <v>0.5</v>
      </c>
      <c r="HB58" s="324">
        <f t="shared" si="1203"/>
        <v>-1</v>
      </c>
      <c r="HC58" s="402">
        <f t="shared" ref="HC58:HC65" si="1474">HB58/CO58</f>
        <v>-0.33333333333333331</v>
      </c>
      <c r="HD58" s="324">
        <f t="shared" si="1204"/>
        <v>1</v>
      </c>
      <c r="HE58" s="402">
        <f>HD58/CP58</f>
        <v>0.5</v>
      </c>
      <c r="HF58" s="324">
        <f t="shared" si="1205"/>
        <v>-1</v>
      </c>
      <c r="HG58" s="402">
        <f t="shared" ref="HG58:HG65" si="1475">HF58/CQ58</f>
        <v>-0.33333333333333331</v>
      </c>
      <c r="HH58" s="324">
        <f t="shared" si="1206"/>
        <v>-2</v>
      </c>
      <c r="HI58" s="402">
        <f>HH58/CR58</f>
        <v>-1</v>
      </c>
      <c r="HJ58" s="324">
        <f t="shared" si="1207"/>
        <v>2</v>
      </c>
      <c r="HK58" s="402">
        <v>0</v>
      </c>
      <c r="HL58" s="324">
        <f t="shared" si="1208"/>
        <v>1</v>
      </c>
      <c r="HM58" s="402">
        <f>HL58/CT58</f>
        <v>0.5</v>
      </c>
      <c r="HN58" s="324">
        <f t="shared" si="1209"/>
        <v>0</v>
      </c>
      <c r="HO58" s="402">
        <f t="shared" si="1248"/>
        <v>0</v>
      </c>
      <c r="HP58" s="324">
        <f t="shared" si="1210"/>
        <v>-1</v>
      </c>
      <c r="HQ58" s="402">
        <f>HP58/CV58</f>
        <v>-0.33333333333333331</v>
      </c>
      <c r="HR58" s="324">
        <f t="shared" si="1211"/>
        <v>0</v>
      </c>
      <c r="HS58" s="402">
        <f t="shared" ref="HS58:HS65" si="1476">HR58/CW58</f>
        <v>0</v>
      </c>
      <c r="HT58" s="324">
        <f t="shared" si="1212"/>
        <v>0</v>
      </c>
      <c r="HU58" s="402">
        <f>HT58/CX58</f>
        <v>0</v>
      </c>
      <c r="HV58" s="324">
        <f t="shared" si="1213"/>
        <v>0</v>
      </c>
      <c r="HW58" s="402">
        <f>HV58/CY58</f>
        <v>0</v>
      </c>
      <c r="HX58" s="324">
        <f t="shared" si="1214"/>
        <v>0</v>
      </c>
      <c r="HY58" s="402">
        <f>HX58/DB58</f>
        <v>0</v>
      </c>
      <c r="HZ58" s="324">
        <f t="shared" si="1215"/>
        <v>0</v>
      </c>
      <c r="IA58" s="402">
        <f>HZ58/DD58</f>
        <v>0</v>
      </c>
      <c r="IB58" s="324">
        <f t="shared" si="1216"/>
        <v>0</v>
      </c>
      <c r="IC58" s="402">
        <f>IB58/DD58</f>
        <v>0</v>
      </c>
      <c r="ID58" s="324">
        <f t="shared" si="1217"/>
        <v>0</v>
      </c>
      <c r="IE58" s="402">
        <f>ID58/DO58</f>
        <v>0</v>
      </c>
      <c r="IF58" s="324">
        <f t="shared" si="1218"/>
        <v>-1</v>
      </c>
      <c r="IG58" s="402">
        <f t="shared" si="1219"/>
        <v>-0.5</v>
      </c>
      <c r="IH58" s="324">
        <f t="shared" si="1220"/>
        <v>1</v>
      </c>
      <c r="II58" s="402">
        <f t="shared" si="1221"/>
        <v>1</v>
      </c>
      <c r="IJ58" s="324">
        <f t="shared" si="1222"/>
        <v>0</v>
      </c>
      <c r="IK58" s="402">
        <f t="shared" si="1223"/>
        <v>0</v>
      </c>
      <c r="IL58" s="324">
        <f t="shared" si="1224"/>
        <v>0</v>
      </c>
      <c r="IM58" s="402">
        <f t="shared" si="1225"/>
        <v>0</v>
      </c>
      <c r="IN58" s="324">
        <f t="shared" si="1226"/>
        <v>0</v>
      </c>
      <c r="IO58" s="402">
        <f t="shared" si="1227"/>
        <v>0</v>
      </c>
      <c r="IP58" s="324">
        <f t="shared" si="1228"/>
        <v>0</v>
      </c>
      <c r="IQ58" s="402">
        <f t="shared" si="1229"/>
        <v>0</v>
      </c>
      <c r="IR58" s="324">
        <f t="shared" si="1230"/>
        <v>0</v>
      </c>
      <c r="IS58" s="402" t="e">
        <f t="shared" si="1231"/>
        <v>#DIV/0!</v>
      </c>
      <c r="IT58" s="324">
        <f t="shared" si="317"/>
        <v>0</v>
      </c>
      <c r="IU58" s="402" t="e">
        <f t="shared" si="318"/>
        <v>#DIV/0!</v>
      </c>
      <c r="IV58" s="324">
        <f t="shared" si="319"/>
        <v>0</v>
      </c>
      <c r="IW58" s="402" t="e">
        <f t="shared" si="320"/>
        <v>#DIV/0!</v>
      </c>
      <c r="IX58" s="324">
        <f t="shared" si="321"/>
        <v>0</v>
      </c>
      <c r="IY58" s="402" t="e">
        <f t="shared" si="322"/>
        <v>#DIV/0!</v>
      </c>
      <c r="IZ58" s="324">
        <f t="shared" si="323"/>
        <v>0</v>
      </c>
      <c r="JA58" s="402" t="e">
        <f t="shared" si="324"/>
        <v>#DIV/0!</v>
      </c>
      <c r="JB58" s="324">
        <f t="shared" si="325"/>
        <v>0</v>
      </c>
      <c r="JC58" s="402" t="e">
        <f t="shared" si="326"/>
        <v>#DIV/0!</v>
      </c>
      <c r="JD58" s="324">
        <f t="shared" si="327"/>
        <v>0</v>
      </c>
      <c r="JE58" s="402" t="e">
        <f t="shared" si="328"/>
        <v>#DIV/0!</v>
      </c>
      <c r="JF58" s="324">
        <f t="shared" si="329"/>
        <v>0</v>
      </c>
      <c r="JG58" s="402" t="e">
        <f t="shared" si="330"/>
        <v>#DIV/0!</v>
      </c>
      <c r="JH58" s="324">
        <f t="shared" si="331"/>
        <v>0</v>
      </c>
      <c r="JI58" s="402" t="e">
        <f t="shared" si="332"/>
        <v>#DIV/0!</v>
      </c>
      <c r="JJ58" s="324">
        <f t="shared" si="333"/>
        <v>0</v>
      </c>
      <c r="JK58" s="402" t="e">
        <f t="shared" si="334"/>
        <v>#DIV/0!</v>
      </c>
      <c r="JL58" s="324">
        <f t="shared" si="335"/>
        <v>0</v>
      </c>
      <c r="JM58" s="402" t="e">
        <f t="shared" si="336"/>
        <v>#DIV/0!</v>
      </c>
      <c r="JN58" s="324">
        <f t="shared" si="337"/>
        <v>0</v>
      </c>
      <c r="JO58" s="402" t="e">
        <f t="shared" si="338"/>
        <v>#DIV/0!</v>
      </c>
      <c r="JP58" s="324">
        <f t="shared" si="339"/>
        <v>0</v>
      </c>
      <c r="JQ58" s="402" t="e">
        <f t="shared" si="340"/>
        <v>#DIV/0!</v>
      </c>
      <c r="JR58" s="952">
        <f t="shared" si="1232"/>
        <v>2</v>
      </c>
      <c r="JS58" s="1079">
        <f t="shared" si="1233"/>
        <v>2</v>
      </c>
      <c r="JT58" s="122">
        <f t="shared" si="1234"/>
        <v>0</v>
      </c>
      <c r="JU58" s="949">
        <f t="shared" si="1235"/>
        <v>0</v>
      </c>
      <c r="JV58" s="698"/>
      <c r="JW58" s="698"/>
      <c r="JX58" s="698"/>
      <c r="JY58" t="str">
        <f t="shared" si="1236"/>
        <v>Org Management</v>
      </c>
      <c r="JZ58" s="262" t="e">
        <f>#REF!</f>
        <v>#REF!</v>
      </c>
      <c r="KA58" s="262" t="e">
        <f>#REF!</f>
        <v>#REF!</v>
      </c>
      <c r="KB58" s="262" t="e">
        <f>#REF!</f>
        <v>#REF!</v>
      </c>
      <c r="KC58" s="262" t="e">
        <f>#REF!</f>
        <v>#REF!</v>
      </c>
      <c r="KD58" s="262" t="e">
        <f>#REF!</f>
        <v>#REF!</v>
      </c>
      <c r="KE58" s="262" t="e">
        <f>#REF!</f>
        <v>#REF!</v>
      </c>
      <c r="KF58" s="262" t="e">
        <f>#REF!</f>
        <v>#REF!</v>
      </c>
      <c r="KG58" s="262" t="e">
        <f>#REF!</f>
        <v>#REF!</v>
      </c>
      <c r="KH58" s="262" t="e">
        <f>#REF!</f>
        <v>#REF!</v>
      </c>
      <c r="KI58" s="262" t="e">
        <f>#REF!</f>
        <v>#REF!</v>
      </c>
      <c r="KJ58" s="262" t="e">
        <f>#REF!</f>
        <v>#REF!</v>
      </c>
      <c r="KK58" s="263">
        <f t="shared" ref="KK58:KV65" si="1477">AJ58</f>
        <v>8</v>
      </c>
      <c r="KL58" s="263">
        <f t="shared" si="1477"/>
        <v>3</v>
      </c>
      <c r="KM58" s="263">
        <f t="shared" si="1477"/>
        <v>5</v>
      </c>
      <c r="KN58" s="263">
        <f t="shared" si="1477"/>
        <v>9</v>
      </c>
      <c r="KO58" s="263">
        <f t="shared" si="1477"/>
        <v>10</v>
      </c>
      <c r="KP58" s="263">
        <f t="shared" si="1477"/>
        <v>5</v>
      </c>
      <c r="KQ58" s="263">
        <f t="shared" si="1477"/>
        <v>6</v>
      </c>
      <c r="KR58" s="263">
        <f t="shared" si="1477"/>
        <v>7</v>
      </c>
      <c r="KS58" s="263">
        <f t="shared" si="1477"/>
        <v>6</v>
      </c>
      <c r="KT58" s="263">
        <f t="shared" si="1477"/>
        <v>9</v>
      </c>
      <c r="KU58" s="263">
        <f t="shared" si="1477"/>
        <v>6</v>
      </c>
      <c r="KV58" s="263">
        <f t="shared" si="1477"/>
        <v>2</v>
      </c>
      <c r="KW58" s="263">
        <f t="shared" ref="KW58:LH65" si="1478">AX58</f>
        <v>5</v>
      </c>
      <c r="KX58" s="263">
        <f t="shared" si="1478"/>
        <v>7</v>
      </c>
      <c r="KY58" s="263">
        <f t="shared" si="1478"/>
        <v>3</v>
      </c>
      <c r="KZ58" s="263">
        <f t="shared" si="1478"/>
        <v>3</v>
      </c>
      <c r="LA58" s="263">
        <f t="shared" si="1478"/>
        <v>0</v>
      </c>
      <c r="LB58" s="263">
        <f t="shared" si="1478"/>
        <v>2</v>
      </c>
      <c r="LC58" s="263">
        <f t="shared" si="1478"/>
        <v>2</v>
      </c>
      <c r="LD58" s="263">
        <f t="shared" si="1478"/>
        <v>3</v>
      </c>
      <c r="LE58" s="263">
        <f t="shared" si="1478"/>
        <v>3</v>
      </c>
      <c r="LF58" s="263">
        <f t="shared" si="1478"/>
        <v>4</v>
      </c>
      <c r="LG58" s="263">
        <f t="shared" si="1478"/>
        <v>3</v>
      </c>
      <c r="LH58" s="263">
        <f t="shared" si="1478"/>
        <v>1</v>
      </c>
      <c r="LI58" s="788">
        <f t="shared" ref="LI58:LM65" si="1479">BL58</f>
        <v>2</v>
      </c>
      <c r="LJ58" s="788">
        <f t="shared" si="1479"/>
        <v>4</v>
      </c>
      <c r="LK58" s="788">
        <f t="shared" si="1479"/>
        <v>2</v>
      </c>
      <c r="LL58" s="788">
        <f t="shared" si="1479"/>
        <v>2</v>
      </c>
      <c r="LM58" s="788">
        <f t="shared" si="1479"/>
        <v>2</v>
      </c>
      <c r="LN58" s="788">
        <f t="shared" si="1278"/>
        <v>2</v>
      </c>
      <c r="LO58" s="788">
        <f t="shared" si="1279"/>
        <v>2</v>
      </c>
      <c r="LP58" s="788">
        <f t="shared" si="1280"/>
        <v>2</v>
      </c>
      <c r="LQ58" s="788">
        <f t="shared" si="1281"/>
        <v>4</v>
      </c>
      <c r="LR58" s="788">
        <f t="shared" ref="LR58:LR65" si="1480">BU58</f>
        <v>2</v>
      </c>
      <c r="LS58" s="788">
        <f t="shared" si="1282"/>
        <v>4</v>
      </c>
      <c r="LT58" s="788">
        <f t="shared" ref="LT58:LT65" si="1481">BW58</f>
        <v>0</v>
      </c>
      <c r="LU58" s="900">
        <f t="shared" si="1283"/>
        <v>2</v>
      </c>
      <c r="LV58" s="900">
        <f t="shared" si="1284"/>
        <v>3</v>
      </c>
      <c r="LW58" s="900">
        <f t="shared" si="1285"/>
        <v>3</v>
      </c>
      <c r="LX58" s="900">
        <f t="shared" si="1286"/>
        <v>0</v>
      </c>
      <c r="LY58" s="900">
        <f t="shared" si="1287"/>
        <v>3</v>
      </c>
      <c r="LZ58" s="900">
        <f t="shared" si="1288"/>
        <v>1</v>
      </c>
      <c r="MA58" s="900">
        <f t="shared" si="1289"/>
        <v>2</v>
      </c>
      <c r="MB58" s="900">
        <f t="shared" ref="MB58:MD65" si="1482">CG58</f>
        <v>3</v>
      </c>
      <c r="MC58" s="900">
        <f t="shared" si="1482"/>
        <v>4</v>
      </c>
      <c r="MD58" s="900">
        <f t="shared" si="1482"/>
        <v>1</v>
      </c>
      <c r="ME58" s="900">
        <f t="shared" si="1290"/>
        <v>3</v>
      </c>
      <c r="MF58" s="900">
        <f t="shared" ref="MF58:MF65" si="1483">CK58</f>
        <v>2</v>
      </c>
      <c r="MG58" s="959">
        <f t="shared" si="1291"/>
        <v>2</v>
      </c>
      <c r="MH58" s="959">
        <f t="shared" si="1292"/>
        <v>3</v>
      </c>
      <c r="MI58" s="959">
        <f t="shared" si="1293"/>
        <v>2</v>
      </c>
      <c r="MJ58" s="959">
        <f t="shared" si="1294"/>
        <v>3</v>
      </c>
      <c r="MK58" s="959">
        <f t="shared" si="1295"/>
        <v>2</v>
      </c>
      <c r="ML58" s="959">
        <f t="shared" ref="ML58:ML65" si="1484">CS58</f>
        <v>0</v>
      </c>
      <c r="MM58" s="959">
        <f t="shared" si="1296"/>
        <v>2</v>
      </c>
      <c r="MN58" s="959">
        <f t="shared" si="1297"/>
        <v>3</v>
      </c>
      <c r="MO58" s="959">
        <f t="shared" si="1298"/>
        <v>3</v>
      </c>
      <c r="MP58" s="959">
        <f t="shared" si="1299"/>
        <v>2</v>
      </c>
      <c r="MQ58" s="959">
        <f t="shared" si="1300"/>
        <v>2</v>
      </c>
      <c r="MR58" s="959">
        <f t="shared" si="1301"/>
        <v>2</v>
      </c>
      <c r="MS58" s="1155">
        <f t="shared" si="1302"/>
        <v>2</v>
      </c>
      <c r="MT58" s="1155">
        <f t="shared" si="1303"/>
        <v>2</v>
      </c>
      <c r="MU58" s="1155">
        <f t="shared" si="1304"/>
        <v>2</v>
      </c>
      <c r="MV58" s="1155">
        <f t="shared" si="1305"/>
        <v>2</v>
      </c>
      <c r="MW58" s="1155">
        <f t="shared" si="1306"/>
        <v>2</v>
      </c>
      <c r="MX58" s="1155">
        <f t="shared" si="1307"/>
        <v>1</v>
      </c>
      <c r="MY58" s="1155">
        <f t="shared" si="1308"/>
        <v>2</v>
      </c>
      <c r="MZ58" s="1155">
        <f t="shared" si="1309"/>
        <v>2</v>
      </c>
      <c r="NA58" s="1155">
        <f t="shared" si="1310"/>
        <v>2</v>
      </c>
      <c r="NB58" s="1155">
        <f t="shared" si="1311"/>
        <v>2</v>
      </c>
      <c r="NC58" s="1155">
        <f t="shared" ref="NC58:ND65" si="1485">DL58</f>
        <v>2</v>
      </c>
      <c r="ND58" s="1155">
        <f t="shared" si="1485"/>
        <v>0</v>
      </c>
      <c r="NE58" s="1177">
        <f t="shared" si="1312"/>
        <v>0</v>
      </c>
      <c r="NF58" s="1177">
        <f t="shared" si="1313"/>
        <v>0</v>
      </c>
      <c r="NG58" s="1177">
        <f t="shared" si="1314"/>
        <v>0</v>
      </c>
      <c r="NH58" s="1177">
        <f t="shared" si="1315"/>
        <v>0</v>
      </c>
      <c r="NI58" s="1177">
        <f t="shared" ref="NI58:NP65" si="1486">DT58</f>
        <v>0</v>
      </c>
      <c r="NJ58" s="1177">
        <f t="shared" si="1486"/>
        <v>0</v>
      </c>
      <c r="NK58" s="1177">
        <f t="shared" si="1486"/>
        <v>0</v>
      </c>
      <c r="NL58" s="1177">
        <f t="shared" si="1486"/>
        <v>0</v>
      </c>
      <c r="NM58" s="1177">
        <f t="shared" si="1486"/>
        <v>0</v>
      </c>
      <c r="NN58" s="1177">
        <f t="shared" si="1486"/>
        <v>0</v>
      </c>
      <c r="NO58" s="1177">
        <f t="shared" si="1486"/>
        <v>0</v>
      </c>
      <c r="NP58" s="1177">
        <f t="shared" si="1486"/>
        <v>0</v>
      </c>
    </row>
    <row r="59" spans="1:380" x14ac:dyDescent="0.25">
      <c r="A59" s="764"/>
      <c r="B59" s="56">
        <v>8.8000000000000007</v>
      </c>
      <c r="C59" s="7"/>
      <c r="D59" s="119"/>
      <c r="E59" s="1251" t="s">
        <v>28</v>
      </c>
      <c r="F59" s="1251"/>
      <c r="G59" s="1252"/>
      <c r="H59" s="368">
        <v>31</v>
      </c>
      <c r="I59" s="70">
        <v>23</v>
      </c>
      <c r="J59" s="23">
        <v>29</v>
      </c>
      <c r="K59" s="70">
        <v>35</v>
      </c>
      <c r="L59" s="23">
        <v>30</v>
      </c>
      <c r="M59" s="70">
        <v>17</v>
      </c>
      <c r="N59" s="23">
        <v>21</v>
      </c>
      <c r="O59" s="70">
        <v>27</v>
      </c>
      <c r="P59" s="23">
        <v>33</v>
      </c>
      <c r="Q59" s="70">
        <v>30</v>
      </c>
      <c r="R59" s="23">
        <v>20</v>
      </c>
      <c r="S59" s="70">
        <v>21</v>
      </c>
      <c r="T59" s="130">
        <v>317</v>
      </c>
      <c r="U59" s="163">
        <v>26.416666666666668</v>
      </c>
      <c r="V59" s="368">
        <v>15</v>
      </c>
      <c r="W59" s="70">
        <v>26</v>
      </c>
      <c r="X59" s="23">
        <v>18</v>
      </c>
      <c r="Y59" s="70">
        <v>20</v>
      </c>
      <c r="Z59" s="23">
        <v>15</v>
      </c>
      <c r="AA59" s="70">
        <v>15</v>
      </c>
      <c r="AB59" s="23">
        <v>16</v>
      </c>
      <c r="AC59" s="70">
        <v>17</v>
      </c>
      <c r="AD59" s="23">
        <v>31</v>
      </c>
      <c r="AE59" s="70">
        <v>33</v>
      </c>
      <c r="AF59" s="23">
        <v>27</v>
      </c>
      <c r="AG59" s="70">
        <v>39</v>
      </c>
      <c r="AH59" s="130">
        <v>272</v>
      </c>
      <c r="AI59" s="163">
        <v>22.666666666666668</v>
      </c>
      <c r="AJ59" s="368">
        <v>18</v>
      </c>
      <c r="AK59" s="70">
        <v>30</v>
      </c>
      <c r="AL59" s="23">
        <v>24</v>
      </c>
      <c r="AM59" s="70">
        <v>25</v>
      </c>
      <c r="AN59" s="23">
        <v>17</v>
      </c>
      <c r="AO59" s="70">
        <v>26</v>
      </c>
      <c r="AP59" s="625">
        <v>30</v>
      </c>
      <c r="AQ59" s="70">
        <v>29</v>
      </c>
      <c r="AR59" s="625">
        <v>26</v>
      </c>
      <c r="AS59" s="70">
        <v>39</v>
      </c>
      <c r="AT59" s="625">
        <v>31</v>
      </c>
      <c r="AU59" s="70">
        <v>32</v>
      </c>
      <c r="AV59" s="130">
        <f t="shared" si="1139"/>
        <v>327</v>
      </c>
      <c r="AW59" s="163">
        <f t="shared" si="1140"/>
        <v>27.25</v>
      </c>
      <c r="AX59" s="368">
        <v>29</v>
      </c>
      <c r="AY59" s="70">
        <v>36</v>
      </c>
      <c r="AZ59" s="23">
        <v>24</v>
      </c>
      <c r="BA59" s="70">
        <v>5</v>
      </c>
      <c r="BB59" s="23">
        <v>4</v>
      </c>
      <c r="BC59" s="70">
        <v>7</v>
      </c>
      <c r="BD59" s="625">
        <v>0</v>
      </c>
      <c r="BE59" s="70">
        <v>6</v>
      </c>
      <c r="BF59" s="625">
        <v>11</v>
      </c>
      <c r="BG59" s="70">
        <v>7</v>
      </c>
      <c r="BH59" s="625">
        <v>7</v>
      </c>
      <c r="BI59" s="70">
        <v>5</v>
      </c>
      <c r="BJ59" s="130">
        <f t="shared" si="1143"/>
        <v>141</v>
      </c>
      <c r="BK59" s="163">
        <f t="shared" si="1144"/>
        <v>11.75</v>
      </c>
      <c r="BL59" s="368">
        <v>8</v>
      </c>
      <c r="BM59" s="70">
        <v>9</v>
      </c>
      <c r="BN59" s="23">
        <v>8</v>
      </c>
      <c r="BO59" s="70">
        <v>5</v>
      </c>
      <c r="BP59" s="23">
        <v>6</v>
      </c>
      <c r="BQ59" s="70">
        <v>2</v>
      </c>
      <c r="BR59" s="625">
        <v>9</v>
      </c>
      <c r="BS59" s="70">
        <v>13</v>
      </c>
      <c r="BT59" s="625">
        <v>15</v>
      </c>
      <c r="BU59" s="625">
        <v>10</v>
      </c>
      <c r="BV59" s="625">
        <v>12</v>
      </c>
      <c r="BW59" s="625">
        <v>11</v>
      </c>
      <c r="BX59" s="130">
        <f t="shared" si="1151"/>
        <v>108</v>
      </c>
      <c r="BY59" s="163">
        <f t="shared" si="1152"/>
        <v>9</v>
      </c>
      <c r="BZ59" s="625">
        <v>7</v>
      </c>
      <c r="CA59" s="70">
        <v>6</v>
      </c>
      <c r="CB59" s="23">
        <v>6</v>
      </c>
      <c r="CC59" s="70">
        <v>9</v>
      </c>
      <c r="CD59" s="23">
        <v>7</v>
      </c>
      <c r="CE59" s="950">
        <v>6</v>
      </c>
      <c r="CF59" s="952">
        <v>8</v>
      </c>
      <c r="CG59" s="950">
        <v>10</v>
      </c>
      <c r="CH59" s="952">
        <v>14</v>
      </c>
      <c r="CI59" s="952">
        <v>7</v>
      </c>
      <c r="CJ59" s="952">
        <v>6</v>
      </c>
      <c r="CK59" s="952">
        <v>5</v>
      </c>
      <c r="CL59" s="953">
        <f t="shared" si="1159"/>
        <v>91</v>
      </c>
      <c r="CM59" s="163">
        <f t="shared" si="1160"/>
        <v>7.583333333333333</v>
      </c>
      <c r="CN59" s="625">
        <v>6</v>
      </c>
      <c r="CO59" s="70">
        <v>11</v>
      </c>
      <c r="CP59" s="23">
        <v>11</v>
      </c>
      <c r="CQ59" s="70">
        <v>5</v>
      </c>
      <c r="CR59" s="1013">
        <v>7</v>
      </c>
      <c r="CS59" s="1014">
        <v>5</v>
      </c>
      <c r="CT59" s="1015">
        <v>8</v>
      </c>
      <c r="CU59" s="1014">
        <v>11</v>
      </c>
      <c r="CV59" s="1111">
        <v>7</v>
      </c>
      <c r="CW59" s="1112">
        <v>9</v>
      </c>
      <c r="CX59" s="1111">
        <v>9</v>
      </c>
      <c r="CY59" s="1113">
        <v>5</v>
      </c>
      <c r="CZ59" s="1109">
        <f t="shared" si="1167"/>
        <v>94</v>
      </c>
      <c r="DA59" s="1110">
        <f t="shared" si="1168"/>
        <v>7.833333333333333</v>
      </c>
      <c r="DB59" s="1015">
        <v>7</v>
      </c>
      <c r="DC59" s="1014">
        <v>6</v>
      </c>
      <c r="DD59" s="1013">
        <v>7</v>
      </c>
      <c r="DE59" s="1014">
        <v>7</v>
      </c>
      <c r="DF59" s="1013">
        <v>5</v>
      </c>
      <c r="DG59" s="1014">
        <v>2</v>
      </c>
      <c r="DH59" s="1015">
        <v>7</v>
      </c>
      <c r="DI59" s="1014">
        <v>6</v>
      </c>
      <c r="DJ59" s="1015">
        <v>5</v>
      </c>
      <c r="DK59" s="1014">
        <v>6</v>
      </c>
      <c r="DL59" s="1015">
        <v>7</v>
      </c>
      <c r="DM59" s="1014"/>
      <c r="DN59" s="1016">
        <f t="shared" si="1175"/>
        <v>65</v>
      </c>
      <c r="DO59" s="163">
        <f t="shared" si="1176"/>
        <v>5.9090909090909092</v>
      </c>
      <c r="DP59" s="1015"/>
      <c r="DQ59" s="1014"/>
      <c r="DR59" s="1013"/>
      <c r="DS59" s="1014"/>
      <c r="DT59" s="1013"/>
      <c r="DU59" s="1014"/>
      <c r="DV59" s="1015"/>
      <c r="DW59" s="1014"/>
      <c r="DX59" s="1015"/>
      <c r="DY59" s="1014"/>
      <c r="DZ59" s="1015"/>
      <c r="EA59" s="1014"/>
      <c r="EB59" s="1016">
        <f t="shared" si="1177"/>
        <v>0</v>
      </c>
      <c r="EC59" s="163" t="e">
        <f t="shared" si="1178"/>
        <v>#DIV/0!</v>
      </c>
      <c r="ED59" s="674">
        <f t="shared" si="1249"/>
        <v>-3</v>
      </c>
      <c r="EE59" s="663">
        <f t="shared" si="1468"/>
        <v>-9.375E-2</v>
      </c>
      <c r="EF59" s="674">
        <f t="shared" si="1250"/>
        <v>7</v>
      </c>
      <c r="EG59" s="663">
        <f t="shared" si="1251"/>
        <v>0.2413793103448276</v>
      </c>
      <c r="EH59" s="674">
        <f t="shared" si="1252"/>
        <v>-12</v>
      </c>
      <c r="EI59" s="663">
        <f t="shared" si="1253"/>
        <v>-0.33333333333333331</v>
      </c>
      <c r="EJ59" s="674">
        <f t="shared" si="1254"/>
        <v>-19</v>
      </c>
      <c r="EK59" s="663">
        <f t="shared" si="1255"/>
        <v>-0.79166666666666663</v>
      </c>
      <c r="EL59" s="674">
        <f t="shared" si="1256"/>
        <v>-1</v>
      </c>
      <c r="EM59" s="663">
        <f>EL59/BA59</f>
        <v>-0.2</v>
      </c>
      <c r="EN59" s="674">
        <f t="shared" si="1257"/>
        <v>3</v>
      </c>
      <c r="EO59" s="663">
        <f t="shared" ref="EO59:EO65" si="1487">EN59/BB59</f>
        <v>0.75</v>
      </c>
      <c r="EP59" s="674">
        <f t="shared" si="1258"/>
        <v>-7</v>
      </c>
      <c r="EQ59" s="663">
        <f>EP59/BC59</f>
        <v>-1</v>
      </c>
      <c r="ER59" s="674">
        <f t="shared" si="1259"/>
        <v>6</v>
      </c>
      <c r="ES59" s="663">
        <v>1</v>
      </c>
      <c r="ET59" s="674">
        <f t="shared" si="1260"/>
        <v>5</v>
      </c>
      <c r="EU59" s="663">
        <f t="shared" si="1261"/>
        <v>0.83333333333333337</v>
      </c>
      <c r="EV59" s="674">
        <f t="shared" si="1262"/>
        <v>-4</v>
      </c>
      <c r="EW59" s="109">
        <f t="shared" si="1263"/>
        <v>-0.36363636363636365</v>
      </c>
      <c r="EX59" s="674">
        <f t="shared" si="1264"/>
        <v>0</v>
      </c>
      <c r="EY59" s="663">
        <f t="shared" si="1265"/>
        <v>0</v>
      </c>
      <c r="EZ59" s="674">
        <f t="shared" si="1266"/>
        <v>-2</v>
      </c>
      <c r="FA59" s="663">
        <f>EZ59/BH59</f>
        <v>-0.2857142857142857</v>
      </c>
      <c r="FB59" s="674">
        <f t="shared" si="1267"/>
        <v>3</v>
      </c>
      <c r="FC59" s="663">
        <f t="shared" si="1268"/>
        <v>0.6</v>
      </c>
      <c r="FD59" s="324">
        <f t="shared" si="1269"/>
        <v>1</v>
      </c>
      <c r="FE59" s="402">
        <f t="shared" si="1270"/>
        <v>0.125</v>
      </c>
      <c r="FF59" s="324">
        <f t="shared" si="1271"/>
        <v>-1</v>
      </c>
      <c r="FG59" s="402">
        <f t="shared" si="1272"/>
        <v>-0.1111111111111111</v>
      </c>
      <c r="FH59" s="324">
        <f t="shared" si="1273"/>
        <v>-3</v>
      </c>
      <c r="FI59" s="402">
        <f t="shared" si="1274"/>
        <v>-0.375</v>
      </c>
      <c r="FJ59" s="324">
        <f t="shared" si="1275"/>
        <v>1</v>
      </c>
      <c r="FK59" s="402">
        <f t="shared" si="1469"/>
        <v>0.2</v>
      </c>
      <c r="FL59" s="324">
        <f t="shared" si="1179"/>
        <v>-4</v>
      </c>
      <c r="FM59" s="402">
        <f t="shared" si="1276"/>
        <v>-0.66666666666666663</v>
      </c>
      <c r="FN59" s="324">
        <f t="shared" si="1180"/>
        <v>7</v>
      </c>
      <c r="FO59" s="402">
        <f>FN59/BQ59</f>
        <v>3.5</v>
      </c>
      <c r="FP59" s="324">
        <f t="shared" si="1181"/>
        <v>4</v>
      </c>
      <c r="FQ59" s="402">
        <f>FP59/BR59</f>
        <v>0.44444444444444442</v>
      </c>
      <c r="FR59" s="324">
        <f t="shared" si="1182"/>
        <v>2</v>
      </c>
      <c r="FS59" s="402">
        <f t="shared" si="1277"/>
        <v>0.15384615384615385</v>
      </c>
      <c r="FT59" s="324">
        <f t="shared" si="1183"/>
        <v>-5</v>
      </c>
      <c r="FU59" s="402">
        <f t="shared" si="1470"/>
        <v>-0.33333333333333331</v>
      </c>
      <c r="FV59" s="324">
        <f t="shared" si="1184"/>
        <v>2</v>
      </c>
      <c r="FW59" s="402">
        <f t="shared" si="1185"/>
        <v>0.2</v>
      </c>
      <c r="FX59" s="324">
        <f t="shared" si="1186"/>
        <v>-1</v>
      </c>
      <c r="FY59" s="402">
        <f>FX59/BV59</f>
        <v>-8.3333333333333329E-2</v>
      </c>
      <c r="FZ59" s="324">
        <f t="shared" si="1187"/>
        <v>-4</v>
      </c>
      <c r="GA59" s="402">
        <f>FZ59/BW59</f>
        <v>-0.36363636363636365</v>
      </c>
      <c r="GB59" s="324">
        <f t="shared" si="1188"/>
        <v>-1</v>
      </c>
      <c r="GC59" s="402">
        <f>GB59/BZ59</f>
        <v>-0.14285714285714285</v>
      </c>
      <c r="GD59" s="324">
        <f t="shared" si="1189"/>
        <v>0</v>
      </c>
      <c r="GE59" s="402">
        <f t="shared" si="1471"/>
        <v>0</v>
      </c>
      <c r="GF59" s="324">
        <f t="shared" si="1190"/>
        <v>3</v>
      </c>
      <c r="GG59" s="402">
        <f>GF59/CB59</f>
        <v>0.5</v>
      </c>
      <c r="GH59" s="324">
        <f t="shared" si="1191"/>
        <v>-2</v>
      </c>
      <c r="GI59" s="402">
        <f>GH59/CC59</f>
        <v>-0.22222222222222221</v>
      </c>
      <c r="GJ59" s="324">
        <f t="shared" si="1192"/>
        <v>-1</v>
      </c>
      <c r="GK59" s="402">
        <f t="shared" si="1246"/>
        <v>-0.14285714285714285</v>
      </c>
      <c r="GL59" s="324">
        <f t="shared" si="1193"/>
        <v>2</v>
      </c>
      <c r="GM59" s="402">
        <f>GL59/CE59</f>
        <v>0.33333333333333331</v>
      </c>
      <c r="GN59" s="324">
        <f t="shared" si="1194"/>
        <v>2</v>
      </c>
      <c r="GO59" s="402">
        <f>GN59/CF59</f>
        <v>0.25</v>
      </c>
      <c r="GP59" s="324">
        <f t="shared" si="1195"/>
        <v>4</v>
      </c>
      <c r="GQ59" s="402">
        <f t="shared" si="1247"/>
        <v>0.4</v>
      </c>
      <c r="GR59" s="324">
        <f t="shared" si="1196"/>
        <v>-7</v>
      </c>
      <c r="GS59" s="402">
        <f t="shared" si="1197"/>
        <v>-0.5</v>
      </c>
      <c r="GT59" s="324">
        <f t="shared" si="1198"/>
        <v>-1</v>
      </c>
      <c r="GU59" s="402">
        <f t="shared" si="1472"/>
        <v>-0.14285714285714285</v>
      </c>
      <c r="GV59" s="324">
        <f t="shared" si="1199"/>
        <v>-1</v>
      </c>
      <c r="GW59" s="402">
        <f t="shared" si="1200"/>
        <v>-0.16666666666666666</v>
      </c>
      <c r="GX59" s="324">
        <f t="shared" si="1201"/>
        <v>1</v>
      </c>
      <c r="GY59" s="402">
        <f t="shared" si="1473"/>
        <v>0.2</v>
      </c>
      <c r="GZ59" s="324">
        <f t="shared" si="1202"/>
        <v>5</v>
      </c>
      <c r="HA59" s="402">
        <f>GZ59/CN59</f>
        <v>0.83333333333333337</v>
      </c>
      <c r="HB59" s="324">
        <f t="shared" si="1203"/>
        <v>0</v>
      </c>
      <c r="HC59" s="402">
        <f t="shared" si="1474"/>
        <v>0</v>
      </c>
      <c r="HD59" s="324">
        <f t="shared" si="1204"/>
        <v>-6</v>
      </c>
      <c r="HE59" s="402">
        <f>HD59/CP59</f>
        <v>-0.54545454545454541</v>
      </c>
      <c r="HF59" s="324">
        <f t="shared" si="1205"/>
        <v>2</v>
      </c>
      <c r="HG59" s="402">
        <f t="shared" si="1475"/>
        <v>0.4</v>
      </c>
      <c r="HH59" s="324">
        <f t="shared" si="1206"/>
        <v>-2</v>
      </c>
      <c r="HI59" s="402">
        <f>HH59/CR59</f>
        <v>-0.2857142857142857</v>
      </c>
      <c r="HJ59" s="324">
        <f t="shared" si="1207"/>
        <v>3</v>
      </c>
      <c r="HK59" s="402">
        <f>HJ59/CS59</f>
        <v>0.6</v>
      </c>
      <c r="HL59" s="324">
        <f t="shared" si="1208"/>
        <v>3</v>
      </c>
      <c r="HM59" s="402">
        <f>HL59/CT59</f>
        <v>0.375</v>
      </c>
      <c r="HN59" s="324">
        <f t="shared" si="1209"/>
        <v>-4</v>
      </c>
      <c r="HO59" s="402">
        <f t="shared" si="1248"/>
        <v>-0.36363636363636365</v>
      </c>
      <c r="HP59" s="324">
        <f t="shared" si="1210"/>
        <v>2</v>
      </c>
      <c r="HQ59" s="402">
        <f>HP59/CV59</f>
        <v>0.2857142857142857</v>
      </c>
      <c r="HR59" s="324">
        <f t="shared" si="1211"/>
        <v>0</v>
      </c>
      <c r="HS59" s="402">
        <f t="shared" si="1476"/>
        <v>0</v>
      </c>
      <c r="HT59" s="324">
        <f t="shared" si="1212"/>
        <v>-4</v>
      </c>
      <c r="HU59" s="402">
        <f>HT59/CX59</f>
        <v>-0.44444444444444442</v>
      </c>
      <c r="HV59" s="324">
        <f t="shared" si="1213"/>
        <v>2</v>
      </c>
      <c r="HW59" s="402">
        <f>HV59/CY59</f>
        <v>0.4</v>
      </c>
      <c r="HX59" s="324">
        <f t="shared" si="1214"/>
        <v>-1</v>
      </c>
      <c r="HY59" s="402">
        <f>HX59/DB59</f>
        <v>-0.14285714285714285</v>
      </c>
      <c r="HZ59" s="324">
        <f t="shared" si="1215"/>
        <v>1</v>
      </c>
      <c r="IA59" s="402">
        <f>HZ59/DD59</f>
        <v>0.14285714285714285</v>
      </c>
      <c r="IB59" s="324">
        <f t="shared" si="1216"/>
        <v>0</v>
      </c>
      <c r="IC59" s="402">
        <f>IB59/DD59</f>
        <v>0</v>
      </c>
      <c r="ID59" s="324">
        <f t="shared" si="1217"/>
        <v>-2</v>
      </c>
      <c r="IE59" s="402">
        <f>ID59/DO59</f>
        <v>-0.33846153846153848</v>
      </c>
      <c r="IF59" s="324">
        <f t="shared" si="1218"/>
        <v>-3</v>
      </c>
      <c r="IG59" s="402">
        <f t="shared" si="1219"/>
        <v>-0.6</v>
      </c>
      <c r="IH59" s="324">
        <f t="shared" si="1220"/>
        <v>5</v>
      </c>
      <c r="II59" s="402">
        <f t="shared" si="1221"/>
        <v>2.5</v>
      </c>
      <c r="IJ59" s="324">
        <f t="shared" si="1222"/>
        <v>-1</v>
      </c>
      <c r="IK59" s="402">
        <f t="shared" si="1223"/>
        <v>-0.14285714285714285</v>
      </c>
      <c r="IL59" s="324">
        <f t="shared" si="1224"/>
        <v>-1</v>
      </c>
      <c r="IM59" s="402">
        <f t="shared" si="1225"/>
        <v>-0.16666666666666666</v>
      </c>
      <c r="IN59" s="324">
        <f t="shared" si="1226"/>
        <v>1</v>
      </c>
      <c r="IO59" s="402">
        <f t="shared" si="1227"/>
        <v>0.2</v>
      </c>
      <c r="IP59" s="324">
        <f t="shared" si="1228"/>
        <v>1</v>
      </c>
      <c r="IQ59" s="402">
        <f t="shared" si="1229"/>
        <v>0.16666666666666666</v>
      </c>
      <c r="IR59" s="324">
        <f t="shared" si="1230"/>
        <v>18.208333333333332</v>
      </c>
      <c r="IS59" s="402">
        <f t="shared" si="1231"/>
        <v>-0.95833333333333326</v>
      </c>
      <c r="IT59" s="324">
        <f t="shared" si="317"/>
        <v>0</v>
      </c>
      <c r="IU59" s="402" t="e">
        <f t="shared" si="318"/>
        <v>#DIV/0!</v>
      </c>
      <c r="IV59" s="324">
        <f t="shared" si="319"/>
        <v>0</v>
      </c>
      <c r="IW59" s="402" t="e">
        <f t="shared" si="320"/>
        <v>#DIV/0!</v>
      </c>
      <c r="IX59" s="324">
        <f t="shared" si="321"/>
        <v>0</v>
      </c>
      <c r="IY59" s="402" t="e">
        <f t="shared" si="322"/>
        <v>#DIV/0!</v>
      </c>
      <c r="IZ59" s="324">
        <f t="shared" si="323"/>
        <v>0</v>
      </c>
      <c r="JA59" s="402" t="e">
        <f t="shared" si="324"/>
        <v>#DIV/0!</v>
      </c>
      <c r="JB59" s="324">
        <f t="shared" si="325"/>
        <v>0</v>
      </c>
      <c r="JC59" s="402" t="e">
        <f t="shared" si="326"/>
        <v>#DIV/0!</v>
      </c>
      <c r="JD59" s="324">
        <f t="shared" si="327"/>
        <v>0</v>
      </c>
      <c r="JE59" s="402" t="e">
        <f t="shared" si="328"/>
        <v>#DIV/0!</v>
      </c>
      <c r="JF59" s="324">
        <f t="shared" si="329"/>
        <v>0</v>
      </c>
      <c r="JG59" s="402" t="e">
        <f t="shared" si="330"/>
        <v>#DIV/0!</v>
      </c>
      <c r="JH59" s="324">
        <f t="shared" si="331"/>
        <v>0</v>
      </c>
      <c r="JI59" s="402" t="e">
        <f t="shared" si="332"/>
        <v>#DIV/0!</v>
      </c>
      <c r="JJ59" s="324">
        <f t="shared" si="333"/>
        <v>0</v>
      </c>
      <c r="JK59" s="402" t="e">
        <f t="shared" si="334"/>
        <v>#DIV/0!</v>
      </c>
      <c r="JL59" s="324">
        <f t="shared" si="335"/>
        <v>0</v>
      </c>
      <c r="JM59" s="402" t="e">
        <f t="shared" si="336"/>
        <v>#DIV/0!</v>
      </c>
      <c r="JN59" s="324">
        <f t="shared" si="337"/>
        <v>0</v>
      </c>
      <c r="JO59" s="402" t="e">
        <f t="shared" si="338"/>
        <v>#DIV/0!</v>
      </c>
      <c r="JP59" s="324">
        <f t="shared" si="339"/>
        <v>0</v>
      </c>
      <c r="JQ59" s="402" t="e">
        <f t="shared" si="340"/>
        <v>#DIV/0!</v>
      </c>
      <c r="JR59" s="952">
        <f t="shared" si="1232"/>
        <v>9</v>
      </c>
      <c r="JS59" s="1079">
        <f t="shared" si="1233"/>
        <v>7</v>
      </c>
      <c r="JT59" s="122">
        <f t="shared" si="1234"/>
        <v>-2</v>
      </c>
      <c r="JU59" s="949">
        <f t="shared" si="1235"/>
        <v>-0.22222222222222221</v>
      </c>
      <c r="JV59" s="698"/>
      <c r="JW59" s="698"/>
      <c r="JX59" s="698"/>
      <c r="JY59" t="str">
        <f t="shared" si="1236"/>
        <v>Personnel Administration</v>
      </c>
      <c r="JZ59" s="262" t="e">
        <f>#REF!</f>
        <v>#REF!</v>
      </c>
      <c r="KA59" s="262" t="e">
        <f>#REF!</f>
        <v>#REF!</v>
      </c>
      <c r="KB59" s="262" t="e">
        <f>#REF!</f>
        <v>#REF!</v>
      </c>
      <c r="KC59" s="262" t="e">
        <f>#REF!</f>
        <v>#REF!</v>
      </c>
      <c r="KD59" s="262" t="e">
        <f>#REF!</f>
        <v>#REF!</v>
      </c>
      <c r="KE59" s="262" t="e">
        <f>#REF!</f>
        <v>#REF!</v>
      </c>
      <c r="KF59" s="262" t="e">
        <f>#REF!</f>
        <v>#REF!</v>
      </c>
      <c r="KG59" s="262" t="e">
        <f>#REF!</f>
        <v>#REF!</v>
      </c>
      <c r="KH59" s="262" t="e">
        <f>#REF!</f>
        <v>#REF!</v>
      </c>
      <c r="KI59" s="262" t="e">
        <f>#REF!</f>
        <v>#REF!</v>
      </c>
      <c r="KJ59" s="262" t="e">
        <f>#REF!</f>
        <v>#REF!</v>
      </c>
      <c r="KK59" s="263">
        <f t="shared" si="1477"/>
        <v>18</v>
      </c>
      <c r="KL59" s="263">
        <f t="shared" si="1477"/>
        <v>30</v>
      </c>
      <c r="KM59" s="263">
        <f t="shared" si="1477"/>
        <v>24</v>
      </c>
      <c r="KN59" s="263">
        <f t="shared" si="1477"/>
        <v>25</v>
      </c>
      <c r="KO59" s="263">
        <f t="shared" si="1477"/>
        <v>17</v>
      </c>
      <c r="KP59" s="263">
        <f t="shared" si="1477"/>
        <v>26</v>
      </c>
      <c r="KQ59" s="263">
        <f t="shared" si="1477"/>
        <v>30</v>
      </c>
      <c r="KR59" s="263">
        <f t="shared" si="1477"/>
        <v>29</v>
      </c>
      <c r="KS59" s="263">
        <f t="shared" si="1477"/>
        <v>26</v>
      </c>
      <c r="KT59" s="263">
        <f t="shared" si="1477"/>
        <v>39</v>
      </c>
      <c r="KU59" s="263">
        <f t="shared" si="1477"/>
        <v>31</v>
      </c>
      <c r="KV59" s="263">
        <f t="shared" si="1477"/>
        <v>32</v>
      </c>
      <c r="KW59" s="263">
        <f t="shared" si="1478"/>
        <v>29</v>
      </c>
      <c r="KX59" s="263">
        <f t="shared" si="1478"/>
        <v>36</v>
      </c>
      <c r="KY59" s="263">
        <f t="shared" si="1478"/>
        <v>24</v>
      </c>
      <c r="KZ59" s="263">
        <f t="shared" si="1478"/>
        <v>5</v>
      </c>
      <c r="LA59" s="263">
        <f t="shared" si="1478"/>
        <v>4</v>
      </c>
      <c r="LB59" s="263">
        <f t="shared" si="1478"/>
        <v>7</v>
      </c>
      <c r="LC59" s="263">
        <f t="shared" si="1478"/>
        <v>0</v>
      </c>
      <c r="LD59" s="263">
        <f t="shared" si="1478"/>
        <v>6</v>
      </c>
      <c r="LE59" s="263">
        <f t="shared" si="1478"/>
        <v>11</v>
      </c>
      <c r="LF59" s="263">
        <f t="shared" si="1478"/>
        <v>7</v>
      </c>
      <c r="LG59" s="263">
        <f t="shared" si="1478"/>
        <v>7</v>
      </c>
      <c r="LH59" s="263">
        <f t="shared" si="1478"/>
        <v>5</v>
      </c>
      <c r="LI59" s="788">
        <f t="shared" si="1479"/>
        <v>8</v>
      </c>
      <c r="LJ59" s="788">
        <f t="shared" si="1479"/>
        <v>9</v>
      </c>
      <c r="LK59" s="788">
        <f t="shared" si="1479"/>
        <v>8</v>
      </c>
      <c r="LL59" s="788">
        <f t="shared" si="1479"/>
        <v>5</v>
      </c>
      <c r="LM59" s="788">
        <f t="shared" si="1479"/>
        <v>6</v>
      </c>
      <c r="LN59" s="788">
        <f t="shared" si="1278"/>
        <v>2</v>
      </c>
      <c r="LO59" s="788">
        <f t="shared" si="1279"/>
        <v>9</v>
      </c>
      <c r="LP59" s="788">
        <f t="shared" si="1280"/>
        <v>13</v>
      </c>
      <c r="LQ59" s="788">
        <f t="shared" si="1281"/>
        <v>15</v>
      </c>
      <c r="LR59" s="788">
        <f t="shared" si="1480"/>
        <v>10</v>
      </c>
      <c r="LS59" s="788">
        <f t="shared" si="1282"/>
        <v>12</v>
      </c>
      <c r="LT59" s="788">
        <f t="shared" si="1481"/>
        <v>11</v>
      </c>
      <c r="LU59" s="900">
        <f t="shared" si="1283"/>
        <v>7</v>
      </c>
      <c r="LV59" s="900">
        <f t="shared" si="1284"/>
        <v>6</v>
      </c>
      <c r="LW59" s="900">
        <f t="shared" si="1285"/>
        <v>6</v>
      </c>
      <c r="LX59" s="900">
        <f t="shared" si="1286"/>
        <v>9</v>
      </c>
      <c r="LY59" s="900">
        <f t="shared" si="1287"/>
        <v>7</v>
      </c>
      <c r="LZ59" s="900">
        <f t="shared" si="1288"/>
        <v>6</v>
      </c>
      <c r="MA59" s="900">
        <f t="shared" si="1289"/>
        <v>8</v>
      </c>
      <c r="MB59" s="900">
        <f t="shared" si="1482"/>
        <v>10</v>
      </c>
      <c r="MC59" s="900">
        <f t="shared" si="1482"/>
        <v>14</v>
      </c>
      <c r="MD59" s="900">
        <f t="shared" si="1482"/>
        <v>7</v>
      </c>
      <c r="ME59" s="900">
        <f t="shared" si="1290"/>
        <v>6</v>
      </c>
      <c r="MF59" s="900">
        <f t="shared" si="1483"/>
        <v>5</v>
      </c>
      <c r="MG59" s="959">
        <f t="shared" si="1291"/>
        <v>6</v>
      </c>
      <c r="MH59" s="959">
        <f t="shared" si="1292"/>
        <v>11</v>
      </c>
      <c r="MI59" s="959">
        <f t="shared" si="1293"/>
        <v>11</v>
      </c>
      <c r="MJ59" s="959">
        <f t="shared" si="1294"/>
        <v>5</v>
      </c>
      <c r="MK59" s="959">
        <f t="shared" si="1295"/>
        <v>7</v>
      </c>
      <c r="ML59" s="959">
        <f t="shared" si="1484"/>
        <v>5</v>
      </c>
      <c r="MM59" s="959">
        <f t="shared" si="1296"/>
        <v>8</v>
      </c>
      <c r="MN59" s="959">
        <f t="shared" si="1297"/>
        <v>11</v>
      </c>
      <c r="MO59" s="959">
        <f t="shared" si="1298"/>
        <v>7</v>
      </c>
      <c r="MP59" s="959">
        <f t="shared" si="1299"/>
        <v>9</v>
      </c>
      <c r="MQ59" s="959">
        <f t="shared" si="1300"/>
        <v>9</v>
      </c>
      <c r="MR59" s="959">
        <f t="shared" si="1301"/>
        <v>5</v>
      </c>
      <c r="MS59" s="1155">
        <f t="shared" si="1302"/>
        <v>7</v>
      </c>
      <c r="MT59" s="1155">
        <f t="shared" si="1303"/>
        <v>6</v>
      </c>
      <c r="MU59" s="1155">
        <f t="shared" si="1304"/>
        <v>7</v>
      </c>
      <c r="MV59" s="1155">
        <f t="shared" si="1305"/>
        <v>7</v>
      </c>
      <c r="MW59" s="1155">
        <f t="shared" si="1306"/>
        <v>5</v>
      </c>
      <c r="MX59" s="1155">
        <f t="shared" si="1307"/>
        <v>2</v>
      </c>
      <c r="MY59" s="1155">
        <f t="shared" si="1308"/>
        <v>7</v>
      </c>
      <c r="MZ59" s="1155">
        <f t="shared" si="1309"/>
        <v>6</v>
      </c>
      <c r="NA59" s="1155">
        <f t="shared" si="1310"/>
        <v>5</v>
      </c>
      <c r="NB59" s="1155">
        <f t="shared" si="1311"/>
        <v>6</v>
      </c>
      <c r="NC59" s="1155">
        <f t="shared" si="1485"/>
        <v>7</v>
      </c>
      <c r="ND59" s="1155">
        <f t="shared" si="1485"/>
        <v>0</v>
      </c>
      <c r="NE59" s="1177">
        <f t="shared" si="1312"/>
        <v>0</v>
      </c>
      <c r="NF59" s="1177">
        <f t="shared" si="1313"/>
        <v>0</v>
      </c>
      <c r="NG59" s="1177">
        <f t="shared" si="1314"/>
        <v>0</v>
      </c>
      <c r="NH59" s="1177">
        <f t="shared" si="1315"/>
        <v>0</v>
      </c>
      <c r="NI59" s="1177">
        <f t="shared" si="1486"/>
        <v>0</v>
      </c>
      <c r="NJ59" s="1177">
        <f t="shared" si="1486"/>
        <v>0</v>
      </c>
      <c r="NK59" s="1177">
        <f t="shared" si="1486"/>
        <v>0</v>
      </c>
      <c r="NL59" s="1177">
        <f t="shared" si="1486"/>
        <v>0</v>
      </c>
      <c r="NM59" s="1177">
        <f t="shared" si="1486"/>
        <v>0</v>
      </c>
      <c r="NN59" s="1177">
        <f t="shared" si="1486"/>
        <v>0</v>
      </c>
      <c r="NO59" s="1177">
        <f t="shared" si="1486"/>
        <v>0</v>
      </c>
      <c r="NP59" s="1177">
        <f t="shared" si="1486"/>
        <v>0</v>
      </c>
    </row>
    <row r="60" spans="1:380" x14ac:dyDescent="0.25">
      <c r="A60" s="764"/>
      <c r="B60" s="56">
        <v>8.9</v>
      </c>
      <c r="C60" s="7"/>
      <c r="D60" s="119"/>
      <c r="E60" s="1251" t="s">
        <v>9</v>
      </c>
      <c r="F60" s="1251"/>
      <c r="G60" s="1252"/>
      <c r="H60" s="368">
        <v>16</v>
      </c>
      <c r="I60" s="70">
        <v>12</v>
      </c>
      <c r="J60" s="23">
        <v>16</v>
      </c>
      <c r="K60" s="70">
        <v>18</v>
      </c>
      <c r="L60" s="23">
        <v>13</v>
      </c>
      <c r="M60" s="70">
        <v>7</v>
      </c>
      <c r="N60" s="23">
        <v>11</v>
      </c>
      <c r="O60" s="70">
        <v>13</v>
      </c>
      <c r="P60" s="23">
        <v>15</v>
      </c>
      <c r="Q60" s="70">
        <v>12</v>
      </c>
      <c r="R60" s="23">
        <v>8</v>
      </c>
      <c r="S60" s="70">
        <v>6</v>
      </c>
      <c r="T60" s="130">
        <v>147</v>
      </c>
      <c r="U60" s="163">
        <v>12.25</v>
      </c>
      <c r="V60" s="368">
        <v>7</v>
      </c>
      <c r="W60" s="70">
        <v>12</v>
      </c>
      <c r="X60" s="23">
        <v>12</v>
      </c>
      <c r="Y60" s="70">
        <v>6</v>
      </c>
      <c r="Z60" s="23">
        <v>6</v>
      </c>
      <c r="AA60" s="70">
        <v>8</v>
      </c>
      <c r="AB60" s="23">
        <v>7</v>
      </c>
      <c r="AC60" s="70">
        <v>14</v>
      </c>
      <c r="AD60" s="23">
        <v>9</v>
      </c>
      <c r="AE60" s="70">
        <v>11</v>
      </c>
      <c r="AF60" s="23">
        <v>10</v>
      </c>
      <c r="AG60" s="70">
        <v>5</v>
      </c>
      <c r="AH60" s="130">
        <v>107</v>
      </c>
      <c r="AI60" s="163">
        <v>8.9166666666666661</v>
      </c>
      <c r="AJ60" s="368">
        <v>12</v>
      </c>
      <c r="AK60" s="70">
        <v>13</v>
      </c>
      <c r="AL60" s="23">
        <v>12</v>
      </c>
      <c r="AM60" s="70">
        <v>12</v>
      </c>
      <c r="AN60" s="23">
        <v>15</v>
      </c>
      <c r="AO60" s="70">
        <v>11</v>
      </c>
      <c r="AP60" s="625">
        <v>17</v>
      </c>
      <c r="AQ60" s="70">
        <v>9</v>
      </c>
      <c r="AR60" s="625">
        <v>14</v>
      </c>
      <c r="AS60" s="70">
        <v>13</v>
      </c>
      <c r="AT60" s="625">
        <v>11</v>
      </c>
      <c r="AU60" s="70">
        <v>8</v>
      </c>
      <c r="AV60" s="130">
        <f t="shared" si="1139"/>
        <v>147</v>
      </c>
      <c r="AW60" s="163">
        <f t="shared" si="1140"/>
        <v>12.25</v>
      </c>
      <c r="AX60" s="368">
        <v>8</v>
      </c>
      <c r="AY60" s="70">
        <v>9</v>
      </c>
      <c r="AZ60" s="23">
        <v>13</v>
      </c>
      <c r="BA60" s="70">
        <v>0</v>
      </c>
      <c r="BB60" s="23">
        <v>1</v>
      </c>
      <c r="BC60" s="70">
        <v>0</v>
      </c>
      <c r="BD60" s="625">
        <v>5</v>
      </c>
      <c r="BE60" s="70">
        <v>1</v>
      </c>
      <c r="BF60" s="625">
        <v>1</v>
      </c>
      <c r="BG60" s="70">
        <v>1</v>
      </c>
      <c r="BH60" s="625">
        <v>0</v>
      </c>
      <c r="BI60" s="70">
        <v>2</v>
      </c>
      <c r="BJ60" s="130">
        <f t="shared" si="1143"/>
        <v>41</v>
      </c>
      <c r="BK60" s="163">
        <f t="shared" si="1144"/>
        <v>3.4166666666666665</v>
      </c>
      <c r="BL60" s="368">
        <v>1</v>
      </c>
      <c r="BM60" s="70">
        <v>1</v>
      </c>
      <c r="BN60" s="23">
        <v>1</v>
      </c>
      <c r="BO60" s="70">
        <v>1</v>
      </c>
      <c r="BP60" s="23">
        <v>1</v>
      </c>
      <c r="BQ60" s="70">
        <v>1</v>
      </c>
      <c r="BR60" s="625">
        <v>0</v>
      </c>
      <c r="BS60" s="70">
        <v>1</v>
      </c>
      <c r="BT60" s="625">
        <v>1</v>
      </c>
      <c r="BU60" s="625">
        <v>0</v>
      </c>
      <c r="BV60" s="625">
        <v>0</v>
      </c>
      <c r="BW60" s="625">
        <v>0</v>
      </c>
      <c r="BX60" s="130">
        <f t="shared" si="1151"/>
        <v>8</v>
      </c>
      <c r="BY60" s="163">
        <f t="shared" si="1152"/>
        <v>0.66666666666666663</v>
      </c>
      <c r="BZ60" s="625">
        <v>1</v>
      </c>
      <c r="CA60" s="70">
        <v>1</v>
      </c>
      <c r="CB60" s="23">
        <v>1</v>
      </c>
      <c r="CC60" s="950">
        <v>0</v>
      </c>
      <c r="CD60" s="23">
        <v>1</v>
      </c>
      <c r="CE60" s="950">
        <v>1</v>
      </c>
      <c r="CF60" s="952">
        <v>1</v>
      </c>
      <c r="CG60" s="950">
        <v>1</v>
      </c>
      <c r="CH60" s="952">
        <v>1</v>
      </c>
      <c r="CI60" s="952">
        <v>1</v>
      </c>
      <c r="CJ60" s="952">
        <v>0</v>
      </c>
      <c r="CK60" s="952">
        <v>1</v>
      </c>
      <c r="CL60" s="953">
        <f t="shared" si="1159"/>
        <v>10</v>
      </c>
      <c r="CM60" s="163">
        <f t="shared" si="1160"/>
        <v>0.83333333333333337</v>
      </c>
      <c r="CN60" s="625">
        <v>0</v>
      </c>
      <c r="CO60" s="70">
        <v>1</v>
      </c>
      <c r="CP60" s="23">
        <v>0</v>
      </c>
      <c r="CQ60" s="950">
        <v>1</v>
      </c>
      <c r="CR60" s="1013">
        <v>0</v>
      </c>
      <c r="CS60" s="1014">
        <v>0</v>
      </c>
      <c r="CT60" s="1015">
        <v>1</v>
      </c>
      <c r="CU60" s="1014">
        <v>1</v>
      </c>
      <c r="CV60" s="1111">
        <v>0</v>
      </c>
      <c r="CW60" s="1112">
        <v>1</v>
      </c>
      <c r="CX60" s="1111">
        <v>1</v>
      </c>
      <c r="CY60" s="1113">
        <v>0</v>
      </c>
      <c r="CZ60" s="1109">
        <f t="shared" si="1167"/>
        <v>6</v>
      </c>
      <c r="DA60" s="1110">
        <f t="shared" si="1168"/>
        <v>0.5</v>
      </c>
      <c r="DB60" s="1015">
        <v>1</v>
      </c>
      <c r="DC60" s="1014">
        <v>0</v>
      </c>
      <c r="DD60" s="1013">
        <v>1</v>
      </c>
      <c r="DE60" s="1014">
        <v>0</v>
      </c>
      <c r="DF60" s="1013">
        <v>1</v>
      </c>
      <c r="DG60" s="1014">
        <v>0</v>
      </c>
      <c r="DH60" s="1015">
        <v>1</v>
      </c>
      <c r="DI60" s="1014">
        <v>0</v>
      </c>
      <c r="DJ60" s="1015">
        <v>1</v>
      </c>
      <c r="DK60" s="1014">
        <v>1</v>
      </c>
      <c r="DL60" s="1015">
        <v>0</v>
      </c>
      <c r="DM60" s="1014"/>
      <c r="DN60" s="1016">
        <f t="shared" si="1175"/>
        <v>6</v>
      </c>
      <c r="DO60" s="163">
        <f t="shared" si="1176"/>
        <v>0.54545454545454541</v>
      </c>
      <c r="DP60" s="1015"/>
      <c r="DQ60" s="1014"/>
      <c r="DR60" s="1013"/>
      <c r="DS60" s="1014"/>
      <c r="DT60" s="1013"/>
      <c r="DU60" s="1014"/>
      <c r="DV60" s="1015"/>
      <c r="DW60" s="1014"/>
      <c r="DX60" s="1015"/>
      <c r="DY60" s="1014"/>
      <c r="DZ60" s="1015"/>
      <c r="EA60" s="1014"/>
      <c r="EB60" s="1016">
        <f t="shared" si="1177"/>
        <v>0</v>
      </c>
      <c r="EC60" s="163" t="e">
        <f t="shared" si="1178"/>
        <v>#DIV/0!</v>
      </c>
      <c r="ED60" s="674">
        <f t="shared" si="1249"/>
        <v>0</v>
      </c>
      <c r="EE60" s="663">
        <f t="shared" si="1468"/>
        <v>0</v>
      </c>
      <c r="EF60" s="674">
        <f t="shared" si="1250"/>
        <v>1</v>
      </c>
      <c r="EG60" s="663">
        <f t="shared" si="1251"/>
        <v>0.125</v>
      </c>
      <c r="EH60" s="674">
        <f t="shared" si="1252"/>
        <v>4</v>
      </c>
      <c r="EI60" s="663">
        <f t="shared" si="1253"/>
        <v>0.44444444444444442</v>
      </c>
      <c r="EJ60" s="674">
        <f t="shared" si="1254"/>
        <v>-13</v>
      </c>
      <c r="EK60" s="663">
        <f t="shared" si="1255"/>
        <v>-1</v>
      </c>
      <c r="EL60" s="674">
        <f t="shared" si="1256"/>
        <v>1</v>
      </c>
      <c r="EM60" s="750">
        <v>0</v>
      </c>
      <c r="EN60" s="674">
        <f t="shared" si="1257"/>
        <v>-1</v>
      </c>
      <c r="EO60" s="663">
        <f t="shared" si="1487"/>
        <v>-1</v>
      </c>
      <c r="EP60" s="674">
        <f t="shared" si="1258"/>
        <v>5</v>
      </c>
      <c r="EQ60" s="750">
        <v>0</v>
      </c>
      <c r="ER60" s="674">
        <f t="shared" si="1259"/>
        <v>-4</v>
      </c>
      <c r="ES60" s="663">
        <f>ER60/BD60</f>
        <v>-0.8</v>
      </c>
      <c r="ET60" s="674">
        <f t="shared" si="1260"/>
        <v>0</v>
      </c>
      <c r="EU60" s="663">
        <f t="shared" si="1261"/>
        <v>0</v>
      </c>
      <c r="EV60" s="674">
        <f t="shared" si="1262"/>
        <v>0</v>
      </c>
      <c r="EW60" s="109">
        <f t="shared" si="1263"/>
        <v>0</v>
      </c>
      <c r="EX60" s="674">
        <f t="shared" si="1264"/>
        <v>-1</v>
      </c>
      <c r="EY60" s="663">
        <f t="shared" si="1265"/>
        <v>-1</v>
      </c>
      <c r="EZ60" s="674">
        <f t="shared" si="1266"/>
        <v>2</v>
      </c>
      <c r="FA60" s="663">
        <v>1</v>
      </c>
      <c r="FB60" s="674">
        <f t="shared" si="1267"/>
        <v>-1</v>
      </c>
      <c r="FC60" s="663">
        <f t="shared" si="1268"/>
        <v>-0.5</v>
      </c>
      <c r="FD60" s="324">
        <f t="shared" si="1269"/>
        <v>0</v>
      </c>
      <c r="FE60" s="402">
        <f t="shared" si="1270"/>
        <v>0</v>
      </c>
      <c r="FF60" s="324">
        <f t="shared" si="1271"/>
        <v>0</v>
      </c>
      <c r="FG60" s="402">
        <f t="shared" si="1272"/>
        <v>0</v>
      </c>
      <c r="FH60" s="324">
        <f t="shared" si="1273"/>
        <v>0</v>
      </c>
      <c r="FI60" s="402">
        <f t="shared" si="1274"/>
        <v>0</v>
      </c>
      <c r="FJ60" s="324">
        <f t="shared" si="1275"/>
        <v>0</v>
      </c>
      <c r="FK60" s="402">
        <f t="shared" si="1469"/>
        <v>0</v>
      </c>
      <c r="FL60" s="324">
        <f t="shared" si="1179"/>
        <v>0</v>
      </c>
      <c r="FM60" s="402">
        <f t="shared" si="1276"/>
        <v>0</v>
      </c>
      <c r="FN60" s="324">
        <f t="shared" si="1180"/>
        <v>-1</v>
      </c>
      <c r="FO60" s="402">
        <f>FN60/BQ60</f>
        <v>-1</v>
      </c>
      <c r="FP60" s="324">
        <f t="shared" si="1181"/>
        <v>1</v>
      </c>
      <c r="FQ60" s="402">
        <v>1</v>
      </c>
      <c r="FR60" s="324">
        <f t="shared" si="1182"/>
        <v>0</v>
      </c>
      <c r="FS60" s="402">
        <f t="shared" si="1277"/>
        <v>0</v>
      </c>
      <c r="FT60" s="324">
        <f t="shared" si="1183"/>
        <v>-1</v>
      </c>
      <c r="FU60" s="402">
        <f t="shared" si="1470"/>
        <v>-1</v>
      </c>
      <c r="FV60" s="324">
        <f t="shared" si="1184"/>
        <v>0</v>
      </c>
      <c r="FW60" s="402">
        <v>0</v>
      </c>
      <c r="FX60" s="324">
        <f t="shared" si="1186"/>
        <v>0</v>
      </c>
      <c r="FY60" s="402">
        <v>0</v>
      </c>
      <c r="FZ60" s="324">
        <f t="shared" si="1187"/>
        <v>1</v>
      </c>
      <c r="GA60" s="402">
        <v>0</v>
      </c>
      <c r="GB60" s="324">
        <f t="shared" si="1188"/>
        <v>0</v>
      </c>
      <c r="GC60" s="402">
        <f>GB60/BZ60</f>
        <v>0</v>
      </c>
      <c r="GD60" s="324">
        <f t="shared" si="1189"/>
        <v>0</v>
      </c>
      <c r="GE60" s="402">
        <f t="shared" si="1471"/>
        <v>0</v>
      </c>
      <c r="GF60" s="324">
        <f t="shared" si="1190"/>
        <v>-1</v>
      </c>
      <c r="GG60" s="402">
        <f>GF60/CB60</f>
        <v>-1</v>
      </c>
      <c r="GH60" s="324">
        <f t="shared" si="1191"/>
        <v>1</v>
      </c>
      <c r="GI60" s="402">
        <v>1</v>
      </c>
      <c r="GJ60" s="324">
        <f t="shared" si="1192"/>
        <v>0</v>
      </c>
      <c r="GK60" s="402">
        <f t="shared" si="1246"/>
        <v>0</v>
      </c>
      <c r="GL60" s="324">
        <f t="shared" si="1193"/>
        <v>0</v>
      </c>
      <c r="GM60" s="402">
        <f>GL60/CE60</f>
        <v>0</v>
      </c>
      <c r="GN60" s="324">
        <f t="shared" si="1194"/>
        <v>0</v>
      </c>
      <c r="GO60" s="402">
        <f>GN60/CF60</f>
        <v>0</v>
      </c>
      <c r="GP60" s="324">
        <f t="shared" si="1195"/>
        <v>0</v>
      </c>
      <c r="GQ60" s="402">
        <f t="shared" si="1247"/>
        <v>0</v>
      </c>
      <c r="GR60" s="324">
        <f t="shared" si="1196"/>
        <v>0</v>
      </c>
      <c r="GS60" s="402">
        <f t="shared" si="1197"/>
        <v>0</v>
      </c>
      <c r="GT60" s="324">
        <f t="shared" si="1198"/>
        <v>-1</v>
      </c>
      <c r="GU60" s="402">
        <f t="shared" si="1472"/>
        <v>-1</v>
      </c>
      <c r="GV60" s="324">
        <f t="shared" si="1199"/>
        <v>1</v>
      </c>
      <c r="GW60" s="402" t="e">
        <f t="shared" si="1200"/>
        <v>#DIV/0!</v>
      </c>
      <c r="GX60" s="324">
        <f t="shared" si="1201"/>
        <v>-1</v>
      </c>
      <c r="GY60" s="402">
        <f t="shared" si="1473"/>
        <v>-1</v>
      </c>
      <c r="GZ60" s="324">
        <f t="shared" si="1202"/>
        <v>1</v>
      </c>
      <c r="HA60" s="402">
        <v>0</v>
      </c>
      <c r="HB60" s="324">
        <f t="shared" si="1203"/>
        <v>-1</v>
      </c>
      <c r="HC60" s="402">
        <f t="shared" si="1474"/>
        <v>-1</v>
      </c>
      <c r="HD60" s="324">
        <f t="shared" si="1204"/>
        <v>1</v>
      </c>
      <c r="HE60" s="402">
        <v>0</v>
      </c>
      <c r="HF60" s="324">
        <f t="shared" si="1205"/>
        <v>-1</v>
      </c>
      <c r="HG60" s="402">
        <f t="shared" si="1475"/>
        <v>-1</v>
      </c>
      <c r="HH60" s="324">
        <f t="shared" si="1206"/>
        <v>0</v>
      </c>
      <c r="HI60" s="402">
        <v>0</v>
      </c>
      <c r="HJ60" s="324">
        <f t="shared" si="1207"/>
        <v>1</v>
      </c>
      <c r="HK60" s="402">
        <v>0</v>
      </c>
      <c r="HL60" s="324">
        <f t="shared" si="1208"/>
        <v>0</v>
      </c>
      <c r="HM60" s="402">
        <f>HL60/CT60</f>
        <v>0</v>
      </c>
      <c r="HN60" s="324">
        <f t="shared" si="1209"/>
        <v>-1</v>
      </c>
      <c r="HO60" s="402">
        <f t="shared" si="1248"/>
        <v>-1</v>
      </c>
      <c r="HP60" s="324">
        <f t="shared" si="1210"/>
        <v>1</v>
      </c>
      <c r="HQ60" s="402">
        <v>0</v>
      </c>
      <c r="HR60" s="324">
        <f t="shared" si="1211"/>
        <v>0</v>
      </c>
      <c r="HS60" s="402">
        <f t="shared" si="1476"/>
        <v>0</v>
      </c>
      <c r="HT60" s="324">
        <f t="shared" si="1212"/>
        <v>-1</v>
      </c>
      <c r="HU60" s="402">
        <f>HT60/CX60</f>
        <v>-1</v>
      </c>
      <c r="HV60" s="324">
        <f t="shared" si="1213"/>
        <v>1</v>
      </c>
      <c r="HW60" s="402">
        <v>0</v>
      </c>
      <c r="HX60" s="324">
        <f t="shared" si="1214"/>
        <v>-1</v>
      </c>
      <c r="HY60" s="402">
        <f>HX60/DB60</f>
        <v>-1</v>
      </c>
      <c r="HZ60" s="324">
        <f t="shared" si="1215"/>
        <v>1</v>
      </c>
      <c r="IA60" s="402">
        <f>HZ60/DD60</f>
        <v>1</v>
      </c>
      <c r="IB60" s="324">
        <f t="shared" si="1216"/>
        <v>-1</v>
      </c>
      <c r="IC60" s="402">
        <f>IB60/DD60</f>
        <v>-1</v>
      </c>
      <c r="ID60" s="324">
        <f t="shared" si="1217"/>
        <v>1</v>
      </c>
      <c r="IE60" s="402">
        <f>ID60/DO60</f>
        <v>1.8333333333333335</v>
      </c>
      <c r="IF60" s="324">
        <f t="shared" si="1218"/>
        <v>-1</v>
      </c>
      <c r="IG60" s="402">
        <f t="shared" si="1219"/>
        <v>-1</v>
      </c>
      <c r="IH60" s="324">
        <f t="shared" si="1220"/>
        <v>1</v>
      </c>
      <c r="II60" s="402">
        <v>0</v>
      </c>
      <c r="IJ60" s="324">
        <f t="shared" si="1222"/>
        <v>-1</v>
      </c>
      <c r="IK60" s="402">
        <f t="shared" si="1223"/>
        <v>-1</v>
      </c>
      <c r="IL60" s="324">
        <f t="shared" si="1224"/>
        <v>1</v>
      </c>
      <c r="IM60" s="402">
        <v>0</v>
      </c>
      <c r="IN60" s="324">
        <f t="shared" si="1226"/>
        <v>0</v>
      </c>
      <c r="IO60" s="402">
        <f t="shared" si="1227"/>
        <v>0</v>
      </c>
      <c r="IP60" s="324">
        <f t="shared" si="1228"/>
        <v>-1</v>
      </c>
      <c r="IQ60" s="402">
        <f t="shared" si="1229"/>
        <v>-1</v>
      </c>
      <c r="IR60" s="324">
        <f t="shared" si="1230"/>
        <v>12</v>
      </c>
      <c r="IS60" s="402">
        <f t="shared" si="1231"/>
        <v>-0.92307692307692313</v>
      </c>
      <c r="IT60" s="324">
        <f t="shared" si="317"/>
        <v>0</v>
      </c>
      <c r="IU60" s="402" t="e">
        <f t="shared" si="318"/>
        <v>#DIV/0!</v>
      </c>
      <c r="IV60" s="324">
        <f t="shared" si="319"/>
        <v>0</v>
      </c>
      <c r="IW60" s="402" t="e">
        <f t="shared" si="320"/>
        <v>#DIV/0!</v>
      </c>
      <c r="IX60" s="324">
        <f t="shared" si="321"/>
        <v>0</v>
      </c>
      <c r="IY60" s="402" t="e">
        <f t="shared" si="322"/>
        <v>#DIV/0!</v>
      </c>
      <c r="IZ60" s="324">
        <f t="shared" si="323"/>
        <v>0</v>
      </c>
      <c r="JA60" s="402" t="e">
        <f t="shared" si="324"/>
        <v>#DIV/0!</v>
      </c>
      <c r="JB60" s="324">
        <f t="shared" si="325"/>
        <v>0</v>
      </c>
      <c r="JC60" s="402" t="e">
        <f t="shared" si="326"/>
        <v>#DIV/0!</v>
      </c>
      <c r="JD60" s="324">
        <f t="shared" si="327"/>
        <v>0</v>
      </c>
      <c r="JE60" s="402" t="e">
        <f t="shared" si="328"/>
        <v>#DIV/0!</v>
      </c>
      <c r="JF60" s="324">
        <f t="shared" si="329"/>
        <v>0</v>
      </c>
      <c r="JG60" s="402" t="e">
        <f t="shared" si="330"/>
        <v>#DIV/0!</v>
      </c>
      <c r="JH60" s="324">
        <f t="shared" si="331"/>
        <v>0</v>
      </c>
      <c r="JI60" s="402" t="e">
        <f t="shared" si="332"/>
        <v>#DIV/0!</v>
      </c>
      <c r="JJ60" s="324">
        <f t="shared" si="333"/>
        <v>0</v>
      </c>
      <c r="JK60" s="402" t="e">
        <f t="shared" si="334"/>
        <v>#DIV/0!</v>
      </c>
      <c r="JL60" s="324">
        <f t="shared" si="335"/>
        <v>0</v>
      </c>
      <c r="JM60" s="402" t="e">
        <f t="shared" si="336"/>
        <v>#DIV/0!</v>
      </c>
      <c r="JN60" s="324">
        <f t="shared" si="337"/>
        <v>0</v>
      </c>
      <c r="JO60" s="402" t="e">
        <f t="shared" si="338"/>
        <v>#DIV/0!</v>
      </c>
      <c r="JP60" s="324">
        <f t="shared" si="339"/>
        <v>0</v>
      </c>
      <c r="JQ60" s="402" t="e">
        <f t="shared" si="340"/>
        <v>#DIV/0!</v>
      </c>
      <c r="JR60" s="952">
        <f t="shared" si="1232"/>
        <v>1</v>
      </c>
      <c r="JS60" s="1079">
        <f t="shared" si="1233"/>
        <v>0</v>
      </c>
      <c r="JT60" s="122">
        <f t="shared" si="1234"/>
        <v>-1</v>
      </c>
      <c r="JU60" s="949">
        <f t="shared" si="1235"/>
        <v>-1</v>
      </c>
      <c r="JV60" s="698"/>
      <c r="JW60" s="698"/>
      <c r="JX60" s="698"/>
      <c r="JY60" t="str">
        <f t="shared" si="1236"/>
        <v>Payroll</v>
      </c>
      <c r="JZ60" s="262" t="e">
        <f>#REF!</f>
        <v>#REF!</v>
      </c>
      <c r="KA60" s="262" t="e">
        <f>#REF!</f>
        <v>#REF!</v>
      </c>
      <c r="KB60" s="262" t="e">
        <f>#REF!</f>
        <v>#REF!</v>
      </c>
      <c r="KC60" s="262" t="e">
        <f>#REF!</f>
        <v>#REF!</v>
      </c>
      <c r="KD60" s="262" t="e">
        <f>#REF!</f>
        <v>#REF!</v>
      </c>
      <c r="KE60" s="262" t="e">
        <f>#REF!</f>
        <v>#REF!</v>
      </c>
      <c r="KF60" s="262" t="e">
        <f>#REF!</f>
        <v>#REF!</v>
      </c>
      <c r="KG60" s="262" t="e">
        <f>#REF!</f>
        <v>#REF!</v>
      </c>
      <c r="KH60" s="262" t="e">
        <f>#REF!</f>
        <v>#REF!</v>
      </c>
      <c r="KI60" s="262" t="e">
        <f>#REF!</f>
        <v>#REF!</v>
      </c>
      <c r="KJ60" s="262" t="e">
        <f>#REF!</f>
        <v>#REF!</v>
      </c>
      <c r="KK60" s="263">
        <f t="shared" si="1477"/>
        <v>12</v>
      </c>
      <c r="KL60" s="263">
        <f t="shared" si="1477"/>
        <v>13</v>
      </c>
      <c r="KM60" s="263">
        <f t="shared" si="1477"/>
        <v>12</v>
      </c>
      <c r="KN60" s="263">
        <f t="shared" si="1477"/>
        <v>12</v>
      </c>
      <c r="KO60" s="263">
        <f t="shared" si="1477"/>
        <v>15</v>
      </c>
      <c r="KP60" s="263">
        <f t="shared" si="1477"/>
        <v>11</v>
      </c>
      <c r="KQ60" s="263">
        <f t="shared" si="1477"/>
        <v>17</v>
      </c>
      <c r="KR60" s="263">
        <f t="shared" si="1477"/>
        <v>9</v>
      </c>
      <c r="KS60" s="263">
        <f t="shared" si="1477"/>
        <v>14</v>
      </c>
      <c r="KT60" s="263">
        <f t="shared" si="1477"/>
        <v>13</v>
      </c>
      <c r="KU60" s="263">
        <f t="shared" si="1477"/>
        <v>11</v>
      </c>
      <c r="KV60" s="263">
        <f t="shared" si="1477"/>
        <v>8</v>
      </c>
      <c r="KW60" s="263">
        <f t="shared" si="1478"/>
        <v>8</v>
      </c>
      <c r="KX60" s="263">
        <f t="shared" si="1478"/>
        <v>9</v>
      </c>
      <c r="KY60" s="263">
        <f t="shared" si="1478"/>
        <v>13</v>
      </c>
      <c r="KZ60" s="263">
        <f t="shared" si="1478"/>
        <v>0</v>
      </c>
      <c r="LA60" s="263">
        <f t="shared" si="1478"/>
        <v>1</v>
      </c>
      <c r="LB60" s="263">
        <f t="shared" si="1478"/>
        <v>0</v>
      </c>
      <c r="LC60" s="263">
        <f t="shared" si="1478"/>
        <v>5</v>
      </c>
      <c r="LD60" s="263">
        <f t="shared" si="1478"/>
        <v>1</v>
      </c>
      <c r="LE60" s="263">
        <f t="shared" si="1478"/>
        <v>1</v>
      </c>
      <c r="LF60" s="263">
        <f t="shared" si="1478"/>
        <v>1</v>
      </c>
      <c r="LG60" s="263">
        <f t="shared" si="1478"/>
        <v>0</v>
      </c>
      <c r="LH60" s="263">
        <f t="shared" si="1478"/>
        <v>2</v>
      </c>
      <c r="LI60" s="788">
        <f t="shared" si="1479"/>
        <v>1</v>
      </c>
      <c r="LJ60" s="788">
        <f t="shared" si="1479"/>
        <v>1</v>
      </c>
      <c r="LK60" s="788">
        <f t="shared" si="1479"/>
        <v>1</v>
      </c>
      <c r="LL60" s="788">
        <f t="shared" si="1479"/>
        <v>1</v>
      </c>
      <c r="LM60" s="788">
        <f t="shared" si="1479"/>
        <v>1</v>
      </c>
      <c r="LN60" s="788">
        <f t="shared" si="1278"/>
        <v>1</v>
      </c>
      <c r="LO60" s="788">
        <f t="shared" si="1279"/>
        <v>0</v>
      </c>
      <c r="LP60" s="788">
        <f t="shared" si="1280"/>
        <v>1</v>
      </c>
      <c r="LQ60" s="788">
        <f t="shared" si="1281"/>
        <v>1</v>
      </c>
      <c r="LR60" s="788">
        <f t="shared" si="1480"/>
        <v>0</v>
      </c>
      <c r="LS60" s="788">
        <f t="shared" si="1282"/>
        <v>0</v>
      </c>
      <c r="LT60" s="788">
        <f t="shared" si="1481"/>
        <v>0</v>
      </c>
      <c r="LU60" s="900">
        <f t="shared" si="1283"/>
        <v>1</v>
      </c>
      <c r="LV60" s="900">
        <f t="shared" si="1284"/>
        <v>1</v>
      </c>
      <c r="LW60" s="900">
        <f t="shared" si="1285"/>
        <v>1</v>
      </c>
      <c r="LX60" s="900">
        <f t="shared" si="1286"/>
        <v>0</v>
      </c>
      <c r="LY60" s="900">
        <f t="shared" si="1287"/>
        <v>1</v>
      </c>
      <c r="LZ60" s="900">
        <f t="shared" si="1288"/>
        <v>1</v>
      </c>
      <c r="MA60" s="900">
        <f t="shared" si="1289"/>
        <v>1</v>
      </c>
      <c r="MB60" s="900">
        <f t="shared" si="1482"/>
        <v>1</v>
      </c>
      <c r="MC60" s="900">
        <f t="shared" si="1482"/>
        <v>1</v>
      </c>
      <c r="MD60" s="900">
        <f t="shared" si="1482"/>
        <v>1</v>
      </c>
      <c r="ME60" s="900">
        <f t="shared" si="1290"/>
        <v>0</v>
      </c>
      <c r="MF60" s="900">
        <f t="shared" si="1483"/>
        <v>1</v>
      </c>
      <c r="MG60" s="959">
        <f t="shared" si="1291"/>
        <v>0</v>
      </c>
      <c r="MH60" s="959">
        <f t="shared" si="1292"/>
        <v>1</v>
      </c>
      <c r="MI60" s="959">
        <f t="shared" si="1293"/>
        <v>0</v>
      </c>
      <c r="MJ60" s="959">
        <f t="shared" si="1294"/>
        <v>1</v>
      </c>
      <c r="MK60" s="959">
        <f t="shared" si="1295"/>
        <v>0</v>
      </c>
      <c r="ML60" s="959">
        <f t="shared" si="1484"/>
        <v>0</v>
      </c>
      <c r="MM60" s="959">
        <f t="shared" si="1296"/>
        <v>1</v>
      </c>
      <c r="MN60" s="959">
        <f t="shared" si="1297"/>
        <v>1</v>
      </c>
      <c r="MO60" s="959">
        <f t="shared" si="1298"/>
        <v>0</v>
      </c>
      <c r="MP60" s="959">
        <f t="shared" si="1299"/>
        <v>1</v>
      </c>
      <c r="MQ60" s="959">
        <f t="shared" si="1300"/>
        <v>1</v>
      </c>
      <c r="MR60" s="959">
        <f t="shared" si="1301"/>
        <v>0</v>
      </c>
      <c r="MS60" s="1155">
        <f t="shared" si="1302"/>
        <v>1</v>
      </c>
      <c r="MT60" s="1155">
        <f t="shared" si="1303"/>
        <v>0</v>
      </c>
      <c r="MU60" s="1155">
        <f t="shared" si="1304"/>
        <v>1</v>
      </c>
      <c r="MV60" s="1155">
        <f t="shared" si="1305"/>
        <v>0</v>
      </c>
      <c r="MW60" s="1155">
        <f t="shared" si="1306"/>
        <v>1</v>
      </c>
      <c r="MX60" s="1155">
        <f t="shared" si="1307"/>
        <v>0</v>
      </c>
      <c r="MY60" s="1155">
        <f t="shared" si="1308"/>
        <v>1</v>
      </c>
      <c r="MZ60" s="1155">
        <f t="shared" si="1309"/>
        <v>0</v>
      </c>
      <c r="NA60" s="1155">
        <f t="shared" si="1310"/>
        <v>1</v>
      </c>
      <c r="NB60" s="1155">
        <f t="shared" si="1311"/>
        <v>1</v>
      </c>
      <c r="NC60" s="1155">
        <f t="shared" si="1485"/>
        <v>0</v>
      </c>
      <c r="ND60" s="1155">
        <f t="shared" si="1485"/>
        <v>0</v>
      </c>
      <c r="NE60" s="1177">
        <f t="shared" si="1312"/>
        <v>0</v>
      </c>
      <c r="NF60" s="1177">
        <f t="shared" si="1313"/>
        <v>0</v>
      </c>
      <c r="NG60" s="1177">
        <f t="shared" si="1314"/>
        <v>0</v>
      </c>
      <c r="NH60" s="1177">
        <f t="shared" si="1315"/>
        <v>0</v>
      </c>
      <c r="NI60" s="1177">
        <f t="shared" si="1486"/>
        <v>0</v>
      </c>
      <c r="NJ60" s="1177">
        <f t="shared" si="1486"/>
        <v>0</v>
      </c>
      <c r="NK60" s="1177">
        <f t="shared" si="1486"/>
        <v>0</v>
      </c>
      <c r="NL60" s="1177">
        <f t="shared" si="1486"/>
        <v>0</v>
      </c>
      <c r="NM60" s="1177">
        <f t="shared" si="1486"/>
        <v>0</v>
      </c>
      <c r="NN60" s="1177">
        <f t="shared" si="1486"/>
        <v>0</v>
      </c>
      <c r="NO60" s="1177">
        <f t="shared" si="1486"/>
        <v>0</v>
      </c>
      <c r="NP60" s="1177">
        <f t="shared" si="1486"/>
        <v>0</v>
      </c>
    </row>
    <row r="61" spans="1:380" x14ac:dyDescent="0.25">
      <c r="A61" s="764"/>
      <c r="B61" s="874">
        <v>8.1</v>
      </c>
      <c r="C61" s="7"/>
      <c r="D61" s="119"/>
      <c r="E61" s="1251" t="s">
        <v>10</v>
      </c>
      <c r="F61" s="1251"/>
      <c r="G61" s="1252"/>
      <c r="H61" s="368">
        <v>43</v>
      </c>
      <c r="I61" s="70">
        <v>35</v>
      </c>
      <c r="J61" s="23">
        <v>51</v>
      </c>
      <c r="K61" s="70">
        <v>58</v>
      </c>
      <c r="L61" s="23">
        <v>35</v>
      </c>
      <c r="M61" s="70">
        <v>34</v>
      </c>
      <c r="N61" s="23">
        <v>19</v>
      </c>
      <c r="O61" s="70">
        <v>42</v>
      </c>
      <c r="P61" s="23">
        <v>38</v>
      </c>
      <c r="Q61" s="70">
        <v>39</v>
      </c>
      <c r="R61" s="23">
        <v>28</v>
      </c>
      <c r="S61" s="70">
        <v>28</v>
      </c>
      <c r="T61" s="130">
        <v>450</v>
      </c>
      <c r="U61" s="163">
        <v>37.5</v>
      </c>
      <c r="V61" s="368">
        <v>29</v>
      </c>
      <c r="W61" s="70">
        <v>29</v>
      </c>
      <c r="X61" s="23">
        <v>45</v>
      </c>
      <c r="Y61" s="70">
        <v>37</v>
      </c>
      <c r="Z61" s="23">
        <v>25</v>
      </c>
      <c r="AA61" s="70">
        <v>22</v>
      </c>
      <c r="AB61" s="23">
        <v>22</v>
      </c>
      <c r="AC61" s="70">
        <v>42</v>
      </c>
      <c r="AD61" s="23">
        <v>52</v>
      </c>
      <c r="AE61" s="70">
        <v>42</v>
      </c>
      <c r="AF61" s="23">
        <v>45</v>
      </c>
      <c r="AG61" s="70">
        <v>12</v>
      </c>
      <c r="AH61" s="130">
        <v>402</v>
      </c>
      <c r="AI61" s="163">
        <v>33.5</v>
      </c>
      <c r="AJ61" s="368">
        <v>40</v>
      </c>
      <c r="AK61" s="70">
        <v>54</v>
      </c>
      <c r="AL61" s="23">
        <v>48</v>
      </c>
      <c r="AM61" s="70">
        <v>58</v>
      </c>
      <c r="AN61" s="23">
        <v>49</v>
      </c>
      <c r="AO61" s="70">
        <v>50</v>
      </c>
      <c r="AP61" s="625">
        <v>53</v>
      </c>
      <c r="AQ61" s="70">
        <v>63</v>
      </c>
      <c r="AR61" s="625">
        <v>50</v>
      </c>
      <c r="AS61" s="70">
        <v>63</v>
      </c>
      <c r="AT61" s="625">
        <v>57</v>
      </c>
      <c r="AU61" s="70">
        <v>45</v>
      </c>
      <c r="AV61" s="130">
        <f t="shared" si="1139"/>
        <v>630</v>
      </c>
      <c r="AW61" s="163">
        <f t="shared" si="1140"/>
        <v>52.5</v>
      </c>
      <c r="AX61" s="368">
        <v>44</v>
      </c>
      <c r="AY61" s="70">
        <v>57</v>
      </c>
      <c r="AZ61" s="23">
        <v>47</v>
      </c>
      <c r="BA61" s="70">
        <v>3</v>
      </c>
      <c r="BB61" s="23">
        <v>2</v>
      </c>
      <c r="BC61" s="70">
        <v>4</v>
      </c>
      <c r="BD61" s="625">
        <v>0</v>
      </c>
      <c r="BE61" s="70">
        <v>2</v>
      </c>
      <c r="BF61" s="625">
        <v>2</v>
      </c>
      <c r="BG61" s="70">
        <v>3</v>
      </c>
      <c r="BH61" s="625">
        <v>2</v>
      </c>
      <c r="BI61" s="70">
        <v>2</v>
      </c>
      <c r="BJ61" s="130">
        <f t="shared" si="1143"/>
        <v>168</v>
      </c>
      <c r="BK61" s="163">
        <f t="shared" si="1144"/>
        <v>14</v>
      </c>
      <c r="BL61" s="368">
        <v>3</v>
      </c>
      <c r="BM61" s="70">
        <v>2</v>
      </c>
      <c r="BN61" s="23">
        <v>3</v>
      </c>
      <c r="BO61" s="70">
        <v>2</v>
      </c>
      <c r="BP61" s="23">
        <v>2</v>
      </c>
      <c r="BQ61" s="70">
        <v>2</v>
      </c>
      <c r="BR61" s="625">
        <v>2</v>
      </c>
      <c r="BS61" s="70">
        <v>1</v>
      </c>
      <c r="BT61" s="625">
        <v>5</v>
      </c>
      <c r="BU61" s="625">
        <v>2</v>
      </c>
      <c r="BV61" s="625">
        <v>5</v>
      </c>
      <c r="BW61" s="625">
        <v>3</v>
      </c>
      <c r="BX61" s="130">
        <f t="shared" si="1151"/>
        <v>32</v>
      </c>
      <c r="BY61" s="163">
        <f t="shared" si="1152"/>
        <v>2.6666666666666665</v>
      </c>
      <c r="BZ61" s="625">
        <v>2</v>
      </c>
      <c r="CA61" s="70">
        <v>2</v>
      </c>
      <c r="CB61" s="23">
        <v>2</v>
      </c>
      <c r="CC61" s="70">
        <v>3</v>
      </c>
      <c r="CD61" s="23">
        <v>2</v>
      </c>
      <c r="CE61" s="950">
        <v>2</v>
      </c>
      <c r="CF61" s="952">
        <v>2</v>
      </c>
      <c r="CG61" s="950">
        <v>2</v>
      </c>
      <c r="CH61" s="952">
        <v>2</v>
      </c>
      <c r="CI61" s="952">
        <v>3</v>
      </c>
      <c r="CJ61" s="952">
        <v>2</v>
      </c>
      <c r="CK61" s="952">
        <v>2</v>
      </c>
      <c r="CL61" s="953">
        <f t="shared" si="1159"/>
        <v>26</v>
      </c>
      <c r="CM61" s="163">
        <f t="shared" si="1160"/>
        <v>2.1666666666666665</v>
      </c>
      <c r="CN61" s="625">
        <v>3</v>
      </c>
      <c r="CO61" s="70">
        <v>3</v>
      </c>
      <c r="CP61" s="23">
        <v>3</v>
      </c>
      <c r="CQ61" s="70">
        <v>3</v>
      </c>
      <c r="CR61" s="1013">
        <v>2</v>
      </c>
      <c r="CS61" s="1014">
        <v>2</v>
      </c>
      <c r="CT61" s="1015">
        <v>2</v>
      </c>
      <c r="CU61" s="1014">
        <v>2</v>
      </c>
      <c r="CV61" s="1111">
        <v>2</v>
      </c>
      <c r="CW61" s="1112">
        <v>2</v>
      </c>
      <c r="CX61" s="1111">
        <v>2</v>
      </c>
      <c r="CY61" s="1113">
        <v>2</v>
      </c>
      <c r="CZ61" s="1109">
        <f t="shared" si="1167"/>
        <v>28</v>
      </c>
      <c r="DA61" s="1110">
        <f t="shared" si="1168"/>
        <v>2.3333333333333335</v>
      </c>
      <c r="DB61" s="1015">
        <v>2</v>
      </c>
      <c r="DC61" s="1014">
        <v>2</v>
      </c>
      <c r="DD61" s="1013">
        <v>3</v>
      </c>
      <c r="DE61" s="1014">
        <v>2</v>
      </c>
      <c r="DF61" s="1013">
        <v>2</v>
      </c>
      <c r="DG61" s="1014">
        <v>2</v>
      </c>
      <c r="DH61" s="1015">
        <v>2</v>
      </c>
      <c r="DI61" s="1014">
        <v>2</v>
      </c>
      <c r="DJ61" s="1015">
        <v>3</v>
      </c>
      <c r="DK61" s="1014">
        <v>2</v>
      </c>
      <c r="DL61" s="1015">
        <v>2</v>
      </c>
      <c r="DM61" s="1014"/>
      <c r="DN61" s="1016">
        <f t="shared" si="1175"/>
        <v>24</v>
      </c>
      <c r="DO61" s="163">
        <f t="shared" si="1176"/>
        <v>2.1818181818181817</v>
      </c>
      <c r="DP61" s="1015"/>
      <c r="DQ61" s="1014"/>
      <c r="DR61" s="1013"/>
      <c r="DS61" s="1014"/>
      <c r="DT61" s="1013"/>
      <c r="DU61" s="1014"/>
      <c r="DV61" s="1015"/>
      <c r="DW61" s="1014"/>
      <c r="DX61" s="1015"/>
      <c r="DY61" s="1014"/>
      <c r="DZ61" s="1015"/>
      <c r="EA61" s="1014"/>
      <c r="EB61" s="1016">
        <f t="shared" si="1177"/>
        <v>0</v>
      </c>
      <c r="EC61" s="163" t="e">
        <f t="shared" si="1178"/>
        <v>#DIV/0!</v>
      </c>
      <c r="ED61" s="674">
        <f t="shared" si="1249"/>
        <v>-1</v>
      </c>
      <c r="EE61" s="663">
        <f t="shared" si="1468"/>
        <v>-2.2222222222222223E-2</v>
      </c>
      <c r="EF61" s="674">
        <f t="shared" si="1250"/>
        <v>13</v>
      </c>
      <c r="EG61" s="663">
        <f t="shared" si="1251"/>
        <v>0.29545454545454547</v>
      </c>
      <c r="EH61" s="674">
        <f t="shared" si="1252"/>
        <v>-10</v>
      </c>
      <c r="EI61" s="663">
        <f t="shared" si="1253"/>
        <v>-0.17543859649122806</v>
      </c>
      <c r="EJ61" s="674">
        <f t="shared" si="1254"/>
        <v>-44</v>
      </c>
      <c r="EK61" s="663">
        <f t="shared" si="1255"/>
        <v>-0.93617021276595747</v>
      </c>
      <c r="EL61" s="674">
        <f t="shared" si="1256"/>
        <v>-1</v>
      </c>
      <c r="EM61" s="663">
        <f>EL61/BA61</f>
        <v>-0.33333333333333331</v>
      </c>
      <c r="EN61" s="674">
        <f t="shared" si="1257"/>
        <v>2</v>
      </c>
      <c r="EO61" s="663">
        <f t="shared" si="1487"/>
        <v>1</v>
      </c>
      <c r="EP61" s="674">
        <f t="shared" si="1258"/>
        <v>-4</v>
      </c>
      <c r="EQ61" s="663">
        <f>EP61/BC61</f>
        <v>-1</v>
      </c>
      <c r="ER61" s="674">
        <f t="shared" si="1259"/>
        <v>2</v>
      </c>
      <c r="ES61" s="663">
        <v>1</v>
      </c>
      <c r="ET61" s="674">
        <f t="shared" si="1260"/>
        <v>0</v>
      </c>
      <c r="EU61" s="663">
        <f t="shared" si="1261"/>
        <v>0</v>
      </c>
      <c r="EV61" s="674">
        <f t="shared" si="1262"/>
        <v>1</v>
      </c>
      <c r="EW61" s="109">
        <f t="shared" si="1263"/>
        <v>0.5</v>
      </c>
      <c r="EX61" s="674">
        <f t="shared" si="1264"/>
        <v>-1</v>
      </c>
      <c r="EY61" s="663">
        <f t="shared" si="1265"/>
        <v>-0.33333333333333331</v>
      </c>
      <c r="EZ61" s="674">
        <f t="shared" si="1266"/>
        <v>0</v>
      </c>
      <c r="FA61" s="663">
        <f>EZ61/BH61</f>
        <v>0</v>
      </c>
      <c r="FB61" s="674">
        <f t="shared" si="1267"/>
        <v>1</v>
      </c>
      <c r="FC61" s="663">
        <f t="shared" si="1268"/>
        <v>0.5</v>
      </c>
      <c r="FD61" s="324">
        <f t="shared" si="1269"/>
        <v>-1</v>
      </c>
      <c r="FE61" s="402">
        <f t="shared" si="1270"/>
        <v>-0.33333333333333331</v>
      </c>
      <c r="FF61" s="324">
        <f t="shared" si="1271"/>
        <v>1</v>
      </c>
      <c r="FG61" s="402">
        <f t="shared" si="1272"/>
        <v>0.5</v>
      </c>
      <c r="FH61" s="324">
        <f t="shared" si="1273"/>
        <v>-1</v>
      </c>
      <c r="FI61" s="402">
        <f t="shared" si="1274"/>
        <v>-0.33333333333333331</v>
      </c>
      <c r="FJ61" s="324">
        <f t="shared" si="1275"/>
        <v>0</v>
      </c>
      <c r="FK61" s="402">
        <f t="shared" si="1469"/>
        <v>0</v>
      </c>
      <c r="FL61" s="324">
        <f t="shared" si="1179"/>
        <v>0</v>
      </c>
      <c r="FM61" s="402">
        <f t="shared" si="1276"/>
        <v>0</v>
      </c>
      <c r="FN61" s="324">
        <f t="shared" si="1180"/>
        <v>0</v>
      </c>
      <c r="FO61" s="402">
        <f>FN61/BQ61</f>
        <v>0</v>
      </c>
      <c r="FP61" s="324">
        <f t="shared" si="1181"/>
        <v>-1</v>
      </c>
      <c r="FQ61" s="402">
        <f>FP61/BR61</f>
        <v>-0.5</v>
      </c>
      <c r="FR61" s="324">
        <f t="shared" si="1182"/>
        <v>4</v>
      </c>
      <c r="FS61" s="402">
        <f t="shared" si="1277"/>
        <v>4</v>
      </c>
      <c r="FT61" s="324">
        <f t="shared" si="1183"/>
        <v>-3</v>
      </c>
      <c r="FU61" s="402">
        <f t="shared" si="1470"/>
        <v>-0.6</v>
      </c>
      <c r="FV61" s="324">
        <f t="shared" si="1184"/>
        <v>3</v>
      </c>
      <c r="FW61" s="402">
        <f>FV61/BU61</f>
        <v>1.5</v>
      </c>
      <c r="FX61" s="324">
        <f t="shared" si="1186"/>
        <v>-2</v>
      </c>
      <c r="FY61" s="402">
        <f>FX61/BV61</f>
        <v>-0.4</v>
      </c>
      <c r="FZ61" s="324">
        <f t="shared" si="1187"/>
        <v>-1</v>
      </c>
      <c r="GA61" s="402">
        <f>FZ61/BW61</f>
        <v>-0.33333333333333331</v>
      </c>
      <c r="GB61" s="324">
        <f t="shared" si="1188"/>
        <v>0</v>
      </c>
      <c r="GC61" s="402">
        <f>GB61/BZ61</f>
        <v>0</v>
      </c>
      <c r="GD61" s="324">
        <f t="shared" si="1189"/>
        <v>0</v>
      </c>
      <c r="GE61" s="402">
        <f t="shared" si="1471"/>
        <v>0</v>
      </c>
      <c r="GF61" s="324">
        <f t="shared" si="1190"/>
        <v>1</v>
      </c>
      <c r="GG61" s="402">
        <f>GF61/CB61</f>
        <v>0.5</v>
      </c>
      <c r="GH61" s="324">
        <f t="shared" si="1191"/>
        <v>-1</v>
      </c>
      <c r="GI61" s="402">
        <f>GH61/CC61</f>
        <v>-0.33333333333333331</v>
      </c>
      <c r="GJ61" s="324">
        <f t="shared" si="1192"/>
        <v>0</v>
      </c>
      <c r="GK61" s="402">
        <f t="shared" si="1246"/>
        <v>0</v>
      </c>
      <c r="GL61" s="324">
        <f t="shared" si="1193"/>
        <v>0</v>
      </c>
      <c r="GM61" s="402">
        <f>GL61/CE61</f>
        <v>0</v>
      </c>
      <c r="GN61" s="324">
        <f t="shared" si="1194"/>
        <v>0</v>
      </c>
      <c r="GO61" s="402">
        <f>GN61/CF61</f>
        <v>0</v>
      </c>
      <c r="GP61" s="324">
        <f t="shared" si="1195"/>
        <v>0</v>
      </c>
      <c r="GQ61" s="402">
        <f t="shared" si="1247"/>
        <v>0</v>
      </c>
      <c r="GR61" s="324">
        <f t="shared" si="1196"/>
        <v>1</v>
      </c>
      <c r="GS61" s="402">
        <f t="shared" si="1197"/>
        <v>0.5</v>
      </c>
      <c r="GT61" s="324">
        <f t="shared" si="1198"/>
        <v>-1</v>
      </c>
      <c r="GU61" s="402">
        <f t="shared" si="1472"/>
        <v>-0.33333333333333331</v>
      </c>
      <c r="GV61" s="324">
        <f t="shared" si="1199"/>
        <v>0</v>
      </c>
      <c r="GW61" s="402">
        <f t="shared" si="1200"/>
        <v>0</v>
      </c>
      <c r="GX61" s="324">
        <f t="shared" si="1201"/>
        <v>1</v>
      </c>
      <c r="GY61" s="402">
        <f t="shared" si="1473"/>
        <v>0.5</v>
      </c>
      <c r="GZ61" s="324">
        <f t="shared" si="1202"/>
        <v>0</v>
      </c>
      <c r="HA61" s="402">
        <f>GZ61/CN61</f>
        <v>0</v>
      </c>
      <c r="HB61" s="324">
        <f t="shared" si="1203"/>
        <v>0</v>
      </c>
      <c r="HC61" s="402">
        <f t="shared" si="1474"/>
        <v>0</v>
      </c>
      <c r="HD61" s="324">
        <f t="shared" si="1204"/>
        <v>0</v>
      </c>
      <c r="HE61" s="402">
        <f>HD61/CP61</f>
        <v>0</v>
      </c>
      <c r="HF61" s="324">
        <f t="shared" si="1205"/>
        <v>-1</v>
      </c>
      <c r="HG61" s="402">
        <f t="shared" si="1475"/>
        <v>-0.33333333333333331</v>
      </c>
      <c r="HH61" s="324">
        <f t="shared" si="1206"/>
        <v>0</v>
      </c>
      <c r="HI61" s="402">
        <f>HH61/CR61</f>
        <v>0</v>
      </c>
      <c r="HJ61" s="324">
        <f t="shared" si="1207"/>
        <v>0</v>
      </c>
      <c r="HK61" s="402">
        <f>HJ61/CS61</f>
        <v>0</v>
      </c>
      <c r="HL61" s="324">
        <f t="shared" si="1208"/>
        <v>0</v>
      </c>
      <c r="HM61" s="402">
        <f>HL61/CT61</f>
        <v>0</v>
      </c>
      <c r="HN61" s="324">
        <f t="shared" si="1209"/>
        <v>0</v>
      </c>
      <c r="HO61" s="402">
        <f t="shared" si="1248"/>
        <v>0</v>
      </c>
      <c r="HP61" s="324">
        <f t="shared" si="1210"/>
        <v>0</v>
      </c>
      <c r="HQ61" s="402">
        <f>HP61/CV61</f>
        <v>0</v>
      </c>
      <c r="HR61" s="324">
        <f t="shared" si="1211"/>
        <v>0</v>
      </c>
      <c r="HS61" s="402">
        <f t="shared" si="1476"/>
        <v>0</v>
      </c>
      <c r="HT61" s="324">
        <f t="shared" si="1212"/>
        <v>0</v>
      </c>
      <c r="HU61" s="402">
        <f>HT61/CX61</f>
        <v>0</v>
      </c>
      <c r="HV61" s="324">
        <f t="shared" si="1213"/>
        <v>0</v>
      </c>
      <c r="HW61" s="402">
        <f>HV61/CY61</f>
        <v>0</v>
      </c>
      <c r="HX61" s="324">
        <f t="shared" si="1214"/>
        <v>0</v>
      </c>
      <c r="HY61" s="402">
        <f>HX61/DB61</f>
        <v>0</v>
      </c>
      <c r="HZ61" s="324">
        <f t="shared" si="1215"/>
        <v>1</v>
      </c>
      <c r="IA61" s="402">
        <f>HZ61/DD61</f>
        <v>0.33333333333333331</v>
      </c>
      <c r="IB61" s="324">
        <f t="shared" si="1216"/>
        <v>-1</v>
      </c>
      <c r="IC61" s="402">
        <f>IB61/DD61</f>
        <v>-0.33333333333333331</v>
      </c>
      <c r="ID61" s="324">
        <f t="shared" si="1217"/>
        <v>0</v>
      </c>
      <c r="IE61" s="402">
        <f>ID61/DO61</f>
        <v>0</v>
      </c>
      <c r="IF61" s="324">
        <f t="shared" si="1218"/>
        <v>0</v>
      </c>
      <c r="IG61" s="402">
        <f t="shared" si="1219"/>
        <v>0</v>
      </c>
      <c r="IH61" s="324">
        <f t="shared" si="1220"/>
        <v>0</v>
      </c>
      <c r="II61" s="402">
        <f t="shared" si="1221"/>
        <v>0</v>
      </c>
      <c r="IJ61" s="324">
        <f t="shared" si="1222"/>
        <v>0</v>
      </c>
      <c r="IK61" s="402">
        <f t="shared" si="1223"/>
        <v>0</v>
      </c>
      <c r="IL61" s="324">
        <f t="shared" si="1224"/>
        <v>1</v>
      </c>
      <c r="IM61" s="402">
        <f t="shared" si="1225"/>
        <v>0.5</v>
      </c>
      <c r="IN61" s="324">
        <f t="shared" si="1226"/>
        <v>-1</v>
      </c>
      <c r="IO61" s="402">
        <f t="shared" si="1227"/>
        <v>-0.33333333333333331</v>
      </c>
      <c r="IP61" s="324">
        <f t="shared" si="1228"/>
        <v>0</v>
      </c>
      <c r="IQ61" s="402">
        <f t="shared" si="1229"/>
        <v>0</v>
      </c>
      <c r="IR61" s="324">
        <f t="shared" si="1230"/>
        <v>43.063829787234042</v>
      </c>
      <c r="IS61" s="402">
        <f t="shared" si="1231"/>
        <v>-0.97872340425531912</v>
      </c>
      <c r="IT61" s="324">
        <f t="shared" si="317"/>
        <v>0</v>
      </c>
      <c r="IU61" s="402" t="e">
        <f t="shared" si="318"/>
        <v>#DIV/0!</v>
      </c>
      <c r="IV61" s="324">
        <f t="shared" si="319"/>
        <v>0</v>
      </c>
      <c r="IW61" s="402" t="e">
        <f t="shared" si="320"/>
        <v>#DIV/0!</v>
      </c>
      <c r="IX61" s="324">
        <f t="shared" si="321"/>
        <v>0</v>
      </c>
      <c r="IY61" s="402" t="e">
        <f t="shared" si="322"/>
        <v>#DIV/0!</v>
      </c>
      <c r="IZ61" s="324">
        <f t="shared" si="323"/>
        <v>0</v>
      </c>
      <c r="JA61" s="402" t="e">
        <f t="shared" si="324"/>
        <v>#DIV/0!</v>
      </c>
      <c r="JB61" s="324">
        <f t="shared" si="325"/>
        <v>0</v>
      </c>
      <c r="JC61" s="402" t="e">
        <f t="shared" si="326"/>
        <v>#DIV/0!</v>
      </c>
      <c r="JD61" s="324">
        <f t="shared" si="327"/>
        <v>0</v>
      </c>
      <c r="JE61" s="402" t="e">
        <f t="shared" si="328"/>
        <v>#DIV/0!</v>
      </c>
      <c r="JF61" s="324">
        <f t="shared" si="329"/>
        <v>0</v>
      </c>
      <c r="JG61" s="402" t="e">
        <f t="shared" si="330"/>
        <v>#DIV/0!</v>
      </c>
      <c r="JH61" s="324">
        <f t="shared" si="331"/>
        <v>0</v>
      </c>
      <c r="JI61" s="402" t="e">
        <f t="shared" si="332"/>
        <v>#DIV/0!</v>
      </c>
      <c r="JJ61" s="324">
        <f t="shared" si="333"/>
        <v>0</v>
      </c>
      <c r="JK61" s="402" t="e">
        <f t="shared" si="334"/>
        <v>#DIV/0!</v>
      </c>
      <c r="JL61" s="324">
        <f t="shared" si="335"/>
        <v>0</v>
      </c>
      <c r="JM61" s="402" t="e">
        <f t="shared" si="336"/>
        <v>#DIV/0!</v>
      </c>
      <c r="JN61" s="324">
        <f t="shared" si="337"/>
        <v>0</v>
      </c>
      <c r="JO61" s="402" t="e">
        <f t="shared" si="338"/>
        <v>#DIV/0!</v>
      </c>
      <c r="JP61" s="324">
        <f t="shared" si="339"/>
        <v>0</v>
      </c>
      <c r="JQ61" s="402" t="e">
        <f t="shared" si="340"/>
        <v>#DIV/0!</v>
      </c>
      <c r="JR61" s="952">
        <f t="shared" si="1232"/>
        <v>2</v>
      </c>
      <c r="JS61" s="1079">
        <f t="shared" si="1233"/>
        <v>2</v>
      </c>
      <c r="JT61" s="122">
        <f t="shared" si="1234"/>
        <v>0</v>
      </c>
      <c r="JU61" s="949">
        <f t="shared" si="1235"/>
        <v>0</v>
      </c>
      <c r="JV61" s="698"/>
      <c r="JW61" s="698"/>
      <c r="JX61" s="698"/>
      <c r="JY61" t="str">
        <f t="shared" si="1236"/>
        <v>Time</v>
      </c>
      <c r="JZ61" s="262" t="e">
        <f>#REF!</f>
        <v>#REF!</v>
      </c>
      <c r="KA61" s="262" t="e">
        <f>#REF!</f>
        <v>#REF!</v>
      </c>
      <c r="KB61" s="262" t="e">
        <f>#REF!</f>
        <v>#REF!</v>
      </c>
      <c r="KC61" s="262" t="e">
        <f>#REF!</f>
        <v>#REF!</v>
      </c>
      <c r="KD61" s="262" t="e">
        <f>#REF!</f>
        <v>#REF!</v>
      </c>
      <c r="KE61" s="262" t="e">
        <f>#REF!</f>
        <v>#REF!</v>
      </c>
      <c r="KF61" s="262" t="e">
        <f>#REF!</f>
        <v>#REF!</v>
      </c>
      <c r="KG61" s="262" t="e">
        <f>#REF!</f>
        <v>#REF!</v>
      </c>
      <c r="KH61" s="262" t="e">
        <f>#REF!</f>
        <v>#REF!</v>
      </c>
      <c r="KI61" s="262" t="e">
        <f>#REF!</f>
        <v>#REF!</v>
      </c>
      <c r="KJ61" s="262" t="e">
        <f>#REF!</f>
        <v>#REF!</v>
      </c>
      <c r="KK61" s="263">
        <f t="shared" si="1477"/>
        <v>40</v>
      </c>
      <c r="KL61" s="263">
        <f t="shared" si="1477"/>
        <v>54</v>
      </c>
      <c r="KM61" s="263">
        <f t="shared" si="1477"/>
        <v>48</v>
      </c>
      <c r="KN61" s="263">
        <f t="shared" si="1477"/>
        <v>58</v>
      </c>
      <c r="KO61" s="263">
        <f t="shared" si="1477"/>
        <v>49</v>
      </c>
      <c r="KP61" s="263">
        <f t="shared" si="1477"/>
        <v>50</v>
      </c>
      <c r="KQ61" s="263">
        <f t="shared" si="1477"/>
        <v>53</v>
      </c>
      <c r="KR61" s="263">
        <f t="shared" si="1477"/>
        <v>63</v>
      </c>
      <c r="KS61" s="263">
        <f t="shared" si="1477"/>
        <v>50</v>
      </c>
      <c r="KT61" s="263">
        <f t="shared" si="1477"/>
        <v>63</v>
      </c>
      <c r="KU61" s="263">
        <f t="shared" si="1477"/>
        <v>57</v>
      </c>
      <c r="KV61" s="263">
        <f t="shared" si="1477"/>
        <v>45</v>
      </c>
      <c r="KW61" s="263">
        <f t="shared" si="1478"/>
        <v>44</v>
      </c>
      <c r="KX61" s="263">
        <f t="shared" si="1478"/>
        <v>57</v>
      </c>
      <c r="KY61" s="263">
        <f t="shared" si="1478"/>
        <v>47</v>
      </c>
      <c r="KZ61" s="263">
        <f t="shared" si="1478"/>
        <v>3</v>
      </c>
      <c r="LA61" s="263">
        <f t="shared" si="1478"/>
        <v>2</v>
      </c>
      <c r="LB61" s="263">
        <f t="shared" si="1478"/>
        <v>4</v>
      </c>
      <c r="LC61" s="263">
        <f t="shared" si="1478"/>
        <v>0</v>
      </c>
      <c r="LD61" s="263">
        <f t="shared" si="1478"/>
        <v>2</v>
      </c>
      <c r="LE61" s="263">
        <f t="shared" si="1478"/>
        <v>2</v>
      </c>
      <c r="LF61" s="263">
        <f t="shared" si="1478"/>
        <v>3</v>
      </c>
      <c r="LG61" s="263">
        <f t="shared" si="1478"/>
        <v>2</v>
      </c>
      <c r="LH61" s="263">
        <f t="shared" si="1478"/>
        <v>2</v>
      </c>
      <c r="LI61" s="788">
        <f t="shared" si="1479"/>
        <v>3</v>
      </c>
      <c r="LJ61" s="788">
        <f t="shared" si="1479"/>
        <v>2</v>
      </c>
      <c r="LK61" s="788">
        <f t="shared" si="1479"/>
        <v>3</v>
      </c>
      <c r="LL61" s="788">
        <f t="shared" si="1479"/>
        <v>2</v>
      </c>
      <c r="LM61" s="788">
        <f t="shared" si="1479"/>
        <v>2</v>
      </c>
      <c r="LN61" s="788">
        <f t="shared" si="1278"/>
        <v>2</v>
      </c>
      <c r="LO61" s="788">
        <f t="shared" si="1279"/>
        <v>2</v>
      </c>
      <c r="LP61" s="788">
        <f t="shared" si="1280"/>
        <v>1</v>
      </c>
      <c r="LQ61" s="788">
        <f t="shared" si="1281"/>
        <v>5</v>
      </c>
      <c r="LR61" s="788">
        <f t="shared" si="1480"/>
        <v>2</v>
      </c>
      <c r="LS61" s="788">
        <f t="shared" si="1282"/>
        <v>5</v>
      </c>
      <c r="LT61" s="788">
        <f t="shared" si="1481"/>
        <v>3</v>
      </c>
      <c r="LU61" s="900">
        <f t="shared" si="1283"/>
        <v>2</v>
      </c>
      <c r="LV61" s="900">
        <f t="shared" si="1284"/>
        <v>2</v>
      </c>
      <c r="LW61" s="900">
        <f t="shared" si="1285"/>
        <v>2</v>
      </c>
      <c r="LX61" s="900">
        <f t="shared" si="1286"/>
        <v>3</v>
      </c>
      <c r="LY61" s="900">
        <f t="shared" si="1287"/>
        <v>2</v>
      </c>
      <c r="LZ61" s="900">
        <f t="shared" si="1288"/>
        <v>2</v>
      </c>
      <c r="MA61" s="900">
        <f t="shared" si="1289"/>
        <v>2</v>
      </c>
      <c r="MB61" s="900">
        <f t="shared" si="1482"/>
        <v>2</v>
      </c>
      <c r="MC61" s="900">
        <f t="shared" si="1482"/>
        <v>2</v>
      </c>
      <c r="MD61" s="900">
        <f t="shared" si="1482"/>
        <v>3</v>
      </c>
      <c r="ME61" s="900">
        <f t="shared" si="1290"/>
        <v>2</v>
      </c>
      <c r="MF61" s="900">
        <f t="shared" si="1483"/>
        <v>2</v>
      </c>
      <c r="MG61" s="959">
        <f t="shared" si="1291"/>
        <v>3</v>
      </c>
      <c r="MH61" s="959">
        <f t="shared" si="1292"/>
        <v>3</v>
      </c>
      <c r="MI61" s="959">
        <f t="shared" si="1293"/>
        <v>3</v>
      </c>
      <c r="MJ61" s="959">
        <f t="shared" si="1294"/>
        <v>3</v>
      </c>
      <c r="MK61" s="959">
        <f t="shared" si="1295"/>
        <v>2</v>
      </c>
      <c r="ML61" s="959">
        <f t="shared" si="1484"/>
        <v>2</v>
      </c>
      <c r="MM61" s="959">
        <f t="shared" si="1296"/>
        <v>2</v>
      </c>
      <c r="MN61" s="959">
        <f t="shared" si="1297"/>
        <v>2</v>
      </c>
      <c r="MO61" s="959">
        <f t="shared" si="1298"/>
        <v>2</v>
      </c>
      <c r="MP61" s="959">
        <f t="shared" si="1299"/>
        <v>2</v>
      </c>
      <c r="MQ61" s="959">
        <f t="shared" si="1300"/>
        <v>2</v>
      </c>
      <c r="MR61" s="959">
        <f t="shared" si="1301"/>
        <v>2</v>
      </c>
      <c r="MS61" s="1155">
        <f t="shared" si="1302"/>
        <v>2</v>
      </c>
      <c r="MT61" s="1155">
        <f t="shared" si="1303"/>
        <v>2</v>
      </c>
      <c r="MU61" s="1155">
        <f t="shared" si="1304"/>
        <v>3</v>
      </c>
      <c r="MV61" s="1155">
        <f t="shared" si="1305"/>
        <v>2</v>
      </c>
      <c r="MW61" s="1155">
        <f t="shared" si="1306"/>
        <v>2</v>
      </c>
      <c r="MX61" s="1155">
        <f t="shared" si="1307"/>
        <v>2</v>
      </c>
      <c r="MY61" s="1155">
        <f t="shared" si="1308"/>
        <v>2</v>
      </c>
      <c r="MZ61" s="1155">
        <f t="shared" si="1309"/>
        <v>2</v>
      </c>
      <c r="NA61" s="1155">
        <f t="shared" si="1310"/>
        <v>3</v>
      </c>
      <c r="NB61" s="1155">
        <f t="shared" si="1311"/>
        <v>2</v>
      </c>
      <c r="NC61" s="1155">
        <f t="shared" si="1485"/>
        <v>2</v>
      </c>
      <c r="ND61" s="1155">
        <f t="shared" si="1485"/>
        <v>0</v>
      </c>
      <c r="NE61" s="1177">
        <f t="shared" si="1312"/>
        <v>0</v>
      </c>
      <c r="NF61" s="1177">
        <f t="shared" si="1313"/>
        <v>0</v>
      </c>
      <c r="NG61" s="1177">
        <f t="shared" si="1314"/>
        <v>0</v>
      </c>
      <c r="NH61" s="1177">
        <f t="shared" si="1315"/>
        <v>0</v>
      </c>
      <c r="NI61" s="1177">
        <f t="shared" si="1486"/>
        <v>0</v>
      </c>
      <c r="NJ61" s="1177">
        <f t="shared" si="1486"/>
        <v>0</v>
      </c>
      <c r="NK61" s="1177">
        <f t="shared" si="1486"/>
        <v>0</v>
      </c>
      <c r="NL61" s="1177">
        <f t="shared" si="1486"/>
        <v>0</v>
      </c>
      <c r="NM61" s="1177">
        <f t="shared" si="1486"/>
        <v>0</v>
      </c>
      <c r="NN61" s="1177">
        <f t="shared" si="1486"/>
        <v>0</v>
      </c>
      <c r="NO61" s="1177">
        <f t="shared" si="1486"/>
        <v>0</v>
      </c>
      <c r="NP61" s="1177">
        <f t="shared" si="1486"/>
        <v>0</v>
      </c>
    </row>
    <row r="62" spans="1:380" s="2" customFormat="1" x14ac:dyDescent="0.25">
      <c r="A62" s="764"/>
      <c r="B62" s="874">
        <v>8.11</v>
      </c>
      <c r="C62" s="7"/>
      <c r="D62" s="119"/>
      <c r="E62" s="1251" t="s">
        <v>175</v>
      </c>
      <c r="F62" s="1251"/>
      <c r="G62" s="1252"/>
      <c r="H62" s="368">
        <v>1</v>
      </c>
      <c r="I62" s="70">
        <v>1</v>
      </c>
      <c r="J62" s="23">
        <v>2</v>
      </c>
      <c r="K62" s="70">
        <v>0</v>
      </c>
      <c r="L62" s="23">
        <v>1</v>
      </c>
      <c r="M62" s="70">
        <v>0</v>
      </c>
      <c r="N62" s="23">
        <v>1</v>
      </c>
      <c r="O62" s="70">
        <v>1</v>
      </c>
      <c r="P62" s="23">
        <v>1</v>
      </c>
      <c r="Q62" s="70">
        <v>1</v>
      </c>
      <c r="R62" s="23">
        <v>0</v>
      </c>
      <c r="S62" s="70">
        <v>1</v>
      </c>
      <c r="T62" s="130">
        <v>10</v>
      </c>
      <c r="U62" s="163">
        <v>0.83333333333333337</v>
      </c>
      <c r="V62" s="368">
        <v>0</v>
      </c>
      <c r="W62" s="70">
        <v>1</v>
      </c>
      <c r="X62" s="23">
        <v>1</v>
      </c>
      <c r="Y62" s="70">
        <v>1</v>
      </c>
      <c r="Z62" s="23">
        <v>0</v>
      </c>
      <c r="AA62" s="70">
        <v>1</v>
      </c>
      <c r="AB62" s="23">
        <v>1</v>
      </c>
      <c r="AC62" s="70">
        <v>1</v>
      </c>
      <c r="AD62" s="23">
        <v>1</v>
      </c>
      <c r="AE62" s="70">
        <v>1</v>
      </c>
      <c r="AF62" s="23">
        <v>2</v>
      </c>
      <c r="AG62" s="70">
        <v>0</v>
      </c>
      <c r="AH62" s="130">
        <v>10</v>
      </c>
      <c r="AI62" s="163">
        <v>0.83333333333333337</v>
      </c>
      <c r="AJ62" s="368">
        <v>1</v>
      </c>
      <c r="AK62" s="70">
        <v>1</v>
      </c>
      <c r="AL62" s="23">
        <v>1</v>
      </c>
      <c r="AM62" s="70">
        <v>2</v>
      </c>
      <c r="AN62" s="23">
        <v>0</v>
      </c>
      <c r="AO62" s="70">
        <v>1</v>
      </c>
      <c r="AP62" s="625">
        <v>1</v>
      </c>
      <c r="AQ62" s="70">
        <v>1</v>
      </c>
      <c r="AR62" s="625">
        <v>1</v>
      </c>
      <c r="AS62" s="70">
        <v>1</v>
      </c>
      <c r="AT62" s="625">
        <v>1</v>
      </c>
      <c r="AU62" s="70">
        <v>2</v>
      </c>
      <c r="AV62" s="130">
        <f t="shared" si="1139"/>
        <v>13</v>
      </c>
      <c r="AW62" s="163">
        <f t="shared" si="1140"/>
        <v>1.0833333333333333</v>
      </c>
      <c r="AX62" s="368">
        <v>1</v>
      </c>
      <c r="AY62" s="70">
        <v>1</v>
      </c>
      <c r="AZ62" s="23">
        <v>1</v>
      </c>
      <c r="BA62" s="70">
        <v>2</v>
      </c>
      <c r="BB62" s="23">
        <v>1</v>
      </c>
      <c r="BC62" s="70">
        <v>0</v>
      </c>
      <c r="BD62" s="625">
        <v>0</v>
      </c>
      <c r="BE62" s="70">
        <v>1</v>
      </c>
      <c r="BF62" s="625">
        <v>1</v>
      </c>
      <c r="BG62" s="70">
        <v>1</v>
      </c>
      <c r="BH62" s="625">
        <v>1</v>
      </c>
      <c r="BI62" s="70">
        <v>2</v>
      </c>
      <c r="BJ62" s="130">
        <f t="shared" si="1143"/>
        <v>12</v>
      </c>
      <c r="BK62" s="163">
        <f t="shared" si="1144"/>
        <v>1</v>
      </c>
      <c r="BL62" s="368">
        <v>1</v>
      </c>
      <c r="BM62" s="70">
        <v>1</v>
      </c>
      <c r="BN62" s="23">
        <v>1</v>
      </c>
      <c r="BO62" s="70">
        <v>1</v>
      </c>
      <c r="BP62" s="23">
        <v>1</v>
      </c>
      <c r="BQ62" s="70">
        <v>0</v>
      </c>
      <c r="BR62" s="625">
        <v>0</v>
      </c>
      <c r="BS62" s="70">
        <v>1</v>
      </c>
      <c r="BT62" s="625">
        <v>2</v>
      </c>
      <c r="BU62" s="625">
        <v>0</v>
      </c>
      <c r="BV62" s="625">
        <v>0</v>
      </c>
      <c r="BW62" s="625">
        <v>0</v>
      </c>
      <c r="BX62" s="130">
        <f t="shared" si="1151"/>
        <v>8</v>
      </c>
      <c r="BY62" s="163">
        <f t="shared" si="1152"/>
        <v>0.66666666666666663</v>
      </c>
      <c r="BZ62" s="625">
        <v>0</v>
      </c>
      <c r="CA62" s="70">
        <v>1</v>
      </c>
      <c r="CB62" s="23">
        <v>0</v>
      </c>
      <c r="CC62" s="950">
        <v>0</v>
      </c>
      <c r="CD62" s="23">
        <v>1</v>
      </c>
      <c r="CE62" s="950">
        <v>0</v>
      </c>
      <c r="CF62" s="952">
        <v>0</v>
      </c>
      <c r="CG62" s="950">
        <v>0</v>
      </c>
      <c r="CH62" s="952">
        <v>2</v>
      </c>
      <c r="CI62" s="952">
        <v>3</v>
      </c>
      <c r="CJ62" s="952">
        <v>1</v>
      </c>
      <c r="CK62" s="952">
        <v>1</v>
      </c>
      <c r="CL62" s="953">
        <f t="shared" si="1159"/>
        <v>9</v>
      </c>
      <c r="CM62" s="163">
        <f t="shared" si="1160"/>
        <v>0.75</v>
      </c>
      <c r="CN62" s="625">
        <v>2</v>
      </c>
      <c r="CO62" s="70">
        <v>1</v>
      </c>
      <c r="CP62" s="23">
        <v>1</v>
      </c>
      <c r="CQ62" s="950">
        <v>2</v>
      </c>
      <c r="CR62" s="1013">
        <v>0</v>
      </c>
      <c r="CS62" s="1014">
        <v>1</v>
      </c>
      <c r="CT62" s="1015">
        <v>0</v>
      </c>
      <c r="CU62" s="1014">
        <v>1</v>
      </c>
      <c r="CV62" s="1111">
        <v>0</v>
      </c>
      <c r="CW62" s="1112">
        <v>2</v>
      </c>
      <c r="CX62" s="1111">
        <v>0</v>
      </c>
      <c r="CY62" s="1113">
        <v>0</v>
      </c>
      <c r="CZ62" s="1109">
        <f t="shared" si="1167"/>
        <v>10</v>
      </c>
      <c r="DA62" s="1110">
        <f t="shared" si="1168"/>
        <v>0.83333333333333337</v>
      </c>
      <c r="DB62" s="1015">
        <v>1</v>
      </c>
      <c r="DC62" s="1014">
        <v>2</v>
      </c>
      <c r="DD62" s="1013">
        <v>0</v>
      </c>
      <c r="DE62" s="1014">
        <v>0</v>
      </c>
      <c r="DF62" s="1013">
        <v>2</v>
      </c>
      <c r="DG62" s="1014">
        <v>0</v>
      </c>
      <c r="DH62" s="1015">
        <v>1</v>
      </c>
      <c r="DI62" s="1014">
        <v>1</v>
      </c>
      <c r="DJ62" s="1015">
        <v>0</v>
      </c>
      <c r="DK62" s="1014">
        <v>0</v>
      </c>
      <c r="DL62" s="1015">
        <v>2</v>
      </c>
      <c r="DM62" s="1014"/>
      <c r="DN62" s="1016">
        <f t="shared" si="1175"/>
        <v>9</v>
      </c>
      <c r="DO62" s="163">
        <f t="shared" si="1176"/>
        <v>0.81818181818181823</v>
      </c>
      <c r="DP62" s="1015"/>
      <c r="DQ62" s="1014"/>
      <c r="DR62" s="1013"/>
      <c r="DS62" s="1014"/>
      <c r="DT62" s="1013"/>
      <c r="DU62" s="1014"/>
      <c r="DV62" s="1015"/>
      <c r="DW62" s="1014"/>
      <c r="DX62" s="1015"/>
      <c r="DY62" s="1014"/>
      <c r="DZ62" s="1015"/>
      <c r="EA62" s="1014"/>
      <c r="EB62" s="1016">
        <f t="shared" si="1177"/>
        <v>0</v>
      </c>
      <c r="EC62" s="163" t="e">
        <f t="shared" si="1178"/>
        <v>#DIV/0!</v>
      </c>
      <c r="ED62" s="674">
        <f t="shared" si="1249"/>
        <v>-1</v>
      </c>
      <c r="EE62" s="663">
        <f t="shared" si="1468"/>
        <v>-0.5</v>
      </c>
      <c r="EF62" s="674">
        <f t="shared" si="1250"/>
        <v>0</v>
      </c>
      <c r="EG62" s="663">
        <f t="shared" si="1251"/>
        <v>0</v>
      </c>
      <c r="EH62" s="674">
        <f t="shared" si="1252"/>
        <v>0</v>
      </c>
      <c r="EI62" s="663">
        <f t="shared" si="1253"/>
        <v>0</v>
      </c>
      <c r="EJ62" s="674">
        <f t="shared" si="1254"/>
        <v>1</v>
      </c>
      <c r="EK62" s="663">
        <f t="shared" si="1255"/>
        <v>1</v>
      </c>
      <c r="EL62" s="674">
        <f t="shared" si="1256"/>
        <v>-1</v>
      </c>
      <c r="EM62" s="663">
        <f>EL62/BA62</f>
        <v>-0.5</v>
      </c>
      <c r="EN62" s="674">
        <f t="shared" si="1257"/>
        <v>-1</v>
      </c>
      <c r="EO62" s="663">
        <f t="shared" si="1487"/>
        <v>-1</v>
      </c>
      <c r="EP62" s="674">
        <f t="shared" si="1258"/>
        <v>0</v>
      </c>
      <c r="EQ62" s="750">
        <v>0</v>
      </c>
      <c r="ER62" s="674">
        <f t="shared" si="1259"/>
        <v>1</v>
      </c>
      <c r="ES62" s="663">
        <v>1</v>
      </c>
      <c r="ET62" s="674">
        <f t="shared" si="1260"/>
        <v>0</v>
      </c>
      <c r="EU62" s="663">
        <f t="shared" si="1261"/>
        <v>0</v>
      </c>
      <c r="EV62" s="674">
        <f t="shared" si="1262"/>
        <v>0</v>
      </c>
      <c r="EW62" s="109">
        <f t="shared" si="1263"/>
        <v>0</v>
      </c>
      <c r="EX62" s="674">
        <f t="shared" si="1264"/>
        <v>0</v>
      </c>
      <c r="EY62" s="663">
        <f t="shared" si="1265"/>
        <v>0</v>
      </c>
      <c r="EZ62" s="674">
        <f t="shared" si="1266"/>
        <v>1</v>
      </c>
      <c r="FA62" s="663">
        <f>EZ62/BH62</f>
        <v>1</v>
      </c>
      <c r="FB62" s="674">
        <f t="shared" si="1267"/>
        <v>-1</v>
      </c>
      <c r="FC62" s="663">
        <f t="shared" si="1268"/>
        <v>-0.5</v>
      </c>
      <c r="FD62" s="324">
        <f t="shared" si="1269"/>
        <v>0</v>
      </c>
      <c r="FE62" s="402">
        <f t="shared" si="1270"/>
        <v>0</v>
      </c>
      <c r="FF62" s="324">
        <f t="shared" si="1271"/>
        <v>0</v>
      </c>
      <c r="FG62" s="402">
        <f t="shared" si="1272"/>
        <v>0</v>
      </c>
      <c r="FH62" s="324">
        <f t="shared" si="1273"/>
        <v>0</v>
      </c>
      <c r="FI62" s="402">
        <f t="shared" si="1274"/>
        <v>0</v>
      </c>
      <c r="FJ62" s="324">
        <f t="shared" si="1275"/>
        <v>0</v>
      </c>
      <c r="FK62" s="402">
        <f t="shared" si="1469"/>
        <v>0</v>
      </c>
      <c r="FL62" s="324">
        <f t="shared" si="1179"/>
        <v>-1</v>
      </c>
      <c r="FM62" s="402">
        <f t="shared" si="1276"/>
        <v>-1</v>
      </c>
      <c r="FN62" s="324">
        <f t="shared" si="1180"/>
        <v>0</v>
      </c>
      <c r="FO62" s="402">
        <v>0</v>
      </c>
      <c r="FP62" s="324">
        <f t="shared" si="1181"/>
        <v>1</v>
      </c>
      <c r="FQ62" s="402">
        <v>1</v>
      </c>
      <c r="FR62" s="324">
        <f t="shared" si="1182"/>
        <v>1</v>
      </c>
      <c r="FS62" s="402">
        <f t="shared" si="1277"/>
        <v>1</v>
      </c>
      <c r="FT62" s="324">
        <f t="shared" si="1183"/>
        <v>-2</v>
      </c>
      <c r="FU62" s="402">
        <f t="shared" si="1470"/>
        <v>-1</v>
      </c>
      <c r="FV62" s="324">
        <f t="shared" si="1184"/>
        <v>0</v>
      </c>
      <c r="FW62" s="402">
        <v>0</v>
      </c>
      <c r="FX62" s="324">
        <f t="shared" si="1186"/>
        <v>0</v>
      </c>
      <c r="FY62" s="402">
        <v>0</v>
      </c>
      <c r="FZ62" s="324">
        <f t="shared" si="1187"/>
        <v>0</v>
      </c>
      <c r="GA62" s="402">
        <v>0</v>
      </c>
      <c r="GB62" s="324">
        <f t="shared" si="1188"/>
        <v>1</v>
      </c>
      <c r="GC62" s="402">
        <v>0</v>
      </c>
      <c r="GD62" s="324">
        <f t="shared" si="1189"/>
        <v>-1</v>
      </c>
      <c r="GE62" s="402">
        <f t="shared" si="1471"/>
        <v>-1</v>
      </c>
      <c r="GF62" s="324">
        <f t="shared" si="1190"/>
        <v>0</v>
      </c>
      <c r="GG62" s="402">
        <v>0</v>
      </c>
      <c r="GH62" s="324">
        <f t="shared" si="1191"/>
        <v>1</v>
      </c>
      <c r="GI62" s="402">
        <v>1</v>
      </c>
      <c r="GJ62" s="324">
        <f t="shared" si="1192"/>
        <v>-1</v>
      </c>
      <c r="GK62" s="402">
        <f t="shared" si="1246"/>
        <v>-1</v>
      </c>
      <c r="GL62" s="324">
        <f t="shared" si="1193"/>
        <v>0</v>
      </c>
      <c r="GM62" s="402">
        <v>0</v>
      </c>
      <c r="GN62" s="324">
        <f t="shared" si="1194"/>
        <v>0</v>
      </c>
      <c r="GO62" s="402">
        <v>0</v>
      </c>
      <c r="GP62" s="324">
        <f t="shared" si="1195"/>
        <v>2</v>
      </c>
      <c r="GQ62" s="402">
        <v>0</v>
      </c>
      <c r="GR62" s="324">
        <f t="shared" si="1196"/>
        <v>1</v>
      </c>
      <c r="GS62" s="402">
        <f t="shared" si="1197"/>
        <v>0.5</v>
      </c>
      <c r="GT62" s="324">
        <f t="shared" si="1198"/>
        <v>-2</v>
      </c>
      <c r="GU62" s="402">
        <f t="shared" si="1472"/>
        <v>-0.66666666666666663</v>
      </c>
      <c r="GV62" s="324">
        <f t="shared" si="1199"/>
        <v>0</v>
      </c>
      <c r="GW62" s="402">
        <f t="shared" si="1200"/>
        <v>0</v>
      </c>
      <c r="GX62" s="324">
        <f t="shared" si="1201"/>
        <v>1</v>
      </c>
      <c r="GY62" s="402">
        <f t="shared" si="1473"/>
        <v>1</v>
      </c>
      <c r="GZ62" s="324">
        <f t="shared" si="1202"/>
        <v>-1</v>
      </c>
      <c r="HA62" s="402">
        <f>GZ62/CN62</f>
        <v>-0.5</v>
      </c>
      <c r="HB62" s="324">
        <f t="shared" si="1203"/>
        <v>0</v>
      </c>
      <c r="HC62" s="402">
        <f t="shared" si="1474"/>
        <v>0</v>
      </c>
      <c r="HD62" s="324">
        <f t="shared" si="1204"/>
        <v>1</v>
      </c>
      <c r="HE62" s="402">
        <f>HD62/CP62</f>
        <v>1</v>
      </c>
      <c r="HF62" s="324">
        <f t="shared" si="1205"/>
        <v>-2</v>
      </c>
      <c r="HG62" s="402">
        <f t="shared" si="1475"/>
        <v>-1</v>
      </c>
      <c r="HH62" s="324">
        <f t="shared" si="1206"/>
        <v>1</v>
      </c>
      <c r="HI62" s="402">
        <v>0</v>
      </c>
      <c r="HJ62" s="324">
        <f t="shared" si="1207"/>
        <v>-1</v>
      </c>
      <c r="HK62" s="402">
        <f>HJ62/CS62</f>
        <v>-1</v>
      </c>
      <c r="HL62" s="324">
        <f t="shared" si="1208"/>
        <v>1</v>
      </c>
      <c r="HM62" s="402">
        <v>0</v>
      </c>
      <c r="HN62" s="324">
        <f t="shared" si="1209"/>
        <v>-1</v>
      </c>
      <c r="HO62" s="402">
        <f t="shared" si="1248"/>
        <v>-1</v>
      </c>
      <c r="HP62" s="324">
        <f t="shared" si="1210"/>
        <v>2</v>
      </c>
      <c r="HQ62" s="402">
        <v>0</v>
      </c>
      <c r="HR62" s="324">
        <f t="shared" si="1211"/>
        <v>-2</v>
      </c>
      <c r="HS62" s="402">
        <f t="shared" si="1476"/>
        <v>-1</v>
      </c>
      <c r="HT62" s="324">
        <f t="shared" si="1212"/>
        <v>0</v>
      </c>
      <c r="HU62" s="402">
        <v>0</v>
      </c>
      <c r="HV62" s="324">
        <f t="shared" si="1213"/>
        <v>1</v>
      </c>
      <c r="HW62" s="402">
        <v>0</v>
      </c>
      <c r="HX62" s="324">
        <f t="shared" si="1214"/>
        <v>1</v>
      </c>
      <c r="HY62" s="402">
        <f>HX62/DB62</f>
        <v>1</v>
      </c>
      <c r="HZ62" s="324">
        <f t="shared" si="1215"/>
        <v>-2</v>
      </c>
      <c r="IA62" s="402">
        <v>0</v>
      </c>
      <c r="IB62" s="324">
        <f t="shared" si="1216"/>
        <v>0</v>
      </c>
      <c r="IC62" s="402">
        <v>0</v>
      </c>
      <c r="ID62" s="324">
        <f t="shared" si="1217"/>
        <v>2</v>
      </c>
      <c r="IE62" s="402">
        <f>ID62/DO62</f>
        <v>2.4444444444444442</v>
      </c>
      <c r="IF62" s="324">
        <f t="shared" si="1218"/>
        <v>-2</v>
      </c>
      <c r="IG62" s="402">
        <f t="shared" si="1219"/>
        <v>-1</v>
      </c>
      <c r="IH62" s="324">
        <f t="shared" si="1220"/>
        <v>1</v>
      </c>
      <c r="II62" s="402">
        <v>0</v>
      </c>
      <c r="IJ62" s="324">
        <f t="shared" si="1222"/>
        <v>0</v>
      </c>
      <c r="IK62" s="402">
        <f t="shared" si="1223"/>
        <v>0</v>
      </c>
      <c r="IL62" s="324">
        <f t="shared" si="1224"/>
        <v>-1</v>
      </c>
      <c r="IM62" s="402">
        <f t="shared" si="1225"/>
        <v>-1</v>
      </c>
      <c r="IN62" s="324">
        <f t="shared" si="1226"/>
        <v>0</v>
      </c>
      <c r="IO62" s="402">
        <v>0</v>
      </c>
      <c r="IP62" s="324">
        <f t="shared" si="1228"/>
        <v>2</v>
      </c>
      <c r="IQ62" s="402">
        <v>0</v>
      </c>
      <c r="IR62" s="324">
        <f t="shared" si="1230"/>
        <v>0</v>
      </c>
      <c r="IS62" s="402">
        <f t="shared" si="1231"/>
        <v>0</v>
      </c>
      <c r="IT62" s="324">
        <f t="shared" si="317"/>
        <v>0</v>
      </c>
      <c r="IU62" s="402" t="e">
        <f t="shared" si="318"/>
        <v>#DIV/0!</v>
      </c>
      <c r="IV62" s="324">
        <f t="shared" si="319"/>
        <v>0</v>
      </c>
      <c r="IW62" s="402" t="e">
        <f t="shared" si="320"/>
        <v>#DIV/0!</v>
      </c>
      <c r="IX62" s="324">
        <f t="shared" si="321"/>
        <v>0</v>
      </c>
      <c r="IY62" s="402" t="e">
        <f t="shared" si="322"/>
        <v>#DIV/0!</v>
      </c>
      <c r="IZ62" s="324">
        <f t="shared" si="323"/>
        <v>0</v>
      </c>
      <c r="JA62" s="402" t="e">
        <f t="shared" si="324"/>
        <v>#DIV/0!</v>
      </c>
      <c r="JB62" s="324">
        <f t="shared" si="325"/>
        <v>0</v>
      </c>
      <c r="JC62" s="402" t="e">
        <f t="shared" si="326"/>
        <v>#DIV/0!</v>
      </c>
      <c r="JD62" s="324">
        <f t="shared" si="327"/>
        <v>0</v>
      </c>
      <c r="JE62" s="402" t="e">
        <f t="shared" si="328"/>
        <v>#DIV/0!</v>
      </c>
      <c r="JF62" s="324">
        <f t="shared" si="329"/>
        <v>0</v>
      </c>
      <c r="JG62" s="402" t="e">
        <f t="shared" si="330"/>
        <v>#DIV/0!</v>
      </c>
      <c r="JH62" s="324">
        <f t="shared" si="331"/>
        <v>0</v>
      </c>
      <c r="JI62" s="402" t="e">
        <f t="shared" si="332"/>
        <v>#DIV/0!</v>
      </c>
      <c r="JJ62" s="324">
        <f t="shared" si="333"/>
        <v>0</v>
      </c>
      <c r="JK62" s="402" t="e">
        <f t="shared" si="334"/>
        <v>#DIV/0!</v>
      </c>
      <c r="JL62" s="324">
        <f t="shared" si="335"/>
        <v>0</v>
      </c>
      <c r="JM62" s="402" t="e">
        <f t="shared" si="336"/>
        <v>#DIV/0!</v>
      </c>
      <c r="JN62" s="324">
        <f t="shared" si="337"/>
        <v>0</v>
      </c>
      <c r="JO62" s="402" t="e">
        <f t="shared" si="338"/>
        <v>#DIV/0!</v>
      </c>
      <c r="JP62" s="324">
        <f t="shared" si="339"/>
        <v>0</v>
      </c>
      <c r="JQ62" s="402" t="e">
        <f t="shared" si="340"/>
        <v>#DIV/0!</v>
      </c>
      <c r="JR62" s="952">
        <f t="shared" si="1232"/>
        <v>0</v>
      </c>
      <c r="JS62" s="1079">
        <f t="shared" si="1233"/>
        <v>2</v>
      </c>
      <c r="JT62" s="122">
        <f t="shared" si="1234"/>
        <v>2</v>
      </c>
      <c r="JU62" s="949">
        <f t="shared" si="1235"/>
        <v>0</v>
      </c>
      <c r="JV62" s="698"/>
      <c r="JW62" s="698"/>
      <c r="JX62" s="698"/>
      <c r="JY62" s="2" t="str">
        <f t="shared" si="1236"/>
        <v>Workflow</v>
      </c>
      <c r="JZ62" s="262" t="e">
        <f>#REF!</f>
        <v>#REF!</v>
      </c>
      <c r="KA62" s="262" t="e">
        <f>#REF!</f>
        <v>#REF!</v>
      </c>
      <c r="KB62" s="262" t="e">
        <f>#REF!</f>
        <v>#REF!</v>
      </c>
      <c r="KC62" s="262" t="e">
        <f>#REF!</f>
        <v>#REF!</v>
      </c>
      <c r="KD62" s="262" t="e">
        <f>#REF!</f>
        <v>#REF!</v>
      </c>
      <c r="KE62" s="262" t="e">
        <f>#REF!</f>
        <v>#REF!</v>
      </c>
      <c r="KF62" s="262" t="e">
        <f>#REF!</f>
        <v>#REF!</v>
      </c>
      <c r="KG62" s="262" t="e">
        <f>#REF!</f>
        <v>#REF!</v>
      </c>
      <c r="KH62" s="262" t="e">
        <f>#REF!</f>
        <v>#REF!</v>
      </c>
      <c r="KI62" s="262" t="e">
        <f>#REF!</f>
        <v>#REF!</v>
      </c>
      <c r="KJ62" s="262" t="e">
        <f>#REF!</f>
        <v>#REF!</v>
      </c>
      <c r="KK62" s="263">
        <f t="shared" si="1477"/>
        <v>1</v>
      </c>
      <c r="KL62" s="263">
        <f t="shared" si="1477"/>
        <v>1</v>
      </c>
      <c r="KM62" s="263">
        <f t="shared" si="1477"/>
        <v>1</v>
      </c>
      <c r="KN62" s="263">
        <f t="shared" si="1477"/>
        <v>2</v>
      </c>
      <c r="KO62" s="263">
        <f t="shared" si="1477"/>
        <v>0</v>
      </c>
      <c r="KP62" s="263">
        <f t="shared" si="1477"/>
        <v>1</v>
      </c>
      <c r="KQ62" s="263">
        <f t="shared" si="1477"/>
        <v>1</v>
      </c>
      <c r="KR62" s="263">
        <f t="shared" si="1477"/>
        <v>1</v>
      </c>
      <c r="KS62" s="263">
        <f t="shared" si="1477"/>
        <v>1</v>
      </c>
      <c r="KT62" s="263">
        <f t="shared" si="1477"/>
        <v>1</v>
      </c>
      <c r="KU62" s="263">
        <f t="shared" si="1477"/>
        <v>1</v>
      </c>
      <c r="KV62" s="263">
        <f t="shared" si="1477"/>
        <v>2</v>
      </c>
      <c r="KW62" s="263">
        <f t="shared" si="1478"/>
        <v>1</v>
      </c>
      <c r="KX62" s="263">
        <f t="shared" si="1478"/>
        <v>1</v>
      </c>
      <c r="KY62" s="263">
        <f t="shared" si="1478"/>
        <v>1</v>
      </c>
      <c r="KZ62" s="263">
        <f t="shared" si="1478"/>
        <v>2</v>
      </c>
      <c r="LA62" s="263">
        <f t="shared" si="1478"/>
        <v>1</v>
      </c>
      <c r="LB62" s="263">
        <f t="shared" si="1478"/>
        <v>0</v>
      </c>
      <c r="LC62" s="263">
        <f t="shared" si="1478"/>
        <v>0</v>
      </c>
      <c r="LD62" s="263">
        <f t="shared" si="1478"/>
        <v>1</v>
      </c>
      <c r="LE62" s="263">
        <f t="shared" si="1478"/>
        <v>1</v>
      </c>
      <c r="LF62" s="263">
        <f t="shared" si="1478"/>
        <v>1</v>
      </c>
      <c r="LG62" s="263">
        <f t="shared" si="1478"/>
        <v>1</v>
      </c>
      <c r="LH62" s="263">
        <f t="shared" si="1478"/>
        <v>2</v>
      </c>
      <c r="LI62" s="788">
        <f t="shared" si="1479"/>
        <v>1</v>
      </c>
      <c r="LJ62" s="788">
        <f t="shared" si="1479"/>
        <v>1</v>
      </c>
      <c r="LK62" s="788">
        <f t="shared" si="1479"/>
        <v>1</v>
      </c>
      <c r="LL62" s="788">
        <f t="shared" si="1479"/>
        <v>1</v>
      </c>
      <c r="LM62" s="788">
        <f t="shared" si="1479"/>
        <v>1</v>
      </c>
      <c r="LN62" s="788">
        <f t="shared" si="1278"/>
        <v>0</v>
      </c>
      <c r="LO62" s="788">
        <f t="shared" si="1279"/>
        <v>0</v>
      </c>
      <c r="LP62" s="788">
        <f t="shared" si="1280"/>
        <v>1</v>
      </c>
      <c r="LQ62" s="788">
        <f t="shared" si="1281"/>
        <v>2</v>
      </c>
      <c r="LR62" s="788">
        <f t="shared" si="1480"/>
        <v>0</v>
      </c>
      <c r="LS62" s="788">
        <f t="shared" si="1282"/>
        <v>0</v>
      </c>
      <c r="LT62" s="788">
        <f t="shared" si="1481"/>
        <v>0</v>
      </c>
      <c r="LU62" s="900">
        <f t="shared" si="1283"/>
        <v>0</v>
      </c>
      <c r="LV62" s="900">
        <f t="shared" si="1284"/>
        <v>1</v>
      </c>
      <c r="LW62" s="900">
        <f t="shared" si="1285"/>
        <v>0</v>
      </c>
      <c r="LX62" s="900">
        <f t="shared" si="1286"/>
        <v>0</v>
      </c>
      <c r="LY62" s="900">
        <f t="shared" si="1287"/>
        <v>1</v>
      </c>
      <c r="LZ62" s="900">
        <f t="shared" si="1288"/>
        <v>0</v>
      </c>
      <c r="MA62" s="900">
        <f t="shared" si="1289"/>
        <v>0</v>
      </c>
      <c r="MB62" s="900">
        <f t="shared" si="1482"/>
        <v>0</v>
      </c>
      <c r="MC62" s="900">
        <f t="shared" si="1482"/>
        <v>2</v>
      </c>
      <c r="MD62" s="900">
        <f t="shared" si="1482"/>
        <v>3</v>
      </c>
      <c r="ME62" s="900">
        <f t="shared" si="1290"/>
        <v>1</v>
      </c>
      <c r="MF62" s="900">
        <f t="shared" si="1483"/>
        <v>1</v>
      </c>
      <c r="MG62" s="959">
        <f t="shared" si="1291"/>
        <v>2</v>
      </c>
      <c r="MH62" s="959">
        <f t="shared" si="1292"/>
        <v>1</v>
      </c>
      <c r="MI62" s="959">
        <f t="shared" si="1293"/>
        <v>1</v>
      </c>
      <c r="MJ62" s="959">
        <f t="shared" si="1294"/>
        <v>2</v>
      </c>
      <c r="MK62" s="959">
        <f t="shared" si="1295"/>
        <v>0</v>
      </c>
      <c r="ML62" s="959">
        <f t="shared" si="1484"/>
        <v>1</v>
      </c>
      <c r="MM62" s="959">
        <f t="shared" si="1296"/>
        <v>0</v>
      </c>
      <c r="MN62" s="959">
        <f t="shared" si="1297"/>
        <v>1</v>
      </c>
      <c r="MO62" s="959">
        <f t="shared" si="1298"/>
        <v>0</v>
      </c>
      <c r="MP62" s="959">
        <f t="shared" si="1299"/>
        <v>2</v>
      </c>
      <c r="MQ62" s="959">
        <f t="shared" si="1300"/>
        <v>0</v>
      </c>
      <c r="MR62" s="959">
        <f t="shared" si="1301"/>
        <v>0</v>
      </c>
      <c r="MS62" s="1155">
        <f t="shared" si="1302"/>
        <v>1</v>
      </c>
      <c r="MT62" s="1155">
        <f t="shared" si="1303"/>
        <v>2</v>
      </c>
      <c r="MU62" s="1155">
        <f t="shared" si="1304"/>
        <v>0</v>
      </c>
      <c r="MV62" s="1155">
        <f t="shared" si="1305"/>
        <v>0</v>
      </c>
      <c r="MW62" s="1155">
        <f t="shared" si="1306"/>
        <v>2</v>
      </c>
      <c r="MX62" s="1155">
        <f t="shared" si="1307"/>
        <v>0</v>
      </c>
      <c r="MY62" s="1155">
        <f t="shared" si="1308"/>
        <v>1</v>
      </c>
      <c r="MZ62" s="1155">
        <f t="shared" si="1309"/>
        <v>1</v>
      </c>
      <c r="NA62" s="1155">
        <f t="shared" si="1310"/>
        <v>0</v>
      </c>
      <c r="NB62" s="1155">
        <f t="shared" si="1311"/>
        <v>0</v>
      </c>
      <c r="NC62" s="1155">
        <f t="shared" si="1485"/>
        <v>2</v>
      </c>
      <c r="ND62" s="1155">
        <f t="shared" si="1485"/>
        <v>0</v>
      </c>
      <c r="NE62" s="1177">
        <f t="shared" si="1312"/>
        <v>0</v>
      </c>
      <c r="NF62" s="1177">
        <f t="shared" si="1313"/>
        <v>0</v>
      </c>
      <c r="NG62" s="1177">
        <f t="shared" si="1314"/>
        <v>0</v>
      </c>
      <c r="NH62" s="1177">
        <f t="shared" si="1315"/>
        <v>0</v>
      </c>
      <c r="NI62" s="1177">
        <f t="shared" si="1486"/>
        <v>0</v>
      </c>
      <c r="NJ62" s="1177">
        <f t="shared" si="1486"/>
        <v>0</v>
      </c>
      <c r="NK62" s="1177">
        <f t="shared" si="1486"/>
        <v>0</v>
      </c>
      <c r="NL62" s="1177">
        <f t="shared" si="1486"/>
        <v>0</v>
      </c>
      <c r="NM62" s="1177">
        <f t="shared" si="1486"/>
        <v>0</v>
      </c>
      <c r="NN62" s="1177">
        <f t="shared" si="1486"/>
        <v>0</v>
      </c>
      <c r="NO62" s="1177">
        <f t="shared" si="1486"/>
        <v>0</v>
      </c>
      <c r="NP62" s="1177">
        <f t="shared" si="1486"/>
        <v>0</v>
      </c>
    </row>
    <row r="63" spans="1:380" x14ac:dyDescent="0.25">
      <c r="A63" s="764"/>
      <c r="B63" s="874">
        <v>8.1199999999999992</v>
      </c>
      <c r="C63" s="7"/>
      <c r="D63" s="119"/>
      <c r="E63" s="1251" t="s">
        <v>116</v>
      </c>
      <c r="F63" s="1251"/>
      <c r="G63" s="1252"/>
      <c r="H63" s="368">
        <v>29</v>
      </c>
      <c r="I63" s="70">
        <v>34</v>
      </c>
      <c r="J63" s="23">
        <v>42</v>
      </c>
      <c r="K63" s="70">
        <v>42</v>
      </c>
      <c r="L63" s="23">
        <v>37</v>
      </c>
      <c r="M63" s="70">
        <v>23</v>
      </c>
      <c r="N63" s="23">
        <v>35</v>
      </c>
      <c r="O63" s="70">
        <v>43</v>
      </c>
      <c r="P63" s="23">
        <v>57</v>
      </c>
      <c r="Q63" s="70">
        <v>46</v>
      </c>
      <c r="R63" s="23">
        <v>28</v>
      </c>
      <c r="S63" s="70">
        <v>20</v>
      </c>
      <c r="T63" s="130">
        <v>436</v>
      </c>
      <c r="U63" s="163">
        <v>36.333333333333336</v>
      </c>
      <c r="V63" s="368">
        <v>27</v>
      </c>
      <c r="W63" s="70">
        <v>30</v>
      </c>
      <c r="X63" s="23">
        <v>35</v>
      </c>
      <c r="Y63" s="70">
        <v>25</v>
      </c>
      <c r="Z63" s="23">
        <v>20</v>
      </c>
      <c r="AA63" s="70">
        <v>20</v>
      </c>
      <c r="AB63" s="23">
        <v>18</v>
      </c>
      <c r="AC63" s="70">
        <v>1</v>
      </c>
      <c r="AD63" s="23">
        <v>5</v>
      </c>
      <c r="AE63" s="70">
        <v>8</v>
      </c>
      <c r="AF63" s="23">
        <v>5</v>
      </c>
      <c r="AG63" s="70">
        <v>11</v>
      </c>
      <c r="AH63" s="130">
        <v>205</v>
      </c>
      <c r="AI63" s="163">
        <v>17.083333333333332</v>
      </c>
      <c r="AJ63" s="368">
        <v>9</v>
      </c>
      <c r="AK63" s="70">
        <v>8</v>
      </c>
      <c r="AL63" s="23">
        <v>3</v>
      </c>
      <c r="AM63" s="70">
        <v>10</v>
      </c>
      <c r="AN63" s="23">
        <v>7</v>
      </c>
      <c r="AO63" s="70">
        <v>5</v>
      </c>
      <c r="AP63" s="625">
        <v>10</v>
      </c>
      <c r="AQ63" s="70">
        <v>6</v>
      </c>
      <c r="AR63" s="625">
        <v>17</v>
      </c>
      <c r="AS63" s="70">
        <v>24</v>
      </c>
      <c r="AT63" s="625">
        <v>8</v>
      </c>
      <c r="AU63" s="70">
        <v>8</v>
      </c>
      <c r="AV63" s="130">
        <f t="shared" si="1139"/>
        <v>115</v>
      </c>
      <c r="AW63" s="163">
        <f t="shared" si="1140"/>
        <v>9.5833333333333339</v>
      </c>
      <c r="AX63" s="368">
        <v>0</v>
      </c>
      <c r="AY63" s="70">
        <v>5</v>
      </c>
      <c r="AZ63" s="23">
        <v>3</v>
      </c>
      <c r="BA63" s="70">
        <v>1</v>
      </c>
      <c r="BB63" s="23">
        <v>1</v>
      </c>
      <c r="BC63" s="70">
        <v>3</v>
      </c>
      <c r="BD63" s="625">
        <v>1</v>
      </c>
      <c r="BE63" s="70">
        <v>4</v>
      </c>
      <c r="BF63" s="625">
        <v>2</v>
      </c>
      <c r="BG63" s="70">
        <v>3</v>
      </c>
      <c r="BH63" s="625">
        <v>2</v>
      </c>
      <c r="BI63" s="70">
        <v>1</v>
      </c>
      <c r="BJ63" s="130">
        <f t="shared" si="1143"/>
        <v>26</v>
      </c>
      <c r="BK63" s="163">
        <f t="shared" si="1144"/>
        <v>2.1666666666666665</v>
      </c>
      <c r="BL63" s="368">
        <v>2</v>
      </c>
      <c r="BM63" s="70">
        <v>2</v>
      </c>
      <c r="BN63" s="23">
        <v>3</v>
      </c>
      <c r="BO63" s="70">
        <v>3</v>
      </c>
      <c r="BP63" s="23">
        <v>2</v>
      </c>
      <c r="BQ63" s="70">
        <v>2</v>
      </c>
      <c r="BR63" s="625">
        <v>2</v>
      </c>
      <c r="BS63" s="70">
        <v>8</v>
      </c>
      <c r="BT63" s="625">
        <v>3</v>
      </c>
      <c r="BU63" s="625">
        <v>2</v>
      </c>
      <c r="BV63" s="625">
        <v>4</v>
      </c>
      <c r="BW63" s="625">
        <v>2</v>
      </c>
      <c r="BX63" s="130">
        <f t="shared" si="1151"/>
        <v>35</v>
      </c>
      <c r="BY63" s="163">
        <f t="shared" si="1152"/>
        <v>2.9166666666666665</v>
      </c>
      <c r="BZ63" s="625">
        <v>12</v>
      </c>
      <c r="CA63" s="70">
        <f>3+2</f>
        <v>5</v>
      </c>
      <c r="CB63" s="23">
        <v>3</v>
      </c>
      <c r="CC63" s="70">
        <v>2</v>
      </c>
      <c r="CD63" s="23">
        <v>2</v>
      </c>
      <c r="CE63" s="950">
        <v>4</v>
      </c>
      <c r="CF63" s="952">
        <v>2</v>
      </c>
      <c r="CG63" s="950">
        <v>4</v>
      </c>
      <c r="CH63" s="952">
        <v>2</v>
      </c>
      <c r="CI63" s="952">
        <v>2</v>
      </c>
      <c r="CJ63" s="952">
        <v>4</v>
      </c>
      <c r="CK63" s="952">
        <v>1</v>
      </c>
      <c r="CL63" s="953">
        <f t="shared" si="1159"/>
        <v>43</v>
      </c>
      <c r="CM63" s="163">
        <f t="shared" si="1160"/>
        <v>3.5833333333333335</v>
      </c>
      <c r="CN63" s="625">
        <v>2</v>
      </c>
      <c r="CO63" s="70">
        <v>3</v>
      </c>
      <c r="CP63" s="23">
        <v>2</v>
      </c>
      <c r="CQ63" s="70">
        <v>2</v>
      </c>
      <c r="CR63" s="1013">
        <v>1</v>
      </c>
      <c r="CS63" s="1014">
        <v>0</v>
      </c>
      <c r="CT63" s="1015">
        <v>2</v>
      </c>
      <c r="CU63" s="1014">
        <v>4</v>
      </c>
      <c r="CV63" s="1111">
        <v>2</v>
      </c>
      <c r="CW63" s="1112">
        <v>2</v>
      </c>
      <c r="CX63" s="1111">
        <v>1</v>
      </c>
      <c r="CY63" s="1113">
        <v>0</v>
      </c>
      <c r="CZ63" s="1109">
        <f t="shared" si="1167"/>
        <v>21</v>
      </c>
      <c r="DA63" s="1110">
        <f t="shared" si="1168"/>
        <v>1.75</v>
      </c>
      <c r="DB63" s="1015">
        <v>0</v>
      </c>
      <c r="DC63" s="1014">
        <v>0</v>
      </c>
      <c r="DD63" s="1013">
        <v>0</v>
      </c>
      <c r="DE63" s="1014">
        <v>0</v>
      </c>
      <c r="DF63" s="1013">
        <v>0</v>
      </c>
      <c r="DG63" s="1014">
        <v>0</v>
      </c>
      <c r="DH63" s="1015">
        <v>0</v>
      </c>
      <c r="DI63" s="1014">
        <v>0</v>
      </c>
      <c r="DJ63" s="1015">
        <v>0</v>
      </c>
      <c r="DK63" s="1014">
        <v>0</v>
      </c>
      <c r="DL63" s="1015">
        <v>0</v>
      </c>
      <c r="DM63" s="1014"/>
      <c r="DN63" s="1016">
        <f t="shared" si="1175"/>
        <v>0</v>
      </c>
      <c r="DO63" s="163">
        <f t="shared" si="1176"/>
        <v>0</v>
      </c>
      <c r="DP63" s="1015"/>
      <c r="DQ63" s="1014"/>
      <c r="DR63" s="1013"/>
      <c r="DS63" s="1014"/>
      <c r="DT63" s="1013"/>
      <c r="DU63" s="1014"/>
      <c r="DV63" s="1015"/>
      <c r="DW63" s="1014"/>
      <c r="DX63" s="1015"/>
      <c r="DY63" s="1014"/>
      <c r="DZ63" s="1015"/>
      <c r="EA63" s="1014"/>
      <c r="EB63" s="1016">
        <f t="shared" si="1177"/>
        <v>0</v>
      </c>
      <c r="EC63" s="163" t="e">
        <f t="shared" si="1178"/>
        <v>#DIV/0!</v>
      </c>
      <c r="ED63" s="674">
        <f t="shared" si="1249"/>
        <v>-8</v>
      </c>
      <c r="EE63" s="663">
        <f t="shared" si="1468"/>
        <v>-1</v>
      </c>
      <c r="EF63" s="674">
        <f t="shared" si="1250"/>
        <v>5</v>
      </c>
      <c r="EG63" s="473">
        <v>-1</v>
      </c>
      <c r="EH63" s="674">
        <f t="shared" si="1252"/>
        <v>-2</v>
      </c>
      <c r="EI63" s="663">
        <f t="shared" si="1253"/>
        <v>-0.4</v>
      </c>
      <c r="EJ63" s="674">
        <f t="shared" si="1254"/>
        <v>-2</v>
      </c>
      <c r="EK63" s="663">
        <f t="shared" si="1255"/>
        <v>-0.66666666666666663</v>
      </c>
      <c r="EL63" s="674">
        <f t="shared" si="1256"/>
        <v>0</v>
      </c>
      <c r="EM63" s="663">
        <f>EL63/BA63</f>
        <v>0</v>
      </c>
      <c r="EN63" s="674">
        <f t="shared" si="1257"/>
        <v>2</v>
      </c>
      <c r="EO63" s="663">
        <f t="shared" si="1487"/>
        <v>2</v>
      </c>
      <c r="EP63" s="674">
        <f t="shared" si="1258"/>
        <v>-2</v>
      </c>
      <c r="EQ63" s="663">
        <f>EP63/BC63</f>
        <v>-0.66666666666666663</v>
      </c>
      <c r="ER63" s="674">
        <f t="shared" si="1259"/>
        <v>3</v>
      </c>
      <c r="ES63" s="663">
        <f>ER63/BD63</f>
        <v>3</v>
      </c>
      <c r="ET63" s="674">
        <f t="shared" si="1260"/>
        <v>-2</v>
      </c>
      <c r="EU63" s="663">
        <f t="shared" si="1261"/>
        <v>-0.5</v>
      </c>
      <c r="EV63" s="674">
        <f t="shared" si="1262"/>
        <v>1</v>
      </c>
      <c r="EW63" s="109">
        <f t="shared" si="1263"/>
        <v>0.5</v>
      </c>
      <c r="EX63" s="674">
        <f t="shared" si="1264"/>
        <v>-1</v>
      </c>
      <c r="EY63" s="663">
        <f t="shared" si="1265"/>
        <v>-0.33333333333333331</v>
      </c>
      <c r="EZ63" s="674">
        <f t="shared" si="1266"/>
        <v>-1</v>
      </c>
      <c r="FA63" s="663">
        <f>EZ63/BH63</f>
        <v>-0.5</v>
      </c>
      <c r="FB63" s="674">
        <f t="shared" si="1267"/>
        <v>1</v>
      </c>
      <c r="FC63" s="663">
        <f t="shared" si="1268"/>
        <v>1</v>
      </c>
      <c r="FD63" s="324">
        <f t="shared" si="1269"/>
        <v>0</v>
      </c>
      <c r="FE63" s="402">
        <f t="shared" si="1270"/>
        <v>0</v>
      </c>
      <c r="FF63" s="324">
        <f t="shared" si="1271"/>
        <v>1</v>
      </c>
      <c r="FG63" s="402">
        <f t="shared" si="1272"/>
        <v>0.5</v>
      </c>
      <c r="FH63" s="324">
        <f t="shared" si="1273"/>
        <v>0</v>
      </c>
      <c r="FI63" s="402">
        <f t="shared" si="1274"/>
        <v>0</v>
      </c>
      <c r="FJ63" s="324">
        <f t="shared" si="1275"/>
        <v>-1</v>
      </c>
      <c r="FK63" s="402">
        <f t="shared" si="1469"/>
        <v>-0.33333333333333331</v>
      </c>
      <c r="FL63" s="324">
        <f t="shared" si="1179"/>
        <v>0</v>
      </c>
      <c r="FM63" s="402">
        <f t="shared" si="1276"/>
        <v>0</v>
      </c>
      <c r="FN63" s="324">
        <f t="shared" si="1180"/>
        <v>0</v>
      </c>
      <c r="FO63" s="402">
        <f>FN63/BQ63</f>
        <v>0</v>
      </c>
      <c r="FP63" s="324">
        <f t="shared" si="1181"/>
        <v>6</v>
      </c>
      <c r="FQ63" s="402">
        <f>FP63/BR63</f>
        <v>3</v>
      </c>
      <c r="FR63" s="324">
        <f t="shared" si="1182"/>
        <v>-5</v>
      </c>
      <c r="FS63" s="402">
        <f t="shared" si="1277"/>
        <v>-0.625</v>
      </c>
      <c r="FT63" s="324">
        <f t="shared" si="1183"/>
        <v>-1</v>
      </c>
      <c r="FU63" s="402">
        <f t="shared" si="1470"/>
        <v>-0.33333333333333331</v>
      </c>
      <c r="FV63" s="324">
        <f t="shared" si="1184"/>
        <v>2</v>
      </c>
      <c r="FW63" s="402">
        <f>FV63/BU63</f>
        <v>1</v>
      </c>
      <c r="FX63" s="324">
        <f t="shared" si="1186"/>
        <v>-2</v>
      </c>
      <c r="FY63" s="402">
        <f>FX63/BV63</f>
        <v>-0.5</v>
      </c>
      <c r="FZ63" s="324">
        <f t="shared" si="1187"/>
        <v>10</v>
      </c>
      <c r="GA63" s="402">
        <f>FZ63/BW63</f>
        <v>5</v>
      </c>
      <c r="GB63" s="324">
        <f t="shared" si="1188"/>
        <v>-7</v>
      </c>
      <c r="GC63" s="402">
        <f>GB63/BZ63</f>
        <v>-0.58333333333333337</v>
      </c>
      <c r="GD63" s="324">
        <f t="shared" si="1189"/>
        <v>-2</v>
      </c>
      <c r="GE63" s="402">
        <f t="shared" si="1471"/>
        <v>-0.4</v>
      </c>
      <c r="GF63" s="324">
        <f t="shared" si="1190"/>
        <v>-1</v>
      </c>
      <c r="GG63" s="402">
        <f>GF63/CB63</f>
        <v>-0.33333333333333331</v>
      </c>
      <c r="GH63" s="324">
        <f t="shared" si="1191"/>
        <v>0</v>
      </c>
      <c r="GI63" s="402">
        <f>GH63/CC63</f>
        <v>0</v>
      </c>
      <c r="GJ63" s="324">
        <f t="shared" si="1192"/>
        <v>2</v>
      </c>
      <c r="GK63" s="402">
        <f t="shared" si="1246"/>
        <v>1</v>
      </c>
      <c r="GL63" s="324">
        <f t="shared" si="1193"/>
        <v>-2</v>
      </c>
      <c r="GM63" s="402">
        <f>GL63/CE63</f>
        <v>-0.5</v>
      </c>
      <c r="GN63" s="324">
        <f t="shared" si="1194"/>
        <v>2</v>
      </c>
      <c r="GO63" s="402">
        <f>GN63/CF63</f>
        <v>1</v>
      </c>
      <c r="GP63" s="324">
        <f t="shared" si="1195"/>
        <v>-2</v>
      </c>
      <c r="GQ63" s="402">
        <f>GP63/CG63</f>
        <v>-0.5</v>
      </c>
      <c r="GR63" s="324">
        <f t="shared" si="1196"/>
        <v>0</v>
      </c>
      <c r="GS63" s="402">
        <f t="shared" si="1197"/>
        <v>0</v>
      </c>
      <c r="GT63" s="324">
        <f t="shared" si="1198"/>
        <v>2</v>
      </c>
      <c r="GU63" s="402">
        <f t="shared" si="1472"/>
        <v>1</v>
      </c>
      <c r="GV63" s="324">
        <f t="shared" si="1199"/>
        <v>-3</v>
      </c>
      <c r="GW63" s="402">
        <f t="shared" si="1200"/>
        <v>-0.75</v>
      </c>
      <c r="GX63" s="324">
        <f t="shared" si="1201"/>
        <v>1</v>
      </c>
      <c r="GY63" s="402">
        <f t="shared" si="1473"/>
        <v>1</v>
      </c>
      <c r="GZ63" s="324">
        <f t="shared" si="1202"/>
        <v>1</v>
      </c>
      <c r="HA63" s="402">
        <f>GZ63/CN63</f>
        <v>0.5</v>
      </c>
      <c r="HB63" s="324">
        <f t="shared" si="1203"/>
        <v>-1</v>
      </c>
      <c r="HC63" s="402">
        <f t="shared" si="1474"/>
        <v>-0.33333333333333331</v>
      </c>
      <c r="HD63" s="324">
        <f t="shared" si="1204"/>
        <v>0</v>
      </c>
      <c r="HE63" s="402">
        <f>HD63/CP63</f>
        <v>0</v>
      </c>
      <c r="HF63" s="324">
        <f t="shared" si="1205"/>
        <v>-1</v>
      </c>
      <c r="HG63" s="402">
        <f t="shared" si="1475"/>
        <v>-0.5</v>
      </c>
      <c r="HH63" s="324">
        <f t="shared" si="1206"/>
        <v>-1</v>
      </c>
      <c r="HI63" s="402">
        <f>HH63/CR63</f>
        <v>-1</v>
      </c>
      <c r="HJ63" s="324">
        <f t="shared" si="1207"/>
        <v>2</v>
      </c>
      <c r="HK63" s="402">
        <v>0</v>
      </c>
      <c r="HL63" s="324">
        <f t="shared" si="1208"/>
        <v>2</v>
      </c>
      <c r="HM63" s="402">
        <f>HL63/CT63</f>
        <v>1</v>
      </c>
      <c r="HN63" s="324">
        <f t="shared" si="1209"/>
        <v>-2</v>
      </c>
      <c r="HO63" s="402">
        <f t="shared" si="1248"/>
        <v>-0.5</v>
      </c>
      <c r="HP63" s="324">
        <f t="shared" si="1210"/>
        <v>0</v>
      </c>
      <c r="HQ63" s="402">
        <f>HP63/CV63</f>
        <v>0</v>
      </c>
      <c r="HR63" s="324">
        <f t="shared" si="1211"/>
        <v>-1</v>
      </c>
      <c r="HS63" s="402">
        <f t="shared" si="1476"/>
        <v>-0.5</v>
      </c>
      <c r="HT63" s="324">
        <f t="shared" si="1212"/>
        <v>-1</v>
      </c>
      <c r="HU63" s="402">
        <f>HT63/CX63</f>
        <v>-1</v>
      </c>
      <c r="HV63" s="324">
        <f t="shared" si="1213"/>
        <v>0</v>
      </c>
      <c r="HW63" s="402">
        <v>0</v>
      </c>
      <c r="HX63" s="324">
        <f t="shared" si="1214"/>
        <v>0</v>
      </c>
      <c r="HY63" s="402">
        <v>0</v>
      </c>
      <c r="HZ63" s="324">
        <f t="shared" si="1215"/>
        <v>0</v>
      </c>
      <c r="IA63" s="402">
        <v>0</v>
      </c>
      <c r="IB63" s="324">
        <f t="shared" si="1216"/>
        <v>0</v>
      </c>
      <c r="IC63" s="402">
        <v>0</v>
      </c>
      <c r="ID63" s="324">
        <f t="shared" si="1217"/>
        <v>0</v>
      </c>
      <c r="IE63" s="402">
        <v>0</v>
      </c>
      <c r="IF63" s="324">
        <f t="shared" si="1218"/>
        <v>0</v>
      </c>
      <c r="IG63" s="402" t="e">
        <f t="shared" si="1219"/>
        <v>#DIV/0!</v>
      </c>
      <c r="IH63" s="324">
        <f t="shared" si="1220"/>
        <v>0</v>
      </c>
      <c r="II63" s="402">
        <v>0</v>
      </c>
      <c r="IJ63" s="324">
        <f t="shared" si="1222"/>
        <v>0</v>
      </c>
      <c r="IK63" s="402">
        <v>0</v>
      </c>
      <c r="IL63" s="324">
        <f t="shared" si="1224"/>
        <v>0</v>
      </c>
      <c r="IM63" s="402">
        <v>0</v>
      </c>
      <c r="IN63" s="324">
        <f t="shared" si="1226"/>
        <v>0</v>
      </c>
      <c r="IO63" s="402">
        <v>0</v>
      </c>
      <c r="IP63" s="324">
        <f t="shared" si="1228"/>
        <v>0</v>
      </c>
      <c r="IQ63" s="402">
        <v>0</v>
      </c>
      <c r="IR63" s="324">
        <f t="shared" si="1230"/>
        <v>1.3333333333333335</v>
      </c>
      <c r="IS63" s="402">
        <f t="shared" si="1231"/>
        <v>-0.66666666666666674</v>
      </c>
      <c r="IT63" s="324">
        <f t="shared" si="317"/>
        <v>0</v>
      </c>
      <c r="IU63" s="402" t="e">
        <f t="shared" si="318"/>
        <v>#DIV/0!</v>
      </c>
      <c r="IV63" s="324">
        <f t="shared" si="319"/>
        <v>0</v>
      </c>
      <c r="IW63" s="402" t="e">
        <f t="shared" si="320"/>
        <v>#DIV/0!</v>
      </c>
      <c r="IX63" s="324">
        <f t="shared" si="321"/>
        <v>0</v>
      </c>
      <c r="IY63" s="402" t="e">
        <f t="shared" si="322"/>
        <v>#DIV/0!</v>
      </c>
      <c r="IZ63" s="324">
        <f t="shared" si="323"/>
        <v>0</v>
      </c>
      <c r="JA63" s="402" t="e">
        <f t="shared" si="324"/>
        <v>#DIV/0!</v>
      </c>
      <c r="JB63" s="324">
        <f t="shared" si="325"/>
        <v>0</v>
      </c>
      <c r="JC63" s="402" t="e">
        <f t="shared" si="326"/>
        <v>#DIV/0!</v>
      </c>
      <c r="JD63" s="324">
        <f t="shared" si="327"/>
        <v>0</v>
      </c>
      <c r="JE63" s="402" t="e">
        <f t="shared" si="328"/>
        <v>#DIV/0!</v>
      </c>
      <c r="JF63" s="324">
        <f t="shared" si="329"/>
        <v>0</v>
      </c>
      <c r="JG63" s="402" t="e">
        <f t="shared" si="330"/>
        <v>#DIV/0!</v>
      </c>
      <c r="JH63" s="324">
        <f t="shared" si="331"/>
        <v>0</v>
      </c>
      <c r="JI63" s="402" t="e">
        <f t="shared" si="332"/>
        <v>#DIV/0!</v>
      </c>
      <c r="JJ63" s="324">
        <f t="shared" si="333"/>
        <v>0</v>
      </c>
      <c r="JK63" s="402" t="e">
        <f t="shared" si="334"/>
        <v>#DIV/0!</v>
      </c>
      <c r="JL63" s="324">
        <f t="shared" si="335"/>
        <v>0</v>
      </c>
      <c r="JM63" s="402" t="e">
        <f t="shared" si="336"/>
        <v>#DIV/0!</v>
      </c>
      <c r="JN63" s="324">
        <f t="shared" si="337"/>
        <v>0</v>
      </c>
      <c r="JO63" s="402" t="e">
        <f t="shared" si="338"/>
        <v>#DIV/0!</v>
      </c>
      <c r="JP63" s="324">
        <f t="shared" si="339"/>
        <v>0</v>
      </c>
      <c r="JQ63" s="402" t="e">
        <f t="shared" si="340"/>
        <v>#DIV/0!</v>
      </c>
      <c r="JR63" s="952">
        <f t="shared" si="1232"/>
        <v>1</v>
      </c>
      <c r="JS63" s="1079">
        <f t="shared" si="1233"/>
        <v>0</v>
      </c>
      <c r="JT63" s="122">
        <f t="shared" si="1234"/>
        <v>-1</v>
      </c>
      <c r="JU63" s="949">
        <f t="shared" si="1235"/>
        <v>-1</v>
      </c>
      <c r="JV63" s="698"/>
      <c r="JW63" s="698"/>
      <c r="JX63" s="698"/>
      <c r="JY63" t="str">
        <f t="shared" si="1236"/>
        <v>Other (Non-ERP)</v>
      </c>
      <c r="JZ63" s="262" t="e">
        <f>#REF!</f>
        <v>#REF!</v>
      </c>
      <c r="KA63" s="262" t="e">
        <f>#REF!</f>
        <v>#REF!</v>
      </c>
      <c r="KB63" s="262" t="e">
        <f>#REF!</f>
        <v>#REF!</v>
      </c>
      <c r="KC63" s="262" t="e">
        <f>#REF!</f>
        <v>#REF!</v>
      </c>
      <c r="KD63" s="262" t="e">
        <f>#REF!</f>
        <v>#REF!</v>
      </c>
      <c r="KE63" s="262" t="e">
        <f>#REF!</f>
        <v>#REF!</v>
      </c>
      <c r="KF63" s="262" t="e">
        <f>#REF!</f>
        <v>#REF!</v>
      </c>
      <c r="KG63" s="262" t="e">
        <f>#REF!</f>
        <v>#REF!</v>
      </c>
      <c r="KH63" s="262" t="e">
        <f>#REF!</f>
        <v>#REF!</v>
      </c>
      <c r="KI63" s="262" t="e">
        <f>#REF!</f>
        <v>#REF!</v>
      </c>
      <c r="KJ63" s="262" t="e">
        <f>#REF!</f>
        <v>#REF!</v>
      </c>
      <c r="KK63" s="263">
        <f t="shared" si="1477"/>
        <v>9</v>
      </c>
      <c r="KL63" s="263">
        <f t="shared" si="1477"/>
        <v>8</v>
      </c>
      <c r="KM63" s="263">
        <f t="shared" si="1477"/>
        <v>3</v>
      </c>
      <c r="KN63" s="263">
        <f t="shared" si="1477"/>
        <v>10</v>
      </c>
      <c r="KO63" s="263">
        <f t="shared" si="1477"/>
        <v>7</v>
      </c>
      <c r="KP63" s="263">
        <f t="shared" si="1477"/>
        <v>5</v>
      </c>
      <c r="KQ63" s="263">
        <f t="shared" si="1477"/>
        <v>10</v>
      </c>
      <c r="KR63" s="263">
        <f t="shared" si="1477"/>
        <v>6</v>
      </c>
      <c r="KS63" s="263">
        <f t="shared" si="1477"/>
        <v>17</v>
      </c>
      <c r="KT63" s="263">
        <f t="shared" si="1477"/>
        <v>24</v>
      </c>
      <c r="KU63" s="263">
        <f t="shared" si="1477"/>
        <v>8</v>
      </c>
      <c r="KV63" s="263">
        <f t="shared" si="1477"/>
        <v>8</v>
      </c>
      <c r="KW63" s="263">
        <f t="shared" si="1478"/>
        <v>0</v>
      </c>
      <c r="KX63" s="263">
        <f t="shared" si="1478"/>
        <v>5</v>
      </c>
      <c r="KY63" s="263">
        <f t="shared" si="1478"/>
        <v>3</v>
      </c>
      <c r="KZ63" s="263">
        <f t="shared" si="1478"/>
        <v>1</v>
      </c>
      <c r="LA63" s="263">
        <f t="shared" si="1478"/>
        <v>1</v>
      </c>
      <c r="LB63" s="263">
        <f t="shared" si="1478"/>
        <v>3</v>
      </c>
      <c r="LC63" s="263">
        <f t="shared" si="1478"/>
        <v>1</v>
      </c>
      <c r="LD63" s="263">
        <f t="shared" si="1478"/>
        <v>4</v>
      </c>
      <c r="LE63" s="263">
        <f t="shared" si="1478"/>
        <v>2</v>
      </c>
      <c r="LF63" s="263">
        <f t="shared" si="1478"/>
        <v>3</v>
      </c>
      <c r="LG63" s="263">
        <f t="shared" si="1478"/>
        <v>2</v>
      </c>
      <c r="LH63" s="263">
        <f t="shared" si="1478"/>
        <v>1</v>
      </c>
      <c r="LI63" s="788">
        <f t="shared" si="1479"/>
        <v>2</v>
      </c>
      <c r="LJ63" s="788">
        <f t="shared" si="1479"/>
        <v>2</v>
      </c>
      <c r="LK63" s="788">
        <f t="shared" si="1479"/>
        <v>3</v>
      </c>
      <c r="LL63" s="788">
        <f t="shared" si="1479"/>
        <v>3</v>
      </c>
      <c r="LM63" s="788">
        <f t="shared" si="1479"/>
        <v>2</v>
      </c>
      <c r="LN63" s="788">
        <f t="shared" si="1278"/>
        <v>2</v>
      </c>
      <c r="LO63" s="788">
        <f t="shared" si="1279"/>
        <v>2</v>
      </c>
      <c r="LP63" s="788">
        <f t="shared" si="1280"/>
        <v>8</v>
      </c>
      <c r="LQ63" s="788">
        <f t="shared" si="1281"/>
        <v>3</v>
      </c>
      <c r="LR63" s="788">
        <f t="shared" si="1480"/>
        <v>2</v>
      </c>
      <c r="LS63" s="788">
        <f t="shared" si="1282"/>
        <v>4</v>
      </c>
      <c r="LT63" s="788">
        <f t="shared" si="1481"/>
        <v>2</v>
      </c>
      <c r="LU63" s="900">
        <f t="shared" si="1283"/>
        <v>12</v>
      </c>
      <c r="LV63" s="900">
        <f t="shared" si="1284"/>
        <v>5</v>
      </c>
      <c r="LW63" s="900">
        <f t="shared" si="1285"/>
        <v>3</v>
      </c>
      <c r="LX63" s="900">
        <f t="shared" si="1286"/>
        <v>2</v>
      </c>
      <c r="LY63" s="900">
        <f t="shared" si="1287"/>
        <v>2</v>
      </c>
      <c r="LZ63" s="900">
        <f t="shared" si="1288"/>
        <v>4</v>
      </c>
      <c r="MA63" s="900">
        <f t="shared" si="1289"/>
        <v>2</v>
      </c>
      <c r="MB63" s="900">
        <f t="shared" si="1482"/>
        <v>4</v>
      </c>
      <c r="MC63" s="900">
        <f t="shared" si="1482"/>
        <v>2</v>
      </c>
      <c r="MD63" s="900">
        <f t="shared" si="1482"/>
        <v>2</v>
      </c>
      <c r="ME63" s="900">
        <f t="shared" si="1290"/>
        <v>4</v>
      </c>
      <c r="MF63" s="900">
        <f t="shared" si="1483"/>
        <v>1</v>
      </c>
      <c r="MG63" s="959">
        <f t="shared" si="1291"/>
        <v>2</v>
      </c>
      <c r="MH63" s="959">
        <f t="shared" si="1292"/>
        <v>3</v>
      </c>
      <c r="MI63" s="959">
        <f t="shared" si="1293"/>
        <v>2</v>
      </c>
      <c r="MJ63" s="959">
        <f t="shared" si="1294"/>
        <v>2</v>
      </c>
      <c r="MK63" s="959">
        <f t="shared" si="1295"/>
        <v>1</v>
      </c>
      <c r="ML63" s="959">
        <f t="shared" si="1484"/>
        <v>0</v>
      </c>
      <c r="MM63" s="959">
        <f t="shared" si="1296"/>
        <v>2</v>
      </c>
      <c r="MN63" s="959">
        <f t="shared" si="1297"/>
        <v>4</v>
      </c>
      <c r="MO63" s="959">
        <f t="shared" si="1298"/>
        <v>2</v>
      </c>
      <c r="MP63" s="959">
        <f t="shared" si="1299"/>
        <v>2</v>
      </c>
      <c r="MQ63" s="959">
        <f t="shared" si="1300"/>
        <v>1</v>
      </c>
      <c r="MR63" s="959">
        <f t="shared" si="1301"/>
        <v>0</v>
      </c>
      <c r="MS63" s="1155">
        <f t="shared" si="1302"/>
        <v>0</v>
      </c>
      <c r="MT63" s="1155">
        <f t="shared" si="1303"/>
        <v>0</v>
      </c>
      <c r="MU63" s="1155">
        <f t="shared" si="1304"/>
        <v>0</v>
      </c>
      <c r="MV63" s="1155">
        <f t="shared" si="1305"/>
        <v>0</v>
      </c>
      <c r="MW63" s="1155">
        <f t="shared" si="1306"/>
        <v>0</v>
      </c>
      <c r="MX63" s="1155">
        <f t="shared" si="1307"/>
        <v>0</v>
      </c>
      <c r="MY63" s="1155">
        <f t="shared" si="1308"/>
        <v>0</v>
      </c>
      <c r="MZ63" s="1155">
        <f t="shared" si="1309"/>
        <v>0</v>
      </c>
      <c r="NA63" s="1155">
        <f t="shared" si="1310"/>
        <v>0</v>
      </c>
      <c r="NB63" s="1155">
        <f t="shared" si="1311"/>
        <v>0</v>
      </c>
      <c r="NC63" s="1155">
        <f t="shared" si="1485"/>
        <v>0</v>
      </c>
      <c r="ND63" s="1155">
        <f t="shared" si="1485"/>
        <v>0</v>
      </c>
      <c r="NE63" s="1177">
        <f t="shared" si="1312"/>
        <v>0</v>
      </c>
      <c r="NF63" s="1177">
        <f t="shared" si="1313"/>
        <v>0</v>
      </c>
      <c r="NG63" s="1177">
        <f t="shared" si="1314"/>
        <v>0</v>
      </c>
      <c r="NH63" s="1177">
        <f t="shared" si="1315"/>
        <v>0</v>
      </c>
      <c r="NI63" s="1177">
        <f t="shared" si="1486"/>
        <v>0</v>
      </c>
      <c r="NJ63" s="1177">
        <f t="shared" si="1486"/>
        <v>0</v>
      </c>
      <c r="NK63" s="1177">
        <f t="shared" si="1486"/>
        <v>0</v>
      </c>
      <c r="NL63" s="1177">
        <f t="shared" si="1486"/>
        <v>0</v>
      </c>
      <c r="NM63" s="1177">
        <f t="shared" si="1486"/>
        <v>0</v>
      </c>
      <c r="NN63" s="1177">
        <f t="shared" si="1486"/>
        <v>0</v>
      </c>
      <c r="NO63" s="1177">
        <f t="shared" si="1486"/>
        <v>0</v>
      </c>
      <c r="NP63" s="1177">
        <f t="shared" si="1486"/>
        <v>0</v>
      </c>
    </row>
    <row r="64" spans="1:380" s="32" customFormat="1" x14ac:dyDescent="0.25">
      <c r="A64" s="764"/>
      <c r="B64" s="227">
        <v>8.1300000000000008</v>
      </c>
      <c r="C64" s="30"/>
      <c r="D64" s="447"/>
      <c r="E64" s="1247" t="s">
        <v>61</v>
      </c>
      <c r="F64" s="1247"/>
      <c r="G64" s="1248"/>
      <c r="H64" s="376">
        <v>162</v>
      </c>
      <c r="I64" s="78">
        <v>161</v>
      </c>
      <c r="J64" s="31">
        <v>136</v>
      </c>
      <c r="K64" s="78">
        <v>108</v>
      </c>
      <c r="L64" s="31">
        <v>222</v>
      </c>
      <c r="M64" s="78">
        <v>77</v>
      </c>
      <c r="N64" s="31">
        <v>88</v>
      </c>
      <c r="O64" s="78">
        <v>86</v>
      </c>
      <c r="P64" s="31">
        <v>98</v>
      </c>
      <c r="Q64" s="78">
        <v>72</v>
      </c>
      <c r="R64" s="31">
        <v>53</v>
      </c>
      <c r="S64" s="78">
        <v>61</v>
      </c>
      <c r="T64" s="145">
        <v>1324</v>
      </c>
      <c r="U64" s="164">
        <v>110.33333333333333</v>
      </c>
      <c r="V64" s="376">
        <v>2</v>
      </c>
      <c r="W64" s="78">
        <v>128</v>
      </c>
      <c r="X64" s="31">
        <v>63</v>
      </c>
      <c r="Y64" s="78">
        <v>61</v>
      </c>
      <c r="Z64" s="31">
        <v>44</v>
      </c>
      <c r="AA64" s="78">
        <v>30</v>
      </c>
      <c r="AB64" s="31">
        <v>89</v>
      </c>
      <c r="AC64" s="78">
        <v>87</v>
      </c>
      <c r="AD64" s="31">
        <v>133</v>
      </c>
      <c r="AE64" s="78">
        <v>200</v>
      </c>
      <c r="AF64" s="31">
        <v>87</v>
      </c>
      <c r="AG64" s="78">
        <v>124</v>
      </c>
      <c r="AH64" s="145">
        <v>1048</v>
      </c>
      <c r="AI64" s="164">
        <v>87.333333333333329</v>
      </c>
      <c r="AJ64" s="376">
        <v>92</v>
      </c>
      <c r="AK64" s="78">
        <v>96</v>
      </c>
      <c r="AL64" s="31">
        <v>115</v>
      </c>
      <c r="AM64" s="78">
        <v>210</v>
      </c>
      <c r="AN64" s="31">
        <v>102</v>
      </c>
      <c r="AO64" s="78">
        <v>122</v>
      </c>
      <c r="AP64" s="626">
        <v>186</v>
      </c>
      <c r="AQ64" s="78">
        <v>216</v>
      </c>
      <c r="AR64" s="626">
        <v>180</v>
      </c>
      <c r="AS64" s="78">
        <v>183</v>
      </c>
      <c r="AT64" s="626">
        <v>189</v>
      </c>
      <c r="AU64" s="78">
        <v>89</v>
      </c>
      <c r="AV64" s="145">
        <f t="shared" si="1139"/>
        <v>1780</v>
      </c>
      <c r="AW64" s="164">
        <f t="shared" si="1140"/>
        <v>148.33333333333334</v>
      </c>
      <c r="AX64" s="376">
        <v>88</v>
      </c>
      <c r="AY64" s="78">
        <v>159</v>
      </c>
      <c r="AZ64" s="31">
        <v>71</v>
      </c>
      <c r="BA64" s="78">
        <v>83</v>
      </c>
      <c r="BB64" s="31">
        <v>37</v>
      </c>
      <c r="BC64" s="78">
        <v>156</v>
      </c>
      <c r="BD64" s="626">
        <v>51</v>
      </c>
      <c r="BE64" s="78">
        <v>116</v>
      </c>
      <c r="BF64" s="626">
        <v>95</v>
      </c>
      <c r="BG64" s="78">
        <v>121</v>
      </c>
      <c r="BH64" s="626">
        <v>91</v>
      </c>
      <c r="BI64" s="78">
        <v>131</v>
      </c>
      <c r="BJ64" s="145">
        <f t="shared" si="1143"/>
        <v>1199</v>
      </c>
      <c r="BK64" s="164">
        <f t="shared" si="1144"/>
        <v>99.916666666666671</v>
      </c>
      <c r="BL64" s="376">
        <v>140</v>
      </c>
      <c r="BM64" s="78">
        <v>175</v>
      </c>
      <c r="BN64" s="31">
        <v>149</v>
      </c>
      <c r="BO64" s="78">
        <v>132</v>
      </c>
      <c r="BP64" s="31">
        <v>163</v>
      </c>
      <c r="BQ64" s="78">
        <v>139</v>
      </c>
      <c r="BR64" s="626">
        <v>118</v>
      </c>
      <c r="BS64" s="78">
        <v>114</v>
      </c>
      <c r="BT64" s="626">
        <v>271</v>
      </c>
      <c r="BU64" s="626">
        <v>358</v>
      </c>
      <c r="BV64" s="626">
        <v>331</v>
      </c>
      <c r="BW64" s="626">
        <v>252</v>
      </c>
      <c r="BX64" s="145">
        <f t="shared" si="1151"/>
        <v>2342</v>
      </c>
      <c r="BY64" s="164">
        <f t="shared" si="1152"/>
        <v>195.16666666666666</v>
      </c>
      <c r="BZ64" s="626">
        <f>126+72</f>
        <v>198</v>
      </c>
      <c r="CA64" s="78">
        <v>193</v>
      </c>
      <c r="CB64" s="31">
        <v>197</v>
      </c>
      <c r="CC64" s="78">
        <v>181</v>
      </c>
      <c r="CD64" s="31">
        <v>219</v>
      </c>
      <c r="CE64" s="78">
        <v>106</v>
      </c>
      <c r="CF64" s="626">
        <v>159</v>
      </c>
      <c r="CG64" s="78">
        <v>175</v>
      </c>
      <c r="CH64" s="626">
        <v>240</v>
      </c>
      <c r="CI64" s="626">
        <v>165</v>
      </c>
      <c r="CJ64" s="626">
        <v>157</v>
      </c>
      <c r="CK64" s="626">
        <v>144</v>
      </c>
      <c r="CL64" s="145">
        <f t="shared" si="1159"/>
        <v>2134</v>
      </c>
      <c r="CM64" s="164">
        <f t="shared" si="1160"/>
        <v>177.83333333333334</v>
      </c>
      <c r="CN64" s="626">
        <v>216</v>
      </c>
      <c r="CO64" s="78">
        <v>220</v>
      </c>
      <c r="CP64" s="31">
        <v>228</v>
      </c>
      <c r="CQ64" s="78">
        <v>187</v>
      </c>
      <c r="CR64" s="1017">
        <v>185</v>
      </c>
      <c r="CS64" s="1018">
        <v>70</v>
      </c>
      <c r="CT64" s="1019">
        <v>159</v>
      </c>
      <c r="CU64" s="1018">
        <v>214</v>
      </c>
      <c r="CV64" s="1114">
        <v>157</v>
      </c>
      <c r="CW64" s="1115">
        <v>170</v>
      </c>
      <c r="CX64" s="1114">
        <v>174</v>
      </c>
      <c r="CY64" s="1116">
        <v>82</v>
      </c>
      <c r="CZ64" s="1117">
        <f t="shared" si="1167"/>
        <v>2062</v>
      </c>
      <c r="DA64" s="1118">
        <f t="shared" si="1168"/>
        <v>171.83333333333334</v>
      </c>
      <c r="DB64" s="1019">
        <v>173</v>
      </c>
      <c r="DC64" s="1018">
        <v>153</v>
      </c>
      <c r="DD64" s="1017">
        <v>163</v>
      </c>
      <c r="DE64" s="1018">
        <v>166</v>
      </c>
      <c r="DF64" s="1017">
        <v>149</v>
      </c>
      <c r="DG64" s="1018">
        <v>62</v>
      </c>
      <c r="DH64" s="1019">
        <v>188</v>
      </c>
      <c r="DI64" s="1018">
        <v>167</v>
      </c>
      <c r="DJ64" s="1019">
        <v>143</v>
      </c>
      <c r="DK64" s="1018">
        <v>175</v>
      </c>
      <c r="DL64" s="1019">
        <v>149</v>
      </c>
      <c r="DM64" s="1018"/>
      <c r="DN64" s="1020">
        <f t="shared" si="1175"/>
        <v>1688</v>
      </c>
      <c r="DO64" s="164">
        <f t="shared" si="1176"/>
        <v>153.45454545454547</v>
      </c>
      <c r="DP64" s="1019"/>
      <c r="DQ64" s="1018"/>
      <c r="DR64" s="1017"/>
      <c r="DS64" s="1018"/>
      <c r="DT64" s="1017"/>
      <c r="DU64" s="1018"/>
      <c r="DV64" s="1019"/>
      <c r="DW64" s="1018"/>
      <c r="DX64" s="1019"/>
      <c r="DY64" s="1018"/>
      <c r="DZ64" s="1019"/>
      <c r="EA64" s="1018"/>
      <c r="EB64" s="1020">
        <f t="shared" si="1177"/>
        <v>0</v>
      </c>
      <c r="EC64" s="164" t="e">
        <f t="shared" si="1178"/>
        <v>#DIV/0!</v>
      </c>
      <c r="ED64" s="686">
        <f t="shared" si="1249"/>
        <v>-1</v>
      </c>
      <c r="EE64" s="669">
        <f t="shared" si="1468"/>
        <v>-1.1235955056179775E-2</v>
      </c>
      <c r="EF64" s="686">
        <f t="shared" si="1250"/>
        <v>71</v>
      </c>
      <c r="EG64" s="669">
        <f>EF64/AX64</f>
        <v>0.80681818181818177</v>
      </c>
      <c r="EH64" s="686">
        <f t="shared" si="1252"/>
        <v>-88</v>
      </c>
      <c r="EI64" s="669">
        <f t="shared" si="1253"/>
        <v>-0.55345911949685533</v>
      </c>
      <c r="EJ64" s="686">
        <f t="shared" si="1254"/>
        <v>12</v>
      </c>
      <c r="EK64" s="669">
        <f t="shared" si="1255"/>
        <v>0.16901408450704225</v>
      </c>
      <c r="EL64" s="686">
        <f t="shared" si="1256"/>
        <v>-46</v>
      </c>
      <c r="EM64" s="669">
        <f>EL64/BA64</f>
        <v>-0.55421686746987953</v>
      </c>
      <c r="EN64" s="686">
        <f t="shared" si="1257"/>
        <v>119</v>
      </c>
      <c r="EO64" s="669">
        <f t="shared" si="1487"/>
        <v>3.2162162162162162</v>
      </c>
      <c r="EP64" s="686">
        <f t="shared" si="1258"/>
        <v>-105</v>
      </c>
      <c r="EQ64" s="669">
        <f>EP64/BC64</f>
        <v>-0.67307692307692313</v>
      </c>
      <c r="ER64" s="686">
        <f t="shared" si="1259"/>
        <v>65</v>
      </c>
      <c r="ES64" s="669">
        <f>ER64/BD64</f>
        <v>1.2745098039215685</v>
      </c>
      <c r="ET64" s="686">
        <f t="shared" si="1260"/>
        <v>-21</v>
      </c>
      <c r="EU64" s="669">
        <f t="shared" si="1261"/>
        <v>-0.18103448275862069</v>
      </c>
      <c r="EV64" s="686">
        <f t="shared" si="1262"/>
        <v>26</v>
      </c>
      <c r="EW64" s="117">
        <f t="shared" si="1263"/>
        <v>0.27368421052631581</v>
      </c>
      <c r="EX64" s="686">
        <f t="shared" si="1264"/>
        <v>-30</v>
      </c>
      <c r="EY64" s="669">
        <f t="shared" si="1265"/>
        <v>-0.24793388429752067</v>
      </c>
      <c r="EZ64" s="686">
        <f t="shared" si="1266"/>
        <v>40</v>
      </c>
      <c r="FA64" s="669">
        <f>EZ64/BH64</f>
        <v>0.43956043956043955</v>
      </c>
      <c r="FB64" s="686">
        <f t="shared" si="1267"/>
        <v>9</v>
      </c>
      <c r="FC64" s="669">
        <f t="shared" si="1268"/>
        <v>6.8702290076335881E-2</v>
      </c>
      <c r="FD64" s="330">
        <f t="shared" si="1269"/>
        <v>35</v>
      </c>
      <c r="FE64" s="404">
        <f t="shared" si="1270"/>
        <v>0.25</v>
      </c>
      <c r="FF64" s="330">
        <f t="shared" si="1271"/>
        <v>-26</v>
      </c>
      <c r="FG64" s="404">
        <f t="shared" si="1272"/>
        <v>-0.14857142857142858</v>
      </c>
      <c r="FH64" s="330">
        <f t="shared" si="1273"/>
        <v>-17</v>
      </c>
      <c r="FI64" s="404">
        <f t="shared" si="1274"/>
        <v>-0.11409395973154363</v>
      </c>
      <c r="FJ64" s="330">
        <f t="shared" si="1275"/>
        <v>31</v>
      </c>
      <c r="FK64" s="404">
        <f t="shared" si="1469"/>
        <v>0.23484848484848486</v>
      </c>
      <c r="FL64" s="330">
        <f t="shared" si="1179"/>
        <v>-24</v>
      </c>
      <c r="FM64" s="404">
        <f t="shared" si="1276"/>
        <v>-0.14723926380368099</v>
      </c>
      <c r="FN64" s="330">
        <f t="shared" si="1180"/>
        <v>-21</v>
      </c>
      <c r="FO64" s="404">
        <f>FN64/BQ64</f>
        <v>-0.15107913669064749</v>
      </c>
      <c r="FP64" s="330">
        <f t="shared" si="1181"/>
        <v>-4</v>
      </c>
      <c r="FQ64" s="404">
        <f>FP64/BR64</f>
        <v>-3.3898305084745763E-2</v>
      </c>
      <c r="FR64" s="330">
        <f t="shared" si="1182"/>
        <v>157</v>
      </c>
      <c r="FS64" s="404">
        <f t="shared" si="1277"/>
        <v>1.3771929824561404</v>
      </c>
      <c r="FT64" s="330">
        <f t="shared" si="1183"/>
        <v>87</v>
      </c>
      <c r="FU64" s="404">
        <f t="shared" si="1470"/>
        <v>0.3210332103321033</v>
      </c>
      <c r="FV64" s="330">
        <f t="shared" si="1184"/>
        <v>-27</v>
      </c>
      <c r="FW64" s="404">
        <f>FV64/BU64</f>
        <v>-7.5418994413407825E-2</v>
      </c>
      <c r="FX64" s="330">
        <f t="shared" si="1186"/>
        <v>-79</v>
      </c>
      <c r="FY64" s="404">
        <f>FX64/BV64</f>
        <v>-0.23867069486404835</v>
      </c>
      <c r="FZ64" s="330">
        <f t="shared" si="1187"/>
        <v>-54</v>
      </c>
      <c r="GA64" s="404">
        <f>FZ64/BW64</f>
        <v>-0.21428571428571427</v>
      </c>
      <c r="GB64" s="330">
        <f t="shared" si="1188"/>
        <v>-5</v>
      </c>
      <c r="GC64" s="404">
        <f>GB64/BZ64</f>
        <v>-2.5252525252525252E-2</v>
      </c>
      <c r="GD64" s="330">
        <f t="shared" si="1189"/>
        <v>4</v>
      </c>
      <c r="GE64" s="404">
        <f t="shared" si="1471"/>
        <v>2.072538860103627E-2</v>
      </c>
      <c r="GF64" s="330">
        <f t="shared" si="1190"/>
        <v>-16</v>
      </c>
      <c r="GG64" s="404">
        <f>GF64/CB64</f>
        <v>-8.1218274111675121E-2</v>
      </c>
      <c r="GH64" s="330">
        <f t="shared" si="1191"/>
        <v>38</v>
      </c>
      <c r="GI64" s="404">
        <f>GH64/CC64</f>
        <v>0.20994475138121546</v>
      </c>
      <c r="GJ64" s="330">
        <f t="shared" si="1192"/>
        <v>-113</v>
      </c>
      <c r="GK64" s="404">
        <f t="shared" si="1246"/>
        <v>-0.51598173515981738</v>
      </c>
      <c r="GL64" s="330">
        <f t="shared" si="1193"/>
        <v>53</v>
      </c>
      <c r="GM64" s="404">
        <f>GL64/CE64</f>
        <v>0.5</v>
      </c>
      <c r="GN64" s="330">
        <f t="shared" si="1194"/>
        <v>16</v>
      </c>
      <c r="GO64" s="404">
        <f>GN64/CF64</f>
        <v>0.10062893081761007</v>
      </c>
      <c r="GP64" s="330">
        <f t="shared" si="1195"/>
        <v>65</v>
      </c>
      <c r="GQ64" s="404">
        <f>GP64/CG64</f>
        <v>0.37142857142857144</v>
      </c>
      <c r="GR64" s="330">
        <f t="shared" si="1196"/>
        <v>-75</v>
      </c>
      <c r="GS64" s="404">
        <f t="shared" si="1197"/>
        <v>-0.3125</v>
      </c>
      <c r="GT64" s="330">
        <f t="shared" si="1198"/>
        <v>-8</v>
      </c>
      <c r="GU64" s="404">
        <f t="shared" si="1472"/>
        <v>-4.8484848484848485E-2</v>
      </c>
      <c r="GV64" s="330">
        <f t="shared" si="1199"/>
        <v>-13</v>
      </c>
      <c r="GW64" s="404">
        <f t="shared" si="1200"/>
        <v>-8.2802547770700632E-2</v>
      </c>
      <c r="GX64" s="330">
        <f t="shared" si="1201"/>
        <v>72</v>
      </c>
      <c r="GY64" s="404">
        <f t="shared" si="1473"/>
        <v>0.5</v>
      </c>
      <c r="GZ64" s="330">
        <f t="shared" si="1202"/>
        <v>4</v>
      </c>
      <c r="HA64" s="404">
        <f>GZ64/CN64</f>
        <v>1.8518518518518517E-2</v>
      </c>
      <c r="HB64" s="330">
        <f t="shared" si="1203"/>
        <v>8</v>
      </c>
      <c r="HC64" s="404">
        <f t="shared" si="1474"/>
        <v>3.6363636363636362E-2</v>
      </c>
      <c r="HD64" s="330">
        <f t="shared" si="1204"/>
        <v>-41</v>
      </c>
      <c r="HE64" s="404">
        <f>HD64/CP64</f>
        <v>-0.17982456140350878</v>
      </c>
      <c r="HF64" s="330">
        <f t="shared" si="1205"/>
        <v>-2</v>
      </c>
      <c r="HG64" s="404">
        <f t="shared" si="1475"/>
        <v>-1.06951871657754E-2</v>
      </c>
      <c r="HH64" s="330">
        <f t="shared" si="1206"/>
        <v>-115</v>
      </c>
      <c r="HI64" s="404">
        <f>HH64/CR64</f>
        <v>-0.6216216216216216</v>
      </c>
      <c r="HJ64" s="330">
        <f t="shared" si="1207"/>
        <v>89</v>
      </c>
      <c r="HK64" s="404">
        <f>HJ64/CS64</f>
        <v>1.2714285714285714</v>
      </c>
      <c r="HL64" s="330">
        <f t="shared" si="1208"/>
        <v>55</v>
      </c>
      <c r="HM64" s="404">
        <f>HL64/CT64</f>
        <v>0.34591194968553457</v>
      </c>
      <c r="HN64" s="330">
        <f t="shared" si="1209"/>
        <v>-57</v>
      </c>
      <c r="HO64" s="404">
        <f t="shared" si="1248"/>
        <v>-0.26635514018691586</v>
      </c>
      <c r="HP64" s="330">
        <f t="shared" si="1210"/>
        <v>13</v>
      </c>
      <c r="HQ64" s="404">
        <f>HP64/CV64</f>
        <v>8.2802547770700632E-2</v>
      </c>
      <c r="HR64" s="330">
        <f t="shared" si="1211"/>
        <v>4</v>
      </c>
      <c r="HS64" s="404">
        <f t="shared" si="1476"/>
        <v>2.3529411764705882E-2</v>
      </c>
      <c r="HT64" s="330">
        <f t="shared" si="1212"/>
        <v>-92</v>
      </c>
      <c r="HU64" s="404">
        <f>HT64/CX64</f>
        <v>-0.52873563218390807</v>
      </c>
      <c r="HV64" s="330">
        <f t="shared" si="1213"/>
        <v>91</v>
      </c>
      <c r="HW64" s="404">
        <f>HV64/CY64</f>
        <v>1.1097560975609757</v>
      </c>
      <c r="HX64" s="330">
        <f t="shared" si="1214"/>
        <v>-20</v>
      </c>
      <c r="HY64" s="404">
        <f>HX64/DB64</f>
        <v>-0.11560693641618497</v>
      </c>
      <c r="HZ64" s="330">
        <f t="shared" si="1215"/>
        <v>10</v>
      </c>
      <c r="IA64" s="404">
        <f>HZ64/DD64</f>
        <v>6.1349693251533742E-2</v>
      </c>
      <c r="IB64" s="330">
        <f t="shared" si="1216"/>
        <v>3</v>
      </c>
      <c r="IC64" s="404">
        <f>IB64/DD64</f>
        <v>1.8404907975460124E-2</v>
      </c>
      <c r="ID64" s="330">
        <f t="shared" si="1217"/>
        <v>-17</v>
      </c>
      <c r="IE64" s="404">
        <f>ID64/DO64</f>
        <v>-0.11078199052132701</v>
      </c>
      <c r="IF64" s="330">
        <f t="shared" si="1218"/>
        <v>-87</v>
      </c>
      <c r="IG64" s="404">
        <f t="shared" si="1219"/>
        <v>-0.58389261744966447</v>
      </c>
      <c r="IH64" s="330">
        <f t="shared" si="1220"/>
        <v>126</v>
      </c>
      <c r="II64" s="404">
        <v>0</v>
      </c>
      <c r="IJ64" s="330">
        <f t="shared" si="1222"/>
        <v>-21</v>
      </c>
      <c r="IK64" s="404">
        <f t="shared" si="1223"/>
        <v>-0.11170212765957446</v>
      </c>
      <c r="IL64" s="330">
        <f t="shared" si="1224"/>
        <v>-24</v>
      </c>
      <c r="IM64" s="404">
        <f t="shared" si="1225"/>
        <v>-0.1437125748502994</v>
      </c>
      <c r="IN64" s="330">
        <f t="shared" si="1226"/>
        <v>32</v>
      </c>
      <c r="IO64" s="404">
        <f t="shared" si="1227"/>
        <v>0.22377622377622378</v>
      </c>
      <c r="IP64" s="330">
        <f t="shared" si="1228"/>
        <v>-26</v>
      </c>
      <c r="IQ64" s="404">
        <f t="shared" si="1229"/>
        <v>-0.14857142857142858</v>
      </c>
      <c r="IR64" s="330">
        <f t="shared" si="1230"/>
        <v>-11.830985915492958</v>
      </c>
      <c r="IS64" s="404">
        <f t="shared" si="1231"/>
        <v>-0.9859154929577465</v>
      </c>
      <c r="IT64" s="330">
        <f t="shared" si="317"/>
        <v>0</v>
      </c>
      <c r="IU64" s="404" t="e">
        <f t="shared" si="318"/>
        <v>#DIV/0!</v>
      </c>
      <c r="IV64" s="330">
        <f t="shared" si="319"/>
        <v>0</v>
      </c>
      <c r="IW64" s="404" t="e">
        <f t="shared" si="320"/>
        <v>#DIV/0!</v>
      </c>
      <c r="IX64" s="330">
        <f t="shared" si="321"/>
        <v>0</v>
      </c>
      <c r="IY64" s="404" t="e">
        <f t="shared" si="322"/>
        <v>#DIV/0!</v>
      </c>
      <c r="IZ64" s="330">
        <f t="shared" si="323"/>
        <v>0</v>
      </c>
      <c r="JA64" s="404" t="e">
        <f t="shared" si="324"/>
        <v>#DIV/0!</v>
      </c>
      <c r="JB64" s="330">
        <f t="shared" si="325"/>
        <v>0</v>
      </c>
      <c r="JC64" s="404" t="e">
        <f t="shared" si="326"/>
        <v>#DIV/0!</v>
      </c>
      <c r="JD64" s="330">
        <f t="shared" si="327"/>
        <v>0</v>
      </c>
      <c r="JE64" s="404" t="e">
        <f t="shared" si="328"/>
        <v>#DIV/0!</v>
      </c>
      <c r="JF64" s="330">
        <f t="shared" si="329"/>
        <v>0</v>
      </c>
      <c r="JG64" s="404" t="e">
        <f t="shared" si="330"/>
        <v>#DIV/0!</v>
      </c>
      <c r="JH64" s="330">
        <f t="shared" si="331"/>
        <v>0</v>
      </c>
      <c r="JI64" s="404" t="e">
        <f t="shared" si="332"/>
        <v>#DIV/0!</v>
      </c>
      <c r="JJ64" s="330">
        <f t="shared" si="333"/>
        <v>0</v>
      </c>
      <c r="JK64" s="404" t="e">
        <f t="shared" si="334"/>
        <v>#DIV/0!</v>
      </c>
      <c r="JL64" s="330">
        <f t="shared" si="335"/>
        <v>0</v>
      </c>
      <c r="JM64" s="404" t="e">
        <f t="shared" si="336"/>
        <v>#DIV/0!</v>
      </c>
      <c r="JN64" s="330">
        <f t="shared" si="337"/>
        <v>0</v>
      </c>
      <c r="JO64" s="404" t="e">
        <f t="shared" si="338"/>
        <v>#DIV/0!</v>
      </c>
      <c r="JP64" s="330">
        <f t="shared" si="339"/>
        <v>0</v>
      </c>
      <c r="JQ64" s="404" t="e">
        <f t="shared" si="340"/>
        <v>#DIV/0!</v>
      </c>
      <c r="JR64" s="626">
        <f t="shared" si="1232"/>
        <v>174</v>
      </c>
      <c r="JS64" s="1080">
        <f t="shared" si="1233"/>
        <v>149</v>
      </c>
      <c r="JT64" s="123">
        <f t="shared" si="1234"/>
        <v>-25</v>
      </c>
      <c r="JU64" s="117">
        <f t="shared" si="1235"/>
        <v>-0.14367816091954022</v>
      </c>
      <c r="JV64" s="702"/>
      <c r="JW64" s="702"/>
      <c r="JX64" s="702"/>
      <c r="JY64" s="32" t="str">
        <f t="shared" si="1236"/>
        <v>Number Trained in Classroom</v>
      </c>
      <c r="JZ64" s="270" t="e">
        <f>#REF!</f>
        <v>#REF!</v>
      </c>
      <c r="KA64" s="270" t="e">
        <f>#REF!</f>
        <v>#REF!</v>
      </c>
      <c r="KB64" s="270" t="e">
        <f>#REF!</f>
        <v>#REF!</v>
      </c>
      <c r="KC64" s="270" t="e">
        <f>#REF!</f>
        <v>#REF!</v>
      </c>
      <c r="KD64" s="270" t="e">
        <f>#REF!</f>
        <v>#REF!</v>
      </c>
      <c r="KE64" s="270" t="e">
        <f>#REF!</f>
        <v>#REF!</v>
      </c>
      <c r="KF64" s="270" t="e">
        <f>#REF!</f>
        <v>#REF!</v>
      </c>
      <c r="KG64" s="270" t="e">
        <f>#REF!</f>
        <v>#REF!</v>
      </c>
      <c r="KH64" s="270" t="e">
        <f>#REF!</f>
        <v>#REF!</v>
      </c>
      <c r="KI64" s="270" t="e">
        <f>#REF!</f>
        <v>#REF!</v>
      </c>
      <c r="KJ64" s="270" t="e">
        <f>#REF!</f>
        <v>#REF!</v>
      </c>
      <c r="KK64" s="271">
        <f t="shared" si="1477"/>
        <v>92</v>
      </c>
      <c r="KL64" s="271">
        <f t="shared" si="1477"/>
        <v>96</v>
      </c>
      <c r="KM64" s="271">
        <f t="shared" si="1477"/>
        <v>115</v>
      </c>
      <c r="KN64" s="271">
        <f t="shared" si="1477"/>
        <v>210</v>
      </c>
      <c r="KO64" s="271">
        <f t="shared" si="1477"/>
        <v>102</v>
      </c>
      <c r="KP64" s="271">
        <f t="shared" si="1477"/>
        <v>122</v>
      </c>
      <c r="KQ64" s="271">
        <f t="shared" si="1477"/>
        <v>186</v>
      </c>
      <c r="KR64" s="271">
        <f t="shared" si="1477"/>
        <v>216</v>
      </c>
      <c r="KS64" s="271">
        <f t="shared" si="1477"/>
        <v>180</v>
      </c>
      <c r="KT64" s="271">
        <f t="shared" si="1477"/>
        <v>183</v>
      </c>
      <c r="KU64" s="271">
        <f t="shared" si="1477"/>
        <v>189</v>
      </c>
      <c r="KV64" s="271">
        <f t="shared" si="1477"/>
        <v>89</v>
      </c>
      <c r="KW64" s="271">
        <f t="shared" si="1478"/>
        <v>88</v>
      </c>
      <c r="KX64" s="271">
        <f t="shared" si="1478"/>
        <v>159</v>
      </c>
      <c r="KY64" s="271">
        <f t="shared" si="1478"/>
        <v>71</v>
      </c>
      <c r="KZ64" s="271">
        <f t="shared" si="1478"/>
        <v>83</v>
      </c>
      <c r="LA64" s="271">
        <f t="shared" si="1478"/>
        <v>37</v>
      </c>
      <c r="LB64" s="271">
        <f t="shared" si="1478"/>
        <v>156</v>
      </c>
      <c r="LC64" s="271">
        <f t="shared" si="1478"/>
        <v>51</v>
      </c>
      <c r="LD64" s="271">
        <f t="shared" si="1478"/>
        <v>116</v>
      </c>
      <c r="LE64" s="271">
        <f t="shared" si="1478"/>
        <v>95</v>
      </c>
      <c r="LF64" s="271">
        <f t="shared" si="1478"/>
        <v>121</v>
      </c>
      <c r="LG64" s="271">
        <f t="shared" si="1478"/>
        <v>91</v>
      </c>
      <c r="LH64" s="271">
        <f t="shared" si="1478"/>
        <v>131</v>
      </c>
      <c r="LI64" s="792">
        <f t="shared" si="1479"/>
        <v>140</v>
      </c>
      <c r="LJ64" s="792">
        <f t="shared" si="1479"/>
        <v>175</v>
      </c>
      <c r="LK64" s="792">
        <f t="shared" si="1479"/>
        <v>149</v>
      </c>
      <c r="LL64" s="792">
        <f t="shared" si="1479"/>
        <v>132</v>
      </c>
      <c r="LM64" s="792">
        <f t="shared" si="1479"/>
        <v>163</v>
      </c>
      <c r="LN64" s="792">
        <f t="shared" si="1278"/>
        <v>139</v>
      </c>
      <c r="LO64" s="792">
        <f t="shared" si="1279"/>
        <v>118</v>
      </c>
      <c r="LP64" s="792">
        <f t="shared" si="1280"/>
        <v>114</v>
      </c>
      <c r="LQ64" s="792">
        <f t="shared" si="1281"/>
        <v>271</v>
      </c>
      <c r="LR64" s="792">
        <f t="shared" si="1480"/>
        <v>358</v>
      </c>
      <c r="LS64" s="792">
        <f t="shared" si="1282"/>
        <v>331</v>
      </c>
      <c r="LT64" s="792">
        <f t="shared" si="1481"/>
        <v>252</v>
      </c>
      <c r="LU64" s="904">
        <f t="shared" si="1283"/>
        <v>198</v>
      </c>
      <c r="LV64" s="904">
        <f t="shared" si="1284"/>
        <v>193</v>
      </c>
      <c r="LW64" s="904">
        <f t="shared" si="1285"/>
        <v>197</v>
      </c>
      <c r="LX64" s="904">
        <f t="shared" si="1286"/>
        <v>181</v>
      </c>
      <c r="LY64" s="904">
        <f t="shared" si="1287"/>
        <v>219</v>
      </c>
      <c r="LZ64" s="904">
        <f t="shared" si="1288"/>
        <v>106</v>
      </c>
      <c r="MA64" s="904">
        <f t="shared" si="1289"/>
        <v>159</v>
      </c>
      <c r="MB64" s="904">
        <f t="shared" si="1482"/>
        <v>175</v>
      </c>
      <c r="MC64" s="904">
        <f t="shared" si="1482"/>
        <v>240</v>
      </c>
      <c r="MD64" s="904">
        <f t="shared" si="1482"/>
        <v>165</v>
      </c>
      <c r="ME64" s="904">
        <f t="shared" si="1290"/>
        <v>157</v>
      </c>
      <c r="MF64" s="904">
        <f t="shared" si="1483"/>
        <v>144</v>
      </c>
      <c r="MG64" s="963">
        <f t="shared" si="1291"/>
        <v>216</v>
      </c>
      <c r="MH64" s="963">
        <f t="shared" si="1292"/>
        <v>220</v>
      </c>
      <c r="MI64" s="963">
        <f t="shared" si="1293"/>
        <v>228</v>
      </c>
      <c r="MJ64" s="963">
        <f t="shared" si="1294"/>
        <v>187</v>
      </c>
      <c r="MK64" s="963">
        <f t="shared" si="1295"/>
        <v>185</v>
      </c>
      <c r="ML64" s="963">
        <f t="shared" si="1484"/>
        <v>70</v>
      </c>
      <c r="MM64" s="963">
        <f t="shared" si="1296"/>
        <v>159</v>
      </c>
      <c r="MN64" s="963">
        <f t="shared" si="1297"/>
        <v>214</v>
      </c>
      <c r="MO64" s="963">
        <f t="shared" si="1298"/>
        <v>157</v>
      </c>
      <c r="MP64" s="963">
        <f t="shared" si="1299"/>
        <v>170</v>
      </c>
      <c r="MQ64" s="963">
        <f t="shared" si="1300"/>
        <v>174</v>
      </c>
      <c r="MR64" s="963">
        <f t="shared" si="1301"/>
        <v>82</v>
      </c>
      <c r="MS64" s="1159">
        <f t="shared" si="1302"/>
        <v>173</v>
      </c>
      <c r="MT64" s="1159">
        <f t="shared" si="1303"/>
        <v>153</v>
      </c>
      <c r="MU64" s="1159">
        <f t="shared" si="1304"/>
        <v>163</v>
      </c>
      <c r="MV64" s="1159">
        <f t="shared" si="1305"/>
        <v>166</v>
      </c>
      <c r="MW64" s="1159">
        <f t="shared" si="1306"/>
        <v>149</v>
      </c>
      <c r="MX64" s="1159">
        <f t="shared" si="1307"/>
        <v>62</v>
      </c>
      <c r="MY64" s="1159">
        <f t="shared" si="1308"/>
        <v>188</v>
      </c>
      <c r="MZ64" s="1159">
        <f t="shared" si="1309"/>
        <v>167</v>
      </c>
      <c r="NA64" s="1159">
        <f t="shared" si="1310"/>
        <v>143</v>
      </c>
      <c r="NB64" s="1159">
        <f t="shared" si="1311"/>
        <v>175</v>
      </c>
      <c r="NC64" s="1159">
        <f t="shared" si="1485"/>
        <v>149</v>
      </c>
      <c r="ND64" s="1159">
        <f t="shared" si="1485"/>
        <v>0</v>
      </c>
      <c r="NE64" s="1181">
        <f t="shared" si="1312"/>
        <v>0</v>
      </c>
      <c r="NF64" s="1181">
        <f t="shared" si="1313"/>
        <v>0</v>
      </c>
      <c r="NG64" s="1181">
        <f t="shared" si="1314"/>
        <v>0</v>
      </c>
      <c r="NH64" s="1181">
        <f t="shared" si="1315"/>
        <v>0</v>
      </c>
      <c r="NI64" s="1181">
        <f t="shared" si="1486"/>
        <v>0</v>
      </c>
      <c r="NJ64" s="1181">
        <f t="shared" si="1486"/>
        <v>0</v>
      </c>
      <c r="NK64" s="1181">
        <f t="shared" si="1486"/>
        <v>0</v>
      </c>
      <c r="NL64" s="1181">
        <f t="shared" si="1486"/>
        <v>0</v>
      </c>
      <c r="NM64" s="1181">
        <f t="shared" si="1486"/>
        <v>0</v>
      </c>
      <c r="NN64" s="1181">
        <f t="shared" si="1486"/>
        <v>0</v>
      </c>
      <c r="NO64" s="1181">
        <f t="shared" si="1486"/>
        <v>0</v>
      </c>
      <c r="NP64" s="1181">
        <f t="shared" si="1486"/>
        <v>0</v>
      </c>
    </row>
    <row r="65" spans="1:380" s="1" customFormat="1" ht="15.75" thickBot="1" x14ac:dyDescent="0.3">
      <c r="A65" s="765"/>
      <c r="B65" s="104">
        <v>8.14</v>
      </c>
      <c r="C65" s="4"/>
      <c r="D65" s="448"/>
      <c r="E65" s="1245" t="s">
        <v>62</v>
      </c>
      <c r="F65" s="1245"/>
      <c r="G65" s="1246"/>
      <c r="H65" s="378">
        <v>186</v>
      </c>
      <c r="I65" s="65">
        <v>192</v>
      </c>
      <c r="J65" s="17">
        <v>274</v>
      </c>
      <c r="K65" s="65">
        <v>287</v>
      </c>
      <c r="L65" s="17">
        <v>196</v>
      </c>
      <c r="M65" s="65">
        <v>116</v>
      </c>
      <c r="N65" s="17">
        <v>148</v>
      </c>
      <c r="O65" s="65">
        <v>278</v>
      </c>
      <c r="P65" s="17">
        <v>349</v>
      </c>
      <c r="Q65" s="65">
        <v>163</v>
      </c>
      <c r="R65" s="17">
        <v>110</v>
      </c>
      <c r="S65" s="65">
        <v>108</v>
      </c>
      <c r="T65" s="146">
        <v>2407</v>
      </c>
      <c r="U65" s="165">
        <v>200.58333333333334</v>
      </c>
      <c r="V65" s="378">
        <v>109</v>
      </c>
      <c r="W65" s="65">
        <v>124</v>
      </c>
      <c r="X65" s="17">
        <v>158</v>
      </c>
      <c r="Y65" s="65">
        <v>122</v>
      </c>
      <c r="Z65" s="17">
        <v>93</v>
      </c>
      <c r="AA65" s="65">
        <v>97</v>
      </c>
      <c r="AB65" s="17">
        <v>103</v>
      </c>
      <c r="AC65" s="65">
        <v>127</v>
      </c>
      <c r="AD65" s="17">
        <v>193</v>
      </c>
      <c r="AE65" s="65">
        <v>122</v>
      </c>
      <c r="AF65" s="17">
        <v>141</v>
      </c>
      <c r="AG65" s="65">
        <v>122</v>
      </c>
      <c r="AH65" s="146">
        <v>1511</v>
      </c>
      <c r="AI65" s="165">
        <v>125.91666666666667</v>
      </c>
      <c r="AJ65" s="378">
        <v>131</v>
      </c>
      <c r="AK65" s="65">
        <v>154</v>
      </c>
      <c r="AL65" s="17">
        <v>147</v>
      </c>
      <c r="AM65" s="65">
        <v>176</v>
      </c>
      <c r="AN65" s="17">
        <v>183</v>
      </c>
      <c r="AO65" s="65">
        <v>162</v>
      </c>
      <c r="AP65" s="628">
        <v>222</v>
      </c>
      <c r="AQ65" s="65">
        <v>216</v>
      </c>
      <c r="AR65" s="628">
        <v>229</v>
      </c>
      <c r="AS65" s="65">
        <v>301</v>
      </c>
      <c r="AT65" s="628">
        <v>187</v>
      </c>
      <c r="AU65" s="65">
        <v>129</v>
      </c>
      <c r="AV65" s="146">
        <f t="shared" si="1139"/>
        <v>2237</v>
      </c>
      <c r="AW65" s="165">
        <f t="shared" si="1140"/>
        <v>186.41666666666666</v>
      </c>
      <c r="AX65" s="378">
        <v>103</v>
      </c>
      <c r="AY65" s="65">
        <v>181</v>
      </c>
      <c r="AZ65" s="17">
        <v>157</v>
      </c>
      <c r="BA65" s="65">
        <v>5</v>
      </c>
      <c r="BB65" s="17">
        <v>7</v>
      </c>
      <c r="BC65" s="65">
        <v>50</v>
      </c>
      <c r="BD65" s="628">
        <v>9</v>
      </c>
      <c r="BE65" s="65">
        <v>26</v>
      </c>
      <c r="BF65" s="628">
        <v>23</v>
      </c>
      <c r="BG65" s="65">
        <v>17</v>
      </c>
      <c r="BH65" s="628">
        <v>18</v>
      </c>
      <c r="BI65" s="65">
        <v>15</v>
      </c>
      <c r="BJ65" s="146">
        <f t="shared" si="1143"/>
        <v>611</v>
      </c>
      <c r="BK65" s="165">
        <f t="shared" si="1144"/>
        <v>50.916666666666664</v>
      </c>
      <c r="BL65" s="378">
        <v>22</v>
      </c>
      <c r="BM65" s="65">
        <v>41</v>
      </c>
      <c r="BN65" s="17">
        <v>40</v>
      </c>
      <c r="BO65" s="65">
        <v>46</v>
      </c>
      <c r="BP65" s="17">
        <v>27</v>
      </c>
      <c r="BQ65" s="65">
        <v>20</v>
      </c>
      <c r="BR65" s="628">
        <v>28</v>
      </c>
      <c r="BS65" s="65">
        <v>110</v>
      </c>
      <c r="BT65" s="628">
        <v>94</v>
      </c>
      <c r="BU65" s="628">
        <v>60</v>
      </c>
      <c r="BV65" s="628">
        <v>52</v>
      </c>
      <c r="BW65" s="628">
        <v>34</v>
      </c>
      <c r="BX65" s="146">
        <f t="shared" si="1151"/>
        <v>574</v>
      </c>
      <c r="BY65" s="165">
        <f t="shared" si="1152"/>
        <v>47.833333333333336</v>
      </c>
      <c r="BZ65" s="628">
        <v>20</v>
      </c>
      <c r="CA65" s="65">
        <v>17</v>
      </c>
      <c r="CB65" s="17">
        <v>33</v>
      </c>
      <c r="CC65" s="65">
        <v>45</v>
      </c>
      <c r="CD65" s="17">
        <v>14</v>
      </c>
      <c r="CE65" s="65">
        <v>39</v>
      </c>
      <c r="CF65" s="628">
        <v>67</v>
      </c>
      <c r="CG65" s="65">
        <v>50</v>
      </c>
      <c r="CH65" s="628">
        <v>40</v>
      </c>
      <c r="CI65" s="628">
        <v>39</v>
      </c>
      <c r="CJ65" s="628">
        <v>49</v>
      </c>
      <c r="CK65" s="628">
        <v>17</v>
      </c>
      <c r="CL65" s="146">
        <f t="shared" si="1159"/>
        <v>430</v>
      </c>
      <c r="CM65" s="165">
        <f t="shared" si="1160"/>
        <v>35.833333333333336</v>
      </c>
      <c r="CN65" s="628">
        <v>44</v>
      </c>
      <c r="CO65" s="65">
        <v>35</v>
      </c>
      <c r="CP65" s="17">
        <v>39</v>
      </c>
      <c r="CQ65" s="65">
        <v>38</v>
      </c>
      <c r="CR65" s="1021">
        <v>21</v>
      </c>
      <c r="CS65" s="1022">
        <v>31</v>
      </c>
      <c r="CT65" s="1023">
        <v>67</v>
      </c>
      <c r="CU65" s="1022">
        <v>50</v>
      </c>
      <c r="CV65" s="1119">
        <v>25</v>
      </c>
      <c r="CW65" s="1120">
        <v>39</v>
      </c>
      <c r="CX65" s="1119">
        <v>22</v>
      </c>
      <c r="CY65" s="1121">
        <v>24</v>
      </c>
      <c r="CZ65" s="1122">
        <f t="shared" si="1167"/>
        <v>435</v>
      </c>
      <c r="DA65" s="1123">
        <f t="shared" si="1168"/>
        <v>36.25</v>
      </c>
      <c r="DB65" s="1023">
        <v>12</v>
      </c>
      <c r="DC65" s="1022">
        <v>30</v>
      </c>
      <c r="DD65" s="1021">
        <v>29</v>
      </c>
      <c r="DE65" s="1022">
        <v>25</v>
      </c>
      <c r="DF65" s="1021">
        <v>33</v>
      </c>
      <c r="DG65" s="1022">
        <v>4</v>
      </c>
      <c r="DH65" s="1023">
        <v>27</v>
      </c>
      <c r="DI65" s="1022">
        <v>7</v>
      </c>
      <c r="DJ65" s="1023">
        <v>27</v>
      </c>
      <c r="DK65" s="1022">
        <v>27</v>
      </c>
      <c r="DL65" s="1023">
        <v>33</v>
      </c>
      <c r="DM65" s="1022"/>
      <c r="DN65" s="1024">
        <f t="shared" si="1175"/>
        <v>254</v>
      </c>
      <c r="DO65" s="165">
        <f t="shared" si="1176"/>
        <v>23.09090909090909</v>
      </c>
      <c r="DP65" s="1023"/>
      <c r="DQ65" s="1022"/>
      <c r="DR65" s="1021"/>
      <c r="DS65" s="1022"/>
      <c r="DT65" s="1021"/>
      <c r="DU65" s="1022"/>
      <c r="DV65" s="1023"/>
      <c r="DW65" s="1022"/>
      <c r="DX65" s="1023"/>
      <c r="DY65" s="1022"/>
      <c r="DZ65" s="1023"/>
      <c r="EA65" s="1022"/>
      <c r="EB65" s="1024">
        <f t="shared" si="1177"/>
        <v>0</v>
      </c>
      <c r="EC65" s="165" t="e">
        <f t="shared" si="1178"/>
        <v>#DIV/0!</v>
      </c>
      <c r="ED65" s="658">
        <f t="shared" si="1249"/>
        <v>-26</v>
      </c>
      <c r="EE65" s="672">
        <f t="shared" si="1468"/>
        <v>-0.20155038759689922</v>
      </c>
      <c r="EF65" s="658">
        <f t="shared" si="1250"/>
        <v>78</v>
      </c>
      <c r="EG65" s="672">
        <f>EF65/AX65</f>
        <v>0.75728155339805825</v>
      </c>
      <c r="EH65" s="658">
        <f t="shared" si="1252"/>
        <v>-24</v>
      </c>
      <c r="EI65" s="672">
        <f t="shared" si="1253"/>
        <v>-0.13259668508287292</v>
      </c>
      <c r="EJ65" s="658">
        <f t="shared" si="1254"/>
        <v>-152</v>
      </c>
      <c r="EK65" s="672">
        <f t="shared" si="1255"/>
        <v>-0.96815286624203822</v>
      </c>
      <c r="EL65" s="658">
        <f t="shared" si="1256"/>
        <v>2</v>
      </c>
      <c r="EM65" s="672">
        <f>EL65/BA65</f>
        <v>0.4</v>
      </c>
      <c r="EN65" s="658">
        <f t="shared" si="1257"/>
        <v>43</v>
      </c>
      <c r="EO65" s="672">
        <f t="shared" si="1487"/>
        <v>6.1428571428571432</v>
      </c>
      <c r="EP65" s="658">
        <f t="shared" si="1258"/>
        <v>-41</v>
      </c>
      <c r="EQ65" s="672">
        <f>EP65/BC65</f>
        <v>-0.82</v>
      </c>
      <c r="ER65" s="658">
        <f t="shared" si="1259"/>
        <v>17</v>
      </c>
      <c r="ES65" s="672">
        <f>ER65/BD65</f>
        <v>1.8888888888888888</v>
      </c>
      <c r="ET65" s="658">
        <f t="shared" si="1260"/>
        <v>-3</v>
      </c>
      <c r="EU65" s="672">
        <f t="shared" si="1261"/>
        <v>-0.11538461538461539</v>
      </c>
      <c r="EV65" s="658">
        <f t="shared" si="1262"/>
        <v>-6</v>
      </c>
      <c r="EW65" s="192">
        <f t="shared" si="1263"/>
        <v>-0.2608695652173913</v>
      </c>
      <c r="EX65" s="658">
        <f t="shared" si="1264"/>
        <v>1</v>
      </c>
      <c r="EY65" s="672">
        <f t="shared" si="1265"/>
        <v>5.8823529411764705E-2</v>
      </c>
      <c r="EZ65" s="658">
        <f t="shared" si="1266"/>
        <v>-3</v>
      </c>
      <c r="FA65" s="672">
        <f>EZ65/BH65</f>
        <v>-0.16666666666666666</v>
      </c>
      <c r="FB65" s="658">
        <f t="shared" si="1267"/>
        <v>7</v>
      </c>
      <c r="FC65" s="672">
        <f t="shared" si="1268"/>
        <v>0.46666666666666667</v>
      </c>
      <c r="FD65" s="169">
        <f t="shared" si="1269"/>
        <v>19</v>
      </c>
      <c r="FE65" s="405">
        <f t="shared" si="1270"/>
        <v>0.86363636363636365</v>
      </c>
      <c r="FF65" s="169">
        <f t="shared" si="1271"/>
        <v>-1</v>
      </c>
      <c r="FG65" s="405">
        <f t="shared" si="1272"/>
        <v>-2.4390243902439025E-2</v>
      </c>
      <c r="FH65" s="169">
        <f t="shared" si="1273"/>
        <v>6</v>
      </c>
      <c r="FI65" s="405">
        <f t="shared" si="1274"/>
        <v>0.15</v>
      </c>
      <c r="FJ65" s="169">
        <f t="shared" si="1275"/>
        <v>-19</v>
      </c>
      <c r="FK65" s="405">
        <f t="shared" si="1469"/>
        <v>-0.41304347826086957</v>
      </c>
      <c r="FL65" s="169">
        <f t="shared" si="1179"/>
        <v>-7</v>
      </c>
      <c r="FM65" s="405">
        <f t="shared" si="1276"/>
        <v>-0.25925925925925924</v>
      </c>
      <c r="FN65" s="169">
        <f t="shared" si="1180"/>
        <v>8</v>
      </c>
      <c r="FO65" s="405">
        <f>FN65/BQ65</f>
        <v>0.4</v>
      </c>
      <c r="FP65" s="169">
        <f t="shared" si="1181"/>
        <v>82</v>
      </c>
      <c r="FQ65" s="405">
        <f>FP65/BR65</f>
        <v>2.9285714285714284</v>
      </c>
      <c r="FR65" s="169">
        <f t="shared" si="1182"/>
        <v>-16</v>
      </c>
      <c r="FS65" s="405">
        <f t="shared" si="1277"/>
        <v>-0.14545454545454545</v>
      </c>
      <c r="FT65" s="169">
        <f t="shared" si="1183"/>
        <v>-34</v>
      </c>
      <c r="FU65" s="405">
        <f t="shared" si="1470"/>
        <v>-0.36170212765957449</v>
      </c>
      <c r="FV65" s="169">
        <f t="shared" si="1184"/>
        <v>-8</v>
      </c>
      <c r="FW65" s="405">
        <f>FV65/BU65</f>
        <v>-0.13333333333333333</v>
      </c>
      <c r="FX65" s="169">
        <f t="shared" si="1186"/>
        <v>-18</v>
      </c>
      <c r="FY65" s="405">
        <f>FX65/BV65</f>
        <v>-0.34615384615384615</v>
      </c>
      <c r="FZ65" s="169">
        <f t="shared" si="1187"/>
        <v>-14</v>
      </c>
      <c r="GA65" s="405">
        <f>FZ65/BW65</f>
        <v>-0.41176470588235292</v>
      </c>
      <c r="GB65" s="169">
        <f t="shared" si="1188"/>
        <v>-3</v>
      </c>
      <c r="GC65" s="405">
        <f>GB65/BZ65</f>
        <v>-0.15</v>
      </c>
      <c r="GD65" s="169">
        <f t="shared" si="1189"/>
        <v>16</v>
      </c>
      <c r="GE65" s="405">
        <f t="shared" si="1471"/>
        <v>0.94117647058823528</v>
      </c>
      <c r="GF65" s="169">
        <f t="shared" si="1190"/>
        <v>12</v>
      </c>
      <c r="GG65" s="405">
        <f>GF65/CB65</f>
        <v>0.36363636363636365</v>
      </c>
      <c r="GH65" s="169">
        <f t="shared" si="1191"/>
        <v>-31</v>
      </c>
      <c r="GI65" s="405">
        <f>GH65/CC65</f>
        <v>-0.68888888888888888</v>
      </c>
      <c r="GJ65" s="169">
        <f t="shared" si="1192"/>
        <v>25</v>
      </c>
      <c r="GK65" s="405">
        <f t="shared" si="1246"/>
        <v>1.7857142857142858</v>
      </c>
      <c r="GL65" s="169">
        <f t="shared" si="1193"/>
        <v>28</v>
      </c>
      <c r="GM65" s="405">
        <f>GL65/CE65</f>
        <v>0.71794871794871795</v>
      </c>
      <c r="GN65" s="169">
        <f t="shared" si="1194"/>
        <v>-17</v>
      </c>
      <c r="GO65" s="405">
        <f>GN65/CF65</f>
        <v>-0.2537313432835821</v>
      </c>
      <c r="GP65" s="169">
        <f t="shared" si="1195"/>
        <v>-10</v>
      </c>
      <c r="GQ65" s="405">
        <f>GP65/CG65</f>
        <v>-0.2</v>
      </c>
      <c r="GR65" s="169">
        <f t="shared" si="1196"/>
        <v>-1</v>
      </c>
      <c r="GS65" s="405">
        <f t="shared" si="1197"/>
        <v>-2.5000000000000001E-2</v>
      </c>
      <c r="GT65" s="169">
        <f t="shared" si="1198"/>
        <v>10</v>
      </c>
      <c r="GU65" s="405">
        <f t="shared" si="1472"/>
        <v>0.25641025641025639</v>
      </c>
      <c r="GV65" s="169">
        <f t="shared" si="1199"/>
        <v>-32</v>
      </c>
      <c r="GW65" s="405">
        <f t="shared" si="1200"/>
        <v>-0.65306122448979587</v>
      </c>
      <c r="GX65" s="169">
        <f t="shared" si="1201"/>
        <v>27</v>
      </c>
      <c r="GY65" s="405">
        <f t="shared" si="1473"/>
        <v>1.588235294117647</v>
      </c>
      <c r="GZ65" s="169">
        <f t="shared" si="1202"/>
        <v>-9</v>
      </c>
      <c r="HA65" s="405">
        <f>GZ65/CN65</f>
        <v>-0.20454545454545456</v>
      </c>
      <c r="HB65" s="169">
        <f t="shared" si="1203"/>
        <v>4</v>
      </c>
      <c r="HC65" s="405">
        <f t="shared" si="1474"/>
        <v>0.11428571428571428</v>
      </c>
      <c r="HD65" s="169">
        <f t="shared" si="1204"/>
        <v>-1</v>
      </c>
      <c r="HE65" s="405">
        <f>HD65/CP65</f>
        <v>-2.564102564102564E-2</v>
      </c>
      <c r="HF65" s="169">
        <f t="shared" si="1205"/>
        <v>-17</v>
      </c>
      <c r="HG65" s="405">
        <f t="shared" si="1475"/>
        <v>-0.44736842105263158</v>
      </c>
      <c r="HH65" s="169">
        <f t="shared" si="1206"/>
        <v>10</v>
      </c>
      <c r="HI65" s="405">
        <f>HH65/CR65</f>
        <v>0.47619047619047616</v>
      </c>
      <c r="HJ65" s="169">
        <f t="shared" si="1207"/>
        <v>36</v>
      </c>
      <c r="HK65" s="405">
        <f>HJ65/CS65</f>
        <v>1.1612903225806452</v>
      </c>
      <c r="HL65" s="169">
        <f t="shared" si="1208"/>
        <v>-17</v>
      </c>
      <c r="HM65" s="405">
        <f>HL65/CT65</f>
        <v>-0.2537313432835821</v>
      </c>
      <c r="HN65" s="169">
        <f t="shared" si="1209"/>
        <v>-25</v>
      </c>
      <c r="HO65" s="405">
        <f t="shared" si="1248"/>
        <v>-0.5</v>
      </c>
      <c r="HP65" s="169">
        <f t="shared" si="1210"/>
        <v>14</v>
      </c>
      <c r="HQ65" s="405">
        <f>HP65/CV65</f>
        <v>0.56000000000000005</v>
      </c>
      <c r="HR65" s="169">
        <f t="shared" si="1211"/>
        <v>-17</v>
      </c>
      <c r="HS65" s="405">
        <f t="shared" si="1476"/>
        <v>-0.4358974358974359</v>
      </c>
      <c r="HT65" s="169">
        <f t="shared" si="1212"/>
        <v>2</v>
      </c>
      <c r="HU65" s="405">
        <f>HT65/CX65</f>
        <v>9.0909090909090912E-2</v>
      </c>
      <c r="HV65" s="169">
        <f t="shared" si="1213"/>
        <v>-12</v>
      </c>
      <c r="HW65" s="405">
        <f>HV65/CY65</f>
        <v>-0.5</v>
      </c>
      <c r="HX65" s="169">
        <f t="shared" si="1214"/>
        <v>18</v>
      </c>
      <c r="HY65" s="405">
        <f>HX65/DB65</f>
        <v>1.5</v>
      </c>
      <c r="HZ65" s="169">
        <f t="shared" si="1215"/>
        <v>-1</v>
      </c>
      <c r="IA65" s="405">
        <f>HZ65/DD65</f>
        <v>-3.4482758620689655E-2</v>
      </c>
      <c r="IB65" s="169">
        <f t="shared" si="1216"/>
        <v>-4</v>
      </c>
      <c r="IC65" s="405">
        <f>IB65/DD65</f>
        <v>-0.13793103448275862</v>
      </c>
      <c r="ID65" s="169">
        <f t="shared" si="1217"/>
        <v>8</v>
      </c>
      <c r="IE65" s="405">
        <f>ID65/DO65</f>
        <v>0.34645669291338582</v>
      </c>
      <c r="IF65" s="169">
        <f t="shared" si="1218"/>
        <v>-29</v>
      </c>
      <c r="IG65" s="405">
        <f t="shared" si="1219"/>
        <v>-0.87878787878787878</v>
      </c>
      <c r="IH65" s="169">
        <f t="shared" si="1220"/>
        <v>23</v>
      </c>
      <c r="II65" s="405">
        <f t="shared" si="1221"/>
        <v>5.75</v>
      </c>
      <c r="IJ65" s="169">
        <f t="shared" si="1222"/>
        <v>-20</v>
      </c>
      <c r="IK65" s="405">
        <f t="shared" si="1223"/>
        <v>-0.7407407407407407</v>
      </c>
      <c r="IL65" s="169">
        <f t="shared" si="1224"/>
        <v>20</v>
      </c>
      <c r="IM65" s="405">
        <f t="shared" si="1225"/>
        <v>2.8571428571428572</v>
      </c>
      <c r="IN65" s="169">
        <f t="shared" si="1226"/>
        <v>0</v>
      </c>
      <c r="IO65" s="405">
        <f t="shared" si="1227"/>
        <v>0</v>
      </c>
      <c r="IP65" s="169">
        <f t="shared" si="1228"/>
        <v>6</v>
      </c>
      <c r="IQ65" s="405">
        <f t="shared" si="1229"/>
        <v>0.22222222222222221</v>
      </c>
      <c r="IR65" s="169">
        <f t="shared" si="1230"/>
        <v>151.03184713375796</v>
      </c>
      <c r="IS65" s="405">
        <f t="shared" si="1231"/>
        <v>-0.99363057324840764</v>
      </c>
      <c r="IT65" s="169">
        <f t="shared" si="317"/>
        <v>0</v>
      </c>
      <c r="IU65" s="405" t="e">
        <f t="shared" si="318"/>
        <v>#DIV/0!</v>
      </c>
      <c r="IV65" s="169">
        <f t="shared" si="319"/>
        <v>0</v>
      </c>
      <c r="IW65" s="405" t="e">
        <f t="shared" si="320"/>
        <v>#DIV/0!</v>
      </c>
      <c r="IX65" s="169">
        <f t="shared" si="321"/>
        <v>0</v>
      </c>
      <c r="IY65" s="405" t="e">
        <f t="shared" si="322"/>
        <v>#DIV/0!</v>
      </c>
      <c r="IZ65" s="169">
        <f t="shared" si="323"/>
        <v>0</v>
      </c>
      <c r="JA65" s="405" t="e">
        <f t="shared" si="324"/>
        <v>#DIV/0!</v>
      </c>
      <c r="JB65" s="169">
        <f t="shared" si="325"/>
        <v>0</v>
      </c>
      <c r="JC65" s="405" t="e">
        <f t="shared" si="326"/>
        <v>#DIV/0!</v>
      </c>
      <c r="JD65" s="169">
        <f t="shared" si="327"/>
        <v>0</v>
      </c>
      <c r="JE65" s="405" t="e">
        <f t="shared" si="328"/>
        <v>#DIV/0!</v>
      </c>
      <c r="JF65" s="169">
        <f t="shared" si="329"/>
        <v>0</v>
      </c>
      <c r="JG65" s="405" t="e">
        <f t="shared" si="330"/>
        <v>#DIV/0!</v>
      </c>
      <c r="JH65" s="169">
        <f t="shared" si="331"/>
        <v>0</v>
      </c>
      <c r="JI65" s="405" t="e">
        <f t="shared" si="332"/>
        <v>#DIV/0!</v>
      </c>
      <c r="JJ65" s="169">
        <f t="shared" si="333"/>
        <v>0</v>
      </c>
      <c r="JK65" s="405" t="e">
        <f t="shared" si="334"/>
        <v>#DIV/0!</v>
      </c>
      <c r="JL65" s="169">
        <f t="shared" si="335"/>
        <v>0</v>
      </c>
      <c r="JM65" s="405" t="e">
        <f t="shared" si="336"/>
        <v>#DIV/0!</v>
      </c>
      <c r="JN65" s="169">
        <f t="shared" si="337"/>
        <v>0</v>
      </c>
      <c r="JO65" s="405" t="e">
        <f t="shared" si="338"/>
        <v>#DIV/0!</v>
      </c>
      <c r="JP65" s="169">
        <f t="shared" si="339"/>
        <v>0</v>
      </c>
      <c r="JQ65" s="405" t="e">
        <f t="shared" si="340"/>
        <v>#DIV/0!</v>
      </c>
      <c r="JR65" s="628">
        <f t="shared" si="1232"/>
        <v>22</v>
      </c>
      <c r="JS65" s="1081">
        <f t="shared" si="1233"/>
        <v>33</v>
      </c>
      <c r="JT65" s="124">
        <f t="shared" si="1234"/>
        <v>11</v>
      </c>
      <c r="JU65" s="192">
        <f t="shared" si="1235"/>
        <v>0.5</v>
      </c>
      <c r="JV65" s="696"/>
      <c r="JW65" s="696"/>
      <c r="JX65" s="696"/>
      <c r="JY65" s="1" t="str">
        <f t="shared" si="1236"/>
        <v>Number Attending eLearning</v>
      </c>
      <c r="JZ65" s="274" t="e">
        <f>#REF!</f>
        <v>#REF!</v>
      </c>
      <c r="KA65" s="274" t="e">
        <f>#REF!</f>
        <v>#REF!</v>
      </c>
      <c r="KB65" s="274" t="e">
        <f>#REF!</f>
        <v>#REF!</v>
      </c>
      <c r="KC65" s="274" t="e">
        <f>#REF!</f>
        <v>#REF!</v>
      </c>
      <c r="KD65" s="274" t="e">
        <f>#REF!</f>
        <v>#REF!</v>
      </c>
      <c r="KE65" s="274" t="e">
        <f>#REF!</f>
        <v>#REF!</v>
      </c>
      <c r="KF65" s="274" t="e">
        <f>#REF!</f>
        <v>#REF!</v>
      </c>
      <c r="KG65" s="274" t="e">
        <f>#REF!</f>
        <v>#REF!</v>
      </c>
      <c r="KH65" s="274" t="e">
        <f>#REF!</f>
        <v>#REF!</v>
      </c>
      <c r="KI65" s="274" t="e">
        <f>#REF!</f>
        <v>#REF!</v>
      </c>
      <c r="KJ65" s="274" t="e">
        <f>#REF!</f>
        <v>#REF!</v>
      </c>
      <c r="KK65" s="275">
        <f t="shared" si="1477"/>
        <v>131</v>
      </c>
      <c r="KL65" s="275">
        <f t="shared" si="1477"/>
        <v>154</v>
      </c>
      <c r="KM65" s="275">
        <f t="shared" si="1477"/>
        <v>147</v>
      </c>
      <c r="KN65" s="275">
        <f t="shared" si="1477"/>
        <v>176</v>
      </c>
      <c r="KO65" s="275">
        <f t="shared" si="1477"/>
        <v>183</v>
      </c>
      <c r="KP65" s="275">
        <f t="shared" si="1477"/>
        <v>162</v>
      </c>
      <c r="KQ65" s="275">
        <f t="shared" si="1477"/>
        <v>222</v>
      </c>
      <c r="KR65" s="275">
        <f t="shared" si="1477"/>
        <v>216</v>
      </c>
      <c r="KS65" s="275">
        <f t="shared" si="1477"/>
        <v>229</v>
      </c>
      <c r="KT65" s="275">
        <f t="shared" si="1477"/>
        <v>301</v>
      </c>
      <c r="KU65" s="275">
        <f t="shared" si="1477"/>
        <v>187</v>
      </c>
      <c r="KV65" s="275">
        <f t="shared" si="1477"/>
        <v>129</v>
      </c>
      <c r="KW65" s="275">
        <f t="shared" si="1478"/>
        <v>103</v>
      </c>
      <c r="KX65" s="275">
        <f t="shared" si="1478"/>
        <v>181</v>
      </c>
      <c r="KY65" s="275">
        <f t="shared" si="1478"/>
        <v>157</v>
      </c>
      <c r="KZ65" s="275">
        <f t="shared" si="1478"/>
        <v>5</v>
      </c>
      <c r="LA65" s="275">
        <f t="shared" si="1478"/>
        <v>7</v>
      </c>
      <c r="LB65" s="275">
        <f t="shared" si="1478"/>
        <v>50</v>
      </c>
      <c r="LC65" s="275">
        <f t="shared" si="1478"/>
        <v>9</v>
      </c>
      <c r="LD65" s="275">
        <f t="shared" si="1478"/>
        <v>26</v>
      </c>
      <c r="LE65" s="275">
        <f t="shared" si="1478"/>
        <v>23</v>
      </c>
      <c r="LF65" s="275">
        <f t="shared" si="1478"/>
        <v>17</v>
      </c>
      <c r="LG65" s="275">
        <f t="shared" si="1478"/>
        <v>18</v>
      </c>
      <c r="LH65" s="275">
        <f t="shared" si="1478"/>
        <v>15</v>
      </c>
      <c r="LI65" s="794">
        <f t="shared" si="1479"/>
        <v>22</v>
      </c>
      <c r="LJ65" s="794">
        <f t="shared" si="1479"/>
        <v>41</v>
      </c>
      <c r="LK65" s="794">
        <f t="shared" si="1479"/>
        <v>40</v>
      </c>
      <c r="LL65" s="794">
        <f t="shared" si="1479"/>
        <v>46</v>
      </c>
      <c r="LM65" s="794">
        <f t="shared" si="1479"/>
        <v>27</v>
      </c>
      <c r="LN65" s="794">
        <f t="shared" si="1278"/>
        <v>20</v>
      </c>
      <c r="LO65" s="794">
        <f t="shared" si="1279"/>
        <v>28</v>
      </c>
      <c r="LP65" s="794">
        <f t="shared" si="1280"/>
        <v>110</v>
      </c>
      <c r="LQ65" s="794">
        <f t="shared" si="1281"/>
        <v>94</v>
      </c>
      <c r="LR65" s="794">
        <f t="shared" si="1480"/>
        <v>60</v>
      </c>
      <c r="LS65" s="794">
        <f t="shared" si="1282"/>
        <v>52</v>
      </c>
      <c r="LT65" s="794">
        <f t="shared" si="1481"/>
        <v>34</v>
      </c>
      <c r="LU65" s="906">
        <f t="shared" si="1283"/>
        <v>20</v>
      </c>
      <c r="LV65" s="906">
        <f t="shared" si="1284"/>
        <v>17</v>
      </c>
      <c r="LW65" s="906">
        <f t="shared" si="1285"/>
        <v>33</v>
      </c>
      <c r="LX65" s="906">
        <f t="shared" si="1286"/>
        <v>45</v>
      </c>
      <c r="LY65" s="906">
        <f t="shared" si="1287"/>
        <v>14</v>
      </c>
      <c r="LZ65" s="906">
        <f t="shared" si="1288"/>
        <v>39</v>
      </c>
      <c r="MA65" s="906">
        <f t="shared" si="1289"/>
        <v>67</v>
      </c>
      <c r="MB65" s="906">
        <f t="shared" si="1482"/>
        <v>50</v>
      </c>
      <c r="MC65" s="906">
        <f t="shared" si="1482"/>
        <v>40</v>
      </c>
      <c r="MD65" s="906">
        <f t="shared" si="1482"/>
        <v>39</v>
      </c>
      <c r="ME65" s="906">
        <f t="shared" si="1290"/>
        <v>49</v>
      </c>
      <c r="MF65" s="906">
        <f t="shared" si="1483"/>
        <v>17</v>
      </c>
      <c r="MG65" s="965">
        <f t="shared" si="1291"/>
        <v>44</v>
      </c>
      <c r="MH65" s="965">
        <f t="shared" si="1292"/>
        <v>35</v>
      </c>
      <c r="MI65" s="965">
        <f t="shared" si="1293"/>
        <v>39</v>
      </c>
      <c r="MJ65" s="965">
        <f t="shared" si="1294"/>
        <v>38</v>
      </c>
      <c r="MK65" s="965">
        <f t="shared" si="1295"/>
        <v>21</v>
      </c>
      <c r="ML65" s="965">
        <f t="shared" si="1484"/>
        <v>31</v>
      </c>
      <c r="MM65" s="965">
        <f t="shared" si="1296"/>
        <v>67</v>
      </c>
      <c r="MN65" s="965">
        <f t="shared" si="1297"/>
        <v>50</v>
      </c>
      <c r="MO65" s="965">
        <f t="shared" si="1298"/>
        <v>25</v>
      </c>
      <c r="MP65" s="965">
        <f t="shared" si="1299"/>
        <v>39</v>
      </c>
      <c r="MQ65" s="965">
        <f t="shared" si="1300"/>
        <v>22</v>
      </c>
      <c r="MR65" s="965">
        <f t="shared" si="1301"/>
        <v>24</v>
      </c>
      <c r="MS65" s="1161">
        <f t="shared" si="1302"/>
        <v>12</v>
      </c>
      <c r="MT65" s="1161">
        <f t="shared" si="1303"/>
        <v>30</v>
      </c>
      <c r="MU65" s="1161">
        <f t="shared" si="1304"/>
        <v>29</v>
      </c>
      <c r="MV65" s="1161">
        <f t="shared" si="1305"/>
        <v>25</v>
      </c>
      <c r="MW65" s="1161">
        <f t="shared" si="1306"/>
        <v>33</v>
      </c>
      <c r="MX65" s="1161">
        <f t="shared" si="1307"/>
        <v>4</v>
      </c>
      <c r="MY65" s="1161">
        <f t="shared" si="1308"/>
        <v>27</v>
      </c>
      <c r="MZ65" s="1161">
        <f t="shared" si="1309"/>
        <v>7</v>
      </c>
      <c r="NA65" s="1161">
        <f t="shared" si="1310"/>
        <v>27</v>
      </c>
      <c r="NB65" s="1161">
        <f t="shared" si="1311"/>
        <v>27</v>
      </c>
      <c r="NC65" s="1161">
        <f t="shared" si="1485"/>
        <v>33</v>
      </c>
      <c r="ND65" s="1161">
        <f t="shared" si="1485"/>
        <v>0</v>
      </c>
      <c r="NE65" s="1183">
        <f t="shared" si="1312"/>
        <v>0</v>
      </c>
      <c r="NF65" s="1183">
        <f t="shared" si="1313"/>
        <v>0</v>
      </c>
      <c r="NG65" s="1183">
        <f t="shared" si="1314"/>
        <v>0</v>
      </c>
      <c r="NH65" s="1183">
        <f t="shared" si="1315"/>
        <v>0</v>
      </c>
      <c r="NI65" s="1183">
        <f t="shared" si="1486"/>
        <v>0</v>
      </c>
      <c r="NJ65" s="1183">
        <f t="shared" si="1486"/>
        <v>0</v>
      </c>
      <c r="NK65" s="1183">
        <f t="shared" si="1486"/>
        <v>0</v>
      </c>
      <c r="NL65" s="1183">
        <f t="shared" si="1486"/>
        <v>0</v>
      </c>
      <c r="NM65" s="1183">
        <f t="shared" si="1486"/>
        <v>0</v>
      </c>
      <c r="NN65" s="1183">
        <f t="shared" si="1486"/>
        <v>0</v>
      </c>
      <c r="NO65" s="1183">
        <f t="shared" si="1486"/>
        <v>0</v>
      </c>
      <c r="NP65" s="1183">
        <f t="shared" si="1486"/>
        <v>0</v>
      </c>
    </row>
    <row r="66" spans="1:380" s="12" customFormat="1" ht="15.75" customHeight="1" x14ac:dyDescent="0.25">
      <c r="A66" s="764">
        <v>9</v>
      </c>
      <c r="B66" s="7" t="s">
        <v>4</v>
      </c>
      <c r="C66" s="9"/>
      <c r="D66" s="449"/>
      <c r="E66" s="456"/>
      <c r="F66" s="456"/>
      <c r="G66" s="456"/>
      <c r="H66" s="390"/>
      <c r="I66" s="73"/>
      <c r="J66" s="26"/>
      <c r="K66" s="73"/>
      <c r="L66" s="26"/>
      <c r="M66" s="73"/>
      <c r="N66" s="26"/>
      <c r="O66" s="73"/>
      <c r="P66" s="26"/>
      <c r="Q66" s="73"/>
      <c r="R66" s="26"/>
      <c r="S66" s="73"/>
      <c r="T66" s="147"/>
      <c r="U66" s="166"/>
      <c r="V66" s="390"/>
      <c r="W66" s="73"/>
      <c r="X66" s="26"/>
      <c r="Y66" s="73"/>
      <c r="Z66" s="26"/>
      <c r="AA66" s="73"/>
      <c r="AB66" s="26"/>
      <c r="AC66" s="73"/>
      <c r="AD66" s="26"/>
      <c r="AE66" s="73"/>
      <c r="AF66" s="26"/>
      <c r="AG66" s="73"/>
      <c r="AH66" s="147"/>
      <c r="AI66" s="166"/>
      <c r="AJ66" s="390"/>
      <c r="AK66" s="73"/>
      <c r="AL66" s="26"/>
      <c r="AM66" s="73"/>
      <c r="AN66" s="26"/>
      <c r="AO66" s="73"/>
      <c r="AP66" s="643"/>
      <c r="AQ66" s="73"/>
      <c r="AR66" s="643"/>
      <c r="AS66" s="73"/>
      <c r="AT66" s="643"/>
      <c r="AU66" s="73"/>
      <c r="AV66" s="147"/>
      <c r="AW66" s="166"/>
      <c r="AX66" s="390"/>
      <c r="AY66" s="73"/>
      <c r="AZ66" s="26"/>
      <c r="BA66" s="73"/>
      <c r="BB66" s="26"/>
      <c r="BC66" s="73"/>
      <c r="BD66" s="643"/>
      <c r="BE66" s="73"/>
      <c r="BF66" s="643"/>
      <c r="BG66" s="73"/>
      <c r="BH66" s="643"/>
      <c r="BI66" s="73"/>
      <c r="BJ66" s="147"/>
      <c r="BK66" s="166"/>
      <c r="BL66" s="390"/>
      <c r="BM66" s="73"/>
      <c r="BN66" s="26"/>
      <c r="BO66" s="73"/>
      <c r="BP66" s="26"/>
      <c r="BQ66" s="73"/>
      <c r="BR66" s="643"/>
      <c r="BS66" s="73"/>
      <c r="BT66" s="643"/>
      <c r="BU66" s="643"/>
      <c r="BV66" s="643"/>
      <c r="BW66" s="643"/>
      <c r="BX66" s="147"/>
      <c r="BY66" s="166"/>
      <c r="BZ66" s="643"/>
      <c r="CA66" s="73"/>
      <c r="CB66" s="26"/>
      <c r="CC66" s="73"/>
      <c r="CD66" s="26"/>
      <c r="CE66" s="73"/>
      <c r="CF66" s="643"/>
      <c r="CG66" s="73"/>
      <c r="CH66" s="643"/>
      <c r="CI66" s="643"/>
      <c r="CJ66" s="643"/>
      <c r="CK66" s="643"/>
      <c r="CL66" s="147"/>
      <c r="CM66" s="166"/>
      <c r="CN66" s="643"/>
      <c r="CO66" s="73"/>
      <c r="CP66" s="26"/>
      <c r="CQ66" s="73"/>
      <c r="CR66" s="26"/>
      <c r="CS66" s="73"/>
      <c r="CT66" s="643"/>
      <c r="CU66" s="73"/>
      <c r="CV66" s="643"/>
      <c r="CW66" s="1082"/>
      <c r="CX66" s="643"/>
      <c r="CY66" s="73"/>
      <c r="CZ66" s="147"/>
      <c r="DA66" s="166"/>
      <c r="DB66" s="643"/>
      <c r="DC66" s="73"/>
      <c r="DD66" s="26"/>
      <c r="DE66" s="73"/>
      <c r="DF66" s="26"/>
      <c r="DG66" s="73"/>
      <c r="DH66" s="643"/>
      <c r="DI66" s="73"/>
      <c r="DJ66" s="643"/>
      <c r="DK66" s="73"/>
      <c r="DL66" s="643"/>
      <c r="DM66" s="73"/>
      <c r="DN66" s="147"/>
      <c r="DO66" s="166"/>
      <c r="DP66" s="643"/>
      <c r="DQ66" s="73"/>
      <c r="DR66" s="26"/>
      <c r="DS66" s="73"/>
      <c r="DT66" s="26"/>
      <c r="DU66" s="73"/>
      <c r="DV66" s="643"/>
      <c r="DW66" s="73"/>
      <c r="DX66" s="643"/>
      <c r="DY66" s="73"/>
      <c r="DZ66" s="643"/>
      <c r="EA66" s="73"/>
      <c r="EB66" s="147"/>
      <c r="EC66" s="166"/>
      <c r="ED66" s="118"/>
      <c r="EE66" s="663"/>
      <c r="EF66" s="118"/>
      <c r="EG66" s="663"/>
      <c r="EH66" s="118"/>
      <c r="EI66" s="663"/>
      <c r="EJ66" s="118"/>
      <c r="EK66" s="663"/>
      <c r="EL66" s="118"/>
      <c r="EM66" s="663"/>
      <c r="EN66" s="118"/>
      <c r="EO66" s="663"/>
      <c r="EP66" s="118"/>
      <c r="EQ66" s="663"/>
      <c r="ER66" s="118"/>
      <c r="ES66" s="663"/>
      <c r="ET66" s="118"/>
      <c r="EU66" s="663"/>
      <c r="EV66" s="118"/>
      <c r="EW66" s="109"/>
      <c r="EX66" s="118"/>
      <c r="EY66" s="663"/>
      <c r="EZ66" s="118"/>
      <c r="FA66" s="663"/>
      <c r="FB66" s="118"/>
      <c r="FC66" s="663"/>
      <c r="FD66" s="319"/>
      <c r="FE66" s="402"/>
      <c r="FF66" s="319"/>
      <c r="FG66" s="402"/>
      <c r="FH66" s="319"/>
      <c r="FI66" s="402"/>
      <c r="FJ66" s="319"/>
      <c r="FK66" s="402"/>
      <c r="FL66" s="319"/>
      <c r="FM66" s="402"/>
      <c r="FN66" s="319"/>
      <c r="FO66" s="402"/>
      <c r="FP66" s="319"/>
      <c r="FQ66" s="402"/>
      <c r="FR66" s="319"/>
      <c r="FS66" s="402"/>
      <c r="FT66" s="319"/>
      <c r="FU66" s="402"/>
      <c r="FV66" s="319"/>
      <c r="FW66" s="402"/>
      <c r="FX66" s="319"/>
      <c r="FY66" s="402"/>
      <c r="FZ66" s="319"/>
      <c r="GA66" s="402"/>
      <c r="GB66" s="319"/>
      <c r="GC66" s="402"/>
      <c r="GD66" s="319"/>
      <c r="GE66" s="402"/>
      <c r="GF66" s="319"/>
      <c r="GG66" s="402"/>
      <c r="GH66" s="319"/>
      <c r="GI66" s="402"/>
      <c r="GJ66" s="319"/>
      <c r="GK66" s="402"/>
      <c r="GL66" s="319"/>
      <c r="GM66" s="402"/>
      <c r="GN66" s="319"/>
      <c r="GO66" s="402"/>
      <c r="GP66" s="319"/>
      <c r="GQ66" s="402"/>
      <c r="GR66" s="319"/>
      <c r="GS66" s="402"/>
      <c r="GT66" s="319"/>
      <c r="GU66" s="402"/>
      <c r="GV66" s="319"/>
      <c r="GW66" s="402"/>
      <c r="GX66" s="319"/>
      <c r="GY66" s="402"/>
      <c r="GZ66" s="319"/>
      <c r="HA66" s="402"/>
      <c r="HB66" s="319"/>
      <c r="HC66" s="402"/>
      <c r="HD66" s="319"/>
      <c r="HE66" s="402"/>
      <c r="HF66" s="319"/>
      <c r="HG66" s="402"/>
      <c r="HH66" s="319"/>
      <c r="HI66" s="402"/>
      <c r="HJ66" s="319"/>
      <c r="HK66" s="402"/>
      <c r="HL66" s="319"/>
      <c r="HM66" s="402"/>
      <c r="HN66" s="319"/>
      <c r="HO66" s="402"/>
      <c r="HP66" s="319"/>
      <c r="HQ66" s="402"/>
      <c r="HR66" s="319"/>
      <c r="HS66" s="402"/>
      <c r="HT66" s="319"/>
      <c r="HU66" s="402"/>
      <c r="HV66" s="319"/>
      <c r="HW66" s="402"/>
      <c r="HX66" s="319"/>
      <c r="HY66" s="402"/>
      <c r="HZ66" s="319"/>
      <c r="IA66" s="402"/>
      <c r="IB66" s="319"/>
      <c r="IC66" s="402"/>
      <c r="ID66" s="319"/>
      <c r="IE66" s="402"/>
      <c r="IF66" s="319"/>
      <c r="IG66" s="402"/>
      <c r="IH66" s="319"/>
      <c r="II66" s="402"/>
      <c r="IJ66" s="319"/>
      <c r="IK66" s="402"/>
      <c r="IL66" s="319"/>
      <c r="IM66" s="402"/>
      <c r="IN66" s="319"/>
      <c r="IO66" s="402"/>
      <c r="IP66" s="319"/>
      <c r="IQ66" s="402"/>
      <c r="IR66" s="319"/>
      <c r="IS66" s="402"/>
      <c r="IT66" s="319"/>
      <c r="IU66" s="402"/>
      <c r="IV66" s="319"/>
      <c r="IW66" s="402"/>
      <c r="IX66" s="319"/>
      <c r="IY66" s="402"/>
      <c r="IZ66" s="319"/>
      <c r="JA66" s="402"/>
      <c r="JB66" s="319"/>
      <c r="JC66" s="402"/>
      <c r="JD66" s="319"/>
      <c r="JE66" s="402"/>
      <c r="JF66" s="319"/>
      <c r="JG66" s="402"/>
      <c r="JH66" s="319"/>
      <c r="JI66" s="402"/>
      <c r="JJ66" s="319"/>
      <c r="JK66" s="402"/>
      <c r="JL66" s="319"/>
      <c r="JM66" s="402"/>
      <c r="JN66" s="319"/>
      <c r="JO66" s="402"/>
      <c r="JP66" s="319"/>
      <c r="JQ66" s="402"/>
      <c r="JR66" s="643"/>
      <c r="JS66" s="1082"/>
      <c r="JT66" s="118"/>
      <c r="JU66" s="109"/>
      <c r="JV66" s="698"/>
      <c r="JW66" s="698"/>
      <c r="JX66" s="698"/>
      <c r="JZ66" s="276"/>
      <c r="KA66" s="276"/>
      <c r="KB66" s="276"/>
      <c r="KC66" s="276"/>
      <c r="KD66" s="276"/>
      <c r="KE66" s="276"/>
      <c r="KF66" s="276"/>
      <c r="KG66" s="276"/>
      <c r="KH66" s="276"/>
      <c r="KI66" s="276"/>
      <c r="KJ66" s="276"/>
      <c r="KK66" s="277"/>
      <c r="KL66" s="277"/>
      <c r="KM66" s="277"/>
      <c r="KN66" s="277"/>
      <c r="KO66" s="277"/>
      <c r="KP66" s="277"/>
      <c r="KQ66" s="277"/>
      <c r="KR66" s="277"/>
      <c r="KS66" s="277"/>
      <c r="KT66" s="277"/>
      <c r="KU66" s="277"/>
      <c r="KV66" s="277"/>
      <c r="KW66" s="277"/>
      <c r="KX66" s="277"/>
      <c r="KY66" s="277"/>
      <c r="KZ66" s="277"/>
      <c r="LA66" s="277"/>
      <c r="LB66" s="277"/>
      <c r="LC66" s="277"/>
      <c r="LD66" s="277"/>
      <c r="LE66" s="277"/>
      <c r="LF66" s="277"/>
      <c r="LG66" s="277"/>
      <c r="LH66" s="277"/>
      <c r="LI66" s="795"/>
      <c r="LJ66" s="795"/>
      <c r="LK66" s="795"/>
      <c r="LL66" s="795"/>
      <c r="LM66" s="795"/>
      <c r="LN66" s="795"/>
      <c r="LO66" s="795"/>
      <c r="LP66" s="795"/>
      <c r="LQ66" s="795"/>
      <c r="LR66" s="795"/>
      <c r="LS66" s="795"/>
      <c r="LT66" s="795"/>
      <c r="LU66" s="907"/>
      <c r="LV66" s="907"/>
      <c r="LW66" s="907"/>
      <c r="LX66" s="907"/>
      <c r="LY66" s="907"/>
      <c r="LZ66" s="907"/>
      <c r="MA66" s="907"/>
      <c r="MB66" s="907"/>
      <c r="MC66" s="907"/>
      <c r="MD66" s="907"/>
      <c r="ME66" s="907"/>
      <c r="MF66" s="907"/>
      <c r="MG66" s="966"/>
      <c r="MH66" s="966"/>
      <c r="MI66" s="966"/>
      <c r="MJ66" s="966"/>
      <c r="MK66" s="966"/>
      <c r="ML66" s="966"/>
      <c r="MM66" s="966"/>
      <c r="MN66" s="966"/>
      <c r="MO66" s="966"/>
      <c r="MP66" s="966"/>
      <c r="MQ66" s="966"/>
      <c r="MR66" s="966"/>
      <c r="MS66" s="1162"/>
      <c r="MT66" s="1162"/>
      <c r="MU66" s="1162"/>
      <c r="MV66" s="1162"/>
      <c r="MW66" s="1162"/>
      <c r="MX66" s="1162"/>
      <c r="MY66" s="1162"/>
      <c r="MZ66" s="1162"/>
      <c r="NA66" s="1162"/>
      <c r="NB66" s="1162"/>
      <c r="NC66" s="1162"/>
      <c r="ND66" s="1162"/>
      <c r="NE66" s="1184"/>
      <c r="NF66" s="1184"/>
      <c r="NG66" s="1184"/>
      <c r="NH66" s="1184"/>
      <c r="NI66" s="1184"/>
      <c r="NJ66" s="1184"/>
      <c r="NK66" s="1184"/>
      <c r="NL66" s="1184"/>
      <c r="NM66" s="1184"/>
      <c r="NN66" s="1184"/>
      <c r="NO66" s="1184"/>
      <c r="NP66" s="1184"/>
    </row>
    <row r="67" spans="1:380" s="36" customFormat="1" x14ac:dyDescent="0.25">
      <c r="A67" s="770"/>
      <c r="B67" s="56">
        <v>9.1</v>
      </c>
      <c r="C67" s="35"/>
      <c r="D67" s="457"/>
      <c r="E67" s="1262" t="s">
        <v>68</v>
      </c>
      <c r="F67" s="1262"/>
      <c r="G67" s="1263"/>
      <c r="H67" s="391">
        <v>1</v>
      </c>
      <c r="I67" s="74">
        <v>1</v>
      </c>
      <c r="J67" s="19">
        <v>0.94320000000000004</v>
      </c>
      <c r="K67" s="74">
        <v>1</v>
      </c>
      <c r="L67" s="19">
        <v>1</v>
      </c>
      <c r="M67" s="74">
        <v>1</v>
      </c>
      <c r="N67" s="19">
        <v>1</v>
      </c>
      <c r="O67" s="74">
        <v>1</v>
      </c>
      <c r="P67" s="19">
        <v>1</v>
      </c>
      <c r="Q67" s="74">
        <v>1</v>
      </c>
      <c r="R67" s="19">
        <v>1</v>
      </c>
      <c r="S67" s="74">
        <v>1</v>
      </c>
      <c r="T67" s="132" t="s">
        <v>29</v>
      </c>
      <c r="U67" s="151">
        <v>0.99526666666666674</v>
      </c>
      <c r="V67" s="391">
        <v>1</v>
      </c>
      <c r="W67" s="74">
        <v>1</v>
      </c>
      <c r="X67" s="19">
        <v>1</v>
      </c>
      <c r="Y67" s="74">
        <v>0.99860000000000004</v>
      </c>
      <c r="Z67" s="19">
        <v>1</v>
      </c>
      <c r="AA67" s="74">
        <v>1</v>
      </c>
      <c r="AB67" s="19">
        <v>1</v>
      </c>
      <c r="AC67" s="74">
        <v>1</v>
      </c>
      <c r="AD67" s="19">
        <v>1</v>
      </c>
      <c r="AE67" s="74">
        <v>1</v>
      </c>
      <c r="AF67" s="19">
        <v>1</v>
      </c>
      <c r="AG67" s="74">
        <v>1</v>
      </c>
      <c r="AH67" s="132" t="s">
        <v>29</v>
      </c>
      <c r="AI67" s="151">
        <v>0.99988333333333335</v>
      </c>
      <c r="AJ67" s="391">
        <v>1</v>
      </c>
      <c r="AK67" s="74">
        <v>0.998</v>
      </c>
      <c r="AL67" s="19">
        <v>1</v>
      </c>
      <c r="AM67" s="74">
        <v>1</v>
      </c>
      <c r="AN67" s="19">
        <v>1</v>
      </c>
      <c r="AO67" s="74">
        <v>1</v>
      </c>
      <c r="AP67" s="644">
        <v>1</v>
      </c>
      <c r="AQ67" s="74">
        <v>1</v>
      </c>
      <c r="AR67" s="644">
        <v>1</v>
      </c>
      <c r="AS67" s="74">
        <v>1</v>
      </c>
      <c r="AT67" s="644">
        <v>1</v>
      </c>
      <c r="AU67" s="74">
        <v>1</v>
      </c>
      <c r="AV67" s="132" t="s">
        <v>29</v>
      </c>
      <c r="AW67" s="151">
        <f>SUM(AJ67:AU67)/$AV$4</f>
        <v>0.99983333333333346</v>
      </c>
      <c r="AX67" s="391">
        <v>1</v>
      </c>
      <c r="AY67" s="74">
        <v>0.99739999999999995</v>
      </c>
      <c r="AZ67" s="19">
        <v>1</v>
      </c>
      <c r="BA67" s="74">
        <v>1</v>
      </c>
      <c r="BB67" s="19">
        <v>1</v>
      </c>
      <c r="BC67" s="74">
        <v>1</v>
      </c>
      <c r="BD67" s="644">
        <v>1</v>
      </c>
      <c r="BE67" s="74">
        <v>1</v>
      </c>
      <c r="BF67" s="644">
        <v>1</v>
      </c>
      <c r="BG67" s="74">
        <v>1</v>
      </c>
      <c r="BH67" s="644">
        <v>1</v>
      </c>
      <c r="BI67" s="74">
        <v>1</v>
      </c>
      <c r="BJ67" s="132" t="s">
        <v>29</v>
      </c>
      <c r="BK67" s="151">
        <f>SUM(AX67:BI67)/$BJ$4</f>
        <v>0.99978333333333325</v>
      </c>
      <c r="BL67" s="391">
        <v>1</v>
      </c>
      <c r="BM67" s="74">
        <v>1</v>
      </c>
      <c r="BN67" s="19">
        <v>0.99329999999999996</v>
      </c>
      <c r="BO67" s="74">
        <v>1</v>
      </c>
      <c r="BP67" s="19">
        <v>1</v>
      </c>
      <c r="BQ67" s="74">
        <v>1</v>
      </c>
      <c r="BR67" s="644">
        <v>1</v>
      </c>
      <c r="BS67" s="74">
        <v>1</v>
      </c>
      <c r="BT67" s="644">
        <v>1</v>
      </c>
      <c r="BU67" s="644">
        <v>0.99839999999999995</v>
      </c>
      <c r="BV67" s="644">
        <v>1</v>
      </c>
      <c r="BW67" s="644">
        <v>1</v>
      </c>
      <c r="BX67" s="132" t="s">
        <v>29</v>
      </c>
      <c r="BY67" s="151">
        <f>SUM(BL67:BW67)/$BX$4</f>
        <v>0.99930833333333335</v>
      </c>
      <c r="BZ67" s="644">
        <v>1</v>
      </c>
      <c r="CA67" s="74">
        <v>1</v>
      </c>
      <c r="CB67" s="19">
        <v>1</v>
      </c>
      <c r="CC67" s="74">
        <v>1</v>
      </c>
      <c r="CD67" s="19">
        <v>1</v>
      </c>
      <c r="CE67" s="74">
        <v>1</v>
      </c>
      <c r="CF67" s="644">
        <v>1</v>
      </c>
      <c r="CG67" s="74">
        <v>1</v>
      </c>
      <c r="CH67" s="644">
        <v>1</v>
      </c>
      <c r="CI67" s="644">
        <v>1</v>
      </c>
      <c r="CJ67" s="644">
        <v>1</v>
      </c>
      <c r="CK67" s="644">
        <v>1</v>
      </c>
      <c r="CL67" s="132" t="s">
        <v>29</v>
      </c>
      <c r="CM67" s="151">
        <f>SUM(BZ67:CK67)/$CL$4</f>
        <v>1</v>
      </c>
      <c r="CN67" s="644">
        <v>1</v>
      </c>
      <c r="CO67" s="74">
        <v>1</v>
      </c>
      <c r="CP67" s="19">
        <v>1</v>
      </c>
      <c r="CQ67" s="74">
        <v>1</v>
      </c>
      <c r="CR67" s="19">
        <v>1</v>
      </c>
      <c r="CS67" s="74">
        <v>1</v>
      </c>
      <c r="CT67" s="644">
        <v>1</v>
      </c>
      <c r="CU67" s="74">
        <v>1</v>
      </c>
      <c r="CV67" s="644">
        <v>1</v>
      </c>
      <c r="CW67" s="1083">
        <v>1</v>
      </c>
      <c r="CX67" s="644">
        <v>1</v>
      </c>
      <c r="CY67" s="74">
        <v>1</v>
      </c>
      <c r="CZ67" s="132" t="s">
        <v>29</v>
      </c>
      <c r="DA67" s="151">
        <f>SUM(CN67:CY67)/$CZ$4</f>
        <v>1</v>
      </c>
      <c r="DB67" s="644">
        <v>1</v>
      </c>
      <c r="DC67" s="74">
        <v>0.99709999999999999</v>
      </c>
      <c r="DD67" s="19">
        <v>1</v>
      </c>
      <c r="DE67" s="74">
        <v>0.99870000000000003</v>
      </c>
      <c r="DF67" s="19">
        <v>1</v>
      </c>
      <c r="DG67" s="74">
        <v>1</v>
      </c>
      <c r="DH67" s="644">
        <v>0.99999899999999997</v>
      </c>
      <c r="DI67" s="74">
        <v>1</v>
      </c>
      <c r="DJ67" s="644">
        <v>0.99619999999999997</v>
      </c>
      <c r="DK67" s="74">
        <v>1</v>
      </c>
      <c r="DL67" s="644">
        <v>1</v>
      </c>
      <c r="DM67" s="74"/>
      <c r="DN67" s="132" t="s">
        <v>29</v>
      </c>
      <c r="DO67" s="151">
        <f>SUM(DB67:DM67)/$DN$4</f>
        <v>0.99927263636363639</v>
      </c>
      <c r="DP67" s="644"/>
      <c r="DQ67" s="74"/>
      <c r="DR67" s="19"/>
      <c r="DS67" s="74"/>
      <c r="DT67" s="19"/>
      <c r="DU67" s="74"/>
      <c r="DV67" s="644"/>
      <c r="DW67" s="74"/>
      <c r="DX67" s="644"/>
      <c r="DY67" s="74"/>
      <c r="DZ67" s="644"/>
      <c r="EA67" s="74"/>
      <c r="EB67" s="132" t="s">
        <v>29</v>
      </c>
      <c r="EC67" s="151" t="e">
        <f>SUM(DP67:EA67)/$EB$4</f>
        <v>#DIV/0!</v>
      </c>
      <c r="ED67" s="687">
        <f>AX67-AU67</f>
        <v>0</v>
      </c>
      <c r="EE67" s="688">
        <f>ED67/AU67</f>
        <v>0</v>
      </c>
      <c r="EF67" s="687">
        <f>AY67-AX67</f>
        <v>-2.6000000000000467E-3</v>
      </c>
      <c r="EG67" s="688">
        <f>EF67/AX67</f>
        <v>-2.6000000000000467E-3</v>
      </c>
      <c r="EH67" s="687">
        <f>AZ67-AY67</f>
        <v>2.6000000000000467E-3</v>
      </c>
      <c r="EI67" s="688">
        <f>EH67/AY67</f>
        <v>2.6067776218167706E-3</v>
      </c>
      <c r="EJ67" s="687">
        <f>BA67-AZ67</f>
        <v>0</v>
      </c>
      <c r="EK67" s="688">
        <f>EJ67/AZ67</f>
        <v>0</v>
      </c>
      <c r="EL67" s="687">
        <f>BB67-BA67</f>
        <v>0</v>
      </c>
      <c r="EM67" s="688">
        <f>EL67/BA67</f>
        <v>0</v>
      </c>
      <c r="EN67" s="687">
        <f>BC67-BB67</f>
        <v>0</v>
      </c>
      <c r="EO67" s="688">
        <f>EN67/BB67</f>
        <v>0</v>
      </c>
      <c r="EP67" s="690">
        <f>BD67-BC67</f>
        <v>0</v>
      </c>
      <c r="EQ67" s="688">
        <f>EP67/BC67</f>
        <v>0</v>
      </c>
      <c r="ER67" s="687">
        <f>BE67-BD67</f>
        <v>0</v>
      </c>
      <c r="ES67" s="688">
        <f>ER67/BD67</f>
        <v>0</v>
      </c>
      <c r="ET67" s="687">
        <f>BF67-BE67</f>
        <v>0</v>
      </c>
      <c r="EU67" s="688">
        <f>ET67/BE67</f>
        <v>0</v>
      </c>
      <c r="EV67" s="687">
        <f>BG67-BF67</f>
        <v>0</v>
      </c>
      <c r="EW67" s="809">
        <f>EV67/BF67</f>
        <v>0</v>
      </c>
      <c r="EX67" s="687">
        <f>BH67-BG67</f>
        <v>0</v>
      </c>
      <c r="EY67" s="688">
        <f>EX67/BG67</f>
        <v>0</v>
      </c>
      <c r="EZ67" s="687">
        <f>BI67-BH67</f>
        <v>0</v>
      </c>
      <c r="FA67" s="688">
        <f>EZ67/BH67</f>
        <v>0</v>
      </c>
      <c r="FB67" s="687">
        <f>BL67-BI67</f>
        <v>0</v>
      </c>
      <c r="FC67" s="688">
        <f>FB67/BI67</f>
        <v>0</v>
      </c>
      <c r="FD67" s="317">
        <f>BM67-BL67</f>
        <v>0</v>
      </c>
      <c r="FE67" s="402">
        <f>FD67/BL67</f>
        <v>0</v>
      </c>
      <c r="FF67" s="317">
        <f>BN67-BM67</f>
        <v>-6.7000000000000393E-3</v>
      </c>
      <c r="FG67" s="402">
        <f>FF67/BM67</f>
        <v>-6.7000000000000393E-3</v>
      </c>
      <c r="FH67" s="317">
        <f>BO67-BN67</f>
        <v>6.7000000000000393E-3</v>
      </c>
      <c r="FI67" s="402">
        <f>FH67/BN67</f>
        <v>6.7451927917044595E-3</v>
      </c>
      <c r="FJ67" s="317">
        <f>BP67-BO67</f>
        <v>0</v>
      </c>
      <c r="FK67" s="663">
        <f>FJ67/BO67</f>
        <v>0</v>
      </c>
      <c r="FL67" s="317">
        <f>BQ67-BP67</f>
        <v>0</v>
      </c>
      <c r="FM67" s="402">
        <f>FL67/BP67</f>
        <v>0</v>
      </c>
      <c r="FN67" s="876">
        <f>BR67-BQ67</f>
        <v>0</v>
      </c>
      <c r="FO67" s="402">
        <f>FN67/BQ67</f>
        <v>0</v>
      </c>
      <c r="FP67" s="317">
        <f>BS67-BR67</f>
        <v>0</v>
      </c>
      <c r="FQ67" s="402">
        <f>FP67/BR67</f>
        <v>0</v>
      </c>
      <c r="FR67" s="317">
        <f>BT67-BS67</f>
        <v>0</v>
      </c>
      <c r="FS67" s="402">
        <f>FR67/BS67</f>
        <v>0</v>
      </c>
      <c r="FT67" s="317">
        <f>BU67-BT67</f>
        <v>-1.6000000000000458E-3</v>
      </c>
      <c r="FU67" s="402">
        <f>FT67/BT67</f>
        <v>-1.6000000000000458E-3</v>
      </c>
      <c r="FV67" s="317">
        <f>BV67-BU67</f>
        <v>1.6000000000000458E-3</v>
      </c>
      <c r="FW67" s="402">
        <f>FV67/BU67</f>
        <v>1.6025641025641485E-3</v>
      </c>
      <c r="FX67" s="317">
        <f>BW67-BV67</f>
        <v>0</v>
      </c>
      <c r="FY67" s="402">
        <f>FX67/BV67</f>
        <v>0</v>
      </c>
      <c r="FZ67" s="317">
        <f>BZ67-BW67</f>
        <v>0</v>
      </c>
      <c r="GA67" s="402">
        <f>FZ67/BW67</f>
        <v>0</v>
      </c>
      <c r="GB67" s="317">
        <f>CA67-BZ67</f>
        <v>0</v>
      </c>
      <c r="GC67" s="402">
        <f>GB67/BZ67</f>
        <v>0</v>
      </c>
      <c r="GD67" s="317">
        <f>CB67-CA67</f>
        <v>0</v>
      </c>
      <c r="GE67" s="402">
        <f>GD67/CA67</f>
        <v>0</v>
      </c>
      <c r="GF67" s="317">
        <f>CC67-CB67</f>
        <v>0</v>
      </c>
      <c r="GG67" s="402">
        <f>GF67/CB67</f>
        <v>0</v>
      </c>
      <c r="GH67" s="317">
        <f>CD67-CC67</f>
        <v>0</v>
      </c>
      <c r="GI67" s="402">
        <f>GH67/CC67</f>
        <v>0</v>
      </c>
      <c r="GJ67" s="317">
        <f>CE67-CD67</f>
        <v>0</v>
      </c>
      <c r="GK67" s="402">
        <f>GJ67/CD67</f>
        <v>0</v>
      </c>
      <c r="GL67" s="317">
        <f>CF67-CE67</f>
        <v>0</v>
      </c>
      <c r="GM67" s="402">
        <f>GL67/CE67</f>
        <v>0</v>
      </c>
      <c r="GN67" s="317">
        <f>CG67-CF67</f>
        <v>0</v>
      </c>
      <c r="GO67" s="402">
        <f>GN67/CF67</f>
        <v>0</v>
      </c>
      <c r="GP67" s="317">
        <f>CH67-CG67</f>
        <v>0</v>
      </c>
      <c r="GQ67" s="402">
        <f>GP67/CG67</f>
        <v>0</v>
      </c>
      <c r="GR67" s="317">
        <f>CI67-CH67</f>
        <v>0</v>
      </c>
      <c r="GS67" s="402">
        <f>GR67/CH67</f>
        <v>0</v>
      </c>
      <c r="GT67" s="317">
        <f>CJ67-CI67</f>
        <v>0</v>
      </c>
      <c r="GU67" s="402">
        <f>GT67/CI67</f>
        <v>0</v>
      </c>
      <c r="GV67" s="317">
        <f>CK67-CJ67</f>
        <v>0</v>
      </c>
      <c r="GW67" s="402">
        <f>GV67/CJ67</f>
        <v>0</v>
      </c>
      <c r="GX67" s="317">
        <f>CN67-CK67</f>
        <v>0</v>
      </c>
      <c r="GY67" s="402">
        <f>GX67/CK67</f>
        <v>0</v>
      </c>
      <c r="GZ67" s="317">
        <f>CO67-CN67</f>
        <v>0</v>
      </c>
      <c r="HA67" s="402">
        <f>GZ67/CN67</f>
        <v>0</v>
      </c>
      <c r="HB67" s="317">
        <f>CP67-CO67</f>
        <v>0</v>
      </c>
      <c r="HC67" s="402">
        <f>HB67/CO67</f>
        <v>0</v>
      </c>
      <c r="HD67" s="317">
        <f>CQ67-CP67</f>
        <v>0</v>
      </c>
      <c r="HE67" s="402">
        <f>HD67/CP67</f>
        <v>0</v>
      </c>
      <c r="HF67" s="317">
        <f>CR67-CQ67</f>
        <v>0</v>
      </c>
      <c r="HG67" s="402">
        <f>HF67/CQ67</f>
        <v>0</v>
      </c>
      <c r="HH67" s="317">
        <f>CS67-CR67</f>
        <v>0</v>
      </c>
      <c r="HI67" s="402">
        <f>HH67/CR67</f>
        <v>0</v>
      </c>
      <c r="HJ67" s="317">
        <f>CT67-CS67</f>
        <v>0</v>
      </c>
      <c r="HK67" s="402">
        <f>HJ67/CS67</f>
        <v>0</v>
      </c>
      <c r="HL67" s="317">
        <f>CU67-CT67</f>
        <v>0</v>
      </c>
      <c r="HM67" s="402">
        <f>HL67/CT67</f>
        <v>0</v>
      </c>
      <c r="HN67" s="1089">
        <f>CV67-CU67</f>
        <v>0</v>
      </c>
      <c r="HO67" s="402">
        <f>HN67/CU67</f>
        <v>0</v>
      </c>
      <c r="HP67" s="317">
        <f>CW67-CV67</f>
        <v>0</v>
      </c>
      <c r="HQ67" s="402">
        <f>HP67/CV67</f>
        <v>0</v>
      </c>
      <c r="HR67" s="317">
        <f>CX67-CW67</f>
        <v>0</v>
      </c>
      <c r="HS67" s="402">
        <f>HR67/CW67</f>
        <v>0</v>
      </c>
      <c r="HT67" s="317">
        <f>CY67-CX67</f>
        <v>0</v>
      </c>
      <c r="HU67" s="402">
        <f>HT67/CX67</f>
        <v>0</v>
      </c>
      <c r="HV67" s="317">
        <f>DB67-CY67</f>
        <v>0</v>
      </c>
      <c r="HW67" s="402">
        <f>HV67/CY67</f>
        <v>0</v>
      </c>
      <c r="HX67" s="317">
        <f>DC67-DB67</f>
        <v>-2.9000000000000137E-3</v>
      </c>
      <c r="HY67" s="402">
        <f>HX67/DB67</f>
        <v>-2.9000000000000137E-3</v>
      </c>
      <c r="HZ67" s="317">
        <f>DD67-DC67</f>
        <v>2.9000000000000137E-3</v>
      </c>
      <c r="IA67" s="402">
        <f>HZ67/DD67</f>
        <v>2.9000000000000137E-3</v>
      </c>
      <c r="IB67" s="317">
        <f>DE67-DD67</f>
        <v>-1.2999999999999678E-3</v>
      </c>
      <c r="IC67" s="402">
        <f>IB67/DD67</f>
        <v>-1.2999999999999678E-3</v>
      </c>
      <c r="ID67" s="317">
        <f>DF67-DE67</f>
        <v>1.2999999999999678E-3</v>
      </c>
      <c r="IE67" s="402">
        <f>ID67/DO67</f>
        <v>1.3009462610030847E-3</v>
      </c>
      <c r="IF67" s="317">
        <f>DG67-DF67</f>
        <v>0</v>
      </c>
      <c r="IG67" s="402">
        <f>IF67/DF67</f>
        <v>0</v>
      </c>
      <c r="IH67" s="317">
        <f>DH67-DG67</f>
        <v>-1.0000000000287557E-6</v>
      </c>
      <c r="II67" s="402">
        <f>IH67/DG67</f>
        <v>-1.0000000000287557E-6</v>
      </c>
      <c r="IJ67" s="317">
        <f>DI67-DH67</f>
        <v>1.0000000000287557E-6</v>
      </c>
      <c r="IK67" s="402">
        <f>IJ67/DH67</f>
        <v>1.0000010000297558E-6</v>
      </c>
      <c r="IL67" s="317">
        <f>DJ67-DI67</f>
        <v>-3.8000000000000256E-3</v>
      </c>
      <c r="IM67" s="402">
        <f>IL67/DI67</f>
        <v>-3.8000000000000256E-3</v>
      </c>
      <c r="IN67" s="317">
        <f>DK67-DJ67</f>
        <v>3.8000000000000256E-3</v>
      </c>
      <c r="IO67" s="402">
        <f>IN67/DJ67</f>
        <v>3.8144950813089997E-3</v>
      </c>
      <c r="IP67" s="317">
        <f>DL67-DK67</f>
        <v>0</v>
      </c>
      <c r="IQ67" s="402">
        <f>IP67/DK67</f>
        <v>0</v>
      </c>
      <c r="IR67" s="317">
        <f>EK67-EJ67</f>
        <v>0</v>
      </c>
      <c r="IS67" s="402" t="e">
        <f>IR67/EJ67</f>
        <v>#DIV/0!</v>
      </c>
      <c r="IT67" s="317">
        <f t="shared" si="317"/>
        <v>0</v>
      </c>
      <c r="IU67" s="402" t="e">
        <f t="shared" si="318"/>
        <v>#DIV/0!</v>
      </c>
      <c r="IV67" s="317">
        <f t="shared" si="319"/>
        <v>0</v>
      </c>
      <c r="IW67" s="402" t="e">
        <f t="shared" si="320"/>
        <v>#DIV/0!</v>
      </c>
      <c r="IX67" s="317">
        <f t="shared" si="321"/>
        <v>0</v>
      </c>
      <c r="IY67" s="402" t="e">
        <f t="shared" si="322"/>
        <v>#DIV/0!</v>
      </c>
      <c r="IZ67" s="317">
        <f t="shared" si="323"/>
        <v>0</v>
      </c>
      <c r="JA67" s="402" t="e">
        <f t="shared" si="324"/>
        <v>#DIV/0!</v>
      </c>
      <c r="JB67" s="317">
        <f t="shared" si="325"/>
        <v>0</v>
      </c>
      <c r="JC67" s="402" t="e">
        <f t="shared" si="326"/>
        <v>#DIV/0!</v>
      </c>
      <c r="JD67" s="317">
        <f t="shared" si="327"/>
        <v>0</v>
      </c>
      <c r="JE67" s="402" t="e">
        <f t="shared" si="328"/>
        <v>#DIV/0!</v>
      </c>
      <c r="JF67" s="317">
        <f t="shared" si="329"/>
        <v>0</v>
      </c>
      <c r="JG67" s="402" t="e">
        <f t="shared" si="330"/>
        <v>#DIV/0!</v>
      </c>
      <c r="JH67" s="317">
        <f t="shared" si="331"/>
        <v>0</v>
      </c>
      <c r="JI67" s="402" t="e">
        <f t="shared" si="332"/>
        <v>#DIV/0!</v>
      </c>
      <c r="JJ67" s="317">
        <f t="shared" si="333"/>
        <v>0</v>
      </c>
      <c r="JK67" s="402" t="e">
        <f t="shared" si="334"/>
        <v>#DIV/0!</v>
      </c>
      <c r="JL67" s="317">
        <f t="shared" si="335"/>
        <v>0</v>
      </c>
      <c r="JM67" s="402" t="e">
        <f t="shared" si="336"/>
        <v>#DIV/0!</v>
      </c>
      <c r="JN67" s="317">
        <f t="shared" si="337"/>
        <v>0</v>
      </c>
      <c r="JO67" s="402" t="e">
        <f t="shared" si="338"/>
        <v>#DIV/0!</v>
      </c>
      <c r="JP67" s="317">
        <f t="shared" si="339"/>
        <v>0</v>
      </c>
      <c r="JQ67" s="402" t="e">
        <f t="shared" si="340"/>
        <v>#DIV/0!</v>
      </c>
      <c r="JR67" s="644">
        <f>CX67</f>
        <v>1</v>
      </c>
      <c r="JS67" s="1083">
        <f>DL67</f>
        <v>1</v>
      </c>
      <c r="JT67" s="665">
        <f>(JS67-JR67)*100</f>
        <v>0</v>
      </c>
      <c r="JU67" s="109">
        <f t="shared" ref="JU67:JU70" si="1488">IF(ISERROR((JT67/JR67)/100),0,(JT67/JR67)/100)</f>
        <v>0</v>
      </c>
      <c r="JV67" s="698"/>
      <c r="JW67" s="698"/>
      <c r="JX67" s="698"/>
      <c r="JY67" s="862" t="str">
        <f>E67</f>
        <v>ERP Up Time</v>
      </c>
      <c r="JZ67" s="266" t="e">
        <f>#REF!</f>
        <v>#REF!</v>
      </c>
      <c r="KA67" s="266" t="e">
        <f>#REF!</f>
        <v>#REF!</v>
      </c>
      <c r="KB67" s="266" t="e">
        <f>#REF!</f>
        <v>#REF!</v>
      </c>
      <c r="KC67" s="266" t="e">
        <f>#REF!</f>
        <v>#REF!</v>
      </c>
      <c r="KD67" s="266" t="e">
        <f>#REF!</f>
        <v>#REF!</v>
      </c>
      <c r="KE67" s="266" t="e">
        <f>#REF!</f>
        <v>#REF!</v>
      </c>
      <c r="KF67" s="266" t="e">
        <f>#REF!</f>
        <v>#REF!</v>
      </c>
      <c r="KG67" s="266" t="e">
        <f>#REF!</f>
        <v>#REF!</v>
      </c>
      <c r="KH67" s="266" t="e">
        <f>#REF!</f>
        <v>#REF!</v>
      </c>
      <c r="KI67" s="266" t="e">
        <f>#REF!</f>
        <v>#REF!</v>
      </c>
      <c r="KJ67" s="266" t="e">
        <f>#REF!</f>
        <v>#REF!</v>
      </c>
      <c r="KK67" s="267">
        <f t="shared" ref="KK67:KV71" si="1489">AJ67</f>
        <v>1</v>
      </c>
      <c r="KL67" s="267">
        <f t="shared" si="1489"/>
        <v>0.998</v>
      </c>
      <c r="KM67" s="267">
        <f t="shared" si="1489"/>
        <v>1</v>
      </c>
      <c r="KN67" s="267">
        <f t="shared" si="1489"/>
        <v>1</v>
      </c>
      <c r="KO67" s="267">
        <f t="shared" si="1489"/>
        <v>1</v>
      </c>
      <c r="KP67" s="267">
        <f t="shared" si="1489"/>
        <v>1</v>
      </c>
      <c r="KQ67" s="267">
        <f t="shared" si="1489"/>
        <v>1</v>
      </c>
      <c r="KR67" s="267">
        <f t="shared" si="1489"/>
        <v>1</v>
      </c>
      <c r="KS67" s="267">
        <f t="shared" si="1489"/>
        <v>1</v>
      </c>
      <c r="KT67" s="267">
        <f t="shared" si="1489"/>
        <v>1</v>
      </c>
      <c r="KU67" s="267">
        <f t="shared" si="1489"/>
        <v>1</v>
      </c>
      <c r="KV67" s="267">
        <f t="shared" si="1489"/>
        <v>1</v>
      </c>
      <c r="KW67" s="267">
        <f t="shared" ref="KW67:LH71" si="1490">AX67</f>
        <v>1</v>
      </c>
      <c r="KX67" s="267">
        <f t="shared" si="1490"/>
        <v>0.99739999999999995</v>
      </c>
      <c r="KY67" s="267">
        <f t="shared" si="1490"/>
        <v>1</v>
      </c>
      <c r="KZ67" s="267">
        <f t="shared" si="1490"/>
        <v>1</v>
      </c>
      <c r="LA67" s="267">
        <f t="shared" si="1490"/>
        <v>1</v>
      </c>
      <c r="LB67" s="267">
        <f t="shared" si="1490"/>
        <v>1</v>
      </c>
      <c r="LC67" s="267">
        <f t="shared" si="1490"/>
        <v>1</v>
      </c>
      <c r="LD67" s="267">
        <f t="shared" si="1490"/>
        <v>1</v>
      </c>
      <c r="LE67" s="267">
        <f t="shared" si="1490"/>
        <v>1</v>
      </c>
      <c r="LF67" s="267">
        <f t="shared" si="1490"/>
        <v>1</v>
      </c>
      <c r="LG67" s="267">
        <f t="shared" si="1490"/>
        <v>1</v>
      </c>
      <c r="LH67" s="267">
        <f t="shared" si="1490"/>
        <v>1</v>
      </c>
      <c r="LI67" s="790">
        <f t="shared" ref="LI67:LT71" si="1491">BL67</f>
        <v>1</v>
      </c>
      <c r="LJ67" s="790">
        <f t="shared" si="1491"/>
        <v>1</v>
      </c>
      <c r="LK67" s="790">
        <f t="shared" si="1491"/>
        <v>0.99329999999999996</v>
      </c>
      <c r="LL67" s="790">
        <f t="shared" si="1491"/>
        <v>1</v>
      </c>
      <c r="LM67" s="790">
        <f t="shared" si="1491"/>
        <v>1</v>
      </c>
      <c r="LN67" s="790">
        <f t="shared" si="1491"/>
        <v>1</v>
      </c>
      <c r="LO67" s="790">
        <f t="shared" si="1491"/>
        <v>1</v>
      </c>
      <c r="LP67" s="790">
        <f t="shared" si="1491"/>
        <v>1</v>
      </c>
      <c r="LQ67" s="790">
        <f t="shared" si="1491"/>
        <v>1</v>
      </c>
      <c r="LR67" s="790">
        <f t="shared" si="1491"/>
        <v>0.99839999999999995</v>
      </c>
      <c r="LS67" s="790">
        <f t="shared" si="1491"/>
        <v>1</v>
      </c>
      <c r="LT67" s="790">
        <f t="shared" si="1491"/>
        <v>1</v>
      </c>
      <c r="LU67" s="902">
        <f t="shared" ref="LU67:MF71" si="1492">BZ67</f>
        <v>1</v>
      </c>
      <c r="LV67" s="902">
        <f t="shared" si="1492"/>
        <v>1</v>
      </c>
      <c r="LW67" s="902">
        <f t="shared" si="1492"/>
        <v>1</v>
      </c>
      <c r="LX67" s="902">
        <f t="shared" si="1492"/>
        <v>1</v>
      </c>
      <c r="LY67" s="902">
        <f t="shared" si="1492"/>
        <v>1</v>
      </c>
      <c r="LZ67" s="902">
        <f t="shared" si="1492"/>
        <v>1</v>
      </c>
      <c r="MA67" s="902">
        <f t="shared" si="1492"/>
        <v>1</v>
      </c>
      <c r="MB67" s="902">
        <f t="shared" si="1492"/>
        <v>1</v>
      </c>
      <c r="MC67" s="902">
        <f t="shared" si="1492"/>
        <v>1</v>
      </c>
      <c r="MD67" s="902">
        <f t="shared" si="1492"/>
        <v>1</v>
      </c>
      <c r="ME67" s="902">
        <f t="shared" si="1492"/>
        <v>1</v>
      </c>
      <c r="MF67" s="902">
        <f t="shared" si="1492"/>
        <v>1</v>
      </c>
      <c r="MG67" s="961">
        <f t="shared" ref="MG67:MR71" si="1493">CN67</f>
        <v>1</v>
      </c>
      <c r="MH67" s="961">
        <f t="shared" si="1493"/>
        <v>1</v>
      </c>
      <c r="MI67" s="961">
        <f t="shared" si="1493"/>
        <v>1</v>
      </c>
      <c r="MJ67" s="961">
        <f t="shared" si="1493"/>
        <v>1</v>
      </c>
      <c r="MK67" s="961">
        <f t="shared" si="1493"/>
        <v>1</v>
      </c>
      <c r="ML67" s="961">
        <f t="shared" si="1493"/>
        <v>1</v>
      </c>
      <c r="MM67" s="961">
        <f t="shared" si="1493"/>
        <v>1</v>
      </c>
      <c r="MN67" s="961">
        <f t="shared" si="1493"/>
        <v>1</v>
      </c>
      <c r="MO67" s="961">
        <f t="shared" si="1493"/>
        <v>1</v>
      </c>
      <c r="MP67" s="961">
        <f t="shared" si="1493"/>
        <v>1</v>
      </c>
      <c r="MQ67" s="961">
        <f t="shared" si="1493"/>
        <v>1</v>
      </c>
      <c r="MR67" s="961">
        <f t="shared" si="1493"/>
        <v>1</v>
      </c>
      <c r="MS67" s="1157">
        <f t="shared" ref="MS67:ND71" si="1494">DB67</f>
        <v>1</v>
      </c>
      <c r="MT67" s="1157">
        <f t="shared" si="1494"/>
        <v>0.99709999999999999</v>
      </c>
      <c r="MU67" s="1157">
        <f t="shared" si="1494"/>
        <v>1</v>
      </c>
      <c r="MV67" s="1157">
        <f t="shared" si="1494"/>
        <v>0.99870000000000003</v>
      </c>
      <c r="MW67" s="1157">
        <f t="shared" si="1494"/>
        <v>1</v>
      </c>
      <c r="MX67" s="1157">
        <f t="shared" si="1494"/>
        <v>1</v>
      </c>
      <c r="MY67" s="1157">
        <f t="shared" si="1494"/>
        <v>0.99999899999999997</v>
      </c>
      <c r="MZ67" s="1157">
        <f t="shared" si="1494"/>
        <v>1</v>
      </c>
      <c r="NA67" s="1157">
        <f t="shared" si="1494"/>
        <v>0.99619999999999997</v>
      </c>
      <c r="NB67" s="1157">
        <f t="shared" si="1494"/>
        <v>1</v>
      </c>
      <c r="NC67" s="1157">
        <f t="shared" si="1494"/>
        <v>1</v>
      </c>
      <c r="ND67" s="1157">
        <f t="shared" si="1494"/>
        <v>0</v>
      </c>
      <c r="NE67" s="1179">
        <f t="shared" ref="NE67:NN71" si="1495">DP67</f>
        <v>0</v>
      </c>
      <c r="NF67" s="1179">
        <f t="shared" si="1495"/>
        <v>0</v>
      </c>
      <c r="NG67" s="1179">
        <f t="shared" si="1495"/>
        <v>0</v>
      </c>
      <c r="NH67" s="1179">
        <f t="shared" si="1495"/>
        <v>0</v>
      </c>
      <c r="NI67" s="1179">
        <f t="shared" si="1495"/>
        <v>0</v>
      </c>
      <c r="NJ67" s="1179">
        <f t="shared" si="1495"/>
        <v>0</v>
      </c>
      <c r="NK67" s="1179">
        <f t="shared" si="1495"/>
        <v>0</v>
      </c>
      <c r="NL67" s="1179">
        <f t="shared" si="1495"/>
        <v>0</v>
      </c>
      <c r="NM67" s="1179">
        <f t="shared" si="1495"/>
        <v>0</v>
      </c>
      <c r="NN67" s="1179">
        <f t="shared" si="1495"/>
        <v>0</v>
      </c>
      <c r="NO67" s="1179">
        <f t="shared" ref="NO67:NP71" si="1496">DZ67</f>
        <v>0</v>
      </c>
      <c r="NP67" s="1179">
        <f t="shared" si="1496"/>
        <v>0</v>
      </c>
    </row>
    <row r="68" spans="1:380" s="177" customFormat="1" x14ac:dyDescent="0.25">
      <c r="A68" s="770"/>
      <c r="B68" s="76">
        <v>9.1999999999999993</v>
      </c>
      <c r="C68" s="173"/>
      <c r="D68" s="458"/>
      <c r="E68" s="1264" t="s">
        <v>69</v>
      </c>
      <c r="F68" s="1264"/>
      <c r="G68" s="1265"/>
      <c r="H68" s="392">
        <v>0</v>
      </c>
      <c r="I68" s="175">
        <v>0</v>
      </c>
      <c r="J68" s="174">
        <v>5.6800000000000003E-2</v>
      </c>
      <c r="K68" s="175">
        <v>0</v>
      </c>
      <c r="L68" s="174">
        <v>0</v>
      </c>
      <c r="M68" s="175">
        <v>0</v>
      </c>
      <c r="N68" s="174">
        <v>0</v>
      </c>
      <c r="O68" s="175">
        <v>0</v>
      </c>
      <c r="P68" s="174">
        <v>0</v>
      </c>
      <c r="Q68" s="175">
        <v>0</v>
      </c>
      <c r="R68" s="174">
        <v>0</v>
      </c>
      <c r="S68" s="175">
        <v>0</v>
      </c>
      <c r="T68" s="176" t="s">
        <v>29</v>
      </c>
      <c r="U68" s="161">
        <v>4.7333333333333333E-3</v>
      </c>
      <c r="V68" s="392">
        <v>0</v>
      </c>
      <c r="W68" s="175">
        <v>0</v>
      </c>
      <c r="X68" s="174">
        <v>0</v>
      </c>
      <c r="Y68" s="175">
        <v>1.4E-3</v>
      </c>
      <c r="Z68" s="174">
        <v>0</v>
      </c>
      <c r="AA68" s="175">
        <v>0</v>
      </c>
      <c r="AB68" s="174">
        <v>0</v>
      </c>
      <c r="AC68" s="175">
        <v>0</v>
      </c>
      <c r="AD68" s="174">
        <v>0</v>
      </c>
      <c r="AE68" s="175">
        <v>0</v>
      </c>
      <c r="AF68" s="174">
        <v>0</v>
      </c>
      <c r="AG68" s="175">
        <v>0</v>
      </c>
      <c r="AH68" s="176" t="s">
        <v>29</v>
      </c>
      <c r="AI68" s="161">
        <v>1.1666666666666667E-4</v>
      </c>
      <c r="AJ68" s="392">
        <v>0</v>
      </c>
      <c r="AK68" s="175">
        <v>2E-3</v>
      </c>
      <c r="AL68" s="174">
        <v>0</v>
      </c>
      <c r="AM68" s="175">
        <v>0</v>
      </c>
      <c r="AN68" s="174">
        <v>0</v>
      </c>
      <c r="AO68" s="175">
        <v>0</v>
      </c>
      <c r="AP68" s="645">
        <v>0</v>
      </c>
      <c r="AQ68" s="175">
        <v>0</v>
      </c>
      <c r="AR68" s="645">
        <v>0</v>
      </c>
      <c r="AS68" s="175">
        <v>0</v>
      </c>
      <c r="AT68" s="645">
        <v>0</v>
      </c>
      <c r="AU68" s="175">
        <v>0</v>
      </c>
      <c r="AV68" s="176" t="s">
        <v>29</v>
      </c>
      <c r="AW68" s="161">
        <f>SUM(AJ68:AU68)/$AV$4</f>
        <v>1.6666666666666666E-4</v>
      </c>
      <c r="AX68" s="392">
        <v>0</v>
      </c>
      <c r="AY68" s="175">
        <v>2.5999999999999999E-3</v>
      </c>
      <c r="AZ68" s="174">
        <v>0</v>
      </c>
      <c r="BA68" s="175">
        <v>0</v>
      </c>
      <c r="BB68" s="174">
        <v>0</v>
      </c>
      <c r="BC68" s="175">
        <v>0</v>
      </c>
      <c r="BD68" s="645">
        <v>0</v>
      </c>
      <c r="BE68" s="175">
        <v>0</v>
      </c>
      <c r="BF68" s="645">
        <v>0</v>
      </c>
      <c r="BG68" s="175">
        <v>0</v>
      </c>
      <c r="BH68" s="645">
        <v>0</v>
      </c>
      <c r="BI68" s="175">
        <v>0</v>
      </c>
      <c r="BJ68" s="176" t="s">
        <v>29</v>
      </c>
      <c r="BK68" s="161">
        <f>SUM(AX68:BI68)/$BJ$4</f>
        <v>2.1666666666666666E-4</v>
      </c>
      <c r="BL68" s="392">
        <v>0</v>
      </c>
      <c r="BM68" s="175">
        <v>0</v>
      </c>
      <c r="BN68" s="174">
        <v>6.7000000000000002E-3</v>
      </c>
      <c r="BO68" s="175">
        <v>0</v>
      </c>
      <c r="BP68" s="174">
        <v>0</v>
      </c>
      <c r="BQ68" s="175">
        <v>0</v>
      </c>
      <c r="BR68" s="645">
        <v>0</v>
      </c>
      <c r="BS68" s="175">
        <v>0</v>
      </c>
      <c r="BT68" s="645">
        <v>0</v>
      </c>
      <c r="BU68" s="645">
        <v>1.6000000000000001E-3</v>
      </c>
      <c r="BV68" s="645">
        <v>0</v>
      </c>
      <c r="BW68" s="645">
        <v>0</v>
      </c>
      <c r="BX68" s="176" t="s">
        <v>29</v>
      </c>
      <c r="BY68" s="161">
        <f>SUM(BL68:BW68)/$BX$4</f>
        <v>6.9166666666666671E-4</v>
      </c>
      <c r="BZ68" s="645">
        <v>0</v>
      </c>
      <c r="CA68" s="175">
        <v>0</v>
      </c>
      <c r="CB68" s="174">
        <v>0</v>
      </c>
      <c r="CC68" s="175">
        <v>0</v>
      </c>
      <c r="CD68" s="174">
        <v>0</v>
      </c>
      <c r="CE68" s="175">
        <v>0</v>
      </c>
      <c r="CF68" s="645">
        <v>0</v>
      </c>
      <c r="CG68" s="175">
        <v>0</v>
      </c>
      <c r="CH68" s="645">
        <v>0</v>
      </c>
      <c r="CI68" s="645">
        <v>0</v>
      </c>
      <c r="CJ68" s="645">
        <v>0</v>
      </c>
      <c r="CK68" s="645">
        <v>0</v>
      </c>
      <c r="CL68" s="176" t="s">
        <v>29</v>
      </c>
      <c r="CM68" s="161">
        <f>SUM(BZ68:CK68)/$CL$4</f>
        <v>0</v>
      </c>
      <c r="CN68" s="645">
        <v>0</v>
      </c>
      <c r="CO68" s="175">
        <v>0</v>
      </c>
      <c r="CP68" s="174">
        <v>0</v>
      </c>
      <c r="CQ68" s="175">
        <v>0</v>
      </c>
      <c r="CR68" s="174">
        <v>0</v>
      </c>
      <c r="CS68" s="175">
        <v>0</v>
      </c>
      <c r="CT68" s="645">
        <v>0</v>
      </c>
      <c r="CU68" s="175">
        <v>0</v>
      </c>
      <c r="CV68" s="645">
        <v>0</v>
      </c>
      <c r="CW68" s="1084">
        <v>0</v>
      </c>
      <c r="CX68" s="645">
        <v>0</v>
      </c>
      <c r="CY68" s="175">
        <v>0</v>
      </c>
      <c r="CZ68" s="176" t="s">
        <v>29</v>
      </c>
      <c r="DA68" s="161">
        <f>SUM(CN68:CY68)/$CZ$4</f>
        <v>0</v>
      </c>
      <c r="DB68" s="645">
        <v>0</v>
      </c>
      <c r="DC68" s="175">
        <v>2.8999999999999998E-3</v>
      </c>
      <c r="DD68" s="174">
        <v>0</v>
      </c>
      <c r="DE68" s="175">
        <v>1.2999999999999999E-3</v>
      </c>
      <c r="DF68" s="174">
        <v>0</v>
      </c>
      <c r="DG68" s="175">
        <v>0</v>
      </c>
      <c r="DH68" s="645">
        <v>1.0000000000000001E-5</v>
      </c>
      <c r="DI68" s="175">
        <v>0</v>
      </c>
      <c r="DJ68" s="645">
        <v>3.8E-3</v>
      </c>
      <c r="DK68" s="175">
        <v>0</v>
      </c>
      <c r="DL68" s="645">
        <v>0</v>
      </c>
      <c r="DM68" s="175"/>
      <c r="DN68" s="176" t="s">
        <v>29</v>
      </c>
      <c r="DO68" s="161">
        <f>SUM(DB68:DM68)/$DN$4</f>
        <v>7.2818181818181814E-4</v>
      </c>
      <c r="DP68" s="645"/>
      <c r="DQ68" s="175"/>
      <c r="DR68" s="174"/>
      <c r="DS68" s="175"/>
      <c r="DT68" s="174"/>
      <c r="DU68" s="175"/>
      <c r="DV68" s="645"/>
      <c r="DW68" s="175"/>
      <c r="DX68" s="645"/>
      <c r="DY68" s="175"/>
      <c r="DZ68" s="645"/>
      <c r="EA68" s="175"/>
      <c r="EB68" s="176" t="s">
        <v>29</v>
      </c>
      <c r="EC68" s="161" t="e">
        <f>SUM(DP68:EA68)/$EB$4</f>
        <v>#DIV/0!</v>
      </c>
      <c r="ED68" s="689">
        <f>AX68-AU68</f>
        <v>0</v>
      </c>
      <c r="EE68" s="751">
        <v>0</v>
      </c>
      <c r="EF68" s="689">
        <f>AY68-AX68</f>
        <v>2.5999999999999999E-3</v>
      </c>
      <c r="EG68" s="755">
        <v>0</v>
      </c>
      <c r="EH68" s="689">
        <f>AZ68-AY68</f>
        <v>-2.5999999999999999E-3</v>
      </c>
      <c r="EI68" s="669">
        <f>EH68/AY68</f>
        <v>-1</v>
      </c>
      <c r="EJ68" s="689">
        <f>BA68-AZ68</f>
        <v>0</v>
      </c>
      <c r="EK68" s="409">
        <v>0</v>
      </c>
      <c r="EL68" s="689">
        <f>BB68-BA68</f>
        <v>0</v>
      </c>
      <c r="EM68" s="751">
        <v>0</v>
      </c>
      <c r="EN68" s="689">
        <f>BC68-BB68</f>
        <v>0</v>
      </c>
      <c r="EO68" s="751">
        <v>0</v>
      </c>
      <c r="EP68" s="689">
        <f>BD68-BC68</f>
        <v>0</v>
      </c>
      <c r="EQ68" s="751">
        <v>0</v>
      </c>
      <c r="ER68" s="689">
        <f>BE68-BD68</f>
        <v>0</v>
      </c>
      <c r="ES68" s="751">
        <v>0</v>
      </c>
      <c r="ET68" s="689">
        <f>BF68-BE68</f>
        <v>0</v>
      </c>
      <c r="EU68" s="751">
        <v>0</v>
      </c>
      <c r="EV68" s="689">
        <f>BG68-BF68</f>
        <v>0</v>
      </c>
      <c r="EW68" s="117">
        <v>0</v>
      </c>
      <c r="EX68" s="689">
        <f>BH68-BG68</f>
        <v>0</v>
      </c>
      <c r="EY68" s="669">
        <v>0</v>
      </c>
      <c r="EZ68" s="689">
        <f>BI68-BH68</f>
        <v>0</v>
      </c>
      <c r="FA68" s="669">
        <v>0</v>
      </c>
      <c r="FB68" s="689">
        <f>BL68-BI68</f>
        <v>0</v>
      </c>
      <c r="FC68" s="669">
        <v>0</v>
      </c>
      <c r="FD68" s="328">
        <f>BM68-BL68</f>
        <v>0</v>
      </c>
      <c r="FE68" s="751">
        <v>0</v>
      </c>
      <c r="FF68" s="328">
        <f>BN68-BM68</f>
        <v>6.7000000000000002E-3</v>
      </c>
      <c r="FG68" s="751">
        <v>0</v>
      </c>
      <c r="FH68" s="328">
        <f>BO68-BN68</f>
        <v>-6.7000000000000002E-3</v>
      </c>
      <c r="FI68" s="409">
        <f>FH68/BN68</f>
        <v>-1</v>
      </c>
      <c r="FJ68" s="328">
        <f>BP68-BO68</f>
        <v>0</v>
      </c>
      <c r="FK68" s="669">
        <v>0</v>
      </c>
      <c r="FL68" s="328">
        <f>BQ68-BP68</f>
        <v>0</v>
      </c>
      <c r="FM68" s="409">
        <v>0</v>
      </c>
      <c r="FN68" s="877">
        <f>BR68-BQ68</f>
        <v>0</v>
      </c>
      <c r="FO68" s="669">
        <v>0</v>
      </c>
      <c r="FP68" s="328">
        <f>BS68-BR68</f>
        <v>0</v>
      </c>
      <c r="FQ68" s="409">
        <v>0</v>
      </c>
      <c r="FR68" s="328">
        <f>BT68-BS68</f>
        <v>0</v>
      </c>
      <c r="FS68" s="409">
        <v>0</v>
      </c>
      <c r="FT68" s="328">
        <f>BU68-BT68</f>
        <v>1.6000000000000001E-3</v>
      </c>
      <c r="FU68" s="409">
        <v>1</v>
      </c>
      <c r="FV68" s="328">
        <f>BV68-BU68</f>
        <v>-1.6000000000000001E-3</v>
      </c>
      <c r="FW68" s="402">
        <f>FV68/BU68</f>
        <v>-1</v>
      </c>
      <c r="FX68" s="328">
        <f>BW68-BV68</f>
        <v>0</v>
      </c>
      <c r="FY68" s="409">
        <v>0</v>
      </c>
      <c r="FZ68" s="328">
        <f>BZ68-BW68</f>
        <v>0</v>
      </c>
      <c r="GA68" s="404">
        <v>0</v>
      </c>
      <c r="GB68" s="328">
        <f>CA68-BZ68</f>
        <v>0</v>
      </c>
      <c r="GC68" s="409">
        <v>0</v>
      </c>
      <c r="GD68" s="328">
        <f>CB68-CA68</f>
        <v>0</v>
      </c>
      <c r="GE68" s="409">
        <v>0</v>
      </c>
      <c r="GF68" s="328">
        <f>CC68-CB68</f>
        <v>0</v>
      </c>
      <c r="GG68" s="409">
        <v>0</v>
      </c>
      <c r="GH68" s="328">
        <f>CD68-CC68</f>
        <v>0</v>
      </c>
      <c r="GI68" s="409">
        <v>0</v>
      </c>
      <c r="GJ68" s="328">
        <f>CE68-CD68</f>
        <v>0</v>
      </c>
      <c r="GK68" s="409">
        <v>0</v>
      </c>
      <c r="GL68" s="328">
        <f>CF68-CE68</f>
        <v>0</v>
      </c>
      <c r="GM68" s="409">
        <v>0</v>
      </c>
      <c r="GN68" s="328">
        <f>CG68-CF68</f>
        <v>0</v>
      </c>
      <c r="GO68" s="409">
        <v>0</v>
      </c>
      <c r="GP68" s="328">
        <f>CH68-CG68</f>
        <v>0</v>
      </c>
      <c r="GQ68" s="409">
        <v>0</v>
      </c>
      <c r="GR68" s="328">
        <f>CI68-CH68</f>
        <v>0</v>
      </c>
      <c r="GS68" s="409">
        <v>0</v>
      </c>
      <c r="GT68" s="328">
        <f>CJ68-CI68</f>
        <v>0</v>
      </c>
      <c r="GU68" s="409">
        <v>0</v>
      </c>
      <c r="GV68" s="328">
        <f>CK68-CJ68</f>
        <v>0</v>
      </c>
      <c r="GW68" s="409">
        <v>0</v>
      </c>
      <c r="GX68" s="328">
        <f>CN68-CK68</f>
        <v>0</v>
      </c>
      <c r="GY68" s="409">
        <v>0</v>
      </c>
      <c r="GZ68" s="328">
        <f>CO68-CN68</f>
        <v>0</v>
      </c>
      <c r="HA68" s="409">
        <v>0</v>
      </c>
      <c r="HB68" s="328">
        <f>CP68-CO68</f>
        <v>0</v>
      </c>
      <c r="HC68" s="409">
        <v>0</v>
      </c>
      <c r="HD68" s="328">
        <f>CQ68-CP68</f>
        <v>0</v>
      </c>
      <c r="HE68" s="409">
        <v>0</v>
      </c>
      <c r="HF68" s="328">
        <f>CR68-CQ68</f>
        <v>0</v>
      </c>
      <c r="HG68" s="409">
        <v>0</v>
      </c>
      <c r="HH68" s="328">
        <f>CS68-CR68</f>
        <v>0</v>
      </c>
      <c r="HI68" s="409">
        <v>0</v>
      </c>
      <c r="HJ68" s="328">
        <f>CT68-CS68</f>
        <v>0</v>
      </c>
      <c r="HK68" s="409">
        <v>0</v>
      </c>
      <c r="HL68" s="328">
        <f>CU68-CT68</f>
        <v>0</v>
      </c>
      <c r="HM68" s="404">
        <v>0</v>
      </c>
      <c r="HN68" s="1090">
        <f>CV68-CU68</f>
        <v>0</v>
      </c>
      <c r="HO68" s="409">
        <v>0</v>
      </c>
      <c r="HP68" s="328">
        <f>CW68-CV68</f>
        <v>0</v>
      </c>
      <c r="HQ68" s="409">
        <v>0</v>
      </c>
      <c r="HR68" s="328">
        <f>CX68-CW68</f>
        <v>0</v>
      </c>
      <c r="HS68" s="409">
        <v>0</v>
      </c>
      <c r="HT68" s="328">
        <f>CY68-CX68</f>
        <v>0</v>
      </c>
      <c r="HU68" s="409">
        <v>0</v>
      </c>
      <c r="HV68" s="328">
        <f>DB68-CY68</f>
        <v>0</v>
      </c>
      <c r="HW68" s="409">
        <v>0</v>
      </c>
      <c r="HX68" s="328">
        <f>DC68-DB68</f>
        <v>2.8999999999999998E-3</v>
      </c>
      <c r="HY68" s="669">
        <v>1</v>
      </c>
      <c r="HZ68" s="328">
        <f>DD68-DC68</f>
        <v>-2.8999999999999998E-3</v>
      </c>
      <c r="IA68" s="409">
        <v>0</v>
      </c>
      <c r="IB68" s="328">
        <f>DE68-DD68</f>
        <v>1.2999999999999999E-3</v>
      </c>
      <c r="IC68" s="409">
        <v>0</v>
      </c>
      <c r="ID68" s="328">
        <f>DF68-DE68</f>
        <v>-1.2999999999999999E-3</v>
      </c>
      <c r="IE68" s="409">
        <f>ID68/DO68</f>
        <v>-1.7852684144818975</v>
      </c>
      <c r="IF68" s="328">
        <f>DG68-DF68</f>
        <v>0</v>
      </c>
      <c r="IG68" s="409">
        <v>0</v>
      </c>
      <c r="IH68" s="328">
        <f>DH68-DG68</f>
        <v>1.0000000000000001E-5</v>
      </c>
      <c r="II68" s="409">
        <v>0</v>
      </c>
      <c r="IJ68" s="328">
        <f>DI68-DH68</f>
        <v>-1.0000000000000001E-5</v>
      </c>
      <c r="IK68" s="404">
        <f>IJ68/DH68</f>
        <v>-1</v>
      </c>
      <c r="IL68" s="328">
        <f>DJ68-DI68</f>
        <v>3.8E-3</v>
      </c>
      <c r="IM68" s="409">
        <v>0</v>
      </c>
      <c r="IN68" s="328">
        <f>DK68-DJ68</f>
        <v>-3.8E-3</v>
      </c>
      <c r="IO68" s="409">
        <f>IN68/DJ68</f>
        <v>-1</v>
      </c>
      <c r="IP68" s="328">
        <f>DL68-DK68</f>
        <v>0</v>
      </c>
      <c r="IQ68" s="409">
        <v>0</v>
      </c>
      <c r="IR68" s="328">
        <f>EK68-EJ68</f>
        <v>0</v>
      </c>
      <c r="IS68" s="409" t="e">
        <f>IR68/EJ68</f>
        <v>#DIV/0!</v>
      </c>
      <c r="IT68" s="328">
        <f t="shared" si="317"/>
        <v>0</v>
      </c>
      <c r="IU68" s="409" t="e">
        <f t="shared" si="318"/>
        <v>#DIV/0!</v>
      </c>
      <c r="IV68" s="328">
        <f t="shared" si="319"/>
        <v>0</v>
      </c>
      <c r="IW68" s="409" t="e">
        <f t="shared" si="320"/>
        <v>#DIV/0!</v>
      </c>
      <c r="IX68" s="328">
        <f t="shared" si="321"/>
        <v>0</v>
      </c>
      <c r="IY68" s="409" t="e">
        <f t="shared" si="322"/>
        <v>#DIV/0!</v>
      </c>
      <c r="IZ68" s="328">
        <f t="shared" si="323"/>
        <v>0</v>
      </c>
      <c r="JA68" s="409" t="e">
        <f t="shared" si="324"/>
        <v>#DIV/0!</v>
      </c>
      <c r="JB68" s="328">
        <f t="shared" si="325"/>
        <v>0</v>
      </c>
      <c r="JC68" s="409" t="e">
        <f t="shared" si="326"/>
        <v>#DIV/0!</v>
      </c>
      <c r="JD68" s="328">
        <f t="shared" si="327"/>
        <v>0</v>
      </c>
      <c r="JE68" s="409" t="e">
        <f t="shared" si="328"/>
        <v>#DIV/0!</v>
      </c>
      <c r="JF68" s="328">
        <f t="shared" si="329"/>
        <v>0</v>
      </c>
      <c r="JG68" s="409" t="e">
        <f t="shared" si="330"/>
        <v>#DIV/0!</v>
      </c>
      <c r="JH68" s="328">
        <f t="shared" si="331"/>
        <v>0</v>
      </c>
      <c r="JI68" s="409" t="e">
        <f t="shared" si="332"/>
        <v>#DIV/0!</v>
      </c>
      <c r="JJ68" s="328">
        <f t="shared" si="333"/>
        <v>0</v>
      </c>
      <c r="JK68" s="409" t="e">
        <f t="shared" si="334"/>
        <v>#DIV/0!</v>
      </c>
      <c r="JL68" s="328">
        <f t="shared" si="335"/>
        <v>0</v>
      </c>
      <c r="JM68" s="409" t="e">
        <f t="shared" si="336"/>
        <v>#DIV/0!</v>
      </c>
      <c r="JN68" s="328">
        <f t="shared" si="337"/>
        <v>0</v>
      </c>
      <c r="JO68" s="409" t="e">
        <f t="shared" si="338"/>
        <v>#DIV/0!</v>
      </c>
      <c r="JP68" s="328">
        <f t="shared" si="339"/>
        <v>0</v>
      </c>
      <c r="JQ68" s="409" t="e">
        <f t="shared" si="340"/>
        <v>#DIV/0!</v>
      </c>
      <c r="JR68" s="645">
        <f>CX68</f>
        <v>0</v>
      </c>
      <c r="JS68" s="1084">
        <f>DL68</f>
        <v>0</v>
      </c>
      <c r="JT68" s="682">
        <f>(JS68-JR68)*100</f>
        <v>0</v>
      </c>
      <c r="JU68" s="117">
        <f t="shared" si="1488"/>
        <v>0</v>
      </c>
      <c r="JV68" s="703"/>
      <c r="JW68" s="703"/>
      <c r="JX68" s="703"/>
      <c r="JY68" s="177" t="str">
        <f>E68</f>
        <v>ERP Down Time</v>
      </c>
      <c r="JZ68" s="292" t="e">
        <f>#REF!</f>
        <v>#REF!</v>
      </c>
      <c r="KA68" s="292" t="e">
        <f>#REF!</f>
        <v>#REF!</v>
      </c>
      <c r="KB68" s="292" t="e">
        <f>#REF!</f>
        <v>#REF!</v>
      </c>
      <c r="KC68" s="292" t="e">
        <f>#REF!</f>
        <v>#REF!</v>
      </c>
      <c r="KD68" s="292" t="e">
        <f>#REF!</f>
        <v>#REF!</v>
      </c>
      <c r="KE68" s="292" t="e">
        <f>#REF!</f>
        <v>#REF!</v>
      </c>
      <c r="KF68" s="292" t="e">
        <f>#REF!</f>
        <v>#REF!</v>
      </c>
      <c r="KG68" s="292" t="e">
        <f>#REF!</f>
        <v>#REF!</v>
      </c>
      <c r="KH68" s="292" t="e">
        <f>#REF!</f>
        <v>#REF!</v>
      </c>
      <c r="KI68" s="292" t="e">
        <f>#REF!</f>
        <v>#REF!</v>
      </c>
      <c r="KJ68" s="292" t="e">
        <f>#REF!</f>
        <v>#REF!</v>
      </c>
      <c r="KK68" s="293">
        <f t="shared" si="1489"/>
        <v>0</v>
      </c>
      <c r="KL68" s="293">
        <f t="shared" si="1489"/>
        <v>2E-3</v>
      </c>
      <c r="KM68" s="293">
        <f t="shared" si="1489"/>
        <v>0</v>
      </c>
      <c r="KN68" s="293">
        <f t="shared" si="1489"/>
        <v>0</v>
      </c>
      <c r="KO68" s="293">
        <f t="shared" si="1489"/>
        <v>0</v>
      </c>
      <c r="KP68" s="293">
        <f t="shared" si="1489"/>
        <v>0</v>
      </c>
      <c r="KQ68" s="293">
        <f t="shared" si="1489"/>
        <v>0</v>
      </c>
      <c r="KR68" s="293">
        <f t="shared" si="1489"/>
        <v>0</v>
      </c>
      <c r="KS68" s="293">
        <f t="shared" si="1489"/>
        <v>0</v>
      </c>
      <c r="KT68" s="293">
        <f t="shared" si="1489"/>
        <v>0</v>
      </c>
      <c r="KU68" s="293">
        <f t="shared" si="1489"/>
        <v>0</v>
      </c>
      <c r="KV68" s="293">
        <f t="shared" si="1489"/>
        <v>0</v>
      </c>
      <c r="KW68" s="293">
        <f t="shared" si="1490"/>
        <v>0</v>
      </c>
      <c r="KX68" s="293">
        <f t="shared" si="1490"/>
        <v>2.5999999999999999E-3</v>
      </c>
      <c r="KY68" s="293">
        <f t="shared" si="1490"/>
        <v>0</v>
      </c>
      <c r="KZ68" s="293">
        <f t="shared" si="1490"/>
        <v>0</v>
      </c>
      <c r="LA68" s="293">
        <f t="shared" si="1490"/>
        <v>0</v>
      </c>
      <c r="LB68" s="293">
        <f t="shared" si="1490"/>
        <v>0</v>
      </c>
      <c r="LC68" s="293">
        <f t="shared" si="1490"/>
        <v>0</v>
      </c>
      <c r="LD68" s="293">
        <f t="shared" si="1490"/>
        <v>0</v>
      </c>
      <c r="LE68" s="293">
        <f t="shared" si="1490"/>
        <v>0</v>
      </c>
      <c r="LF68" s="293">
        <f t="shared" si="1490"/>
        <v>0</v>
      </c>
      <c r="LG68" s="293">
        <f t="shared" si="1490"/>
        <v>0</v>
      </c>
      <c r="LH68" s="293">
        <f t="shared" si="1490"/>
        <v>0</v>
      </c>
      <c r="LI68" s="803">
        <f t="shared" si="1491"/>
        <v>0</v>
      </c>
      <c r="LJ68" s="803">
        <f t="shared" si="1491"/>
        <v>0</v>
      </c>
      <c r="LK68" s="803">
        <f t="shared" si="1491"/>
        <v>6.7000000000000002E-3</v>
      </c>
      <c r="LL68" s="803">
        <f t="shared" si="1491"/>
        <v>0</v>
      </c>
      <c r="LM68" s="803">
        <f t="shared" si="1491"/>
        <v>0</v>
      </c>
      <c r="LN68" s="803">
        <f t="shared" si="1491"/>
        <v>0</v>
      </c>
      <c r="LO68" s="803">
        <f t="shared" si="1491"/>
        <v>0</v>
      </c>
      <c r="LP68" s="803">
        <f t="shared" si="1491"/>
        <v>0</v>
      </c>
      <c r="LQ68" s="803">
        <f t="shared" si="1491"/>
        <v>0</v>
      </c>
      <c r="LR68" s="803">
        <f t="shared" si="1491"/>
        <v>1.6000000000000001E-3</v>
      </c>
      <c r="LS68" s="803">
        <f t="shared" si="1491"/>
        <v>0</v>
      </c>
      <c r="LT68" s="803">
        <f t="shared" si="1491"/>
        <v>0</v>
      </c>
      <c r="LU68" s="915">
        <f t="shared" si="1492"/>
        <v>0</v>
      </c>
      <c r="LV68" s="915">
        <f t="shared" si="1492"/>
        <v>0</v>
      </c>
      <c r="LW68" s="915">
        <f t="shared" si="1492"/>
        <v>0</v>
      </c>
      <c r="LX68" s="915">
        <f t="shared" si="1492"/>
        <v>0</v>
      </c>
      <c r="LY68" s="915">
        <f t="shared" si="1492"/>
        <v>0</v>
      </c>
      <c r="LZ68" s="915">
        <f t="shared" si="1492"/>
        <v>0</v>
      </c>
      <c r="MA68" s="915">
        <f t="shared" si="1492"/>
        <v>0</v>
      </c>
      <c r="MB68" s="915">
        <f t="shared" si="1492"/>
        <v>0</v>
      </c>
      <c r="MC68" s="915">
        <f t="shared" si="1492"/>
        <v>0</v>
      </c>
      <c r="MD68" s="915">
        <f t="shared" si="1492"/>
        <v>0</v>
      </c>
      <c r="ME68" s="915">
        <f t="shared" si="1492"/>
        <v>0</v>
      </c>
      <c r="MF68" s="915">
        <f t="shared" si="1492"/>
        <v>0</v>
      </c>
      <c r="MG68" s="974">
        <f t="shared" si="1493"/>
        <v>0</v>
      </c>
      <c r="MH68" s="974">
        <f t="shared" si="1493"/>
        <v>0</v>
      </c>
      <c r="MI68" s="974">
        <f t="shared" si="1493"/>
        <v>0</v>
      </c>
      <c r="MJ68" s="974">
        <f t="shared" si="1493"/>
        <v>0</v>
      </c>
      <c r="MK68" s="974">
        <f t="shared" si="1493"/>
        <v>0</v>
      </c>
      <c r="ML68" s="974">
        <f t="shared" si="1493"/>
        <v>0</v>
      </c>
      <c r="MM68" s="974">
        <f t="shared" si="1493"/>
        <v>0</v>
      </c>
      <c r="MN68" s="974">
        <f t="shared" si="1493"/>
        <v>0</v>
      </c>
      <c r="MO68" s="974">
        <f t="shared" si="1493"/>
        <v>0</v>
      </c>
      <c r="MP68" s="974">
        <f t="shared" si="1493"/>
        <v>0</v>
      </c>
      <c r="MQ68" s="974">
        <f t="shared" si="1493"/>
        <v>0</v>
      </c>
      <c r="MR68" s="974">
        <f t="shared" si="1493"/>
        <v>0</v>
      </c>
      <c r="MS68" s="1170">
        <f t="shared" si="1494"/>
        <v>0</v>
      </c>
      <c r="MT68" s="1170">
        <f t="shared" si="1494"/>
        <v>2.8999999999999998E-3</v>
      </c>
      <c r="MU68" s="1170">
        <f t="shared" si="1494"/>
        <v>0</v>
      </c>
      <c r="MV68" s="1170">
        <f t="shared" si="1494"/>
        <v>1.2999999999999999E-3</v>
      </c>
      <c r="MW68" s="1170">
        <f t="shared" si="1494"/>
        <v>0</v>
      </c>
      <c r="MX68" s="1170">
        <f t="shared" si="1494"/>
        <v>0</v>
      </c>
      <c r="MY68" s="1170">
        <f t="shared" si="1494"/>
        <v>1.0000000000000001E-5</v>
      </c>
      <c r="MZ68" s="1170">
        <f t="shared" si="1494"/>
        <v>0</v>
      </c>
      <c r="NA68" s="1170">
        <f t="shared" si="1494"/>
        <v>3.8E-3</v>
      </c>
      <c r="NB68" s="1170">
        <f t="shared" si="1494"/>
        <v>0</v>
      </c>
      <c r="NC68" s="1170">
        <f t="shared" si="1494"/>
        <v>0</v>
      </c>
      <c r="ND68" s="1170">
        <f t="shared" si="1494"/>
        <v>0</v>
      </c>
      <c r="NE68" s="1192">
        <f t="shared" si="1495"/>
        <v>0</v>
      </c>
      <c r="NF68" s="1192">
        <f t="shared" si="1495"/>
        <v>0</v>
      </c>
      <c r="NG68" s="1192">
        <f t="shared" si="1495"/>
        <v>0</v>
      </c>
      <c r="NH68" s="1192">
        <f t="shared" si="1495"/>
        <v>0</v>
      </c>
      <c r="NI68" s="1192">
        <f t="shared" si="1495"/>
        <v>0</v>
      </c>
      <c r="NJ68" s="1192">
        <f t="shared" si="1495"/>
        <v>0</v>
      </c>
      <c r="NK68" s="1192">
        <f t="shared" si="1495"/>
        <v>0</v>
      </c>
      <c r="NL68" s="1192">
        <f t="shared" si="1495"/>
        <v>0</v>
      </c>
      <c r="NM68" s="1192">
        <f t="shared" si="1495"/>
        <v>0</v>
      </c>
      <c r="NN68" s="1192">
        <f t="shared" si="1495"/>
        <v>0</v>
      </c>
      <c r="NO68" s="1192">
        <f t="shared" si="1496"/>
        <v>0</v>
      </c>
      <c r="NP68" s="1192">
        <f t="shared" si="1496"/>
        <v>0</v>
      </c>
    </row>
    <row r="69" spans="1:380" s="36" customFormat="1" x14ac:dyDescent="0.25">
      <c r="A69" s="770"/>
      <c r="B69" s="56">
        <v>9.3000000000000007</v>
      </c>
      <c r="C69" s="35"/>
      <c r="D69" s="457"/>
      <c r="E69" s="1262" t="s">
        <v>70</v>
      </c>
      <c r="F69" s="1262"/>
      <c r="G69" s="1263"/>
      <c r="H69" s="391">
        <v>1</v>
      </c>
      <c r="I69" s="74">
        <v>1</v>
      </c>
      <c r="J69" s="19">
        <v>0.94320000000000004</v>
      </c>
      <c r="K69" s="74">
        <v>1</v>
      </c>
      <c r="L69" s="19">
        <v>1</v>
      </c>
      <c r="M69" s="74">
        <v>1</v>
      </c>
      <c r="N69" s="19">
        <v>1</v>
      </c>
      <c r="O69" s="74">
        <v>1</v>
      </c>
      <c r="P69" s="19">
        <v>1</v>
      </c>
      <c r="Q69" s="74">
        <v>1</v>
      </c>
      <c r="R69" s="19">
        <v>1</v>
      </c>
      <c r="S69" s="74">
        <v>1</v>
      </c>
      <c r="T69" s="132" t="s">
        <v>29</v>
      </c>
      <c r="U69" s="151">
        <v>0.99526666666666674</v>
      </c>
      <c r="V69" s="391">
        <v>1</v>
      </c>
      <c r="W69" s="74">
        <v>1</v>
      </c>
      <c r="X69" s="19">
        <v>1</v>
      </c>
      <c r="Y69" s="74">
        <v>0.99860000000000004</v>
      </c>
      <c r="Z69" s="19">
        <v>1</v>
      </c>
      <c r="AA69" s="74">
        <v>1</v>
      </c>
      <c r="AB69" s="19">
        <v>0.99429999999999996</v>
      </c>
      <c r="AC69" s="74">
        <v>1</v>
      </c>
      <c r="AD69" s="19">
        <v>1</v>
      </c>
      <c r="AE69" s="74">
        <v>1</v>
      </c>
      <c r="AF69" s="19">
        <v>1</v>
      </c>
      <c r="AG69" s="74">
        <v>1</v>
      </c>
      <c r="AH69" s="132" t="s">
        <v>29</v>
      </c>
      <c r="AI69" s="151">
        <v>0.99940833333333323</v>
      </c>
      <c r="AJ69" s="391">
        <v>1</v>
      </c>
      <c r="AK69" s="74">
        <v>0.99490000000000001</v>
      </c>
      <c r="AL69" s="19">
        <v>1</v>
      </c>
      <c r="AM69" s="74">
        <v>0.99819999999999998</v>
      </c>
      <c r="AN69" s="19">
        <v>1</v>
      </c>
      <c r="AO69" s="74">
        <v>1</v>
      </c>
      <c r="AP69" s="644">
        <v>1</v>
      </c>
      <c r="AQ69" s="74">
        <v>1</v>
      </c>
      <c r="AR69" s="644">
        <v>1</v>
      </c>
      <c r="AS69" s="74">
        <v>1</v>
      </c>
      <c r="AT69" s="644">
        <v>1</v>
      </c>
      <c r="AU69" s="74">
        <v>1</v>
      </c>
      <c r="AV69" s="132" t="s">
        <v>29</v>
      </c>
      <c r="AW69" s="151">
        <f>SUM(AJ69:AU69)/$AV$4</f>
        <v>0.99942500000000001</v>
      </c>
      <c r="AX69" s="391">
        <v>1</v>
      </c>
      <c r="AY69" s="74">
        <v>0.99739999999999995</v>
      </c>
      <c r="AZ69" s="19">
        <v>1</v>
      </c>
      <c r="BA69" s="74">
        <v>1</v>
      </c>
      <c r="BB69" s="19">
        <v>1</v>
      </c>
      <c r="BC69" s="74">
        <v>1</v>
      </c>
      <c r="BD69" s="644">
        <v>1</v>
      </c>
      <c r="BE69" s="74">
        <v>1</v>
      </c>
      <c r="BF69" s="644">
        <v>1</v>
      </c>
      <c r="BG69" s="74">
        <v>1</v>
      </c>
      <c r="BH69" s="644">
        <v>1</v>
      </c>
      <c r="BI69" s="74">
        <v>1</v>
      </c>
      <c r="BJ69" s="132" t="s">
        <v>29</v>
      </c>
      <c r="BK69" s="151">
        <f>SUM(AX69:BI69)/$BJ$4</f>
        <v>0.99978333333333325</v>
      </c>
      <c r="BL69" s="391">
        <v>1</v>
      </c>
      <c r="BM69" s="74">
        <v>1</v>
      </c>
      <c r="BN69" s="19">
        <v>0.99329999999999996</v>
      </c>
      <c r="BO69" s="74">
        <v>1</v>
      </c>
      <c r="BP69" s="19">
        <v>1</v>
      </c>
      <c r="BQ69" s="74">
        <v>1</v>
      </c>
      <c r="BR69" s="644">
        <v>1</v>
      </c>
      <c r="BS69" s="74">
        <v>1</v>
      </c>
      <c r="BT69" s="644">
        <v>1</v>
      </c>
      <c r="BU69" s="644">
        <v>0.99839999999999995</v>
      </c>
      <c r="BV69" s="644">
        <v>1</v>
      </c>
      <c r="BW69" s="644">
        <v>1</v>
      </c>
      <c r="BX69" s="132" t="s">
        <v>29</v>
      </c>
      <c r="BY69" s="151">
        <f>SUM(BL69:BW69)/$BX$4</f>
        <v>0.99930833333333335</v>
      </c>
      <c r="BZ69" s="644">
        <v>1</v>
      </c>
      <c r="CA69" s="74">
        <v>1</v>
      </c>
      <c r="CB69" s="19">
        <v>1</v>
      </c>
      <c r="CC69" s="74">
        <v>1</v>
      </c>
      <c r="CD69" s="19">
        <v>1</v>
      </c>
      <c r="CE69" s="74">
        <v>1</v>
      </c>
      <c r="CF69" s="644">
        <v>1</v>
      </c>
      <c r="CG69" s="74">
        <v>1</v>
      </c>
      <c r="CH69" s="644">
        <v>1</v>
      </c>
      <c r="CI69" s="644">
        <v>1</v>
      </c>
      <c r="CJ69" s="644">
        <v>1</v>
      </c>
      <c r="CK69" s="644">
        <v>1</v>
      </c>
      <c r="CL69" s="132" t="s">
        <v>29</v>
      </c>
      <c r="CM69" s="151">
        <f>SUM(BZ69:CK69)/$CL$4</f>
        <v>1</v>
      </c>
      <c r="CN69" s="644">
        <v>1</v>
      </c>
      <c r="CO69" s="74">
        <v>1</v>
      </c>
      <c r="CP69" s="19">
        <v>1</v>
      </c>
      <c r="CQ69" s="74">
        <v>1</v>
      </c>
      <c r="CR69" s="19">
        <v>1</v>
      </c>
      <c r="CS69" s="74">
        <v>1</v>
      </c>
      <c r="CT69" s="644">
        <v>1</v>
      </c>
      <c r="CU69" s="74">
        <v>1</v>
      </c>
      <c r="CV69" s="644">
        <v>1</v>
      </c>
      <c r="CW69" s="1083">
        <v>1</v>
      </c>
      <c r="CX69" s="644">
        <v>1</v>
      </c>
      <c r="CY69" s="74">
        <v>1</v>
      </c>
      <c r="CZ69" s="132" t="s">
        <v>29</v>
      </c>
      <c r="DA69" s="151">
        <f>SUM(CN69:CY69)/$CZ$4</f>
        <v>1</v>
      </c>
      <c r="DB69" s="644">
        <v>1</v>
      </c>
      <c r="DC69" s="74">
        <v>0.99709999999999999</v>
      </c>
      <c r="DD69" s="19">
        <v>1</v>
      </c>
      <c r="DE69" s="74">
        <v>0.9829</v>
      </c>
      <c r="DF69" s="19">
        <v>1</v>
      </c>
      <c r="DG69" s="74">
        <v>1</v>
      </c>
      <c r="DH69" s="644">
        <v>0.99999899999999997</v>
      </c>
      <c r="DI69" s="74">
        <v>1</v>
      </c>
      <c r="DJ69" s="644">
        <v>0.99619999999999997</v>
      </c>
      <c r="DK69" s="74">
        <v>1</v>
      </c>
      <c r="DL69" s="644">
        <v>1</v>
      </c>
      <c r="DM69" s="74"/>
      <c r="DN69" s="132" t="s">
        <v>29</v>
      </c>
      <c r="DO69" s="151">
        <f>SUM(DB69:DM69)/$DN$4</f>
        <v>0.99783627272727282</v>
      </c>
      <c r="DP69" s="644"/>
      <c r="DQ69" s="74"/>
      <c r="DR69" s="19"/>
      <c r="DS69" s="74"/>
      <c r="DT69" s="19"/>
      <c r="DU69" s="74"/>
      <c r="DV69" s="644"/>
      <c r="DW69" s="74"/>
      <c r="DX69" s="644"/>
      <c r="DY69" s="74"/>
      <c r="DZ69" s="644"/>
      <c r="EA69" s="74"/>
      <c r="EB69" s="132" t="s">
        <v>29</v>
      </c>
      <c r="EC69" s="151" t="e">
        <f>SUM(DP69:EA69)/$EB$4</f>
        <v>#DIV/0!</v>
      </c>
      <c r="ED69" s="690">
        <f>AX69-AU69</f>
        <v>0</v>
      </c>
      <c r="EE69" s="663">
        <f>ED69/AU69</f>
        <v>0</v>
      </c>
      <c r="EF69" s="690">
        <f>AY69-AX69</f>
        <v>-2.6000000000000467E-3</v>
      </c>
      <c r="EG69" s="663">
        <f>EF69/AX69</f>
        <v>-2.6000000000000467E-3</v>
      </c>
      <c r="EH69" s="690">
        <f>AZ69-AY69</f>
        <v>2.6000000000000467E-3</v>
      </c>
      <c r="EI69" s="663">
        <f>EH69/AY69</f>
        <v>2.6067776218167706E-3</v>
      </c>
      <c r="EJ69" s="690">
        <f>BA69-AZ69</f>
        <v>0</v>
      </c>
      <c r="EK69" s="663">
        <f>EJ69/AZ69</f>
        <v>0</v>
      </c>
      <c r="EL69" s="690">
        <f>BB69-BA69</f>
        <v>0</v>
      </c>
      <c r="EM69" s="663">
        <f>EL69/BA69</f>
        <v>0</v>
      </c>
      <c r="EN69" s="690">
        <f>BC69-BB69</f>
        <v>0</v>
      </c>
      <c r="EO69" s="663">
        <f>EN69/BB69</f>
        <v>0</v>
      </c>
      <c r="EP69" s="690">
        <f>BD69-BC69</f>
        <v>0</v>
      </c>
      <c r="EQ69" s="663">
        <f>EP69/BC69</f>
        <v>0</v>
      </c>
      <c r="ER69" s="690">
        <f>BE69-BD69</f>
        <v>0</v>
      </c>
      <c r="ES69" s="663">
        <f>ER69/BD69</f>
        <v>0</v>
      </c>
      <c r="ET69" s="690">
        <f>BF69-BE69</f>
        <v>0</v>
      </c>
      <c r="EU69" s="663">
        <f>ET69/BE69</f>
        <v>0</v>
      </c>
      <c r="EV69" s="690">
        <f>BG69-BF69</f>
        <v>0</v>
      </c>
      <c r="EW69" s="109">
        <f>EV69/BF69</f>
        <v>0</v>
      </c>
      <c r="EX69" s="690">
        <f>BH69-BG69</f>
        <v>0</v>
      </c>
      <c r="EY69" s="663">
        <f>EX69/BG69</f>
        <v>0</v>
      </c>
      <c r="EZ69" s="690">
        <f>BI69-BH69</f>
        <v>0</v>
      </c>
      <c r="FA69" s="663">
        <f>EZ69/BH69</f>
        <v>0</v>
      </c>
      <c r="FB69" s="690">
        <f>BL69-BI69</f>
        <v>0</v>
      </c>
      <c r="FC69" s="663">
        <f>FB69/BI69</f>
        <v>0</v>
      </c>
      <c r="FD69" s="317">
        <f>BM69-BL69</f>
        <v>0</v>
      </c>
      <c r="FE69" s="402">
        <f>FD69/BL69</f>
        <v>0</v>
      </c>
      <c r="FF69" s="317">
        <f>BN69-BM69</f>
        <v>-6.7000000000000393E-3</v>
      </c>
      <c r="FG69" s="402">
        <f>FF69/BM69</f>
        <v>-6.7000000000000393E-3</v>
      </c>
      <c r="FH69" s="317">
        <f>BO69-BN69</f>
        <v>6.7000000000000393E-3</v>
      </c>
      <c r="FI69" s="402">
        <f>FH69/BN69</f>
        <v>6.7451927917044595E-3</v>
      </c>
      <c r="FJ69" s="317">
        <f>BP69-BO69</f>
        <v>0</v>
      </c>
      <c r="FK69" s="663">
        <f>FJ69/BO69</f>
        <v>0</v>
      </c>
      <c r="FL69" s="317">
        <f>BQ69-BP69</f>
        <v>0</v>
      </c>
      <c r="FM69" s="402">
        <f>FL69/BP69</f>
        <v>0</v>
      </c>
      <c r="FN69" s="876">
        <f>BR69-BQ69</f>
        <v>0</v>
      </c>
      <c r="FO69" s="663">
        <f>FN69/BQ69</f>
        <v>0</v>
      </c>
      <c r="FP69" s="317">
        <f>BS69-BR69</f>
        <v>0</v>
      </c>
      <c r="FQ69" s="402">
        <f>FP69/BR69</f>
        <v>0</v>
      </c>
      <c r="FR69" s="317">
        <f>BT69-BS69</f>
        <v>0</v>
      </c>
      <c r="FS69" s="402">
        <f>FR69/BS69</f>
        <v>0</v>
      </c>
      <c r="FT69" s="317">
        <f>BU69-BT69</f>
        <v>-1.6000000000000458E-3</v>
      </c>
      <c r="FU69" s="402">
        <f>FT69/BT69</f>
        <v>-1.6000000000000458E-3</v>
      </c>
      <c r="FV69" s="317">
        <f>BV69-BU69</f>
        <v>1.6000000000000458E-3</v>
      </c>
      <c r="FW69" s="404">
        <f>FV69/BU69</f>
        <v>1.6025641025641485E-3</v>
      </c>
      <c r="FX69" s="317">
        <f>BW69-BV69</f>
        <v>0</v>
      </c>
      <c r="FY69" s="402">
        <f>FX69/BV69</f>
        <v>0</v>
      </c>
      <c r="FZ69" s="317">
        <f>BZ69-BW69</f>
        <v>0</v>
      </c>
      <c r="GA69" s="402">
        <f>FZ69/BW69</f>
        <v>0</v>
      </c>
      <c r="GB69" s="317">
        <f>CA69-BZ69</f>
        <v>0</v>
      </c>
      <c r="GC69" s="402">
        <f>GB69/BZ69</f>
        <v>0</v>
      </c>
      <c r="GD69" s="317">
        <f>CB69-CA69</f>
        <v>0</v>
      </c>
      <c r="GE69" s="402">
        <f>GD69/CA69</f>
        <v>0</v>
      </c>
      <c r="GF69" s="317">
        <f>CC69-CB69</f>
        <v>0</v>
      </c>
      <c r="GG69" s="402">
        <f>GF69/CB69</f>
        <v>0</v>
      </c>
      <c r="GH69" s="317">
        <f>CD69-CC69</f>
        <v>0</v>
      </c>
      <c r="GI69" s="402">
        <f>GH69/CC69</f>
        <v>0</v>
      </c>
      <c r="GJ69" s="317">
        <f>CE69-CD69</f>
        <v>0</v>
      </c>
      <c r="GK69" s="402">
        <f>GJ69/CD69</f>
        <v>0</v>
      </c>
      <c r="GL69" s="317">
        <f>CF69-CE69</f>
        <v>0</v>
      </c>
      <c r="GM69" s="402">
        <f>GL69/CE69</f>
        <v>0</v>
      </c>
      <c r="GN69" s="317">
        <f>CG69-CF69</f>
        <v>0</v>
      </c>
      <c r="GO69" s="402">
        <f>GN69/CF69</f>
        <v>0</v>
      </c>
      <c r="GP69" s="317">
        <f>CH69-CG69</f>
        <v>0</v>
      </c>
      <c r="GQ69" s="402">
        <f>GP69/CG69</f>
        <v>0</v>
      </c>
      <c r="GR69" s="317">
        <f>CI69-CH69</f>
        <v>0</v>
      </c>
      <c r="GS69" s="402">
        <f>GR69/CH69</f>
        <v>0</v>
      </c>
      <c r="GT69" s="317">
        <f>CJ69-CI69</f>
        <v>0</v>
      </c>
      <c r="GU69" s="402">
        <f>GT69/CI69</f>
        <v>0</v>
      </c>
      <c r="GV69" s="317">
        <f>CK69-CJ69</f>
        <v>0</v>
      </c>
      <c r="GW69" s="402">
        <f>GV69/CJ69</f>
        <v>0</v>
      </c>
      <c r="GX69" s="317">
        <f>CN69-CK69</f>
        <v>0</v>
      </c>
      <c r="GY69" s="402">
        <f>GX69/CK69</f>
        <v>0</v>
      </c>
      <c r="GZ69" s="317">
        <f>CO69-CN69</f>
        <v>0</v>
      </c>
      <c r="HA69" s="402">
        <f>GZ69/CN69</f>
        <v>0</v>
      </c>
      <c r="HB69" s="317">
        <f>CP69-CO69</f>
        <v>0</v>
      </c>
      <c r="HC69" s="402">
        <f>HB69/CO69</f>
        <v>0</v>
      </c>
      <c r="HD69" s="317">
        <f>CQ69-CP69</f>
        <v>0</v>
      </c>
      <c r="HE69" s="402">
        <f>HD69/CP69</f>
        <v>0</v>
      </c>
      <c r="HF69" s="317">
        <f>CR69-CQ69</f>
        <v>0</v>
      </c>
      <c r="HG69" s="402">
        <f>HF69/CQ69</f>
        <v>0</v>
      </c>
      <c r="HH69" s="317">
        <f>CS69-CR69</f>
        <v>0</v>
      </c>
      <c r="HI69" s="402">
        <f>HH69/CR69</f>
        <v>0</v>
      </c>
      <c r="HJ69" s="317">
        <f>CT69-CS69</f>
        <v>0</v>
      </c>
      <c r="HK69" s="402">
        <f>HJ69/CS69</f>
        <v>0</v>
      </c>
      <c r="HL69" s="317">
        <f>CU69-CT69</f>
        <v>0</v>
      </c>
      <c r="HM69" s="402">
        <f>HL69/CT69</f>
        <v>0</v>
      </c>
      <c r="HN69" s="1089">
        <f>CV69-CU69</f>
        <v>0</v>
      </c>
      <c r="HO69" s="402">
        <f>HN69/CU69</f>
        <v>0</v>
      </c>
      <c r="HP69" s="317">
        <f>CW69-CV69</f>
        <v>0</v>
      </c>
      <c r="HQ69" s="402">
        <f>HP69/CV69</f>
        <v>0</v>
      </c>
      <c r="HR69" s="317">
        <f>CX69-CW69</f>
        <v>0</v>
      </c>
      <c r="HS69" s="402">
        <f>HR69/CW69</f>
        <v>0</v>
      </c>
      <c r="HT69" s="317">
        <f>CY69-CX69</f>
        <v>0</v>
      </c>
      <c r="HU69" s="402">
        <f>HT69/CX69</f>
        <v>0</v>
      </c>
      <c r="HV69" s="317">
        <f>DB69-CY69</f>
        <v>0</v>
      </c>
      <c r="HW69" s="402">
        <f>HV69/CY69</f>
        <v>0</v>
      </c>
      <c r="HX69" s="317">
        <f>DC69-DB69</f>
        <v>-2.9000000000000137E-3</v>
      </c>
      <c r="HY69" s="402">
        <f>HX69/DB69</f>
        <v>-2.9000000000000137E-3</v>
      </c>
      <c r="HZ69" s="317">
        <f>DD69-DC69</f>
        <v>2.9000000000000137E-3</v>
      </c>
      <c r="IA69" s="402">
        <f>HZ69/DD69</f>
        <v>2.9000000000000137E-3</v>
      </c>
      <c r="IB69" s="317">
        <f>DE69-DD69</f>
        <v>-1.7100000000000004E-2</v>
      </c>
      <c r="IC69" s="402">
        <f>IB69/DD69</f>
        <v>-1.7100000000000004E-2</v>
      </c>
      <c r="ID69" s="317">
        <f>DF69-DE69</f>
        <v>1.7100000000000004E-2</v>
      </c>
      <c r="IE69" s="402">
        <f>ID69/DO69</f>
        <v>1.713707996730016E-2</v>
      </c>
      <c r="IF69" s="317">
        <f>DG69-DF69</f>
        <v>0</v>
      </c>
      <c r="IG69" s="402">
        <f>IF69/DF69</f>
        <v>0</v>
      </c>
      <c r="IH69" s="317">
        <f>DH69-DG69</f>
        <v>-1.0000000000287557E-6</v>
      </c>
      <c r="II69" s="402">
        <f>IH69/DG69</f>
        <v>-1.0000000000287557E-6</v>
      </c>
      <c r="IJ69" s="317">
        <f>DI69-DH69</f>
        <v>1.0000000000287557E-6</v>
      </c>
      <c r="IK69" s="402">
        <f>IJ69/DH69</f>
        <v>1.0000010000297558E-6</v>
      </c>
      <c r="IL69" s="317">
        <f>DJ69-DI69</f>
        <v>-3.8000000000000256E-3</v>
      </c>
      <c r="IM69" s="402">
        <f>IL69/DI69</f>
        <v>-3.8000000000000256E-3</v>
      </c>
      <c r="IN69" s="317">
        <f>DK69-DJ69</f>
        <v>3.8000000000000256E-3</v>
      </c>
      <c r="IO69" s="402">
        <f>IN69/DJ69</f>
        <v>3.8144950813089997E-3</v>
      </c>
      <c r="IP69" s="317">
        <f>DL69-DK69</f>
        <v>0</v>
      </c>
      <c r="IQ69" s="402">
        <f>IP69/DK69</f>
        <v>0</v>
      </c>
      <c r="IR69" s="317">
        <f>EK69-EJ69</f>
        <v>0</v>
      </c>
      <c r="IS69" s="402" t="e">
        <f>IR69/EJ69</f>
        <v>#DIV/0!</v>
      </c>
      <c r="IT69" s="317">
        <f t="shared" si="317"/>
        <v>0</v>
      </c>
      <c r="IU69" s="402" t="e">
        <f t="shared" si="318"/>
        <v>#DIV/0!</v>
      </c>
      <c r="IV69" s="317">
        <f t="shared" si="319"/>
        <v>0</v>
      </c>
      <c r="IW69" s="402" t="e">
        <f t="shared" si="320"/>
        <v>#DIV/0!</v>
      </c>
      <c r="IX69" s="317">
        <f t="shared" si="321"/>
        <v>0</v>
      </c>
      <c r="IY69" s="402" t="e">
        <f t="shared" si="322"/>
        <v>#DIV/0!</v>
      </c>
      <c r="IZ69" s="317">
        <f t="shared" si="323"/>
        <v>0</v>
      </c>
      <c r="JA69" s="402" t="e">
        <f t="shared" si="324"/>
        <v>#DIV/0!</v>
      </c>
      <c r="JB69" s="317">
        <f t="shared" si="325"/>
        <v>0</v>
      </c>
      <c r="JC69" s="402" t="e">
        <f t="shared" si="326"/>
        <v>#DIV/0!</v>
      </c>
      <c r="JD69" s="317">
        <f t="shared" si="327"/>
        <v>0</v>
      </c>
      <c r="JE69" s="402" t="e">
        <f t="shared" si="328"/>
        <v>#DIV/0!</v>
      </c>
      <c r="JF69" s="317">
        <f t="shared" si="329"/>
        <v>0</v>
      </c>
      <c r="JG69" s="402" t="e">
        <f t="shared" si="330"/>
        <v>#DIV/0!</v>
      </c>
      <c r="JH69" s="317">
        <f t="shared" si="331"/>
        <v>0</v>
      </c>
      <c r="JI69" s="402" t="e">
        <f t="shared" si="332"/>
        <v>#DIV/0!</v>
      </c>
      <c r="JJ69" s="317">
        <f t="shared" si="333"/>
        <v>0</v>
      </c>
      <c r="JK69" s="402" t="e">
        <f t="shared" si="334"/>
        <v>#DIV/0!</v>
      </c>
      <c r="JL69" s="317">
        <f t="shared" si="335"/>
        <v>0</v>
      </c>
      <c r="JM69" s="402" t="e">
        <f t="shared" si="336"/>
        <v>#DIV/0!</v>
      </c>
      <c r="JN69" s="317">
        <f t="shared" si="337"/>
        <v>0</v>
      </c>
      <c r="JO69" s="402" t="e">
        <f t="shared" si="338"/>
        <v>#DIV/0!</v>
      </c>
      <c r="JP69" s="317">
        <f t="shared" si="339"/>
        <v>0</v>
      </c>
      <c r="JQ69" s="402" t="e">
        <f t="shared" si="340"/>
        <v>#DIV/0!</v>
      </c>
      <c r="JR69" s="644">
        <f>CX69</f>
        <v>1</v>
      </c>
      <c r="JS69" s="1083">
        <f>DL69</f>
        <v>1</v>
      </c>
      <c r="JT69" s="665">
        <f>(JS69-JR69)*100</f>
        <v>0</v>
      </c>
      <c r="JU69" s="109">
        <f t="shared" si="1488"/>
        <v>0</v>
      </c>
      <c r="JV69" s="698"/>
      <c r="JW69" s="698"/>
      <c r="JX69" s="698"/>
      <c r="JY69" s="36" t="str">
        <f>E69</f>
        <v>BI Up Time</v>
      </c>
      <c r="JZ69" s="266" t="e">
        <f>#REF!</f>
        <v>#REF!</v>
      </c>
      <c r="KA69" s="266" t="e">
        <f>#REF!</f>
        <v>#REF!</v>
      </c>
      <c r="KB69" s="266" t="e">
        <f>#REF!</f>
        <v>#REF!</v>
      </c>
      <c r="KC69" s="266" t="e">
        <f>#REF!</f>
        <v>#REF!</v>
      </c>
      <c r="KD69" s="266" t="e">
        <f>#REF!</f>
        <v>#REF!</v>
      </c>
      <c r="KE69" s="266" t="e">
        <f>#REF!</f>
        <v>#REF!</v>
      </c>
      <c r="KF69" s="266" t="e">
        <f>#REF!</f>
        <v>#REF!</v>
      </c>
      <c r="KG69" s="266" t="e">
        <f>#REF!</f>
        <v>#REF!</v>
      </c>
      <c r="KH69" s="266" t="e">
        <f>#REF!</f>
        <v>#REF!</v>
      </c>
      <c r="KI69" s="266" t="e">
        <f>#REF!</f>
        <v>#REF!</v>
      </c>
      <c r="KJ69" s="266" t="e">
        <f>#REF!</f>
        <v>#REF!</v>
      </c>
      <c r="KK69" s="267">
        <f t="shared" si="1489"/>
        <v>1</v>
      </c>
      <c r="KL69" s="267">
        <f t="shared" si="1489"/>
        <v>0.99490000000000001</v>
      </c>
      <c r="KM69" s="267">
        <f t="shared" si="1489"/>
        <v>1</v>
      </c>
      <c r="KN69" s="267">
        <f t="shared" si="1489"/>
        <v>0.99819999999999998</v>
      </c>
      <c r="KO69" s="267">
        <f t="shared" si="1489"/>
        <v>1</v>
      </c>
      <c r="KP69" s="267">
        <f t="shared" si="1489"/>
        <v>1</v>
      </c>
      <c r="KQ69" s="267">
        <f t="shared" si="1489"/>
        <v>1</v>
      </c>
      <c r="KR69" s="267">
        <f t="shared" si="1489"/>
        <v>1</v>
      </c>
      <c r="KS69" s="267">
        <f t="shared" si="1489"/>
        <v>1</v>
      </c>
      <c r="KT69" s="267">
        <f t="shared" si="1489"/>
        <v>1</v>
      </c>
      <c r="KU69" s="267">
        <f t="shared" si="1489"/>
        <v>1</v>
      </c>
      <c r="KV69" s="267">
        <f t="shared" si="1489"/>
        <v>1</v>
      </c>
      <c r="KW69" s="267">
        <f t="shared" si="1490"/>
        <v>1</v>
      </c>
      <c r="KX69" s="267">
        <f t="shared" si="1490"/>
        <v>0.99739999999999995</v>
      </c>
      <c r="KY69" s="267">
        <f t="shared" si="1490"/>
        <v>1</v>
      </c>
      <c r="KZ69" s="267">
        <f t="shared" si="1490"/>
        <v>1</v>
      </c>
      <c r="LA69" s="267">
        <f t="shared" si="1490"/>
        <v>1</v>
      </c>
      <c r="LB69" s="267">
        <f t="shared" si="1490"/>
        <v>1</v>
      </c>
      <c r="LC69" s="267">
        <f t="shared" si="1490"/>
        <v>1</v>
      </c>
      <c r="LD69" s="267">
        <f t="shared" si="1490"/>
        <v>1</v>
      </c>
      <c r="LE69" s="267">
        <f t="shared" si="1490"/>
        <v>1</v>
      </c>
      <c r="LF69" s="267">
        <f t="shared" si="1490"/>
        <v>1</v>
      </c>
      <c r="LG69" s="267">
        <f t="shared" si="1490"/>
        <v>1</v>
      </c>
      <c r="LH69" s="267">
        <f t="shared" si="1490"/>
        <v>1</v>
      </c>
      <c r="LI69" s="790">
        <f t="shared" si="1491"/>
        <v>1</v>
      </c>
      <c r="LJ69" s="790">
        <f t="shared" si="1491"/>
        <v>1</v>
      </c>
      <c r="LK69" s="790">
        <f t="shared" si="1491"/>
        <v>0.99329999999999996</v>
      </c>
      <c r="LL69" s="790">
        <f t="shared" si="1491"/>
        <v>1</v>
      </c>
      <c r="LM69" s="790">
        <f t="shared" si="1491"/>
        <v>1</v>
      </c>
      <c r="LN69" s="790">
        <f t="shared" si="1491"/>
        <v>1</v>
      </c>
      <c r="LO69" s="790">
        <f t="shared" si="1491"/>
        <v>1</v>
      </c>
      <c r="LP69" s="790">
        <f t="shared" si="1491"/>
        <v>1</v>
      </c>
      <c r="LQ69" s="790">
        <f t="shared" si="1491"/>
        <v>1</v>
      </c>
      <c r="LR69" s="790">
        <f t="shared" si="1491"/>
        <v>0.99839999999999995</v>
      </c>
      <c r="LS69" s="790">
        <f t="shared" si="1491"/>
        <v>1</v>
      </c>
      <c r="LT69" s="790">
        <f t="shared" si="1491"/>
        <v>1</v>
      </c>
      <c r="LU69" s="902">
        <f t="shared" si="1492"/>
        <v>1</v>
      </c>
      <c r="LV69" s="902">
        <f t="shared" si="1492"/>
        <v>1</v>
      </c>
      <c r="LW69" s="902">
        <f t="shared" si="1492"/>
        <v>1</v>
      </c>
      <c r="LX69" s="902">
        <f t="shared" si="1492"/>
        <v>1</v>
      </c>
      <c r="LY69" s="902">
        <f t="shared" si="1492"/>
        <v>1</v>
      </c>
      <c r="LZ69" s="902">
        <f t="shared" si="1492"/>
        <v>1</v>
      </c>
      <c r="MA69" s="902">
        <f t="shared" si="1492"/>
        <v>1</v>
      </c>
      <c r="MB69" s="902">
        <f t="shared" si="1492"/>
        <v>1</v>
      </c>
      <c r="MC69" s="902">
        <f t="shared" si="1492"/>
        <v>1</v>
      </c>
      <c r="MD69" s="902">
        <f t="shared" si="1492"/>
        <v>1</v>
      </c>
      <c r="ME69" s="902">
        <f t="shared" si="1492"/>
        <v>1</v>
      </c>
      <c r="MF69" s="902">
        <f t="shared" si="1492"/>
        <v>1</v>
      </c>
      <c r="MG69" s="961">
        <f t="shared" si="1493"/>
        <v>1</v>
      </c>
      <c r="MH69" s="961">
        <f t="shared" si="1493"/>
        <v>1</v>
      </c>
      <c r="MI69" s="961">
        <f t="shared" si="1493"/>
        <v>1</v>
      </c>
      <c r="MJ69" s="961">
        <f t="shared" si="1493"/>
        <v>1</v>
      </c>
      <c r="MK69" s="961">
        <f t="shared" si="1493"/>
        <v>1</v>
      </c>
      <c r="ML69" s="961">
        <f t="shared" si="1493"/>
        <v>1</v>
      </c>
      <c r="MM69" s="961">
        <f t="shared" si="1493"/>
        <v>1</v>
      </c>
      <c r="MN69" s="961">
        <f t="shared" si="1493"/>
        <v>1</v>
      </c>
      <c r="MO69" s="961">
        <f t="shared" si="1493"/>
        <v>1</v>
      </c>
      <c r="MP69" s="961">
        <f t="shared" si="1493"/>
        <v>1</v>
      </c>
      <c r="MQ69" s="961">
        <f t="shared" si="1493"/>
        <v>1</v>
      </c>
      <c r="MR69" s="961">
        <f t="shared" si="1493"/>
        <v>1</v>
      </c>
      <c r="MS69" s="1157">
        <f t="shared" si="1494"/>
        <v>1</v>
      </c>
      <c r="MT69" s="1157">
        <f t="shared" si="1494"/>
        <v>0.99709999999999999</v>
      </c>
      <c r="MU69" s="1157">
        <f t="shared" si="1494"/>
        <v>1</v>
      </c>
      <c r="MV69" s="1157">
        <f t="shared" si="1494"/>
        <v>0.9829</v>
      </c>
      <c r="MW69" s="1157">
        <f t="shared" si="1494"/>
        <v>1</v>
      </c>
      <c r="MX69" s="1157">
        <f t="shared" si="1494"/>
        <v>1</v>
      </c>
      <c r="MY69" s="1157">
        <f t="shared" si="1494"/>
        <v>0.99999899999999997</v>
      </c>
      <c r="MZ69" s="1157">
        <f t="shared" si="1494"/>
        <v>1</v>
      </c>
      <c r="NA69" s="1157">
        <f t="shared" si="1494"/>
        <v>0.99619999999999997</v>
      </c>
      <c r="NB69" s="1157">
        <f t="shared" si="1494"/>
        <v>1</v>
      </c>
      <c r="NC69" s="1157">
        <f t="shared" si="1494"/>
        <v>1</v>
      </c>
      <c r="ND69" s="1157">
        <f t="shared" si="1494"/>
        <v>0</v>
      </c>
      <c r="NE69" s="1179">
        <f t="shared" si="1495"/>
        <v>0</v>
      </c>
      <c r="NF69" s="1179">
        <f t="shared" si="1495"/>
        <v>0</v>
      </c>
      <c r="NG69" s="1179">
        <f t="shared" si="1495"/>
        <v>0</v>
      </c>
      <c r="NH69" s="1179">
        <f t="shared" si="1495"/>
        <v>0</v>
      </c>
      <c r="NI69" s="1179">
        <f t="shared" si="1495"/>
        <v>0</v>
      </c>
      <c r="NJ69" s="1179">
        <f t="shared" si="1495"/>
        <v>0</v>
      </c>
      <c r="NK69" s="1179">
        <f t="shared" si="1495"/>
        <v>0</v>
      </c>
      <c r="NL69" s="1179">
        <f t="shared" si="1495"/>
        <v>0</v>
      </c>
      <c r="NM69" s="1179">
        <f t="shared" si="1495"/>
        <v>0</v>
      </c>
      <c r="NN69" s="1179">
        <f t="shared" si="1495"/>
        <v>0</v>
      </c>
      <c r="NO69" s="1179">
        <f t="shared" si="1496"/>
        <v>0</v>
      </c>
      <c r="NP69" s="1179">
        <f t="shared" si="1496"/>
        <v>0</v>
      </c>
    </row>
    <row r="70" spans="1:380" s="177" customFormat="1" x14ac:dyDescent="0.25">
      <c r="A70" s="770"/>
      <c r="B70" s="76">
        <v>9.4</v>
      </c>
      <c r="C70" s="173"/>
      <c r="D70" s="458"/>
      <c r="E70" s="1264" t="s">
        <v>71</v>
      </c>
      <c r="F70" s="1264"/>
      <c r="G70" s="1265"/>
      <c r="H70" s="392">
        <v>0</v>
      </c>
      <c r="I70" s="175">
        <v>0</v>
      </c>
      <c r="J70" s="174">
        <v>5.6800000000000003E-2</v>
      </c>
      <c r="K70" s="175">
        <v>0</v>
      </c>
      <c r="L70" s="174">
        <v>0</v>
      </c>
      <c r="M70" s="175">
        <v>0</v>
      </c>
      <c r="N70" s="174">
        <v>0</v>
      </c>
      <c r="O70" s="175">
        <v>0</v>
      </c>
      <c r="P70" s="174">
        <v>0</v>
      </c>
      <c r="Q70" s="175">
        <v>0</v>
      </c>
      <c r="R70" s="174">
        <v>0</v>
      </c>
      <c r="S70" s="175">
        <v>0</v>
      </c>
      <c r="T70" s="176" t="s">
        <v>29</v>
      </c>
      <c r="U70" s="161">
        <v>4.7333333333333333E-3</v>
      </c>
      <c r="V70" s="392">
        <v>0</v>
      </c>
      <c r="W70" s="175">
        <v>0</v>
      </c>
      <c r="X70" s="174">
        <v>0</v>
      </c>
      <c r="Y70" s="175">
        <v>1.4E-3</v>
      </c>
      <c r="Z70" s="174">
        <v>0</v>
      </c>
      <c r="AA70" s="175">
        <v>0</v>
      </c>
      <c r="AB70" s="174">
        <v>5.7000000000000002E-3</v>
      </c>
      <c r="AC70" s="175">
        <v>0</v>
      </c>
      <c r="AD70" s="174">
        <v>0</v>
      </c>
      <c r="AE70" s="175">
        <v>0</v>
      </c>
      <c r="AF70" s="174">
        <v>0</v>
      </c>
      <c r="AG70" s="175">
        <v>0</v>
      </c>
      <c r="AH70" s="176" t="s">
        <v>29</v>
      </c>
      <c r="AI70" s="161">
        <v>5.9166666666666666E-4</v>
      </c>
      <c r="AJ70" s="392">
        <v>0</v>
      </c>
      <c r="AK70" s="175">
        <v>5.1000000000000004E-3</v>
      </c>
      <c r="AL70" s="174">
        <v>0</v>
      </c>
      <c r="AM70" s="175">
        <v>1.8E-3</v>
      </c>
      <c r="AN70" s="174">
        <v>0</v>
      </c>
      <c r="AO70" s="175">
        <v>0</v>
      </c>
      <c r="AP70" s="645">
        <v>0</v>
      </c>
      <c r="AQ70" s="175">
        <v>0</v>
      </c>
      <c r="AR70" s="645">
        <v>0</v>
      </c>
      <c r="AS70" s="175">
        <v>0</v>
      </c>
      <c r="AT70" s="645">
        <v>0</v>
      </c>
      <c r="AU70" s="175">
        <v>0</v>
      </c>
      <c r="AV70" s="176" t="s">
        <v>29</v>
      </c>
      <c r="AW70" s="161">
        <f>SUM(AJ70:AU70)/$AV$4</f>
        <v>5.7499999999999999E-4</v>
      </c>
      <c r="AX70" s="392">
        <v>0</v>
      </c>
      <c r="AY70" s="175">
        <v>2.5999999999999999E-3</v>
      </c>
      <c r="AZ70" s="174">
        <v>0</v>
      </c>
      <c r="BA70" s="175">
        <v>0</v>
      </c>
      <c r="BB70" s="174">
        <v>0</v>
      </c>
      <c r="BC70" s="175">
        <v>0</v>
      </c>
      <c r="BD70" s="645">
        <v>0</v>
      </c>
      <c r="BE70" s="175">
        <v>0</v>
      </c>
      <c r="BF70" s="645">
        <v>0</v>
      </c>
      <c r="BG70" s="175">
        <v>0</v>
      </c>
      <c r="BH70" s="645">
        <v>0</v>
      </c>
      <c r="BI70" s="175">
        <v>0</v>
      </c>
      <c r="BJ70" s="176" t="s">
        <v>29</v>
      </c>
      <c r="BK70" s="161">
        <f>SUM(AX70:BI70)/$BJ$4</f>
        <v>2.1666666666666666E-4</v>
      </c>
      <c r="BL70" s="392">
        <v>0</v>
      </c>
      <c r="BM70" s="175">
        <v>0</v>
      </c>
      <c r="BN70" s="174">
        <v>6.7000000000000002E-3</v>
      </c>
      <c r="BO70" s="175">
        <v>0</v>
      </c>
      <c r="BP70" s="174">
        <v>0</v>
      </c>
      <c r="BQ70" s="175">
        <v>0</v>
      </c>
      <c r="BR70" s="645">
        <v>0</v>
      </c>
      <c r="BS70" s="175">
        <v>0</v>
      </c>
      <c r="BT70" s="645">
        <v>0</v>
      </c>
      <c r="BU70" s="645">
        <v>1.6000000000000001E-3</v>
      </c>
      <c r="BV70" s="645">
        <v>0</v>
      </c>
      <c r="BW70" s="645">
        <v>0</v>
      </c>
      <c r="BX70" s="176" t="s">
        <v>29</v>
      </c>
      <c r="BY70" s="161">
        <f>SUM(BL70:BW70)/$BX$4</f>
        <v>6.9166666666666671E-4</v>
      </c>
      <c r="BZ70" s="645">
        <v>0</v>
      </c>
      <c r="CA70" s="175">
        <v>0</v>
      </c>
      <c r="CB70" s="174">
        <v>0</v>
      </c>
      <c r="CC70" s="175">
        <v>0</v>
      </c>
      <c r="CD70" s="174">
        <v>0</v>
      </c>
      <c r="CE70" s="175">
        <v>0</v>
      </c>
      <c r="CF70" s="645">
        <v>0</v>
      </c>
      <c r="CG70" s="175">
        <v>0</v>
      </c>
      <c r="CH70" s="645">
        <v>0</v>
      </c>
      <c r="CI70" s="645">
        <v>0</v>
      </c>
      <c r="CJ70" s="645">
        <v>0</v>
      </c>
      <c r="CK70" s="645">
        <v>0</v>
      </c>
      <c r="CL70" s="176" t="s">
        <v>29</v>
      </c>
      <c r="CM70" s="161">
        <f>SUM(BZ70:CK70)/$CL$4</f>
        <v>0</v>
      </c>
      <c r="CN70" s="645">
        <v>0</v>
      </c>
      <c r="CO70" s="175">
        <v>0</v>
      </c>
      <c r="CP70" s="174">
        <v>0</v>
      </c>
      <c r="CQ70" s="175">
        <v>0</v>
      </c>
      <c r="CR70" s="174">
        <v>0</v>
      </c>
      <c r="CS70" s="175">
        <v>0</v>
      </c>
      <c r="CT70" s="645">
        <v>0</v>
      </c>
      <c r="CU70" s="175">
        <v>0</v>
      </c>
      <c r="CV70" s="645">
        <v>0</v>
      </c>
      <c r="CW70" s="1084">
        <v>0</v>
      </c>
      <c r="CX70" s="645">
        <v>0</v>
      </c>
      <c r="CY70" s="175">
        <v>0</v>
      </c>
      <c r="CZ70" s="176" t="s">
        <v>29</v>
      </c>
      <c r="DA70" s="161">
        <f>SUM(CN70:CY70)/$CZ$4</f>
        <v>0</v>
      </c>
      <c r="DB70" s="645">
        <v>0</v>
      </c>
      <c r="DC70" s="175">
        <v>2.8999999999999998E-3</v>
      </c>
      <c r="DD70" s="174">
        <v>0</v>
      </c>
      <c r="DE70" s="175">
        <v>1.7100000000000001E-2</v>
      </c>
      <c r="DF70" s="174">
        <v>0</v>
      </c>
      <c r="DG70" s="175">
        <v>0</v>
      </c>
      <c r="DH70" s="645">
        <v>1E-4</v>
      </c>
      <c r="DI70" s="175">
        <v>0</v>
      </c>
      <c r="DJ70" s="645">
        <v>4.3E-3</v>
      </c>
      <c r="DK70" s="175">
        <v>0</v>
      </c>
      <c r="DL70" s="645">
        <v>0</v>
      </c>
      <c r="DM70" s="175"/>
      <c r="DN70" s="176" t="s">
        <v>29</v>
      </c>
      <c r="DO70" s="161">
        <f>SUM(DB70:DM70)/$DN$4</f>
        <v>2.2181818181818179E-3</v>
      </c>
      <c r="DP70" s="645"/>
      <c r="DQ70" s="175"/>
      <c r="DR70" s="174"/>
      <c r="DS70" s="175"/>
      <c r="DT70" s="174"/>
      <c r="DU70" s="175"/>
      <c r="DV70" s="645"/>
      <c r="DW70" s="175"/>
      <c r="DX70" s="645"/>
      <c r="DY70" s="175"/>
      <c r="DZ70" s="645"/>
      <c r="EA70" s="175"/>
      <c r="EB70" s="176" t="s">
        <v>29</v>
      </c>
      <c r="EC70" s="161" t="e">
        <f>SUM(DP70:EA70)/$EB$4</f>
        <v>#DIV/0!</v>
      </c>
      <c r="ED70" s="689">
        <f>AX70-AU70</f>
        <v>0</v>
      </c>
      <c r="EE70" s="751">
        <v>0</v>
      </c>
      <c r="EF70" s="689">
        <f>AY70-AX70</f>
        <v>2.5999999999999999E-3</v>
      </c>
      <c r="EG70" s="409">
        <v>0</v>
      </c>
      <c r="EH70" s="689">
        <f>AZ70-AY70</f>
        <v>-2.5999999999999999E-3</v>
      </c>
      <c r="EI70" s="669">
        <f>EH70/AY70</f>
        <v>-1</v>
      </c>
      <c r="EJ70" s="689">
        <f>BA70-AZ70</f>
        <v>0</v>
      </c>
      <c r="EK70" s="409">
        <v>0</v>
      </c>
      <c r="EL70" s="689">
        <f>BB70-BA70</f>
        <v>0</v>
      </c>
      <c r="EM70" s="751">
        <v>0</v>
      </c>
      <c r="EN70" s="689">
        <f>BC70-BB70</f>
        <v>0</v>
      </c>
      <c r="EO70" s="751">
        <v>0</v>
      </c>
      <c r="EP70" s="689">
        <f>BD70-BC70</f>
        <v>0</v>
      </c>
      <c r="EQ70" s="751">
        <v>0</v>
      </c>
      <c r="ER70" s="689">
        <f>BE70-BD70</f>
        <v>0</v>
      </c>
      <c r="ES70" s="751">
        <v>0</v>
      </c>
      <c r="ET70" s="689">
        <f>BF70-BE70</f>
        <v>0</v>
      </c>
      <c r="EU70" s="751">
        <v>0</v>
      </c>
      <c r="EV70" s="689">
        <f>BG70-BF70</f>
        <v>0</v>
      </c>
      <c r="EW70" s="117">
        <v>0</v>
      </c>
      <c r="EX70" s="689">
        <f>BH70-BG70</f>
        <v>0</v>
      </c>
      <c r="EY70" s="669">
        <v>0</v>
      </c>
      <c r="EZ70" s="689">
        <f>BI70-BH70</f>
        <v>0</v>
      </c>
      <c r="FA70" s="669">
        <v>0</v>
      </c>
      <c r="FB70" s="689">
        <f>BL70-BI70</f>
        <v>0</v>
      </c>
      <c r="FC70" s="669">
        <v>0</v>
      </c>
      <c r="FD70" s="328">
        <f>BM70-BL70</f>
        <v>0</v>
      </c>
      <c r="FE70" s="751">
        <v>0</v>
      </c>
      <c r="FF70" s="328">
        <f>BN70-BM70</f>
        <v>6.7000000000000002E-3</v>
      </c>
      <c r="FG70" s="751">
        <v>0</v>
      </c>
      <c r="FH70" s="328">
        <f>BO70-BN70</f>
        <v>-6.7000000000000002E-3</v>
      </c>
      <c r="FI70" s="409">
        <f>FH70/BN70</f>
        <v>-1</v>
      </c>
      <c r="FJ70" s="328">
        <f>BP70-BO70</f>
        <v>0</v>
      </c>
      <c r="FK70" s="669">
        <v>0</v>
      </c>
      <c r="FL70" s="328">
        <f>BQ70-BP70</f>
        <v>0</v>
      </c>
      <c r="FM70" s="409">
        <v>0</v>
      </c>
      <c r="FN70" s="877">
        <f>BR70-BQ70</f>
        <v>0</v>
      </c>
      <c r="FO70" s="669">
        <v>0</v>
      </c>
      <c r="FP70" s="328">
        <f>BS70-BR70</f>
        <v>0</v>
      </c>
      <c r="FQ70" s="409">
        <v>0</v>
      </c>
      <c r="FR70" s="328">
        <f>BT70-BS70</f>
        <v>0</v>
      </c>
      <c r="FS70" s="409">
        <v>0</v>
      </c>
      <c r="FT70" s="328">
        <f>BU70-BT70</f>
        <v>1.6000000000000001E-3</v>
      </c>
      <c r="FU70" s="409">
        <v>1</v>
      </c>
      <c r="FV70" s="328">
        <f>BV70-BU70</f>
        <v>-1.6000000000000001E-3</v>
      </c>
      <c r="FW70" s="404">
        <f>FV70/BU70</f>
        <v>-1</v>
      </c>
      <c r="FX70" s="328">
        <f>BW70-BV70</f>
        <v>0</v>
      </c>
      <c r="FY70" s="409">
        <v>0</v>
      </c>
      <c r="FZ70" s="328">
        <f>BZ70-BW70</f>
        <v>0</v>
      </c>
      <c r="GA70" s="404">
        <v>0</v>
      </c>
      <c r="GB70" s="328">
        <f>CA70-BZ70</f>
        <v>0</v>
      </c>
      <c r="GC70" s="409">
        <v>0</v>
      </c>
      <c r="GD70" s="328">
        <f>CB70-CA70</f>
        <v>0</v>
      </c>
      <c r="GE70" s="409">
        <v>0</v>
      </c>
      <c r="GF70" s="328">
        <f>CC70-CB70</f>
        <v>0</v>
      </c>
      <c r="GG70" s="409">
        <v>0</v>
      </c>
      <c r="GH70" s="328">
        <f>CD70-CC70</f>
        <v>0</v>
      </c>
      <c r="GI70" s="409">
        <v>0</v>
      </c>
      <c r="GJ70" s="328">
        <f>CE70-CD70</f>
        <v>0</v>
      </c>
      <c r="GK70" s="409">
        <v>0</v>
      </c>
      <c r="GL70" s="328">
        <f>CF70-CE70</f>
        <v>0</v>
      </c>
      <c r="GM70" s="409">
        <v>0</v>
      </c>
      <c r="GN70" s="328">
        <f>CG70-CF70</f>
        <v>0</v>
      </c>
      <c r="GO70" s="409">
        <v>0</v>
      </c>
      <c r="GP70" s="328">
        <f>CH70-CG70</f>
        <v>0</v>
      </c>
      <c r="GQ70" s="409">
        <v>0</v>
      </c>
      <c r="GR70" s="328">
        <f>CI70-CH70</f>
        <v>0</v>
      </c>
      <c r="GS70" s="409">
        <v>0</v>
      </c>
      <c r="GT70" s="328">
        <f>CJ70-CI70</f>
        <v>0</v>
      </c>
      <c r="GU70" s="409">
        <v>0</v>
      </c>
      <c r="GV70" s="328">
        <f>CK70-CJ70</f>
        <v>0</v>
      </c>
      <c r="GW70" s="409">
        <v>0</v>
      </c>
      <c r="GX70" s="328">
        <f>CN70-CK70</f>
        <v>0</v>
      </c>
      <c r="GY70" s="409">
        <v>0</v>
      </c>
      <c r="GZ70" s="328">
        <f>CO70-CN70</f>
        <v>0</v>
      </c>
      <c r="HA70" s="409">
        <v>0</v>
      </c>
      <c r="HB70" s="328">
        <f>CP70-CO70</f>
        <v>0</v>
      </c>
      <c r="HC70" s="409">
        <v>0</v>
      </c>
      <c r="HD70" s="328">
        <f>CQ70-CP70</f>
        <v>0</v>
      </c>
      <c r="HE70" s="409">
        <v>0</v>
      </c>
      <c r="HF70" s="328">
        <f>CR70-CQ70</f>
        <v>0</v>
      </c>
      <c r="HG70" s="409">
        <v>0</v>
      </c>
      <c r="HH70" s="328">
        <f>CS70-CR70</f>
        <v>0</v>
      </c>
      <c r="HI70" s="409">
        <v>0</v>
      </c>
      <c r="HJ70" s="328">
        <f>CT70-CS70</f>
        <v>0</v>
      </c>
      <c r="HK70" s="409">
        <v>0</v>
      </c>
      <c r="HL70" s="328">
        <f>CU70-CT70</f>
        <v>0</v>
      </c>
      <c r="HM70" s="404">
        <v>0</v>
      </c>
      <c r="HN70" s="1090">
        <f>CV70-CU70</f>
        <v>0</v>
      </c>
      <c r="HO70" s="409">
        <v>0</v>
      </c>
      <c r="HP70" s="328">
        <f>CW70-CV70</f>
        <v>0</v>
      </c>
      <c r="HQ70" s="409">
        <v>0</v>
      </c>
      <c r="HR70" s="328">
        <f>CX70-CW70</f>
        <v>0</v>
      </c>
      <c r="HS70" s="409">
        <v>0</v>
      </c>
      <c r="HT70" s="328">
        <f>CY70-CX70</f>
        <v>0</v>
      </c>
      <c r="HU70" s="409">
        <v>0</v>
      </c>
      <c r="HV70" s="328">
        <f>DB70-CY70</f>
        <v>0</v>
      </c>
      <c r="HW70" s="409">
        <v>0</v>
      </c>
      <c r="HX70" s="328">
        <f>DC70-DB70</f>
        <v>2.8999999999999998E-3</v>
      </c>
      <c r="HY70" s="669">
        <v>1</v>
      </c>
      <c r="HZ70" s="328">
        <f>DD70-DC70</f>
        <v>-2.8999999999999998E-3</v>
      </c>
      <c r="IA70" s="409">
        <v>0</v>
      </c>
      <c r="IB70" s="328">
        <f>DE70-DD70</f>
        <v>1.7100000000000001E-2</v>
      </c>
      <c r="IC70" s="409">
        <v>0</v>
      </c>
      <c r="ID70" s="328">
        <f>DF70-DE70</f>
        <v>-1.7100000000000001E-2</v>
      </c>
      <c r="IE70" s="409">
        <f>ID70/DO70</f>
        <v>-7.7090163934426243</v>
      </c>
      <c r="IF70" s="328">
        <f>DG70-DF70</f>
        <v>0</v>
      </c>
      <c r="IG70" s="409">
        <v>0</v>
      </c>
      <c r="IH70" s="328">
        <f>DH70-DG70</f>
        <v>1E-4</v>
      </c>
      <c r="II70" s="409">
        <v>0</v>
      </c>
      <c r="IJ70" s="328">
        <f>DI70-DH70</f>
        <v>-1E-4</v>
      </c>
      <c r="IK70" s="404">
        <f>IJ70/DH70</f>
        <v>-1</v>
      </c>
      <c r="IL70" s="328">
        <f>DJ70-DI70</f>
        <v>4.3E-3</v>
      </c>
      <c r="IM70" s="409">
        <v>0</v>
      </c>
      <c r="IN70" s="328">
        <f>DK70-DJ70</f>
        <v>-4.3E-3</v>
      </c>
      <c r="IO70" s="409">
        <f>IN70/DJ70</f>
        <v>-1</v>
      </c>
      <c r="IP70" s="328">
        <f>DL70-DK70</f>
        <v>0</v>
      </c>
      <c r="IQ70" s="409">
        <v>0</v>
      </c>
      <c r="IR70" s="328">
        <f>EK70-EJ70</f>
        <v>0</v>
      </c>
      <c r="IS70" s="409" t="e">
        <f>IR70/EJ70</f>
        <v>#DIV/0!</v>
      </c>
      <c r="IT70" s="328">
        <f t="shared" si="317"/>
        <v>0</v>
      </c>
      <c r="IU70" s="409" t="e">
        <f t="shared" si="318"/>
        <v>#DIV/0!</v>
      </c>
      <c r="IV70" s="328">
        <f t="shared" si="319"/>
        <v>0</v>
      </c>
      <c r="IW70" s="409" t="e">
        <f t="shared" si="320"/>
        <v>#DIV/0!</v>
      </c>
      <c r="IX70" s="328">
        <f t="shared" si="321"/>
        <v>0</v>
      </c>
      <c r="IY70" s="409" t="e">
        <f t="shared" si="322"/>
        <v>#DIV/0!</v>
      </c>
      <c r="IZ70" s="328">
        <f t="shared" si="323"/>
        <v>0</v>
      </c>
      <c r="JA70" s="409" t="e">
        <f t="shared" si="324"/>
        <v>#DIV/0!</v>
      </c>
      <c r="JB70" s="328">
        <f t="shared" si="325"/>
        <v>0</v>
      </c>
      <c r="JC70" s="409" t="e">
        <f t="shared" si="326"/>
        <v>#DIV/0!</v>
      </c>
      <c r="JD70" s="328">
        <f t="shared" si="327"/>
        <v>0</v>
      </c>
      <c r="JE70" s="409" t="e">
        <f t="shared" si="328"/>
        <v>#DIV/0!</v>
      </c>
      <c r="JF70" s="328">
        <f t="shared" si="329"/>
        <v>0</v>
      </c>
      <c r="JG70" s="409" t="e">
        <f t="shared" si="330"/>
        <v>#DIV/0!</v>
      </c>
      <c r="JH70" s="328">
        <f t="shared" si="331"/>
        <v>0</v>
      </c>
      <c r="JI70" s="409" t="e">
        <f t="shared" si="332"/>
        <v>#DIV/0!</v>
      </c>
      <c r="JJ70" s="328">
        <f t="shared" si="333"/>
        <v>0</v>
      </c>
      <c r="JK70" s="409" t="e">
        <f t="shared" si="334"/>
        <v>#DIV/0!</v>
      </c>
      <c r="JL70" s="328">
        <f t="shared" si="335"/>
        <v>0</v>
      </c>
      <c r="JM70" s="409" t="e">
        <f t="shared" si="336"/>
        <v>#DIV/0!</v>
      </c>
      <c r="JN70" s="328">
        <f t="shared" si="337"/>
        <v>0</v>
      </c>
      <c r="JO70" s="409" t="e">
        <f t="shared" si="338"/>
        <v>#DIV/0!</v>
      </c>
      <c r="JP70" s="328">
        <f t="shared" si="339"/>
        <v>0</v>
      </c>
      <c r="JQ70" s="409" t="e">
        <f t="shared" si="340"/>
        <v>#DIV/0!</v>
      </c>
      <c r="JR70" s="645">
        <f>CX70</f>
        <v>0</v>
      </c>
      <c r="JS70" s="1084">
        <f>DL70</f>
        <v>0</v>
      </c>
      <c r="JT70" s="682">
        <f>(JS70-JR70)*100</f>
        <v>0</v>
      </c>
      <c r="JU70" s="117">
        <f t="shared" si="1488"/>
        <v>0</v>
      </c>
      <c r="JV70" s="703"/>
      <c r="JW70" s="703"/>
      <c r="JX70" s="703"/>
      <c r="JY70" s="177" t="str">
        <f>E70</f>
        <v>BI Down Time</v>
      </c>
      <c r="JZ70" s="292" t="e">
        <f>#REF!</f>
        <v>#REF!</v>
      </c>
      <c r="KA70" s="292" t="e">
        <f>#REF!</f>
        <v>#REF!</v>
      </c>
      <c r="KB70" s="292" t="e">
        <f>#REF!</f>
        <v>#REF!</v>
      </c>
      <c r="KC70" s="292" t="e">
        <f>#REF!</f>
        <v>#REF!</v>
      </c>
      <c r="KD70" s="292" t="e">
        <f>#REF!</f>
        <v>#REF!</v>
      </c>
      <c r="KE70" s="292" t="e">
        <f>#REF!</f>
        <v>#REF!</v>
      </c>
      <c r="KF70" s="292" t="e">
        <f>#REF!</f>
        <v>#REF!</v>
      </c>
      <c r="KG70" s="292" t="e">
        <f>#REF!</f>
        <v>#REF!</v>
      </c>
      <c r="KH70" s="292" t="e">
        <f>#REF!</f>
        <v>#REF!</v>
      </c>
      <c r="KI70" s="292" t="e">
        <f>#REF!</f>
        <v>#REF!</v>
      </c>
      <c r="KJ70" s="292" t="e">
        <f>#REF!</f>
        <v>#REF!</v>
      </c>
      <c r="KK70" s="293">
        <f t="shared" si="1489"/>
        <v>0</v>
      </c>
      <c r="KL70" s="293">
        <f t="shared" si="1489"/>
        <v>5.1000000000000004E-3</v>
      </c>
      <c r="KM70" s="293">
        <f t="shared" si="1489"/>
        <v>0</v>
      </c>
      <c r="KN70" s="293">
        <f t="shared" si="1489"/>
        <v>1.8E-3</v>
      </c>
      <c r="KO70" s="293">
        <f t="shared" si="1489"/>
        <v>0</v>
      </c>
      <c r="KP70" s="293">
        <f t="shared" si="1489"/>
        <v>0</v>
      </c>
      <c r="KQ70" s="293">
        <f t="shared" si="1489"/>
        <v>0</v>
      </c>
      <c r="KR70" s="293">
        <f t="shared" si="1489"/>
        <v>0</v>
      </c>
      <c r="KS70" s="293">
        <f t="shared" si="1489"/>
        <v>0</v>
      </c>
      <c r="KT70" s="293">
        <f t="shared" si="1489"/>
        <v>0</v>
      </c>
      <c r="KU70" s="293">
        <f t="shared" si="1489"/>
        <v>0</v>
      </c>
      <c r="KV70" s="293">
        <f t="shared" si="1489"/>
        <v>0</v>
      </c>
      <c r="KW70" s="293">
        <f t="shared" si="1490"/>
        <v>0</v>
      </c>
      <c r="KX70" s="293">
        <f t="shared" si="1490"/>
        <v>2.5999999999999999E-3</v>
      </c>
      <c r="KY70" s="293">
        <f t="shared" si="1490"/>
        <v>0</v>
      </c>
      <c r="KZ70" s="293">
        <f t="shared" si="1490"/>
        <v>0</v>
      </c>
      <c r="LA70" s="293">
        <f t="shared" si="1490"/>
        <v>0</v>
      </c>
      <c r="LB70" s="293">
        <f t="shared" si="1490"/>
        <v>0</v>
      </c>
      <c r="LC70" s="293">
        <f t="shared" si="1490"/>
        <v>0</v>
      </c>
      <c r="LD70" s="293">
        <f t="shared" si="1490"/>
        <v>0</v>
      </c>
      <c r="LE70" s="293">
        <f t="shared" si="1490"/>
        <v>0</v>
      </c>
      <c r="LF70" s="293">
        <f t="shared" si="1490"/>
        <v>0</v>
      </c>
      <c r="LG70" s="293">
        <f t="shared" si="1490"/>
        <v>0</v>
      </c>
      <c r="LH70" s="293">
        <f t="shared" si="1490"/>
        <v>0</v>
      </c>
      <c r="LI70" s="803">
        <f t="shared" si="1491"/>
        <v>0</v>
      </c>
      <c r="LJ70" s="803">
        <f t="shared" si="1491"/>
        <v>0</v>
      </c>
      <c r="LK70" s="803">
        <f t="shared" si="1491"/>
        <v>6.7000000000000002E-3</v>
      </c>
      <c r="LL70" s="803">
        <f t="shared" si="1491"/>
        <v>0</v>
      </c>
      <c r="LM70" s="803">
        <f t="shared" si="1491"/>
        <v>0</v>
      </c>
      <c r="LN70" s="803">
        <f t="shared" si="1491"/>
        <v>0</v>
      </c>
      <c r="LO70" s="803">
        <f t="shared" si="1491"/>
        <v>0</v>
      </c>
      <c r="LP70" s="803">
        <f t="shared" si="1491"/>
        <v>0</v>
      </c>
      <c r="LQ70" s="803">
        <f t="shared" si="1491"/>
        <v>0</v>
      </c>
      <c r="LR70" s="803">
        <f t="shared" si="1491"/>
        <v>1.6000000000000001E-3</v>
      </c>
      <c r="LS70" s="803">
        <f t="shared" si="1491"/>
        <v>0</v>
      </c>
      <c r="LT70" s="803">
        <f t="shared" si="1491"/>
        <v>0</v>
      </c>
      <c r="LU70" s="915">
        <f t="shared" si="1492"/>
        <v>0</v>
      </c>
      <c r="LV70" s="915">
        <f t="shared" si="1492"/>
        <v>0</v>
      </c>
      <c r="LW70" s="915">
        <f t="shared" si="1492"/>
        <v>0</v>
      </c>
      <c r="LX70" s="915">
        <f t="shared" si="1492"/>
        <v>0</v>
      </c>
      <c r="LY70" s="915">
        <f t="shared" si="1492"/>
        <v>0</v>
      </c>
      <c r="LZ70" s="915">
        <f t="shared" si="1492"/>
        <v>0</v>
      </c>
      <c r="MA70" s="915">
        <f t="shared" si="1492"/>
        <v>0</v>
      </c>
      <c r="MB70" s="915">
        <f t="shared" si="1492"/>
        <v>0</v>
      </c>
      <c r="MC70" s="915">
        <f t="shared" si="1492"/>
        <v>0</v>
      </c>
      <c r="MD70" s="915">
        <f t="shared" si="1492"/>
        <v>0</v>
      </c>
      <c r="ME70" s="915">
        <f t="shared" si="1492"/>
        <v>0</v>
      </c>
      <c r="MF70" s="915">
        <f t="shared" si="1492"/>
        <v>0</v>
      </c>
      <c r="MG70" s="974">
        <f t="shared" si="1493"/>
        <v>0</v>
      </c>
      <c r="MH70" s="974">
        <f t="shared" si="1493"/>
        <v>0</v>
      </c>
      <c r="MI70" s="974">
        <f t="shared" si="1493"/>
        <v>0</v>
      </c>
      <c r="MJ70" s="974">
        <f t="shared" si="1493"/>
        <v>0</v>
      </c>
      <c r="MK70" s="974">
        <f t="shared" si="1493"/>
        <v>0</v>
      </c>
      <c r="ML70" s="974">
        <f t="shared" si="1493"/>
        <v>0</v>
      </c>
      <c r="MM70" s="974">
        <f t="shared" si="1493"/>
        <v>0</v>
      </c>
      <c r="MN70" s="974">
        <f t="shared" si="1493"/>
        <v>0</v>
      </c>
      <c r="MO70" s="974">
        <f t="shared" si="1493"/>
        <v>0</v>
      </c>
      <c r="MP70" s="974">
        <f t="shared" si="1493"/>
        <v>0</v>
      </c>
      <c r="MQ70" s="974">
        <f t="shared" si="1493"/>
        <v>0</v>
      </c>
      <c r="MR70" s="974">
        <f t="shared" si="1493"/>
        <v>0</v>
      </c>
      <c r="MS70" s="1170">
        <f t="shared" si="1494"/>
        <v>0</v>
      </c>
      <c r="MT70" s="1170">
        <f t="shared" si="1494"/>
        <v>2.8999999999999998E-3</v>
      </c>
      <c r="MU70" s="1170">
        <f t="shared" si="1494"/>
        <v>0</v>
      </c>
      <c r="MV70" s="1170">
        <f t="shared" si="1494"/>
        <v>1.7100000000000001E-2</v>
      </c>
      <c r="MW70" s="1170">
        <f t="shared" si="1494"/>
        <v>0</v>
      </c>
      <c r="MX70" s="1170">
        <f t="shared" si="1494"/>
        <v>0</v>
      </c>
      <c r="MY70" s="1170">
        <f t="shared" si="1494"/>
        <v>1E-4</v>
      </c>
      <c r="MZ70" s="1170">
        <f t="shared" si="1494"/>
        <v>0</v>
      </c>
      <c r="NA70" s="1170">
        <f t="shared" si="1494"/>
        <v>4.3E-3</v>
      </c>
      <c r="NB70" s="1170">
        <f t="shared" si="1494"/>
        <v>0</v>
      </c>
      <c r="NC70" s="1170">
        <f t="shared" si="1494"/>
        <v>0</v>
      </c>
      <c r="ND70" s="1170">
        <f t="shared" si="1494"/>
        <v>0</v>
      </c>
      <c r="NE70" s="1192">
        <f t="shared" si="1495"/>
        <v>0</v>
      </c>
      <c r="NF70" s="1192">
        <f t="shared" si="1495"/>
        <v>0</v>
      </c>
      <c r="NG70" s="1192">
        <f t="shared" si="1495"/>
        <v>0</v>
      </c>
      <c r="NH70" s="1192">
        <f t="shared" si="1495"/>
        <v>0</v>
      </c>
      <c r="NI70" s="1192">
        <f t="shared" si="1495"/>
        <v>0</v>
      </c>
      <c r="NJ70" s="1192">
        <f t="shared" si="1495"/>
        <v>0</v>
      </c>
      <c r="NK70" s="1192">
        <f t="shared" si="1495"/>
        <v>0</v>
      </c>
      <c r="NL70" s="1192">
        <f t="shared" si="1495"/>
        <v>0</v>
      </c>
      <c r="NM70" s="1192">
        <f t="shared" si="1495"/>
        <v>0</v>
      </c>
      <c r="NN70" s="1192">
        <f t="shared" si="1495"/>
        <v>0</v>
      </c>
      <c r="NO70" s="1192">
        <f t="shared" si="1496"/>
        <v>0</v>
      </c>
      <c r="NP70" s="1192">
        <f t="shared" si="1496"/>
        <v>0</v>
      </c>
    </row>
    <row r="71" spans="1:380" s="304" customFormat="1" ht="15.75" thickBot="1" x14ac:dyDescent="0.3">
      <c r="A71" s="771"/>
      <c r="B71" s="302">
        <v>9.5</v>
      </c>
      <c r="C71" s="303"/>
      <c r="D71" s="459"/>
      <c r="E71" s="1259" t="s">
        <v>180</v>
      </c>
      <c r="F71" s="1260"/>
      <c r="G71" s="1261"/>
      <c r="H71" s="301">
        <v>0.62519999999999998</v>
      </c>
      <c r="I71" s="298">
        <v>0.62719999999999998</v>
      </c>
      <c r="J71" s="301">
        <v>0.4929</v>
      </c>
      <c r="K71" s="298">
        <v>0.504</v>
      </c>
      <c r="L71" s="301">
        <v>0.53680000000000005</v>
      </c>
      <c r="M71" s="298">
        <v>0.53900000000000003</v>
      </c>
      <c r="N71" s="301">
        <v>0.57079999999999997</v>
      </c>
      <c r="O71" s="298">
        <v>0.52510000000000001</v>
      </c>
      <c r="P71" s="301">
        <v>0.52480000000000004</v>
      </c>
      <c r="Q71" s="298">
        <v>0.47520000000000001</v>
      </c>
      <c r="R71" s="301">
        <v>0.4914</v>
      </c>
      <c r="S71" s="298">
        <v>0.52580000000000005</v>
      </c>
      <c r="T71" s="299" t="s">
        <v>29</v>
      </c>
      <c r="U71" s="300">
        <v>0.53651666666666664</v>
      </c>
      <c r="V71" s="301">
        <v>0.52429999999999999</v>
      </c>
      <c r="W71" s="298">
        <v>0.52159999999999995</v>
      </c>
      <c r="X71" s="301">
        <v>0.52310000000000001</v>
      </c>
      <c r="Y71" s="298">
        <v>0.56579999999999997</v>
      </c>
      <c r="Z71" s="301">
        <v>0.55479999999999996</v>
      </c>
      <c r="AA71" s="298">
        <v>0.56999999999999995</v>
      </c>
      <c r="AB71" s="301">
        <v>0.5887</v>
      </c>
      <c r="AC71" s="298">
        <v>0.58020000000000005</v>
      </c>
      <c r="AD71" s="301">
        <v>0.58540000000000003</v>
      </c>
      <c r="AE71" s="298">
        <v>0.55369999999999997</v>
      </c>
      <c r="AF71" s="301">
        <v>0.52749999999999997</v>
      </c>
      <c r="AG71" s="298">
        <v>0.51239999999999997</v>
      </c>
      <c r="AH71" s="299" t="s">
        <v>29</v>
      </c>
      <c r="AI71" s="300">
        <v>0.55062500000000003</v>
      </c>
      <c r="AJ71" s="301">
        <v>0.51559999999999995</v>
      </c>
      <c r="AK71" s="298">
        <v>0.53559999999999997</v>
      </c>
      <c r="AL71" s="301">
        <v>0.53210000000000002</v>
      </c>
      <c r="AM71" s="298">
        <v>0.52669999999999995</v>
      </c>
      <c r="AN71" s="301">
        <v>0.52480000000000004</v>
      </c>
      <c r="AO71" s="298">
        <v>0.53029999999999999</v>
      </c>
      <c r="AP71" s="646">
        <v>0.56989999999999996</v>
      </c>
      <c r="AQ71" s="298">
        <v>0.56769999999999998</v>
      </c>
      <c r="AR71" s="646">
        <v>0.5706</v>
      </c>
      <c r="AS71" s="298">
        <v>0.58550000000000002</v>
      </c>
      <c r="AT71" s="646">
        <v>0.59940000000000004</v>
      </c>
      <c r="AU71" s="298">
        <v>0.67269999999999996</v>
      </c>
      <c r="AV71" s="299" t="s">
        <v>29</v>
      </c>
      <c r="AW71" s="300">
        <f>SUM(AJ71:AU71)/$AV$4</f>
        <v>0.56090833333333323</v>
      </c>
      <c r="AX71" s="301">
        <v>0.69579999999999997</v>
      </c>
      <c r="AY71" s="298">
        <v>0.69310000000000005</v>
      </c>
      <c r="AZ71" s="301">
        <v>0.73350000000000004</v>
      </c>
      <c r="BA71" s="298">
        <v>0.76249999999999996</v>
      </c>
      <c r="BB71" s="301">
        <v>0.76980000000000004</v>
      </c>
      <c r="BC71" s="298">
        <v>0.69889999999999997</v>
      </c>
      <c r="BD71" s="646">
        <v>0.70609999999999995</v>
      </c>
      <c r="BE71" s="298">
        <v>0.70520000000000005</v>
      </c>
      <c r="BF71" s="646">
        <v>0.71860000000000002</v>
      </c>
      <c r="BG71" s="298">
        <v>0.75239999999999996</v>
      </c>
      <c r="BH71" s="646">
        <v>0.7228</v>
      </c>
      <c r="BI71" s="298">
        <v>0.6925</v>
      </c>
      <c r="BJ71" s="299" t="s">
        <v>29</v>
      </c>
      <c r="BK71" s="300">
        <f>SUM(AX71:BI71)/$BJ$4</f>
        <v>0.72093333333333343</v>
      </c>
      <c r="BL71" s="301">
        <v>0.76370000000000005</v>
      </c>
      <c r="BM71" s="298">
        <v>0.77390000000000003</v>
      </c>
      <c r="BN71" s="301">
        <v>0.7944</v>
      </c>
      <c r="BO71" s="298">
        <v>0.76839999999999997</v>
      </c>
      <c r="BP71" s="301">
        <v>0.78749999999999998</v>
      </c>
      <c r="BQ71" s="298">
        <v>0.87990000000000002</v>
      </c>
      <c r="BR71" s="646">
        <v>0.89339999999999997</v>
      </c>
      <c r="BS71" s="298">
        <v>0.9103</v>
      </c>
      <c r="BT71" s="646">
        <v>0.87490000000000001</v>
      </c>
      <c r="BU71" s="646">
        <v>0.90239999999999998</v>
      </c>
      <c r="BV71" s="646">
        <v>0.89529999999999998</v>
      </c>
      <c r="BW71" s="646">
        <v>0.95760000000000001</v>
      </c>
      <c r="BX71" s="299" t="s">
        <v>29</v>
      </c>
      <c r="BY71" s="300">
        <f>SUM(BL71:BW71)/$BX$4</f>
        <v>0.85014166666666657</v>
      </c>
      <c r="BZ71" s="646">
        <v>0.84530000000000005</v>
      </c>
      <c r="CA71" s="298">
        <v>0.67</v>
      </c>
      <c r="CB71" s="301">
        <v>0.69359999999999999</v>
      </c>
      <c r="CC71" s="298">
        <v>0.67130000000000001</v>
      </c>
      <c r="CD71" s="301">
        <v>0.65149999999999997</v>
      </c>
      <c r="CE71" s="298">
        <v>0.67779999999999996</v>
      </c>
      <c r="CF71" s="646">
        <v>0.68069999999999997</v>
      </c>
      <c r="CG71" s="298">
        <v>0.65849999999999997</v>
      </c>
      <c r="CH71" s="646">
        <v>0.6825</v>
      </c>
      <c r="CI71" s="646">
        <v>0.62779999999999991</v>
      </c>
      <c r="CJ71" s="646">
        <v>0.66269999999999996</v>
      </c>
      <c r="CK71" s="646">
        <v>0.6381</v>
      </c>
      <c r="CL71" s="299" t="s">
        <v>29</v>
      </c>
      <c r="CM71" s="300">
        <f>SUM(BZ71:CK71)/$CL$4</f>
        <v>0.67998333333333338</v>
      </c>
      <c r="CN71" s="646">
        <v>0.71179999999999999</v>
      </c>
      <c r="CO71" s="298">
        <v>0.63439999999999996</v>
      </c>
      <c r="CP71" s="301">
        <v>0.42920000000000003</v>
      </c>
      <c r="CQ71" s="298">
        <v>0.38069999999999998</v>
      </c>
      <c r="CR71" s="301">
        <v>0.378</v>
      </c>
      <c r="CS71" s="298">
        <v>0.40160000000000001</v>
      </c>
      <c r="CT71" s="646">
        <v>0.74929999999999997</v>
      </c>
      <c r="CU71" s="298">
        <v>0.44059999999999999</v>
      </c>
      <c r="CV71" s="646">
        <v>0.47849999999999998</v>
      </c>
      <c r="CW71" s="1085">
        <v>0.43780000000000002</v>
      </c>
      <c r="CX71" s="646">
        <v>0.46910000000000002</v>
      </c>
      <c r="CY71" s="298">
        <v>0.42949999999999999</v>
      </c>
      <c r="CZ71" s="299" t="s">
        <v>29</v>
      </c>
      <c r="DA71" s="300">
        <f>SUM(CN71:CY71)/$CZ$4</f>
        <v>0.49504166666666677</v>
      </c>
      <c r="DB71" s="646">
        <v>0.44190000000000002</v>
      </c>
      <c r="DC71" s="298">
        <v>0.45679999999999998</v>
      </c>
      <c r="DD71" s="301">
        <v>0.47539999999999999</v>
      </c>
      <c r="DE71" s="298">
        <v>0.47760000000000002</v>
      </c>
      <c r="DF71" s="301">
        <v>0.47789999999999999</v>
      </c>
      <c r="DG71" s="298">
        <v>0.51570000000000005</v>
      </c>
      <c r="DH71" s="646">
        <v>0.49370000000000003</v>
      </c>
      <c r="DI71" s="298">
        <v>0.4819</v>
      </c>
      <c r="DJ71" s="646">
        <v>0.50619999999999998</v>
      </c>
      <c r="DK71" s="298">
        <v>0.49009999999999998</v>
      </c>
      <c r="DL71" s="646">
        <v>0.48080000000000001</v>
      </c>
      <c r="DM71" s="298"/>
      <c r="DN71" s="299" t="s">
        <v>29</v>
      </c>
      <c r="DO71" s="300">
        <f>SUM(DB71:DM71)/$DN$4</f>
        <v>0.48163636363636364</v>
      </c>
      <c r="DP71" s="646"/>
      <c r="DQ71" s="298"/>
      <c r="DR71" s="301"/>
      <c r="DS71" s="298"/>
      <c r="DT71" s="301"/>
      <c r="DU71" s="298"/>
      <c r="DV71" s="646"/>
      <c r="DW71" s="298"/>
      <c r="DX71" s="646"/>
      <c r="DY71" s="298"/>
      <c r="DZ71" s="646"/>
      <c r="EA71" s="298"/>
      <c r="EB71" s="299" t="s">
        <v>29</v>
      </c>
      <c r="EC71" s="300" t="e">
        <f>SUM(DP71:EA71)/$EB$4</f>
        <v>#DIV/0!</v>
      </c>
      <c r="ED71" s="691">
        <f>AX71-AU71</f>
        <v>2.3100000000000009E-2</v>
      </c>
      <c r="EE71" s="672">
        <f>ED71/AU71</f>
        <v>3.4339229968782532E-2</v>
      </c>
      <c r="EF71" s="691">
        <f>AY71-AX71</f>
        <v>-2.6999999999999247E-3</v>
      </c>
      <c r="EG71" s="672">
        <f>EF71/AX71</f>
        <v>-3.8804254096003517E-3</v>
      </c>
      <c r="EH71" s="691">
        <f>AZ71-AY71</f>
        <v>4.0399999999999991E-2</v>
      </c>
      <c r="EI71" s="672">
        <f>EH71/AY71</f>
        <v>5.8288847208195049E-2</v>
      </c>
      <c r="EJ71" s="691">
        <f>BA71-AZ71</f>
        <v>2.8999999999999915E-2</v>
      </c>
      <c r="EK71" s="672">
        <f>EJ71/AZ71</f>
        <v>3.9536468984321629E-2</v>
      </c>
      <c r="EL71" s="691">
        <f>BB71-BA71</f>
        <v>7.3000000000000842E-3</v>
      </c>
      <c r="EM71" s="672">
        <f>EL71/BA71</f>
        <v>9.5737704918033902E-3</v>
      </c>
      <c r="EN71" s="691">
        <f>BC71-BB71</f>
        <v>-7.0900000000000074E-2</v>
      </c>
      <c r="EO71" s="672">
        <f>EN71/BB71</f>
        <v>-9.2101844634970217E-2</v>
      </c>
      <c r="EP71" s="691">
        <f>BD71-BC71</f>
        <v>7.1999999999999842E-3</v>
      </c>
      <c r="EQ71" s="672">
        <f>EP71/BC71</f>
        <v>1.0301902990413486E-2</v>
      </c>
      <c r="ER71" s="691">
        <f>BE71-BD71</f>
        <v>-8.9999999999990088E-4</v>
      </c>
      <c r="ES71" s="672">
        <f>ER71/BD71</f>
        <v>-1.2746069961760388E-3</v>
      </c>
      <c r="ET71" s="691">
        <f>BF71-BE71</f>
        <v>1.3399999999999967E-2</v>
      </c>
      <c r="EU71" s="672">
        <f>ET71/BE71</f>
        <v>1.9001701644923378E-2</v>
      </c>
      <c r="EV71" s="691">
        <f>BG71-BF71</f>
        <v>3.3799999999999941E-2</v>
      </c>
      <c r="EW71" s="192">
        <f>EV71/BF71</f>
        <v>4.7035903145004089E-2</v>
      </c>
      <c r="EX71" s="673">
        <f>BH71-BG71</f>
        <v>-2.959999999999996E-2</v>
      </c>
      <c r="EY71" s="672">
        <f>EX71/BG71</f>
        <v>-3.9340776182881391E-2</v>
      </c>
      <c r="EZ71" s="691">
        <f>BI71-BH71</f>
        <v>-3.0299999999999994E-2</v>
      </c>
      <c r="FA71" s="672">
        <f>EZ71/BH71</f>
        <v>-4.192030990592141E-2</v>
      </c>
      <c r="FB71" s="691">
        <f>BL71-BI71</f>
        <v>7.1200000000000041E-2</v>
      </c>
      <c r="FC71" s="672">
        <f>FB71/BI71</f>
        <v>0.10281588447653435</v>
      </c>
      <c r="FD71" s="331">
        <f>BM71-BL71</f>
        <v>1.0199999999999987E-2</v>
      </c>
      <c r="FE71" s="405">
        <f>FD71/BL71</f>
        <v>1.3356029854654951E-2</v>
      </c>
      <c r="FF71" s="331">
        <f>BN71-BM71</f>
        <v>2.0499999999999963E-2</v>
      </c>
      <c r="FG71" s="405">
        <f>FF71/BM71</f>
        <v>2.6489210492311618E-2</v>
      </c>
      <c r="FH71" s="331">
        <f>BO71-BN71</f>
        <v>-2.6000000000000023E-2</v>
      </c>
      <c r="FI71" s="405">
        <f>FH71/BN71</f>
        <v>-3.2729103726082606E-2</v>
      </c>
      <c r="FJ71" s="331">
        <f>BP71-BO71</f>
        <v>1.9100000000000006E-2</v>
      </c>
      <c r="FK71" s="405">
        <f>FJ71/BO71</f>
        <v>2.4856845393024476E-2</v>
      </c>
      <c r="FL71" s="331">
        <f>BQ71-BP71</f>
        <v>9.2400000000000038E-2</v>
      </c>
      <c r="FM71" s="405">
        <f>FL71/BP71</f>
        <v>0.11733333333333339</v>
      </c>
      <c r="FN71" s="331">
        <f>BR71-BQ71</f>
        <v>1.3499999999999956E-2</v>
      </c>
      <c r="FO71" s="405">
        <f>FN71/BQ71</f>
        <v>1.5342652574156105E-2</v>
      </c>
      <c r="FP71" s="331">
        <f>BS71-BR71</f>
        <v>1.6900000000000026E-2</v>
      </c>
      <c r="FQ71" s="405">
        <f>FP71/BR71</f>
        <v>1.8916498768748631E-2</v>
      </c>
      <c r="FR71" s="331">
        <f>BT71-BS71</f>
        <v>-3.5399999999999987E-2</v>
      </c>
      <c r="FS71" s="405">
        <f>FR71/BS71</f>
        <v>-3.888827858947598E-2</v>
      </c>
      <c r="FT71" s="331">
        <f>BU71-BT71</f>
        <v>2.7499999999999969E-2</v>
      </c>
      <c r="FU71" s="405">
        <f>FT71/BT71</f>
        <v>3.1432163675848633E-2</v>
      </c>
      <c r="FV71" s="331">
        <f>BV71-BU71</f>
        <v>-7.0999999999999952E-3</v>
      </c>
      <c r="FW71" s="405">
        <f>FV71/BU71</f>
        <v>-7.8679078014184337E-3</v>
      </c>
      <c r="FX71" s="331">
        <f>BW71-BV71</f>
        <v>6.2300000000000022E-2</v>
      </c>
      <c r="FY71" s="405">
        <f>FX71/BV71</f>
        <v>6.9585613760750606E-2</v>
      </c>
      <c r="FZ71" s="331">
        <f>BZ71-BW71</f>
        <v>-0.11229999999999996</v>
      </c>
      <c r="GA71" s="405">
        <f>FZ71/BW71</f>
        <v>-0.11727234753550539</v>
      </c>
      <c r="GB71" s="331">
        <f>CA71-BZ71</f>
        <v>-0.17530000000000001</v>
      </c>
      <c r="GC71" s="405">
        <f>GB71/BZ71</f>
        <v>-0.20738199455814504</v>
      </c>
      <c r="GD71" s="331">
        <f>CB71-CA71</f>
        <v>2.3599999999999954E-2</v>
      </c>
      <c r="GE71" s="405">
        <f>GD71/CA71</f>
        <v>3.5223880597014853E-2</v>
      </c>
      <c r="GF71" s="331">
        <f>CC71-CB71</f>
        <v>-2.2299999999999986E-2</v>
      </c>
      <c r="GG71" s="405">
        <f>GF71/CB71</f>
        <v>-3.2151095732410595E-2</v>
      </c>
      <c r="GH71" s="331">
        <f>CD71-CC71</f>
        <v>-1.980000000000004E-2</v>
      </c>
      <c r="GI71" s="405">
        <f>GH71/CC71</f>
        <v>-2.9495009682705259E-2</v>
      </c>
      <c r="GJ71" s="331">
        <f>CE71-CD71</f>
        <v>2.629999999999999E-2</v>
      </c>
      <c r="GK71" s="405">
        <f>GJ71/CD71</f>
        <v>4.0368380660015336E-2</v>
      </c>
      <c r="GL71" s="331">
        <f>CF71-CE71</f>
        <v>2.9000000000000137E-3</v>
      </c>
      <c r="GM71" s="405">
        <f>GL71/CE71</f>
        <v>4.2785482443198786E-3</v>
      </c>
      <c r="GN71" s="331">
        <f>CG71-CF71</f>
        <v>-2.2199999999999998E-2</v>
      </c>
      <c r="GO71" s="405">
        <f>GN71/CF71</f>
        <v>-3.2613486117232256E-2</v>
      </c>
      <c r="GP71" s="331">
        <f>CH71-CG71</f>
        <v>2.4000000000000021E-2</v>
      </c>
      <c r="GQ71" s="405">
        <f>GP71/CG71</f>
        <v>3.6446469248291605E-2</v>
      </c>
      <c r="GR71" s="331">
        <f>CI71-CH71</f>
        <v>-5.4700000000000082E-2</v>
      </c>
      <c r="GS71" s="405">
        <f>GR71/CH71</f>
        <v>-8.0146520146520267E-2</v>
      </c>
      <c r="GT71" s="331">
        <f>CJ71-CI71</f>
        <v>3.4900000000000042E-2</v>
      </c>
      <c r="GU71" s="405">
        <f>GT71/CI71</f>
        <v>5.5590952532653788E-2</v>
      </c>
      <c r="GV71" s="331">
        <f>CK71-CJ71</f>
        <v>-2.4599999999999955E-2</v>
      </c>
      <c r="GW71" s="405">
        <f>GV71/CJ71</f>
        <v>-3.7120869171570779E-2</v>
      </c>
      <c r="GX71" s="331">
        <f>CN71-CK71</f>
        <v>7.3699999999999988E-2</v>
      </c>
      <c r="GY71" s="405">
        <f>GX71/CK71</f>
        <v>0.11549913806613382</v>
      </c>
      <c r="GZ71" s="331">
        <f>CO71-CN71</f>
        <v>-7.7400000000000024E-2</v>
      </c>
      <c r="HA71" s="405">
        <f>GZ71/CN71</f>
        <v>-0.10873840966563646</v>
      </c>
      <c r="HB71" s="331">
        <f>CP71-CO71</f>
        <v>-0.20519999999999994</v>
      </c>
      <c r="HC71" s="405">
        <f>HB71/CO71</f>
        <v>-0.32345523329129877</v>
      </c>
      <c r="HD71" s="331">
        <f>CQ71-CP71</f>
        <v>-4.8500000000000043E-2</v>
      </c>
      <c r="HE71" s="405">
        <f>HD71/CP71</f>
        <v>-0.11300093196644929</v>
      </c>
      <c r="HF71" s="331">
        <f>CR71-CQ71</f>
        <v>-2.6999999999999802E-3</v>
      </c>
      <c r="HG71" s="405">
        <f>HF71/CQ71</f>
        <v>-7.0921985815602323E-3</v>
      </c>
      <c r="HH71" s="331">
        <f>CS71-CR71</f>
        <v>2.360000000000001E-2</v>
      </c>
      <c r="HI71" s="405">
        <f>HH71/CR71</f>
        <v>6.243386243386246E-2</v>
      </c>
      <c r="HJ71" s="331">
        <f>CT71-CS71</f>
        <v>0.34769999999999995</v>
      </c>
      <c r="HK71" s="405">
        <f>HJ71/CS71</f>
        <v>0.86578685258964128</v>
      </c>
      <c r="HL71" s="331">
        <f>CU71-CT71</f>
        <v>-0.30869999999999997</v>
      </c>
      <c r="HM71" s="405">
        <f>HL71/CT71</f>
        <v>-0.41198451888429199</v>
      </c>
      <c r="HN71" s="331">
        <f>CV71-CU71</f>
        <v>3.7899999999999989E-2</v>
      </c>
      <c r="HO71" s="405">
        <f>HN71/CU71</f>
        <v>8.6019064911484311E-2</v>
      </c>
      <c r="HP71" s="331">
        <f>CW71-CV71</f>
        <v>-4.0699999999999958E-2</v>
      </c>
      <c r="HQ71" s="405">
        <f>HP71/CV71</f>
        <v>-8.5057471264367732E-2</v>
      </c>
      <c r="HR71" s="331">
        <f>CX71-CW71</f>
        <v>3.1299999999999994E-2</v>
      </c>
      <c r="HS71" s="405">
        <f>HR71/CW71</f>
        <v>7.1493832800365448E-2</v>
      </c>
      <c r="HT71" s="331">
        <f>CY71-CX71</f>
        <v>-3.9600000000000024E-2</v>
      </c>
      <c r="HU71" s="405">
        <f>HT71/CX71</f>
        <v>-8.441696866339804E-2</v>
      </c>
      <c r="HV71" s="331">
        <f>DB71-CY71</f>
        <v>1.2400000000000022E-2</v>
      </c>
      <c r="HW71" s="405">
        <f>HV71/CY71</f>
        <v>2.8870779976717165E-2</v>
      </c>
      <c r="HX71" s="331">
        <f>DC71-DB71</f>
        <v>1.4899999999999969E-2</v>
      </c>
      <c r="HY71" s="405">
        <f>HX71/DB71</f>
        <v>3.3718035754695563E-2</v>
      </c>
      <c r="HZ71" s="331">
        <f>DD71-DC71</f>
        <v>1.8600000000000005E-2</v>
      </c>
      <c r="IA71" s="405">
        <f>HZ71/DD71</f>
        <v>3.9124947412705099E-2</v>
      </c>
      <c r="IB71" s="331">
        <f>DE71-DD71</f>
        <v>2.2000000000000353E-3</v>
      </c>
      <c r="IC71" s="405">
        <f>IB71/DD71</f>
        <v>4.627681952040461E-3</v>
      </c>
      <c r="ID71" s="331">
        <f>DF71-DE71</f>
        <v>2.9999999999996696E-4</v>
      </c>
      <c r="IE71" s="405">
        <f>ID71/DO71</f>
        <v>6.228765571913244E-4</v>
      </c>
      <c r="IF71" s="331">
        <f>DG71-DF71</f>
        <v>3.7800000000000056E-2</v>
      </c>
      <c r="IG71" s="405">
        <f>IF71/DF71</f>
        <v>7.9096045197740231E-2</v>
      </c>
      <c r="IH71" s="331">
        <f>DH71-DG71</f>
        <v>-2.200000000000002E-2</v>
      </c>
      <c r="II71" s="405">
        <f>IH71/DG71</f>
        <v>-4.266046150862908E-2</v>
      </c>
      <c r="IJ71" s="331">
        <f>DI71-DH71</f>
        <v>-1.1800000000000033E-2</v>
      </c>
      <c r="IK71" s="405">
        <f>IJ71/DH71</f>
        <v>-2.3901154547295994E-2</v>
      </c>
      <c r="IL71" s="331">
        <f>DJ71-DI71</f>
        <v>2.4299999999999988E-2</v>
      </c>
      <c r="IM71" s="405">
        <f>IL71/DI71</f>
        <v>5.042539946046895E-2</v>
      </c>
      <c r="IN71" s="331">
        <f>DK71-DJ71</f>
        <v>-1.6100000000000003E-2</v>
      </c>
      <c r="IO71" s="405">
        <f>IN71/DJ71</f>
        <v>-3.1805610430659825E-2</v>
      </c>
      <c r="IP71" s="331">
        <f>DL71-DK71</f>
        <v>-9.299999999999975E-3</v>
      </c>
      <c r="IQ71" s="405">
        <f>IP71/DK71</f>
        <v>-1.8975719240971179E-2</v>
      </c>
      <c r="IR71" s="331">
        <f>EK71-EJ71</f>
        <v>1.0536468984321715E-2</v>
      </c>
      <c r="IS71" s="405">
        <f>IR71/EJ71</f>
        <v>0.36332651670074984</v>
      </c>
      <c r="IT71" s="331">
        <f t="shared" si="317"/>
        <v>0</v>
      </c>
      <c r="IU71" s="405" t="e">
        <f t="shared" si="318"/>
        <v>#DIV/0!</v>
      </c>
      <c r="IV71" s="331">
        <f t="shared" si="319"/>
        <v>0</v>
      </c>
      <c r="IW71" s="405" t="e">
        <f t="shared" si="320"/>
        <v>#DIV/0!</v>
      </c>
      <c r="IX71" s="331">
        <f t="shared" si="321"/>
        <v>0</v>
      </c>
      <c r="IY71" s="405" t="e">
        <f t="shared" si="322"/>
        <v>#DIV/0!</v>
      </c>
      <c r="IZ71" s="331">
        <f t="shared" si="323"/>
        <v>0</v>
      </c>
      <c r="JA71" s="405" t="e">
        <f t="shared" si="324"/>
        <v>#DIV/0!</v>
      </c>
      <c r="JB71" s="331">
        <f t="shared" si="325"/>
        <v>0</v>
      </c>
      <c r="JC71" s="405" t="e">
        <f t="shared" si="326"/>
        <v>#DIV/0!</v>
      </c>
      <c r="JD71" s="331">
        <f t="shared" si="327"/>
        <v>0</v>
      </c>
      <c r="JE71" s="405" t="e">
        <f t="shared" si="328"/>
        <v>#DIV/0!</v>
      </c>
      <c r="JF71" s="331">
        <f t="shared" si="329"/>
        <v>0</v>
      </c>
      <c r="JG71" s="405" t="e">
        <f t="shared" si="330"/>
        <v>#DIV/0!</v>
      </c>
      <c r="JH71" s="331">
        <f t="shared" si="331"/>
        <v>0</v>
      </c>
      <c r="JI71" s="405" t="e">
        <f t="shared" si="332"/>
        <v>#DIV/0!</v>
      </c>
      <c r="JJ71" s="331">
        <f t="shared" si="333"/>
        <v>0</v>
      </c>
      <c r="JK71" s="405" t="e">
        <f t="shared" si="334"/>
        <v>#DIV/0!</v>
      </c>
      <c r="JL71" s="331">
        <f t="shared" si="335"/>
        <v>0</v>
      </c>
      <c r="JM71" s="405" t="e">
        <f t="shared" si="336"/>
        <v>#DIV/0!</v>
      </c>
      <c r="JN71" s="331">
        <f t="shared" si="337"/>
        <v>0</v>
      </c>
      <c r="JO71" s="405" t="e">
        <f t="shared" si="338"/>
        <v>#DIV/0!</v>
      </c>
      <c r="JP71" s="331">
        <f t="shared" si="339"/>
        <v>0</v>
      </c>
      <c r="JQ71" s="405" t="e">
        <f t="shared" si="340"/>
        <v>#DIV/0!</v>
      </c>
      <c r="JR71" s="646">
        <f>CX71</f>
        <v>0.46910000000000002</v>
      </c>
      <c r="JS71" s="1085">
        <f>DL71</f>
        <v>0.48080000000000001</v>
      </c>
      <c r="JT71" s="691">
        <f>JS71-JR71</f>
        <v>1.1699999999999988E-2</v>
      </c>
      <c r="JU71" s="192">
        <f>IF(ISERROR(JT71/JR71),0,JT71/JR71)</f>
        <v>2.4941377105094836E-2</v>
      </c>
      <c r="JV71" s="696"/>
      <c r="JW71" s="696"/>
      <c r="JX71" s="696"/>
      <c r="JY71" s="304" t="str">
        <f>E71</f>
        <v>ERP Respone Time (Seconds)</v>
      </c>
      <c r="JZ71" s="305" t="e">
        <f>#REF!</f>
        <v>#REF!</v>
      </c>
      <c r="KA71" s="305" t="e">
        <f>#REF!</f>
        <v>#REF!</v>
      </c>
      <c r="KB71" s="305" t="e">
        <f>#REF!</f>
        <v>#REF!</v>
      </c>
      <c r="KC71" s="305" t="e">
        <f>#REF!</f>
        <v>#REF!</v>
      </c>
      <c r="KD71" s="305" t="e">
        <f>#REF!</f>
        <v>#REF!</v>
      </c>
      <c r="KE71" s="305" t="e">
        <f>#REF!</f>
        <v>#REF!</v>
      </c>
      <c r="KF71" s="305" t="e">
        <f>#REF!</f>
        <v>#REF!</v>
      </c>
      <c r="KG71" s="305" t="e">
        <f>#REF!</f>
        <v>#REF!</v>
      </c>
      <c r="KH71" s="305" t="e">
        <f>#REF!</f>
        <v>#REF!</v>
      </c>
      <c r="KI71" s="305" t="e">
        <f>#REF!</f>
        <v>#REF!</v>
      </c>
      <c r="KJ71" s="305" t="e">
        <f>#REF!</f>
        <v>#REF!</v>
      </c>
      <c r="KK71" s="306">
        <f t="shared" si="1489"/>
        <v>0.51559999999999995</v>
      </c>
      <c r="KL71" s="306">
        <f t="shared" si="1489"/>
        <v>0.53559999999999997</v>
      </c>
      <c r="KM71" s="306">
        <f t="shared" si="1489"/>
        <v>0.53210000000000002</v>
      </c>
      <c r="KN71" s="306">
        <f t="shared" si="1489"/>
        <v>0.52669999999999995</v>
      </c>
      <c r="KO71" s="306">
        <f t="shared" si="1489"/>
        <v>0.52480000000000004</v>
      </c>
      <c r="KP71" s="306">
        <f t="shared" si="1489"/>
        <v>0.53029999999999999</v>
      </c>
      <c r="KQ71" s="306">
        <f t="shared" si="1489"/>
        <v>0.56989999999999996</v>
      </c>
      <c r="KR71" s="306">
        <f t="shared" si="1489"/>
        <v>0.56769999999999998</v>
      </c>
      <c r="KS71" s="306">
        <f t="shared" si="1489"/>
        <v>0.5706</v>
      </c>
      <c r="KT71" s="306">
        <f t="shared" si="1489"/>
        <v>0.58550000000000002</v>
      </c>
      <c r="KU71" s="306">
        <f t="shared" si="1489"/>
        <v>0.59940000000000004</v>
      </c>
      <c r="KV71" s="306">
        <f t="shared" si="1489"/>
        <v>0.67269999999999996</v>
      </c>
      <c r="KW71" s="306">
        <f t="shared" si="1490"/>
        <v>0.69579999999999997</v>
      </c>
      <c r="KX71" s="306">
        <f t="shared" si="1490"/>
        <v>0.69310000000000005</v>
      </c>
      <c r="KY71" s="306">
        <f t="shared" si="1490"/>
        <v>0.73350000000000004</v>
      </c>
      <c r="KZ71" s="306">
        <f t="shared" si="1490"/>
        <v>0.76249999999999996</v>
      </c>
      <c r="LA71" s="306">
        <f t="shared" si="1490"/>
        <v>0.76980000000000004</v>
      </c>
      <c r="LB71" s="306">
        <f t="shared" si="1490"/>
        <v>0.69889999999999997</v>
      </c>
      <c r="LC71" s="306">
        <f t="shared" si="1490"/>
        <v>0.70609999999999995</v>
      </c>
      <c r="LD71" s="306">
        <f t="shared" si="1490"/>
        <v>0.70520000000000005</v>
      </c>
      <c r="LE71" s="306">
        <f t="shared" si="1490"/>
        <v>0.71860000000000002</v>
      </c>
      <c r="LF71" s="306">
        <f t="shared" si="1490"/>
        <v>0.75239999999999996</v>
      </c>
      <c r="LG71" s="306">
        <f t="shared" si="1490"/>
        <v>0.7228</v>
      </c>
      <c r="LH71" s="306">
        <f t="shared" si="1490"/>
        <v>0.6925</v>
      </c>
      <c r="LI71" s="805">
        <f t="shared" si="1491"/>
        <v>0.76370000000000005</v>
      </c>
      <c r="LJ71" s="805">
        <f t="shared" si="1491"/>
        <v>0.77390000000000003</v>
      </c>
      <c r="LK71" s="805">
        <f t="shared" si="1491"/>
        <v>0.7944</v>
      </c>
      <c r="LL71" s="805">
        <f t="shared" si="1491"/>
        <v>0.76839999999999997</v>
      </c>
      <c r="LM71" s="805">
        <f t="shared" si="1491"/>
        <v>0.78749999999999998</v>
      </c>
      <c r="LN71" s="805">
        <f t="shared" si="1491"/>
        <v>0.87990000000000002</v>
      </c>
      <c r="LO71" s="805">
        <f t="shared" si="1491"/>
        <v>0.89339999999999997</v>
      </c>
      <c r="LP71" s="805">
        <f t="shared" si="1491"/>
        <v>0.9103</v>
      </c>
      <c r="LQ71" s="805">
        <f t="shared" si="1491"/>
        <v>0.87490000000000001</v>
      </c>
      <c r="LR71" s="805">
        <f t="shared" si="1491"/>
        <v>0.90239999999999998</v>
      </c>
      <c r="LS71" s="805">
        <f t="shared" si="1491"/>
        <v>0.89529999999999998</v>
      </c>
      <c r="LT71" s="805">
        <f t="shared" si="1491"/>
        <v>0.95760000000000001</v>
      </c>
      <c r="LU71" s="917">
        <f t="shared" si="1492"/>
        <v>0.84530000000000005</v>
      </c>
      <c r="LV71" s="917">
        <f t="shared" si="1492"/>
        <v>0.67</v>
      </c>
      <c r="LW71" s="917">
        <f t="shared" si="1492"/>
        <v>0.69359999999999999</v>
      </c>
      <c r="LX71" s="917">
        <f t="shared" si="1492"/>
        <v>0.67130000000000001</v>
      </c>
      <c r="LY71" s="917">
        <f t="shared" si="1492"/>
        <v>0.65149999999999997</v>
      </c>
      <c r="LZ71" s="917">
        <f t="shared" si="1492"/>
        <v>0.67779999999999996</v>
      </c>
      <c r="MA71" s="917">
        <f t="shared" si="1492"/>
        <v>0.68069999999999997</v>
      </c>
      <c r="MB71" s="917">
        <f t="shared" si="1492"/>
        <v>0.65849999999999997</v>
      </c>
      <c r="MC71" s="917">
        <f t="shared" si="1492"/>
        <v>0.6825</v>
      </c>
      <c r="MD71" s="917">
        <f t="shared" si="1492"/>
        <v>0.62779999999999991</v>
      </c>
      <c r="ME71" s="917">
        <f t="shared" si="1492"/>
        <v>0.66269999999999996</v>
      </c>
      <c r="MF71" s="917">
        <f t="shared" si="1492"/>
        <v>0.6381</v>
      </c>
      <c r="MG71" s="976">
        <f t="shared" si="1493"/>
        <v>0.71179999999999999</v>
      </c>
      <c r="MH71" s="976">
        <f t="shared" si="1493"/>
        <v>0.63439999999999996</v>
      </c>
      <c r="MI71" s="976">
        <f t="shared" si="1493"/>
        <v>0.42920000000000003</v>
      </c>
      <c r="MJ71" s="976">
        <f t="shared" si="1493"/>
        <v>0.38069999999999998</v>
      </c>
      <c r="MK71" s="976">
        <f t="shared" si="1493"/>
        <v>0.378</v>
      </c>
      <c r="ML71" s="976">
        <f t="shared" si="1493"/>
        <v>0.40160000000000001</v>
      </c>
      <c r="MM71" s="976">
        <f t="shared" si="1493"/>
        <v>0.74929999999999997</v>
      </c>
      <c r="MN71" s="976">
        <f t="shared" si="1493"/>
        <v>0.44059999999999999</v>
      </c>
      <c r="MO71" s="976">
        <f t="shared" si="1493"/>
        <v>0.47849999999999998</v>
      </c>
      <c r="MP71" s="976">
        <f t="shared" si="1493"/>
        <v>0.43780000000000002</v>
      </c>
      <c r="MQ71" s="976">
        <f t="shared" si="1493"/>
        <v>0.46910000000000002</v>
      </c>
      <c r="MR71" s="976">
        <f t="shared" si="1493"/>
        <v>0.42949999999999999</v>
      </c>
      <c r="MS71" s="1172">
        <f t="shared" si="1494"/>
        <v>0.44190000000000002</v>
      </c>
      <c r="MT71" s="1172">
        <f t="shared" si="1494"/>
        <v>0.45679999999999998</v>
      </c>
      <c r="MU71" s="1172">
        <f t="shared" si="1494"/>
        <v>0.47539999999999999</v>
      </c>
      <c r="MV71" s="1172">
        <f t="shared" si="1494"/>
        <v>0.47760000000000002</v>
      </c>
      <c r="MW71" s="1172">
        <f t="shared" si="1494"/>
        <v>0.47789999999999999</v>
      </c>
      <c r="MX71" s="1172">
        <f t="shared" si="1494"/>
        <v>0.51570000000000005</v>
      </c>
      <c r="MY71" s="1172">
        <f t="shared" si="1494"/>
        <v>0.49370000000000003</v>
      </c>
      <c r="MZ71" s="1172">
        <f t="shared" si="1494"/>
        <v>0.4819</v>
      </c>
      <c r="NA71" s="1172">
        <f t="shared" si="1494"/>
        <v>0.50619999999999998</v>
      </c>
      <c r="NB71" s="1172">
        <f t="shared" si="1494"/>
        <v>0.49009999999999998</v>
      </c>
      <c r="NC71" s="1172">
        <f t="shared" si="1494"/>
        <v>0.48080000000000001</v>
      </c>
      <c r="ND71" s="1172">
        <f t="shared" si="1494"/>
        <v>0</v>
      </c>
      <c r="NE71" s="1194">
        <f t="shared" si="1495"/>
        <v>0</v>
      </c>
      <c r="NF71" s="1194">
        <f t="shared" si="1495"/>
        <v>0</v>
      </c>
      <c r="NG71" s="1194">
        <f t="shared" si="1495"/>
        <v>0</v>
      </c>
      <c r="NH71" s="1194">
        <f t="shared" si="1495"/>
        <v>0</v>
      </c>
      <c r="NI71" s="1194">
        <f t="shared" si="1495"/>
        <v>0</v>
      </c>
      <c r="NJ71" s="1194">
        <f t="shared" si="1495"/>
        <v>0</v>
      </c>
      <c r="NK71" s="1194">
        <f t="shared" si="1495"/>
        <v>0</v>
      </c>
      <c r="NL71" s="1194">
        <f t="shared" si="1495"/>
        <v>0</v>
      </c>
      <c r="NM71" s="1194">
        <f t="shared" si="1495"/>
        <v>0</v>
      </c>
      <c r="NN71" s="1194">
        <f t="shared" si="1495"/>
        <v>0</v>
      </c>
      <c r="NO71" s="1194">
        <f t="shared" si="1496"/>
        <v>0</v>
      </c>
      <c r="NP71" s="1194">
        <f t="shared" si="1496"/>
        <v>0</v>
      </c>
    </row>
    <row r="72" spans="1:380" s="307" customFormat="1" ht="15.75" hidden="1" customHeight="1" outlineLevel="1" x14ac:dyDescent="0.25">
      <c r="A72" s="942" t="s">
        <v>2</v>
      </c>
      <c r="B72" s="943"/>
      <c r="C72" s="460"/>
      <c r="D72" s="460"/>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P72" s="932"/>
      <c r="DQ72" s="37"/>
      <c r="DR72" s="932"/>
      <c r="DS72" s="37"/>
      <c r="DT72" s="932"/>
      <c r="DU72" s="37"/>
      <c r="DV72" s="932"/>
      <c r="DW72" s="37"/>
      <c r="DX72" s="932"/>
      <c r="DY72" s="932"/>
      <c r="DZ72" s="932"/>
      <c r="EA72" s="932"/>
      <c r="EB72" s="37"/>
      <c r="EC72" s="37"/>
      <c r="EE72" s="933"/>
      <c r="EG72" s="934"/>
      <c r="EI72" s="934"/>
      <c r="EK72" s="934"/>
      <c r="EM72" s="934"/>
      <c r="EO72" s="934"/>
      <c r="EQ72" s="934"/>
      <c r="ES72" s="934"/>
      <c r="EU72" s="934"/>
      <c r="EW72" s="934"/>
      <c r="EY72" s="934"/>
      <c r="FA72" s="934"/>
      <c r="FC72" s="934"/>
      <c r="FE72" s="934"/>
      <c r="FG72" s="934"/>
      <c r="FI72" s="934"/>
      <c r="FK72" s="934"/>
      <c r="FM72" s="934"/>
      <c r="FO72" s="934"/>
      <c r="FQ72" s="934"/>
      <c r="FS72" s="934"/>
      <c r="FU72" s="934"/>
      <c r="FW72" s="934"/>
      <c r="FY72" s="934"/>
      <c r="GA72" s="934"/>
      <c r="GC72" s="934"/>
      <c r="GE72" s="934"/>
      <c r="GG72" s="934"/>
      <c r="GI72" s="934"/>
      <c r="GK72" s="934"/>
      <c r="GM72" s="934"/>
      <c r="GO72" s="934"/>
      <c r="GQ72" s="934"/>
      <c r="GS72" s="934"/>
      <c r="GU72" s="934"/>
      <c r="GW72" s="934"/>
      <c r="GY72" s="934"/>
      <c r="HA72" s="934"/>
      <c r="HC72" s="934"/>
      <c r="HE72" s="934"/>
      <c r="HG72" s="934"/>
      <c r="HI72" s="934"/>
      <c r="HK72" s="934"/>
      <c r="HM72" s="934"/>
      <c r="HO72" s="934"/>
      <c r="HQ72" s="934"/>
      <c r="HS72" s="934"/>
      <c r="HU72" s="934"/>
      <c r="HW72" s="934"/>
      <c r="HY72" s="934"/>
      <c r="IA72" s="934"/>
      <c r="IC72" s="934"/>
      <c r="IE72" s="934"/>
      <c r="IG72" s="934"/>
      <c r="II72" s="934"/>
      <c r="IK72" s="934"/>
      <c r="IM72" s="934"/>
      <c r="IO72" s="934"/>
      <c r="IQ72" s="934"/>
      <c r="IS72" s="934"/>
      <c r="IT72" s="941"/>
      <c r="IU72" s="941"/>
      <c r="IV72" s="941"/>
      <c r="IW72" s="941"/>
      <c r="IX72" s="941"/>
      <c r="IY72" s="941"/>
      <c r="IZ72" s="941"/>
      <c r="JA72" s="941"/>
      <c r="JB72" s="941"/>
      <c r="JC72" s="941"/>
      <c r="JD72" s="941"/>
      <c r="JE72" s="941"/>
      <c r="JF72" s="941"/>
      <c r="JG72" s="941"/>
      <c r="JH72" s="941"/>
      <c r="JI72" s="941"/>
      <c r="JJ72" s="941"/>
      <c r="JK72" s="941"/>
      <c r="JL72" s="941"/>
      <c r="JM72" s="941"/>
      <c r="JN72" s="941"/>
      <c r="JO72" s="941"/>
      <c r="JP72" s="941"/>
      <c r="JQ72" s="941"/>
      <c r="JR72" s="932"/>
      <c r="JS72" s="934"/>
      <c r="JU72" s="935"/>
      <c r="JV72" s="934"/>
      <c r="JW72" s="934"/>
      <c r="JX72" s="934"/>
      <c r="JZ72" s="936"/>
      <c r="KA72" s="936"/>
      <c r="KB72" s="936"/>
      <c r="KC72" s="936"/>
      <c r="KD72" s="936"/>
      <c r="KE72" s="936"/>
      <c r="KF72" s="936"/>
      <c r="KG72" s="936"/>
      <c r="KH72" s="936"/>
      <c r="KI72" s="936"/>
      <c r="KJ72" s="936"/>
      <c r="KK72" s="936"/>
      <c r="KL72" s="936"/>
      <c r="KM72" s="936"/>
      <c r="KN72" s="936"/>
      <c r="KO72" s="936"/>
      <c r="KP72" s="936"/>
      <c r="KQ72" s="936"/>
      <c r="KR72" s="936"/>
      <c r="KS72" s="936"/>
      <c r="KT72" s="936"/>
      <c r="KU72" s="936"/>
      <c r="KV72" s="936"/>
      <c r="KW72" s="936"/>
      <c r="KX72" s="936"/>
      <c r="KY72" s="936"/>
      <c r="KZ72" s="936"/>
      <c r="LA72" s="936"/>
      <c r="LB72" s="936"/>
      <c r="LC72" s="936"/>
      <c r="LD72" s="936"/>
      <c r="LE72" s="936"/>
      <c r="LF72" s="936"/>
      <c r="LG72" s="936"/>
      <c r="LH72" s="936"/>
      <c r="LI72" s="936"/>
      <c r="LJ72" s="936"/>
      <c r="LK72" s="936"/>
      <c r="LL72" s="936"/>
      <c r="LM72" s="936"/>
      <c r="LN72" s="936"/>
      <c r="LO72" s="936"/>
      <c r="LP72" s="936"/>
      <c r="LQ72" s="936"/>
      <c r="LR72" s="936"/>
      <c r="LS72" s="936"/>
      <c r="LT72" s="936"/>
      <c r="LU72" s="936"/>
      <c r="LV72" s="936"/>
      <c r="LW72" s="936"/>
      <c r="LX72" s="936"/>
      <c r="LY72" s="936"/>
      <c r="LZ72" s="936"/>
      <c r="MA72" s="936"/>
      <c r="MB72" s="936"/>
      <c r="MC72" s="936"/>
      <c r="MD72" s="936"/>
      <c r="ME72" s="936"/>
      <c r="MF72" s="936"/>
    </row>
    <row r="73" spans="1:380" s="462" customFormat="1" ht="8.25" hidden="1" customHeight="1" outlineLevel="1" x14ac:dyDescent="0.25">
      <c r="A73" s="944"/>
      <c r="B73" s="945"/>
      <c r="C73" s="461"/>
      <c r="D73" s="461"/>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P73" s="932"/>
      <c r="DQ73" s="37"/>
      <c r="DR73" s="932"/>
      <c r="DS73" s="37"/>
      <c r="DT73" s="932"/>
      <c r="DU73" s="37"/>
      <c r="DV73" s="932"/>
      <c r="DW73" s="37"/>
      <c r="DX73" s="932"/>
      <c r="DY73" s="932"/>
      <c r="DZ73" s="932"/>
      <c r="EA73" s="932"/>
      <c r="EB73" s="37"/>
      <c r="EC73" s="37"/>
      <c r="EE73" s="937"/>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G73" s="938"/>
      <c r="II73" s="938"/>
      <c r="IK73" s="938"/>
      <c r="IM73" s="938"/>
      <c r="IO73" s="938"/>
      <c r="IQ73" s="938"/>
      <c r="IS73" s="938"/>
      <c r="IT73" s="938"/>
      <c r="IU73" s="938"/>
      <c r="IV73" s="938"/>
      <c r="IW73" s="938"/>
      <c r="IX73" s="938"/>
      <c r="IY73" s="938"/>
      <c r="IZ73" s="938"/>
      <c r="JA73" s="938"/>
      <c r="JB73" s="938"/>
      <c r="JC73" s="938"/>
      <c r="JD73" s="938"/>
      <c r="JE73" s="938"/>
      <c r="JF73" s="938"/>
      <c r="JG73" s="938"/>
      <c r="JH73" s="938"/>
      <c r="JI73" s="938"/>
      <c r="JJ73" s="938"/>
      <c r="JK73" s="938"/>
      <c r="JL73" s="938"/>
      <c r="JM73" s="938"/>
      <c r="JN73" s="938"/>
      <c r="JO73" s="938"/>
      <c r="JP73" s="938"/>
      <c r="JQ73" s="938"/>
      <c r="JR73" s="932"/>
      <c r="JS73" s="938"/>
      <c r="JU73" s="939"/>
      <c r="JV73" s="938"/>
      <c r="JW73" s="938"/>
      <c r="JX73" s="938"/>
      <c r="JZ73" s="940"/>
      <c r="KA73" s="940"/>
      <c r="KB73" s="940"/>
      <c r="KC73" s="940"/>
      <c r="KD73" s="940"/>
      <c r="KE73" s="940"/>
      <c r="KF73" s="940"/>
      <c r="KG73" s="940"/>
      <c r="KH73" s="940"/>
      <c r="KI73" s="940"/>
      <c r="KJ73" s="940"/>
      <c r="KK73" s="940"/>
      <c r="KL73" s="940"/>
      <c r="KM73" s="940"/>
      <c r="KN73" s="940"/>
      <c r="KO73" s="940"/>
      <c r="KP73" s="940"/>
      <c r="KQ73" s="940"/>
      <c r="KR73" s="940"/>
      <c r="KS73" s="940"/>
      <c r="KT73" s="940"/>
      <c r="KU73" s="940"/>
      <c r="KV73" s="940"/>
      <c r="KW73" s="940"/>
      <c r="KX73" s="940"/>
      <c r="KY73" s="940"/>
      <c r="KZ73" s="940"/>
      <c r="LA73" s="940"/>
      <c r="LB73" s="940"/>
      <c r="LC73" s="940"/>
      <c r="LD73" s="940"/>
      <c r="LE73" s="940"/>
      <c r="LF73" s="940"/>
      <c r="LG73" s="940"/>
      <c r="LH73" s="940"/>
      <c r="LI73" s="940"/>
      <c r="LJ73" s="940"/>
      <c r="LK73" s="940"/>
      <c r="LL73" s="940"/>
      <c r="LM73" s="940"/>
      <c r="LN73" s="940"/>
      <c r="LO73" s="940"/>
      <c r="LP73" s="940"/>
      <c r="LQ73" s="940"/>
      <c r="LR73" s="940"/>
      <c r="LS73" s="940"/>
      <c r="LT73" s="940"/>
      <c r="LU73" s="940"/>
      <c r="LV73" s="940"/>
      <c r="LW73" s="940"/>
      <c r="LX73" s="940"/>
      <c r="LY73" s="940"/>
      <c r="LZ73" s="940"/>
      <c r="MA73" s="940"/>
      <c r="MB73" s="940"/>
      <c r="MC73" s="940"/>
      <c r="MD73" s="940"/>
      <c r="ME73" s="940"/>
      <c r="MF73" s="940"/>
    </row>
    <row r="74" spans="1:380" s="462" customFormat="1" ht="15" hidden="1" customHeight="1" outlineLevel="1" x14ac:dyDescent="0.25">
      <c r="A74" s="1229">
        <v>39814</v>
      </c>
      <c r="B74" s="1229"/>
      <c r="C74" s="463"/>
      <c r="D74" s="463"/>
      <c r="G74" s="464"/>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P74" s="932"/>
      <c r="DQ74" s="37"/>
      <c r="DR74" s="932"/>
      <c r="DS74" s="37"/>
      <c r="DT74" s="932"/>
      <c r="DU74" s="37"/>
      <c r="DV74" s="932"/>
      <c r="DW74" s="37"/>
      <c r="DX74" s="932"/>
      <c r="DY74" s="932"/>
      <c r="DZ74" s="932"/>
      <c r="EA74" s="932"/>
      <c r="EB74" s="37"/>
      <c r="EC74" s="37"/>
      <c r="EE74" s="937"/>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G74" s="938"/>
      <c r="II74" s="938"/>
      <c r="IK74" s="938"/>
      <c r="IM74" s="938"/>
      <c r="IO74" s="938"/>
      <c r="IQ74" s="938"/>
      <c r="IS74" s="938"/>
      <c r="IT74" s="938"/>
      <c r="IU74" s="938"/>
      <c r="IV74" s="938"/>
      <c r="IW74" s="938"/>
      <c r="IX74" s="938"/>
      <c r="IY74" s="938"/>
      <c r="IZ74" s="938"/>
      <c r="JA74" s="938"/>
      <c r="JB74" s="938"/>
      <c r="JC74" s="938"/>
      <c r="JD74" s="938"/>
      <c r="JE74" s="938"/>
      <c r="JF74" s="938"/>
      <c r="JG74" s="938"/>
      <c r="JH74" s="938"/>
      <c r="JI74" s="938"/>
      <c r="JJ74" s="938"/>
      <c r="JK74" s="938"/>
      <c r="JL74" s="938"/>
      <c r="JM74" s="938"/>
      <c r="JN74" s="938"/>
      <c r="JO74" s="938"/>
      <c r="JP74" s="938"/>
      <c r="JQ74" s="938"/>
      <c r="JR74" s="932"/>
      <c r="JS74" s="938"/>
      <c r="JU74" s="939"/>
      <c r="JV74" s="938"/>
      <c r="JW74" s="938"/>
      <c r="JX74" s="938"/>
      <c r="JZ74" s="940"/>
      <c r="KA74" s="940"/>
      <c r="KB74" s="940"/>
      <c r="KC74" s="940"/>
      <c r="KD74" s="940"/>
      <c r="KE74" s="940"/>
      <c r="KF74" s="940"/>
      <c r="KG74" s="940"/>
      <c r="KH74" s="940"/>
      <c r="KI74" s="940"/>
      <c r="KJ74" s="940"/>
      <c r="KK74" s="940"/>
      <c r="KL74" s="940"/>
      <c r="KM74" s="940"/>
      <c r="KN74" s="940"/>
      <c r="KO74" s="940"/>
      <c r="KP74" s="940"/>
      <c r="KQ74" s="940"/>
      <c r="KR74" s="940"/>
      <c r="KS74" s="940"/>
      <c r="KT74" s="940"/>
      <c r="KU74" s="940"/>
      <c r="KV74" s="940"/>
      <c r="KW74" s="940"/>
      <c r="KX74" s="940"/>
      <c r="KY74" s="940"/>
      <c r="KZ74" s="940"/>
      <c r="LA74" s="940"/>
      <c r="LB74" s="940"/>
      <c r="LC74" s="940"/>
      <c r="LD74" s="940"/>
      <c r="LE74" s="940"/>
      <c r="LF74" s="940"/>
      <c r="LG74" s="940"/>
      <c r="LH74" s="940"/>
      <c r="LI74" s="940"/>
      <c r="LJ74" s="940"/>
      <c r="LK74" s="940"/>
      <c r="LL74" s="940"/>
      <c r="LM74" s="940"/>
      <c r="LN74" s="940"/>
      <c r="LO74" s="940"/>
      <c r="LP74" s="940"/>
      <c r="LQ74" s="940"/>
      <c r="LR74" s="940"/>
      <c r="LS74" s="940"/>
      <c r="LT74" s="940"/>
      <c r="LU74" s="940"/>
      <c r="LV74" s="940"/>
      <c r="LW74" s="940"/>
      <c r="LX74" s="940"/>
      <c r="LY74" s="940"/>
      <c r="LZ74" s="940"/>
      <c r="MA74" s="940"/>
      <c r="MB74" s="940"/>
      <c r="MC74" s="940"/>
      <c r="MD74" s="940"/>
      <c r="ME74" s="940"/>
      <c r="MF74" s="940"/>
    </row>
    <row r="75" spans="1:380" s="462" customFormat="1" ht="15" hidden="1" customHeight="1" outlineLevel="1" x14ac:dyDescent="0.25">
      <c r="A75" s="1229">
        <v>39832</v>
      </c>
      <c r="B75" s="1229"/>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P75" s="932"/>
      <c r="DQ75" s="37"/>
      <c r="DR75" s="932"/>
      <c r="DS75" s="37"/>
      <c r="DT75" s="932"/>
      <c r="DU75" s="37"/>
      <c r="DV75" s="932"/>
      <c r="DW75" s="37"/>
      <c r="DX75" s="932"/>
      <c r="DY75" s="932"/>
      <c r="DZ75" s="932"/>
      <c r="EA75" s="932"/>
      <c r="EB75" s="37"/>
      <c r="EC75" s="37"/>
      <c r="EE75" s="937"/>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G75" s="938"/>
      <c r="II75" s="938"/>
      <c r="IK75" s="938"/>
      <c r="IM75" s="938"/>
      <c r="IO75" s="938"/>
      <c r="IQ75" s="938"/>
      <c r="IS75" s="938"/>
      <c r="IT75" s="938"/>
      <c r="IU75" s="938"/>
      <c r="IV75" s="938"/>
      <c r="IW75" s="938"/>
      <c r="IX75" s="938"/>
      <c r="IY75" s="938"/>
      <c r="IZ75" s="938"/>
      <c r="JA75" s="938"/>
      <c r="JB75" s="938"/>
      <c r="JC75" s="938"/>
      <c r="JD75" s="938"/>
      <c r="JE75" s="938"/>
      <c r="JF75" s="938"/>
      <c r="JG75" s="938"/>
      <c r="JH75" s="938"/>
      <c r="JI75" s="938"/>
      <c r="JJ75" s="938"/>
      <c r="JK75" s="938"/>
      <c r="JL75" s="938"/>
      <c r="JM75" s="938"/>
      <c r="JN75" s="938"/>
      <c r="JO75" s="938"/>
      <c r="JP75" s="938"/>
      <c r="JQ75" s="938"/>
      <c r="JR75" s="932"/>
      <c r="JS75" s="938"/>
      <c r="JU75" s="939"/>
      <c r="JV75" s="938"/>
      <c r="JW75" s="938"/>
      <c r="JX75" s="938"/>
      <c r="JZ75" s="940"/>
      <c r="KA75" s="940"/>
      <c r="KB75" s="940"/>
      <c r="KC75" s="940"/>
      <c r="KD75" s="940"/>
      <c r="KE75" s="940"/>
      <c r="KF75" s="940"/>
      <c r="KG75" s="940"/>
      <c r="KH75" s="940"/>
      <c r="KI75" s="940"/>
      <c r="KJ75" s="940"/>
      <c r="KK75" s="940"/>
      <c r="KL75" s="940"/>
      <c r="KM75" s="940"/>
      <c r="KN75" s="940"/>
      <c r="KO75" s="940"/>
      <c r="KP75" s="940"/>
      <c r="KQ75" s="940"/>
      <c r="KR75" s="940"/>
      <c r="KS75" s="940"/>
      <c r="KT75" s="940"/>
      <c r="KU75" s="940"/>
      <c r="KV75" s="940"/>
      <c r="KW75" s="940"/>
      <c r="KX75" s="940"/>
      <c r="KY75" s="940"/>
      <c r="KZ75" s="940"/>
      <c r="LA75" s="940"/>
      <c r="LB75" s="940"/>
      <c r="LC75" s="940"/>
      <c r="LD75" s="940"/>
      <c r="LE75" s="940"/>
      <c r="LF75" s="940"/>
      <c r="LG75" s="940"/>
      <c r="LH75" s="940"/>
      <c r="LI75" s="940"/>
      <c r="LJ75" s="940"/>
      <c r="LK75" s="940"/>
      <c r="LL75" s="940"/>
      <c r="LM75" s="940"/>
      <c r="LN75" s="940"/>
      <c r="LO75" s="940"/>
      <c r="LP75" s="940"/>
      <c r="LQ75" s="940"/>
      <c r="LR75" s="940"/>
      <c r="LS75" s="940"/>
      <c r="LT75" s="940"/>
      <c r="LU75" s="940"/>
      <c r="LV75" s="940"/>
      <c r="LW75" s="940"/>
      <c r="LX75" s="940"/>
      <c r="LY75" s="940"/>
      <c r="LZ75" s="940"/>
      <c r="MA75" s="940"/>
      <c r="MB75" s="940"/>
      <c r="MC75" s="940"/>
      <c r="MD75" s="940"/>
      <c r="ME75" s="940"/>
      <c r="MF75" s="940"/>
    </row>
    <row r="76" spans="1:380" s="462" customFormat="1" ht="15" hidden="1" customHeight="1" outlineLevel="1" x14ac:dyDescent="0.25">
      <c r="A76" s="1229">
        <v>39913</v>
      </c>
      <c r="B76" s="1229"/>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P76" s="932"/>
      <c r="DQ76" s="37"/>
      <c r="DR76" s="932"/>
      <c r="DS76" s="37"/>
      <c r="DT76" s="932"/>
      <c r="DU76" s="37"/>
      <c r="DV76" s="932"/>
      <c r="DW76" s="37"/>
      <c r="DX76" s="932"/>
      <c r="DY76" s="932"/>
      <c r="DZ76" s="932"/>
      <c r="EA76" s="932"/>
      <c r="EB76" s="37"/>
      <c r="EC76" s="37"/>
      <c r="EE76" s="937"/>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G76" s="938"/>
      <c r="II76" s="938"/>
      <c r="IK76" s="938"/>
      <c r="IM76" s="938"/>
      <c r="IO76" s="938"/>
      <c r="IQ76" s="938"/>
      <c r="IS76" s="938"/>
      <c r="IT76" s="938"/>
      <c r="IU76" s="938"/>
      <c r="IV76" s="938"/>
      <c r="IW76" s="938"/>
      <c r="IX76" s="938"/>
      <c r="IY76" s="938"/>
      <c r="IZ76" s="938"/>
      <c r="JA76" s="938"/>
      <c r="JB76" s="938"/>
      <c r="JC76" s="938"/>
      <c r="JD76" s="938"/>
      <c r="JE76" s="938"/>
      <c r="JF76" s="938"/>
      <c r="JG76" s="938"/>
      <c r="JH76" s="938"/>
      <c r="JI76" s="938"/>
      <c r="JJ76" s="938"/>
      <c r="JK76" s="938"/>
      <c r="JL76" s="938"/>
      <c r="JM76" s="938"/>
      <c r="JN76" s="938"/>
      <c r="JO76" s="938"/>
      <c r="JP76" s="938"/>
      <c r="JQ76" s="938"/>
      <c r="JR76" s="932"/>
      <c r="JS76" s="938"/>
      <c r="JU76" s="939"/>
      <c r="JV76" s="938"/>
      <c r="JW76" s="938"/>
      <c r="JX76" s="938"/>
      <c r="JZ76" s="940"/>
      <c r="KA76" s="940"/>
      <c r="KB76" s="940"/>
      <c r="KC76" s="940"/>
      <c r="KD76" s="940"/>
      <c r="KE76" s="940"/>
      <c r="KF76" s="940"/>
      <c r="KG76" s="940"/>
      <c r="KH76" s="940"/>
      <c r="KI76" s="940"/>
      <c r="KJ76" s="940"/>
      <c r="KK76" s="940"/>
      <c r="KL76" s="940"/>
      <c r="KM76" s="940"/>
      <c r="KN76" s="940"/>
      <c r="KO76" s="940"/>
      <c r="KP76" s="940"/>
      <c r="KQ76" s="940"/>
      <c r="KR76" s="940"/>
      <c r="KS76" s="940"/>
      <c r="KT76" s="940"/>
      <c r="KU76" s="940"/>
      <c r="KV76" s="940"/>
      <c r="KW76" s="940"/>
      <c r="KX76" s="940"/>
      <c r="KY76" s="940"/>
      <c r="KZ76" s="940"/>
      <c r="LA76" s="940"/>
      <c r="LB76" s="940"/>
      <c r="LC76" s="940"/>
      <c r="LD76" s="940"/>
      <c r="LE76" s="940"/>
      <c r="LF76" s="940"/>
      <c r="LG76" s="940"/>
      <c r="LH76" s="940"/>
      <c r="LI76" s="940"/>
      <c r="LJ76" s="940"/>
      <c r="LK76" s="940"/>
      <c r="LL76" s="940"/>
      <c r="LM76" s="940"/>
      <c r="LN76" s="940"/>
      <c r="LO76" s="940"/>
      <c r="LP76" s="940"/>
      <c r="LQ76" s="940"/>
      <c r="LR76" s="940"/>
      <c r="LS76" s="940"/>
      <c r="LT76" s="940"/>
      <c r="LU76" s="940"/>
      <c r="LV76" s="940"/>
      <c r="LW76" s="940"/>
      <c r="LX76" s="940"/>
      <c r="LY76" s="940"/>
      <c r="LZ76" s="940"/>
      <c r="MA76" s="940"/>
      <c r="MB76" s="940"/>
      <c r="MC76" s="940"/>
      <c r="MD76" s="940"/>
      <c r="ME76" s="940"/>
      <c r="MF76" s="940"/>
    </row>
    <row r="77" spans="1:380" s="462" customFormat="1" ht="15" hidden="1" customHeight="1" outlineLevel="1" x14ac:dyDescent="0.25">
      <c r="A77" s="1229">
        <v>39958</v>
      </c>
      <c r="B77" s="1229"/>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P77" s="932"/>
      <c r="DQ77" s="37"/>
      <c r="DR77" s="932"/>
      <c r="DS77" s="37"/>
      <c r="DT77" s="932"/>
      <c r="DU77" s="37"/>
      <c r="DV77" s="932"/>
      <c r="DW77" s="37"/>
      <c r="DX77" s="932"/>
      <c r="DY77" s="932"/>
      <c r="DZ77" s="932"/>
      <c r="EA77" s="932"/>
      <c r="EB77" s="37"/>
      <c r="EC77" s="37"/>
      <c r="EE77" s="937"/>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G77" s="938"/>
      <c r="II77" s="938"/>
      <c r="IK77" s="938"/>
      <c r="IM77" s="938"/>
      <c r="IO77" s="938"/>
      <c r="IQ77" s="938"/>
      <c r="IS77" s="938"/>
      <c r="IT77" s="938"/>
      <c r="IU77" s="938"/>
      <c r="IV77" s="938"/>
      <c r="IW77" s="938"/>
      <c r="IX77" s="938"/>
      <c r="IY77" s="938"/>
      <c r="IZ77" s="938"/>
      <c r="JA77" s="938"/>
      <c r="JB77" s="938"/>
      <c r="JC77" s="938"/>
      <c r="JD77" s="938"/>
      <c r="JE77" s="938"/>
      <c r="JF77" s="938"/>
      <c r="JG77" s="938"/>
      <c r="JH77" s="938"/>
      <c r="JI77" s="938"/>
      <c r="JJ77" s="938"/>
      <c r="JK77" s="938"/>
      <c r="JL77" s="938"/>
      <c r="JM77" s="938"/>
      <c r="JN77" s="938"/>
      <c r="JO77" s="938"/>
      <c r="JP77" s="938"/>
      <c r="JQ77" s="938"/>
      <c r="JR77" s="932"/>
      <c r="JS77" s="938"/>
      <c r="JU77" s="939"/>
      <c r="JV77" s="938"/>
      <c r="JW77" s="938"/>
      <c r="JX77" s="938"/>
      <c r="JZ77" s="940"/>
      <c r="KA77" s="940"/>
      <c r="KB77" s="940"/>
      <c r="KC77" s="940"/>
      <c r="KD77" s="940"/>
      <c r="KE77" s="940"/>
      <c r="KF77" s="940"/>
      <c r="KG77" s="940"/>
      <c r="KH77" s="940"/>
      <c r="KI77" s="940"/>
      <c r="KJ77" s="940"/>
      <c r="KK77" s="940"/>
      <c r="KL77" s="940"/>
      <c r="KM77" s="940"/>
      <c r="KN77" s="940"/>
      <c r="KO77" s="940"/>
      <c r="KP77" s="940"/>
      <c r="KQ77" s="940"/>
      <c r="KR77" s="940"/>
      <c r="KS77" s="940"/>
      <c r="KT77" s="940"/>
      <c r="KU77" s="940"/>
      <c r="KV77" s="940"/>
      <c r="KW77" s="940"/>
      <c r="KX77" s="940"/>
      <c r="KY77" s="940"/>
      <c r="KZ77" s="940"/>
      <c r="LA77" s="940"/>
      <c r="LB77" s="940"/>
      <c r="LC77" s="940"/>
      <c r="LD77" s="940"/>
      <c r="LE77" s="940"/>
      <c r="LF77" s="940"/>
      <c r="LG77" s="940"/>
      <c r="LH77" s="940"/>
      <c r="LI77" s="940"/>
      <c r="LJ77" s="940"/>
      <c r="LK77" s="940"/>
      <c r="LL77" s="940"/>
      <c r="LM77" s="940"/>
      <c r="LN77" s="940"/>
      <c r="LO77" s="940"/>
      <c r="LP77" s="940"/>
      <c r="LQ77" s="940"/>
      <c r="LR77" s="940"/>
      <c r="LS77" s="940"/>
      <c r="LT77" s="940"/>
      <c r="LU77" s="940"/>
      <c r="LV77" s="940"/>
      <c r="LW77" s="940"/>
      <c r="LX77" s="940"/>
      <c r="LY77" s="940"/>
      <c r="LZ77" s="940"/>
      <c r="MA77" s="940"/>
      <c r="MB77" s="940"/>
      <c r="MC77" s="940"/>
      <c r="MD77" s="940"/>
      <c r="ME77" s="940"/>
      <c r="MF77" s="940"/>
    </row>
    <row r="78" spans="1:380" s="462" customFormat="1" ht="15" hidden="1" customHeight="1" outlineLevel="1" x14ac:dyDescent="0.25">
      <c r="A78" s="1229">
        <v>39997</v>
      </c>
      <c r="B78" s="1229"/>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P78" s="932"/>
      <c r="DQ78" s="37"/>
      <c r="DR78" s="932"/>
      <c r="DS78" s="37"/>
      <c r="DT78" s="932"/>
      <c r="DU78" s="37"/>
      <c r="DV78" s="932"/>
      <c r="DW78" s="37"/>
      <c r="DX78" s="932"/>
      <c r="DY78" s="932"/>
      <c r="DZ78" s="932"/>
      <c r="EA78" s="932"/>
      <c r="EB78" s="37"/>
      <c r="EC78" s="37"/>
      <c r="EE78" s="937"/>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G78" s="938"/>
      <c r="II78" s="938"/>
      <c r="IK78" s="938"/>
      <c r="IM78" s="938"/>
      <c r="IO78" s="938"/>
      <c r="IQ78" s="938"/>
      <c r="IS78" s="938"/>
      <c r="IT78" s="938"/>
      <c r="IU78" s="938"/>
      <c r="IV78" s="938"/>
      <c r="IW78" s="938"/>
      <c r="IX78" s="938"/>
      <c r="IY78" s="938"/>
      <c r="IZ78" s="938"/>
      <c r="JA78" s="938"/>
      <c r="JB78" s="938"/>
      <c r="JC78" s="938"/>
      <c r="JD78" s="938"/>
      <c r="JE78" s="938"/>
      <c r="JF78" s="938"/>
      <c r="JG78" s="938"/>
      <c r="JH78" s="938"/>
      <c r="JI78" s="938"/>
      <c r="JJ78" s="938"/>
      <c r="JK78" s="938"/>
      <c r="JL78" s="938"/>
      <c r="JM78" s="938"/>
      <c r="JN78" s="938"/>
      <c r="JO78" s="938"/>
      <c r="JP78" s="938"/>
      <c r="JQ78" s="938"/>
      <c r="JR78" s="932"/>
      <c r="JS78" s="938"/>
      <c r="JU78" s="939"/>
      <c r="JV78" s="938"/>
      <c r="JW78" s="938"/>
      <c r="JX78" s="938"/>
      <c r="JZ78" s="940"/>
      <c r="KA78" s="940"/>
      <c r="KB78" s="940"/>
      <c r="KC78" s="940"/>
      <c r="KD78" s="940"/>
      <c r="KE78" s="940"/>
      <c r="KF78" s="940"/>
      <c r="KG78" s="940"/>
      <c r="KH78" s="940"/>
      <c r="KI78" s="940"/>
      <c r="KJ78" s="940"/>
      <c r="KK78" s="940"/>
      <c r="KL78" s="940"/>
      <c r="KM78" s="940"/>
      <c r="KN78" s="940"/>
      <c r="KO78" s="940"/>
      <c r="KP78" s="940"/>
      <c r="KQ78" s="940"/>
      <c r="KR78" s="940"/>
      <c r="KS78" s="940"/>
      <c r="KT78" s="940"/>
      <c r="KU78" s="940"/>
      <c r="KV78" s="940"/>
      <c r="KW78" s="940"/>
      <c r="KX78" s="940"/>
      <c r="KY78" s="940"/>
      <c r="KZ78" s="940"/>
      <c r="LA78" s="940"/>
      <c r="LB78" s="940"/>
      <c r="LC78" s="940"/>
      <c r="LD78" s="940"/>
      <c r="LE78" s="940"/>
      <c r="LF78" s="940"/>
      <c r="LG78" s="940"/>
      <c r="LH78" s="940"/>
      <c r="LI78" s="940"/>
      <c r="LJ78" s="940"/>
      <c r="LK78" s="940"/>
      <c r="LL78" s="940"/>
      <c r="LM78" s="940"/>
      <c r="LN78" s="940"/>
      <c r="LO78" s="940"/>
      <c r="LP78" s="940"/>
      <c r="LQ78" s="940"/>
      <c r="LR78" s="940"/>
      <c r="LS78" s="940"/>
      <c r="LT78" s="940"/>
      <c r="LU78" s="940"/>
      <c r="LV78" s="940"/>
      <c r="LW78" s="940"/>
      <c r="LX78" s="940"/>
      <c r="LY78" s="940"/>
      <c r="LZ78" s="940"/>
      <c r="MA78" s="940"/>
      <c r="MB78" s="940"/>
      <c r="MC78" s="940"/>
      <c r="MD78" s="940"/>
      <c r="ME78" s="940"/>
      <c r="MF78" s="940"/>
    </row>
    <row r="79" spans="1:380" s="462" customFormat="1" ht="15" hidden="1" customHeight="1" outlineLevel="1" x14ac:dyDescent="0.25">
      <c r="A79" s="1229">
        <v>40063</v>
      </c>
      <c r="B79" s="1229"/>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P79" s="932"/>
      <c r="DQ79" s="37"/>
      <c r="DR79" s="932"/>
      <c r="DS79" s="37"/>
      <c r="DT79" s="932"/>
      <c r="DU79" s="37"/>
      <c r="DV79" s="932"/>
      <c r="DW79" s="37"/>
      <c r="DX79" s="932"/>
      <c r="DY79" s="932"/>
      <c r="DZ79" s="932"/>
      <c r="EA79" s="932"/>
      <c r="EB79" s="37"/>
      <c r="EC79" s="37"/>
      <c r="EE79" s="937"/>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G79" s="938"/>
      <c r="II79" s="938"/>
      <c r="IK79" s="938"/>
      <c r="IM79" s="938"/>
      <c r="IO79" s="938"/>
      <c r="IQ79" s="938"/>
      <c r="IS79" s="938"/>
      <c r="IT79" s="938"/>
      <c r="IU79" s="938"/>
      <c r="IV79" s="938"/>
      <c r="IW79" s="938"/>
      <c r="IX79" s="938"/>
      <c r="IY79" s="938"/>
      <c r="IZ79" s="938"/>
      <c r="JA79" s="938"/>
      <c r="JB79" s="938"/>
      <c r="JC79" s="938"/>
      <c r="JD79" s="938"/>
      <c r="JE79" s="938"/>
      <c r="JF79" s="938"/>
      <c r="JG79" s="938"/>
      <c r="JH79" s="938"/>
      <c r="JI79" s="938"/>
      <c r="JJ79" s="938"/>
      <c r="JK79" s="938"/>
      <c r="JL79" s="938"/>
      <c r="JM79" s="938"/>
      <c r="JN79" s="938"/>
      <c r="JO79" s="938"/>
      <c r="JP79" s="938"/>
      <c r="JQ79" s="938"/>
      <c r="JR79" s="932"/>
      <c r="JS79" s="938"/>
      <c r="JU79" s="939"/>
      <c r="JV79" s="938"/>
      <c r="JW79" s="938"/>
      <c r="JX79" s="938"/>
      <c r="JZ79" s="940"/>
      <c r="KA79" s="940"/>
      <c r="KB79" s="940"/>
      <c r="KC79" s="940"/>
      <c r="KD79" s="940"/>
      <c r="KE79" s="940"/>
      <c r="KF79" s="940"/>
      <c r="KG79" s="940"/>
      <c r="KH79" s="940"/>
      <c r="KI79" s="940"/>
      <c r="KJ79" s="940"/>
      <c r="KK79" s="940"/>
      <c r="KL79" s="940"/>
      <c r="KM79" s="940"/>
      <c r="KN79" s="940"/>
      <c r="KO79" s="940"/>
      <c r="KP79" s="940"/>
      <c r="KQ79" s="940"/>
      <c r="KR79" s="940"/>
      <c r="KS79" s="940"/>
      <c r="KT79" s="940"/>
      <c r="KU79" s="940"/>
      <c r="KV79" s="940"/>
      <c r="KW79" s="940"/>
      <c r="KX79" s="940"/>
      <c r="KY79" s="940"/>
      <c r="KZ79" s="940"/>
      <c r="LA79" s="940"/>
      <c r="LB79" s="940"/>
      <c r="LC79" s="940"/>
      <c r="LD79" s="940"/>
      <c r="LE79" s="940"/>
      <c r="LF79" s="940"/>
      <c r="LG79" s="940"/>
      <c r="LH79" s="940"/>
      <c r="LI79" s="940"/>
      <c r="LJ79" s="940"/>
      <c r="LK79" s="940"/>
      <c r="LL79" s="940"/>
      <c r="LM79" s="940"/>
      <c r="LN79" s="940"/>
      <c r="LO79" s="940"/>
      <c r="LP79" s="940"/>
      <c r="LQ79" s="940"/>
      <c r="LR79" s="940"/>
      <c r="LS79" s="940"/>
      <c r="LT79" s="940"/>
      <c r="LU79" s="940"/>
      <c r="LV79" s="940"/>
      <c r="LW79" s="940"/>
      <c r="LX79" s="940"/>
      <c r="LY79" s="940"/>
      <c r="LZ79" s="940"/>
      <c r="MA79" s="940"/>
      <c r="MB79" s="940"/>
      <c r="MC79" s="940"/>
      <c r="MD79" s="940"/>
      <c r="ME79" s="940"/>
      <c r="MF79" s="940"/>
    </row>
    <row r="80" spans="1:380" s="462" customFormat="1" ht="15" hidden="1" customHeight="1" outlineLevel="1" x14ac:dyDescent="0.25">
      <c r="A80" s="1229">
        <v>40128</v>
      </c>
      <c r="B80" s="1229"/>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P80" s="932"/>
      <c r="DQ80" s="37"/>
      <c r="DR80" s="932"/>
      <c r="DS80" s="37"/>
      <c r="DT80" s="932"/>
      <c r="DU80" s="37"/>
      <c r="DV80" s="932"/>
      <c r="DW80" s="37"/>
      <c r="DX80" s="932"/>
      <c r="DY80" s="932"/>
      <c r="DZ80" s="932"/>
      <c r="EA80" s="932"/>
      <c r="EB80" s="37"/>
      <c r="EC80" s="37"/>
      <c r="EE80" s="937"/>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G80" s="938"/>
      <c r="II80" s="938"/>
      <c r="IK80" s="938"/>
      <c r="IM80" s="938"/>
      <c r="IO80" s="938"/>
      <c r="IQ80" s="938"/>
      <c r="IS80" s="938"/>
      <c r="IT80" s="938"/>
      <c r="IU80" s="938"/>
      <c r="IV80" s="938"/>
      <c r="IW80" s="938"/>
      <c r="IX80" s="938"/>
      <c r="IY80" s="938"/>
      <c r="IZ80" s="938"/>
      <c r="JA80" s="938"/>
      <c r="JB80" s="938"/>
      <c r="JC80" s="938"/>
      <c r="JD80" s="938"/>
      <c r="JE80" s="938"/>
      <c r="JF80" s="938"/>
      <c r="JG80" s="938"/>
      <c r="JH80" s="938"/>
      <c r="JI80" s="938"/>
      <c r="JJ80" s="938"/>
      <c r="JK80" s="938"/>
      <c r="JL80" s="938"/>
      <c r="JM80" s="938"/>
      <c r="JN80" s="938"/>
      <c r="JO80" s="938"/>
      <c r="JP80" s="938"/>
      <c r="JQ80" s="938"/>
      <c r="JR80" s="932"/>
      <c r="JS80" s="938"/>
      <c r="JU80" s="939"/>
      <c r="JV80" s="938"/>
      <c r="JW80" s="938"/>
      <c r="JX80" s="938"/>
      <c r="JZ80" s="940"/>
      <c r="KA80" s="940"/>
      <c r="KB80" s="940"/>
      <c r="KC80" s="940"/>
      <c r="KD80" s="940"/>
      <c r="KE80" s="940"/>
      <c r="KF80" s="940"/>
      <c r="KG80" s="940"/>
      <c r="KH80" s="940"/>
      <c r="KI80" s="940"/>
      <c r="KJ80" s="940"/>
      <c r="KK80" s="940"/>
      <c r="KL80" s="940"/>
      <c r="KM80" s="940"/>
      <c r="KN80" s="940"/>
      <c r="KO80" s="940"/>
      <c r="KP80" s="940"/>
      <c r="KQ80" s="940"/>
      <c r="KR80" s="940"/>
      <c r="KS80" s="940"/>
      <c r="KT80" s="940"/>
      <c r="KU80" s="940"/>
      <c r="KV80" s="940"/>
      <c r="KW80" s="940"/>
      <c r="KX80" s="940"/>
      <c r="KY80" s="940"/>
      <c r="KZ80" s="940"/>
      <c r="LA80" s="940"/>
      <c r="LB80" s="940"/>
      <c r="LC80" s="940"/>
      <c r="LD80" s="940"/>
      <c r="LE80" s="940"/>
      <c r="LF80" s="940"/>
      <c r="LG80" s="940"/>
      <c r="LH80" s="940"/>
      <c r="LI80" s="940"/>
      <c r="LJ80" s="940"/>
      <c r="LK80" s="940"/>
      <c r="LL80" s="940"/>
      <c r="LM80" s="940"/>
      <c r="LN80" s="940"/>
      <c r="LO80" s="940"/>
      <c r="LP80" s="940"/>
      <c r="LQ80" s="940"/>
      <c r="LR80" s="940"/>
      <c r="LS80" s="940"/>
      <c r="LT80" s="940"/>
      <c r="LU80" s="940"/>
      <c r="LV80" s="940"/>
      <c r="LW80" s="940"/>
      <c r="LX80" s="940"/>
      <c r="LY80" s="940"/>
      <c r="LZ80" s="940"/>
      <c r="MA80" s="940"/>
      <c r="MB80" s="940"/>
      <c r="MC80" s="940"/>
      <c r="MD80" s="940"/>
      <c r="ME80" s="940"/>
      <c r="MF80" s="940"/>
    </row>
    <row r="81" spans="1:344" s="462" customFormat="1" ht="15" hidden="1" customHeight="1" outlineLevel="1" x14ac:dyDescent="0.25">
      <c r="A81" s="1229">
        <v>40143</v>
      </c>
      <c r="B81" s="1229"/>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P81" s="932"/>
      <c r="DQ81" s="37"/>
      <c r="DR81" s="932"/>
      <c r="DS81" s="37"/>
      <c r="DT81" s="932"/>
      <c r="DU81" s="37"/>
      <c r="DV81" s="932"/>
      <c r="DW81" s="37"/>
      <c r="DX81" s="932"/>
      <c r="DY81" s="932"/>
      <c r="DZ81" s="932"/>
      <c r="EA81" s="932"/>
      <c r="EB81" s="37"/>
      <c r="EC81" s="37"/>
      <c r="EE81" s="937"/>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G81" s="938"/>
      <c r="II81" s="938"/>
      <c r="IK81" s="938"/>
      <c r="IM81" s="938"/>
      <c r="IO81" s="938"/>
      <c r="IQ81" s="938"/>
      <c r="IS81" s="938"/>
      <c r="IT81" s="938"/>
      <c r="IU81" s="938"/>
      <c r="IV81" s="938"/>
      <c r="IW81" s="938"/>
      <c r="IX81" s="938"/>
      <c r="IY81" s="938"/>
      <c r="IZ81" s="938"/>
      <c r="JA81" s="938"/>
      <c r="JB81" s="938"/>
      <c r="JC81" s="938"/>
      <c r="JD81" s="938"/>
      <c r="JE81" s="938"/>
      <c r="JF81" s="938"/>
      <c r="JG81" s="938"/>
      <c r="JH81" s="938"/>
      <c r="JI81" s="938"/>
      <c r="JJ81" s="938"/>
      <c r="JK81" s="938"/>
      <c r="JL81" s="938"/>
      <c r="JM81" s="938"/>
      <c r="JN81" s="938"/>
      <c r="JO81" s="938"/>
      <c r="JP81" s="938"/>
      <c r="JQ81" s="938"/>
      <c r="JR81" s="932"/>
      <c r="JS81" s="938"/>
      <c r="JU81" s="939"/>
      <c r="JV81" s="938"/>
      <c r="JW81" s="938"/>
      <c r="JX81" s="938"/>
      <c r="JZ81" s="940"/>
      <c r="KA81" s="940"/>
      <c r="KB81" s="940"/>
      <c r="KC81" s="940"/>
      <c r="KD81" s="940"/>
      <c r="KE81" s="940"/>
      <c r="KF81" s="940"/>
      <c r="KG81" s="940"/>
      <c r="KH81" s="940"/>
      <c r="KI81" s="940"/>
      <c r="KJ81" s="940"/>
      <c r="KK81" s="940"/>
      <c r="KL81" s="940"/>
      <c r="KM81" s="940"/>
      <c r="KN81" s="940"/>
      <c r="KO81" s="940"/>
      <c r="KP81" s="940"/>
      <c r="KQ81" s="940"/>
      <c r="KR81" s="940"/>
      <c r="KS81" s="940"/>
      <c r="KT81" s="940"/>
      <c r="KU81" s="940"/>
      <c r="KV81" s="940"/>
      <c r="KW81" s="940"/>
      <c r="KX81" s="940"/>
      <c r="KY81" s="940"/>
      <c r="KZ81" s="940"/>
      <c r="LA81" s="940"/>
      <c r="LB81" s="940"/>
      <c r="LC81" s="940"/>
      <c r="LD81" s="940"/>
      <c r="LE81" s="940"/>
      <c r="LF81" s="940"/>
      <c r="LG81" s="940"/>
      <c r="LH81" s="940"/>
      <c r="LI81" s="940"/>
      <c r="LJ81" s="940"/>
      <c r="LK81" s="940"/>
      <c r="LL81" s="940"/>
      <c r="LM81" s="940"/>
      <c r="LN81" s="940"/>
      <c r="LO81" s="940"/>
      <c r="LP81" s="940"/>
      <c r="LQ81" s="940"/>
      <c r="LR81" s="940"/>
      <c r="LS81" s="940"/>
      <c r="LT81" s="940"/>
      <c r="LU81" s="940"/>
      <c r="LV81" s="940"/>
      <c r="LW81" s="940"/>
      <c r="LX81" s="940"/>
      <c r="LY81" s="940"/>
      <c r="LZ81" s="940"/>
      <c r="MA81" s="940"/>
      <c r="MB81" s="940"/>
      <c r="MC81" s="940"/>
      <c r="MD81" s="940"/>
      <c r="ME81" s="940"/>
      <c r="MF81" s="940"/>
    </row>
    <row r="82" spans="1:344" s="462" customFormat="1" ht="15" hidden="1" customHeight="1" outlineLevel="1" x14ac:dyDescent="0.25">
      <c r="A82" s="1229">
        <v>40144</v>
      </c>
      <c r="B82" s="1229"/>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P82" s="932"/>
      <c r="DQ82" s="37"/>
      <c r="DR82" s="932"/>
      <c r="DS82" s="37"/>
      <c r="DT82" s="932"/>
      <c r="DU82" s="37"/>
      <c r="DV82" s="932"/>
      <c r="DW82" s="37"/>
      <c r="DX82" s="932"/>
      <c r="DY82" s="932"/>
      <c r="DZ82" s="932"/>
      <c r="EA82" s="932"/>
      <c r="EB82" s="37"/>
      <c r="EC82" s="37"/>
      <c r="EE82" s="937"/>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G82" s="938"/>
      <c r="II82" s="938"/>
      <c r="IK82" s="938"/>
      <c r="IM82" s="938"/>
      <c r="IO82" s="938"/>
      <c r="IQ82" s="938"/>
      <c r="IS82" s="938"/>
      <c r="IT82" s="938"/>
      <c r="IU82" s="938"/>
      <c r="IV82" s="938"/>
      <c r="IW82" s="938"/>
      <c r="IX82" s="938"/>
      <c r="IY82" s="938"/>
      <c r="IZ82" s="938"/>
      <c r="JA82" s="938"/>
      <c r="JB82" s="938"/>
      <c r="JC82" s="938"/>
      <c r="JD82" s="938"/>
      <c r="JE82" s="938"/>
      <c r="JF82" s="938"/>
      <c r="JG82" s="938"/>
      <c r="JH82" s="938"/>
      <c r="JI82" s="938"/>
      <c r="JJ82" s="938"/>
      <c r="JK82" s="938"/>
      <c r="JL82" s="938"/>
      <c r="JM82" s="938"/>
      <c r="JN82" s="938"/>
      <c r="JO82" s="938"/>
      <c r="JP82" s="938"/>
      <c r="JQ82" s="938"/>
      <c r="JR82" s="932"/>
      <c r="JS82" s="938"/>
      <c r="JU82" s="939"/>
      <c r="JV82" s="938"/>
      <c r="JW82" s="938"/>
      <c r="JX82" s="938"/>
      <c r="JZ82" s="940"/>
      <c r="KA82" s="940"/>
      <c r="KB82" s="940"/>
      <c r="KC82" s="940"/>
      <c r="KD82" s="940"/>
      <c r="KE82" s="940"/>
      <c r="KF82" s="940"/>
      <c r="KG82" s="940"/>
      <c r="KH82" s="940"/>
      <c r="KI82" s="940"/>
      <c r="KJ82" s="940"/>
      <c r="KK82" s="940"/>
      <c r="KL82" s="940"/>
      <c r="KM82" s="940"/>
      <c r="KN82" s="940"/>
      <c r="KO82" s="940"/>
      <c r="KP82" s="940"/>
      <c r="KQ82" s="940"/>
      <c r="KR82" s="940"/>
      <c r="KS82" s="940"/>
      <c r="KT82" s="940"/>
      <c r="KU82" s="940"/>
      <c r="KV82" s="940"/>
      <c r="KW82" s="940"/>
      <c r="KX82" s="940"/>
      <c r="KY82" s="940"/>
      <c r="KZ82" s="940"/>
      <c r="LA82" s="940"/>
      <c r="LB82" s="940"/>
      <c r="LC82" s="940"/>
      <c r="LD82" s="940"/>
      <c r="LE82" s="940"/>
      <c r="LF82" s="940"/>
      <c r="LG82" s="940"/>
      <c r="LH82" s="940"/>
      <c r="LI82" s="940"/>
      <c r="LJ82" s="940"/>
      <c r="LK82" s="940"/>
      <c r="LL82" s="940"/>
      <c r="LM82" s="940"/>
      <c r="LN82" s="940"/>
      <c r="LO82" s="940"/>
      <c r="LP82" s="940"/>
      <c r="LQ82" s="940"/>
      <c r="LR82" s="940"/>
      <c r="LS82" s="940"/>
      <c r="LT82" s="940"/>
      <c r="LU82" s="940"/>
      <c r="LV82" s="940"/>
      <c r="LW82" s="940"/>
      <c r="LX82" s="940"/>
      <c r="LY82" s="940"/>
      <c r="LZ82" s="940"/>
      <c r="MA82" s="940"/>
      <c r="MB82" s="940"/>
      <c r="MC82" s="940"/>
      <c r="MD82" s="940"/>
      <c r="ME82" s="940"/>
      <c r="MF82" s="940"/>
    </row>
    <row r="83" spans="1:344" s="462" customFormat="1" ht="15" hidden="1" customHeight="1" outlineLevel="1" x14ac:dyDescent="0.25">
      <c r="A83" s="1229">
        <v>40171</v>
      </c>
      <c r="B83" s="1229"/>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P83" s="932"/>
      <c r="DQ83" s="37"/>
      <c r="DR83" s="932"/>
      <c r="DS83" s="37"/>
      <c r="DT83" s="932"/>
      <c r="DU83" s="37"/>
      <c r="DV83" s="932"/>
      <c r="DW83" s="37"/>
      <c r="DX83" s="932"/>
      <c r="DY83" s="932"/>
      <c r="DZ83" s="932"/>
      <c r="EA83" s="932"/>
      <c r="EB83" s="37"/>
      <c r="EC83" s="37"/>
      <c r="EE83" s="937"/>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G83" s="938"/>
      <c r="II83" s="938"/>
      <c r="IK83" s="938"/>
      <c r="IM83" s="938"/>
      <c r="IO83" s="938"/>
      <c r="IQ83" s="938"/>
      <c r="IS83" s="938"/>
      <c r="IT83" s="938"/>
      <c r="IU83" s="938"/>
      <c r="IV83" s="938"/>
      <c r="IW83" s="938"/>
      <c r="IX83" s="938"/>
      <c r="IY83" s="938"/>
      <c r="IZ83" s="938"/>
      <c r="JA83" s="938"/>
      <c r="JB83" s="938"/>
      <c r="JC83" s="938"/>
      <c r="JD83" s="938"/>
      <c r="JE83" s="938"/>
      <c r="JF83" s="938"/>
      <c r="JG83" s="938"/>
      <c r="JH83" s="938"/>
      <c r="JI83" s="938"/>
      <c r="JJ83" s="938"/>
      <c r="JK83" s="938"/>
      <c r="JL83" s="938"/>
      <c r="JM83" s="938"/>
      <c r="JN83" s="938"/>
      <c r="JO83" s="938"/>
      <c r="JP83" s="938"/>
      <c r="JQ83" s="938"/>
      <c r="JR83" s="932"/>
      <c r="JS83" s="938"/>
      <c r="JU83" s="939"/>
      <c r="JV83" s="938"/>
      <c r="JW83" s="938"/>
      <c r="JX83" s="938"/>
      <c r="JZ83" s="940"/>
      <c r="KA83" s="940"/>
      <c r="KB83" s="940"/>
      <c r="KC83" s="940"/>
      <c r="KD83" s="940"/>
      <c r="KE83" s="940"/>
      <c r="KF83" s="940"/>
      <c r="KG83" s="940"/>
      <c r="KH83" s="940"/>
      <c r="KI83" s="940"/>
      <c r="KJ83" s="940"/>
      <c r="KK83" s="940"/>
      <c r="KL83" s="940"/>
      <c r="KM83" s="940"/>
      <c r="KN83" s="940"/>
      <c r="KO83" s="940"/>
      <c r="KP83" s="940"/>
      <c r="KQ83" s="940"/>
      <c r="KR83" s="940"/>
      <c r="KS83" s="940"/>
      <c r="KT83" s="940"/>
      <c r="KU83" s="940"/>
      <c r="KV83" s="940"/>
      <c r="KW83" s="940"/>
      <c r="KX83" s="940"/>
      <c r="KY83" s="940"/>
      <c r="KZ83" s="940"/>
      <c r="LA83" s="940"/>
      <c r="LB83" s="940"/>
      <c r="LC83" s="940"/>
      <c r="LD83" s="940"/>
      <c r="LE83" s="940"/>
      <c r="LF83" s="940"/>
      <c r="LG83" s="940"/>
      <c r="LH83" s="940"/>
      <c r="LI83" s="940"/>
      <c r="LJ83" s="940"/>
      <c r="LK83" s="940"/>
      <c r="LL83" s="940"/>
      <c r="LM83" s="940"/>
      <c r="LN83" s="940"/>
      <c r="LO83" s="940"/>
      <c r="LP83" s="940"/>
      <c r="LQ83" s="940"/>
      <c r="LR83" s="940"/>
      <c r="LS83" s="940"/>
      <c r="LT83" s="940"/>
      <c r="LU83" s="940"/>
      <c r="LV83" s="940"/>
      <c r="LW83" s="940"/>
      <c r="LX83" s="940"/>
      <c r="LY83" s="940"/>
      <c r="LZ83" s="940"/>
      <c r="MA83" s="940"/>
      <c r="MB83" s="940"/>
      <c r="MC83" s="940"/>
      <c r="MD83" s="940"/>
      <c r="ME83" s="940"/>
      <c r="MF83" s="940"/>
    </row>
    <row r="84" spans="1:344" s="462" customFormat="1" ht="15" hidden="1" customHeight="1" outlineLevel="1" x14ac:dyDescent="0.25">
      <c r="A84" s="1229">
        <v>40179</v>
      </c>
      <c r="B84" s="1229"/>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P84" s="932"/>
      <c r="DQ84" s="37"/>
      <c r="DR84" s="932"/>
      <c r="DS84" s="37"/>
      <c r="DT84" s="932"/>
      <c r="DU84" s="37"/>
      <c r="DV84" s="932"/>
      <c r="DW84" s="37"/>
      <c r="DX84" s="932"/>
      <c r="DY84" s="932"/>
      <c r="DZ84" s="932"/>
      <c r="EA84" s="932"/>
      <c r="EB84" s="37"/>
      <c r="EC84" s="37"/>
      <c r="EE84" s="937"/>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G84" s="938"/>
      <c r="II84" s="938"/>
      <c r="IK84" s="938"/>
      <c r="IM84" s="938"/>
      <c r="IO84" s="938"/>
      <c r="IQ84" s="938"/>
      <c r="IS84" s="938"/>
      <c r="IT84" s="938"/>
      <c r="IU84" s="938"/>
      <c r="IV84" s="938"/>
      <c r="IW84" s="938"/>
      <c r="IX84" s="938"/>
      <c r="IY84" s="938"/>
      <c r="IZ84" s="938"/>
      <c r="JA84" s="938"/>
      <c r="JB84" s="938"/>
      <c r="JC84" s="938"/>
      <c r="JD84" s="938"/>
      <c r="JE84" s="938"/>
      <c r="JF84" s="938"/>
      <c r="JG84" s="938"/>
      <c r="JH84" s="938"/>
      <c r="JI84" s="938"/>
      <c r="JJ84" s="938"/>
      <c r="JK84" s="938"/>
      <c r="JL84" s="938"/>
      <c r="JM84" s="938"/>
      <c r="JN84" s="938"/>
      <c r="JO84" s="938"/>
      <c r="JP84" s="938"/>
      <c r="JQ84" s="938"/>
      <c r="JR84" s="932"/>
      <c r="JS84" s="938"/>
      <c r="JU84" s="939"/>
      <c r="JV84" s="938"/>
      <c r="JW84" s="938"/>
      <c r="JX84" s="938"/>
      <c r="JZ84" s="940"/>
      <c r="KA84" s="940"/>
      <c r="KB84" s="940"/>
      <c r="KC84" s="940"/>
      <c r="KD84" s="940"/>
      <c r="KE84" s="940"/>
      <c r="KF84" s="940"/>
      <c r="KG84" s="940"/>
      <c r="KH84" s="940"/>
      <c r="KI84" s="940"/>
      <c r="KJ84" s="940"/>
      <c r="KK84" s="940"/>
      <c r="KL84" s="940"/>
      <c r="KM84" s="940"/>
      <c r="KN84" s="940"/>
      <c r="KO84" s="940"/>
      <c r="KP84" s="940"/>
      <c r="KQ84" s="940"/>
      <c r="KR84" s="940"/>
      <c r="KS84" s="940"/>
      <c r="KT84" s="940"/>
      <c r="KU84" s="940"/>
      <c r="KV84" s="940"/>
      <c r="KW84" s="940"/>
      <c r="KX84" s="940"/>
      <c r="KY84" s="940"/>
      <c r="KZ84" s="940"/>
      <c r="LA84" s="940"/>
      <c r="LB84" s="940"/>
      <c r="LC84" s="940"/>
      <c r="LD84" s="940"/>
      <c r="LE84" s="940"/>
      <c r="LF84" s="940"/>
      <c r="LG84" s="940"/>
      <c r="LH84" s="940"/>
      <c r="LI84" s="940"/>
      <c r="LJ84" s="940"/>
      <c r="LK84" s="940"/>
      <c r="LL84" s="940"/>
      <c r="LM84" s="940"/>
      <c r="LN84" s="940"/>
      <c r="LO84" s="940"/>
      <c r="LP84" s="940"/>
      <c r="LQ84" s="940"/>
      <c r="LR84" s="940"/>
      <c r="LS84" s="940"/>
      <c r="LT84" s="940"/>
      <c r="LU84" s="940"/>
      <c r="LV84" s="940"/>
      <c r="LW84" s="940"/>
      <c r="LX84" s="940"/>
      <c r="LY84" s="940"/>
      <c r="LZ84" s="940"/>
      <c r="MA84" s="940"/>
      <c r="MB84" s="940"/>
      <c r="MC84" s="940"/>
      <c r="MD84" s="940"/>
      <c r="ME84" s="940"/>
      <c r="MF84" s="940"/>
    </row>
    <row r="85" spans="1:344" s="462" customFormat="1" ht="15" hidden="1" customHeight="1" outlineLevel="1" x14ac:dyDescent="0.25">
      <c r="A85" s="1229">
        <v>40196</v>
      </c>
      <c r="B85" s="1229"/>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P85" s="932"/>
      <c r="DQ85" s="37"/>
      <c r="DR85" s="932"/>
      <c r="DS85" s="37"/>
      <c r="DT85" s="932"/>
      <c r="DU85" s="37"/>
      <c r="DV85" s="932"/>
      <c r="DW85" s="37"/>
      <c r="DX85" s="932"/>
      <c r="DY85" s="932"/>
      <c r="DZ85" s="932"/>
      <c r="EA85" s="932"/>
      <c r="EB85" s="37"/>
      <c r="EC85" s="37"/>
      <c r="EE85" s="937"/>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G85" s="938"/>
      <c r="II85" s="938"/>
      <c r="IK85" s="938"/>
      <c r="IM85" s="938"/>
      <c r="IO85" s="938"/>
      <c r="IQ85" s="938"/>
      <c r="IS85" s="938"/>
      <c r="IT85" s="938"/>
      <c r="IU85" s="938"/>
      <c r="IV85" s="938"/>
      <c r="IW85" s="938"/>
      <c r="IX85" s="938"/>
      <c r="IY85" s="938"/>
      <c r="IZ85" s="938"/>
      <c r="JA85" s="938"/>
      <c r="JB85" s="938"/>
      <c r="JC85" s="938"/>
      <c r="JD85" s="938"/>
      <c r="JE85" s="938"/>
      <c r="JF85" s="938"/>
      <c r="JG85" s="938"/>
      <c r="JH85" s="938"/>
      <c r="JI85" s="938"/>
      <c r="JJ85" s="938"/>
      <c r="JK85" s="938"/>
      <c r="JL85" s="938"/>
      <c r="JM85" s="938"/>
      <c r="JN85" s="938"/>
      <c r="JO85" s="938"/>
      <c r="JP85" s="938"/>
      <c r="JQ85" s="938"/>
      <c r="JR85" s="932"/>
      <c r="JS85" s="938"/>
      <c r="JU85" s="939"/>
      <c r="JV85" s="938"/>
      <c r="JW85" s="938"/>
      <c r="JX85" s="938"/>
      <c r="JZ85" s="940"/>
      <c r="KA85" s="940"/>
      <c r="KB85" s="940"/>
      <c r="KC85" s="940"/>
      <c r="KD85" s="940"/>
      <c r="KE85" s="940"/>
      <c r="KF85" s="940"/>
      <c r="KG85" s="940"/>
      <c r="KH85" s="940"/>
      <c r="KI85" s="940"/>
      <c r="KJ85" s="940"/>
      <c r="KK85" s="940"/>
      <c r="KL85" s="940"/>
      <c r="KM85" s="940"/>
      <c r="KN85" s="940"/>
      <c r="KO85" s="940"/>
      <c r="KP85" s="940"/>
      <c r="KQ85" s="940"/>
      <c r="KR85" s="940"/>
      <c r="KS85" s="940"/>
      <c r="KT85" s="940"/>
      <c r="KU85" s="940"/>
      <c r="KV85" s="940"/>
      <c r="KW85" s="940"/>
      <c r="KX85" s="940"/>
      <c r="KY85" s="940"/>
      <c r="KZ85" s="940"/>
      <c r="LA85" s="940"/>
      <c r="LB85" s="940"/>
      <c r="LC85" s="940"/>
      <c r="LD85" s="940"/>
      <c r="LE85" s="940"/>
      <c r="LF85" s="940"/>
      <c r="LG85" s="940"/>
      <c r="LH85" s="940"/>
      <c r="LI85" s="940"/>
      <c r="LJ85" s="940"/>
      <c r="LK85" s="940"/>
      <c r="LL85" s="940"/>
      <c r="LM85" s="940"/>
      <c r="LN85" s="940"/>
      <c r="LO85" s="940"/>
      <c r="LP85" s="940"/>
      <c r="LQ85" s="940"/>
      <c r="LR85" s="940"/>
      <c r="LS85" s="940"/>
      <c r="LT85" s="940"/>
      <c r="LU85" s="940"/>
      <c r="LV85" s="940"/>
      <c r="LW85" s="940"/>
      <c r="LX85" s="940"/>
      <c r="LY85" s="940"/>
      <c r="LZ85" s="940"/>
      <c r="MA85" s="940"/>
      <c r="MB85" s="940"/>
      <c r="MC85" s="940"/>
      <c r="MD85" s="940"/>
      <c r="ME85" s="940"/>
      <c r="MF85" s="940"/>
    </row>
    <row r="86" spans="1:344" s="462" customFormat="1" ht="15" hidden="1" customHeight="1" outlineLevel="1" x14ac:dyDescent="0.25">
      <c r="A86" s="1229">
        <v>40219</v>
      </c>
      <c r="B86" s="1229"/>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P86" s="932"/>
      <c r="DQ86" s="37"/>
      <c r="DR86" s="932"/>
      <c r="DS86" s="37"/>
      <c r="DT86" s="932"/>
      <c r="DU86" s="37"/>
      <c r="DV86" s="932"/>
      <c r="DW86" s="37"/>
      <c r="DX86" s="932"/>
      <c r="DY86" s="932"/>
      <c r="DZ86" s="932"/>
      <c r="EA86" s="932"/>
      <c r="EB86" s="37"/>
      <c r="EC86" s="37"/>
      <c r="EE86" s="937"/>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G86" s="938"/>
      <c r="II86" s="938"/>
      <c r="IK86" s="938"/>
      <c r="IM86" s="938"/>
      <c r="IO86" s="938"/>
      <c r="IQ86" s="938"/>
      <c r="IS86" s="938"/>
      <c r="IT86" s="938"/>
      <c r="IU86" s="938"/>
      <c r="IV86" s="938"/>
      <c r="IW86" s="938"/>
      <c r="IX86" s="938"/>
      <c r="IY86" s="938"/>
      <c r="IZ86" s="938"/>
      <c r="JA86" s="938"/>
      <c r="JB86" s="938"/>
      <c r="JC86" s="938"/>
      <c r="JD86" s="938"/>
      <c r="JE86" s="938"/>
      <c r="JF86" s="938"/>
      <c r="JG86" s="938"/>
      <c r="JH86" s="938"/>
      <c r="JI86" s="938"/>
      <c r="JJ86" s="938"/>
      <c r="JK86" s="938"/>
      <c r="JL86" s="938"/>
      <c r="JM86" s="938"/>
      <c r="JN86" s="938"/>
      <c r="JO86" s="938"/>
      <c r="JP86" s="938"/>
      <c r="JQ86" s="938"/>
      <c r="JR86" s="932"/>
      <c r="JS86" s="938"/>
      <c r="JU86" s="939"/>
      <c r="JV86" s="938"/>
      <c r="JW86" s="938"/>
      <c r="JX86" s="938"/>
      <c r="JZ86" s="940"/>
      <c r="KA86" s="940"/>
      <c r="KB86" s="940"/>
      <c r="KC86" s="940"/>
      <c r="KD86" s="940"/>
      <c r="KE86" s="940"/>
      <c r="KF86" s="940"/>
      <c r="KG86" s="940"/>
      <c r="KH86" s="940"/>
      <c r="KI86" s="940"/>
      <c r="KJ86" s="940"/>
      <c r="KK86" s="940"/>
      <c r="KL86" s="940"/>
      <c r="KM86" s="940"/>
      <c r="KN86" s="940"/>
      <c r="KO86" s="940"/>
      <c r="KP86" s="940"/>
      <c r="KQ86" s="940"/>
      <c r="KR86" s="940"/>
      <c r="KS86" s="940"/>
      <c r="KT86" s="940"/>
      <c r="KU86" s="940"/>
      <c r="KV86" s="940"/>
      <c r="KW86" s="940"/>
      <c r="KX86" s="940"/>
      <c r="KY86" s="940"/>
      <c r="KZ86" s="940"/>
      <c r="LA86" s="940"/>
      <c r="LB86" s="940"/>
      <c r="LC86" s="940"/>
      <c r="LD86" s="940"/>
      <c r="LE86" s="940"/>
      <c r="LF86" s="940"/>
      <c r="LG86" s="940"/>
      <c r="LH86" s="940"/>
      <c r="LI86" s="940"/>
      <c r="LJ86" s="940"/>
      <c r="LK86" s="940"/>
      <c r="LL86" s="940"/>
      <c r="LM86" s="940"/>
      <c r="LN86" s="940"/>
      <c r="LO86" s="940"/>
      <c r="LP86" s="940"/>
      <c r="LQ86" s="940"/>
      <c r="LR86" s="940"/>
      <c r="LS86" s="940"/>
      <c r="LT86" s="940"/>
      <c r="LU86" s="940"/>
      <c r="LV86" s="940"/>
      <c r="LW86" s="940"/>
      <c r="LX86" s="940"/>
      <c r="LY86" s="940"/>
      <c r="LZ86" s="940"/>
      <c r="MA86" s="940"/>
      <c r="MB86" s="940"/>
      <c r="MC86" s="940"/>
      <c r="MD86" s="940"/>
      <c r="ME86" s="940"/>
      <c r="MF86" s="940"/>
    </row>
    <row r="87" spans="1:344" s="462" customFormat="1" ht="15" hidden="1" customHeight="1" outlineLevel="1" x14ac:dyDescent="0.25">
      <c r="A87" s="1229">
        <v>40329</v>
      </c>
      <c r="B87" s="1229"/>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P87" s="932"/>
      <c r="DQ87" s="37"/>
      <c r="DR87" s="932"/>
      <c r="DS87" s="37"/>
      <c r="DT87" s="932"/>
      <c r="DU87" s="37"/>
      <c r="DV87" s="932"/>
      <c r="DW87" s="37"/>
      <c r="DX87" s="932"/>
      <c r="DY87" s="932"/>
      <c r="DZ87" s="932"/>
      <c r="EA87" s="932"/>
      <c r="EB87" s="37"/>
      <c r="EC87" s="37"/>
      <c r="EE87" s="937"/>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G87" s="938"/>
      <c r="II87" s="938"/>
      <c r="IK87" s="938"/>
      <c r="IM87" s="938"/>
      <c r="IO87" s="938"/>
      <c r="IQ87" s="938"/>
      <c r="IS87" s="938"/>
      <c r="IT87" s="938"/>
      <c r="IU87" s="938"/>
      <c r="IV87" s="938"/>
      <c r="IW87" s="938"/>
      <c r="IX87" s="938"/>
      <c r="IY87" s="938"/>
      <c r="IZ87" s="938"/>
      <c r="JA87" s="938"/>
      <c r="JB87" s="938"/>
      <c r="JC87" s="938"/>
      <c r="JD87" s="938"/>
      <c r="JE87" s="938"/>
      <c r="JF87" s="938"/>
      <c r="JG87" s="938"/>
      <c r="JH87" s="938"/>
      <c r="JI87" s="938"/>
      <c r="JJ87" s="938"/>
      <c r="JK87" s="938"/>
      <c r="JL87" s="938"/>
      <c r="JM87" s="938"/>
      <c r="JN87" s="938"/>
      <c r="JO87" s="938"/>
      <c r="JP87" s="938"/>
      <c r="JQ87" s="938"/>
      <c r="JR87" s="932"/>
      <c r="JS87" s="938"/>
      <c r="JU87" s="939"/>
      <c r="JV87" s="938"/>
      <c r="JW87" s="938"/>
      <c r="JX87" s="938"/>
      <c r="JZ87" s="940"/>
      <c r="KA87" s="940"/>
      <c r="KB87" s="940"/>
      <c r="KC87" s="940"/>
      <c r="KD87" s="940"/>
      <c r="KE87" s="940"/>
      <c r="KF87" s="940"/>
      <c r="KG87" s="940"/>
      <c r="KH87" s="940"/>
      <c r="KI87" s="940"/>
      <c r="KJ87" s="940"/>
      <c r="KK87" s="940"/>
      <c r="KL87" s="940"/>
      <c r="KM87" s="940"/>
      <c r="KN87" s="940"/>
      <c r="KO87" s="940"/>
      <c r="KP87" s="940"/>
      <c r="KQ87" s="940"/>
      <c r="KR87" s="940"/>
      <c r="KS87" s="940"/>
      <c r="KT87" s="940"/>
      <c r="KU87" s="940"/>
      <c r="KV87" s="940"/>
      <c r="KW87" s="940"/>
      <c r="KX87" s="940"/>
      <c r="KY87" s="940"/>
      <c r="KZ87" s="940"/>
      <c r="LA87" s="940"/>
      <c r="LB87" s="940"/>
      <c r="LC87" s="940"/>
      <c r="LD87" s="940"/>
      <c r="LE87" s="940"/>
      <c r="LF87" s="940"/>
      <c r="LG87" s="940"/>
      <c r="LH87" s="940"/>
      <c r="LI87" s="940"/>
      <c r="LJ87" s="940"/>
      <c r="LK87" s="940"/>
      <c r="LL87" s="940"/>
      <c r="LM87" s="940"/>
      <c r="LN87" s="940"/>
      <c r="LO87" s="940"/>
      <c r="LP87" s="940"/>
      <c r="LQ87" s="940"/>
      <c r="LR87" s="940"/>
      <c r="LS87" s="940"/>
      <c r="LT87" s="940"/>
      <c r="LU87" s="940"/>
      <c r="LV87" s="940"/>
      <c r="LW87" s="940"/>
      <c r="LX87" s="940"/>
      <c r="LY87" s="940"/>
      <c r="LZ87" s="940"/>
      <c r="MA87" s="940"/>
      <c r="MB87" s="940"/>
      <c r="MC87" s="940"/>
      <c r="MD87" s="940"/>
      <c r="ME87" s="940"/>
      <c r="MF87" s="940"/>
    </row>
    <row r="88" spans="1:344" s="462" customFormat="1" ht="15" hidden="1" customHeight="1" outlineLevel="1" x14ac:dyDescent="0.25">
      <c r="A88" s="1229">
        <v>40364</v>
      </c>
      <c r="B88" s="1229"/>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P88" s="932"/>
      <c r="DQ88" s="37"/>
      <c r="DR88" s="932"/>
      <c r="DS88" s="37"/>
      <c r="DT88" s="932"/>
      <c r="DU88" s="37"/>
      <c r="DV88" s="932"/>
      <c r="DW88" s="37"/>
      <c r="DX88" s="932"/>
      <c r="DY88" s="932"/>
      <c r="DZ88" s="932"/>
      <c r="EA88" s="932"/>
      <c r="EB88" s="37"/>
      <c r="EC88" s="37"/>
      <c r="EE88" s="937"/>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G88" s="938"/>
      <c r="II88" s="938"/>
      <c r="IK88" s="938"/>
      <c r="IM88" s="938"/>
      <c r="IO88" s="938"/>
      <c r="IQ88" s="938"/>
      <c r="IS88" s="938"/>
      <c r="IT88" s="938"/>
      <c r="IU88" s="938"/>
      <c r="IV88" s="938"/>
      <c r="IW88" s="938"/>
      <c r="IX88" s="938"/>
      <c r="IY88" s="938"/>
      <c r="IZ88" s="938"/>
      <c r="JA88" s="938"/>
      <c r="JB88" s="938"/>
      <c r="JC88" s="938"/>
      <c r="JD88" s="938"/>
      <c r="JE88" s="938"/>
      <c r="JF88" s="938"/>
      <c r="JG88" s="938"/>
      <c r="JH88" s="938"/>
      <c r="JI88" s="938"/>
      <c r="JJ88" s="938"/>
      <c r="JK88" s="938"/>
      <c r="JL88" s="938"/>
      <c r="JM88" s="938"/>
      <c r="JN88" s="938"/>
      <c r="JO88" s="938"/>
      <c r="JP88" s="938"/>
      <c r="JQ88" s="938"/>
      <c r="JR88" s="932"/>
      <c r="JS88" s="938"/>
      <c r="JU88" s="939"/>
      <c r="JV88" s="938"/>
      <c r="JW88" s="938"/>
      <c r="JX88" s="938"/>
      <c r="JZ88" s="940"/>
      <c r="KA88" s="940"/>
      <c r="KB88" s="940"/>
      <c r="KC88" s="940"/>
      <c r="KD88" s="940"/>
      <c r="KE88" s="940"/>
      <c r="KF88" s="940"/>
      <c r="KG88" s="940"/>
      <c r="KH88" s="940"/>
      <c r="KI88" s="940"/>
      <c r="KJ88" s="940"/>
      <c r="KK88" s="940"/>
      <c r="KL88" s="940"/>
      <c r="KM88" s="940"/>
      <c r="KN88" s="940"/>
      <c r="KO88" s="940"/>
      <c r="KP88" s="940"/>
      <c r="KQ88" s="940"/>
      <c r="KR88" s="940"/>
      <c r="KS88" s="940"/>
      <c r="KT88" s="940"/>
      <c r="KU88" s="940"/>
      <c r="KV88" s="940"/>
      <c r="KW88" s="940"/>
      <c r="KX88" s="940"/>
      <c r="KY88" s="940"/>
      <c r="KZ88" s="940"/>
      <c r="LA88" s="940"/>
      <c r="LB88" s="940"/>
      <c r="LC88" s="940"/>
      <c r="LD88" s="940"/>
      <c r="LE88" s="940"/>
      <c r="LF88" s="940"/>
      <c r="LG88" s="940"/>
      <c r="LH88" s="940"/>
      <c r="LI88" s="940"/>
      <c r="LJ88" s="940"/>
      <c r="LK88" s="940"/>
      <c r="LL88" s="940"/>
      <c r="LM88" s="940"/>
      <c r="LN88" s="940"/>
      <c r="LO88" s="940"/>
      <c r="LP88" s="940"/>
      <c r="LQ88" s="940"/>
      <c r="LR88" s="940"/>
      <c r="LS88" s="940"/>
      <c r="LT88" s="940"/>
      <c r="LU88" s="940"/>
      <c r="LV88" s="940"/>
      <c r="LW88" s="940"/>
      <c r="LX88" s="940"/>
      <c r="LY88" s="940"/>
      <c r="LZ88" s="940"/>
      <c r="MA88" s="940"/>
      <c r="MB88" s="940"/>
      <c r="MC88" s="940"/>
      <c r="MD88" s="940"/>
      <c r="ME88" s="940"/>
      <c r="MF88" s="940"/>
    </row>
    <row r="89" spans="1:344" s="462" customFormat="1" ht="15" hidden="1" customHeight="1" outlineLevel="1" x14ac:dyDescent="0.25">
      <c r="A89" s="1229">
        <v>40427</v>
      </c>
      <c r="B89" s="1229"/>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P89" s="932"/>
      <c r="DQ89" s="37"/>
      <c r="DR89" s="932"/>
      <c r="DS89" s="37"/>
      <c r="DT89" s="932"/>
      <c r="DU89" s="37"/>
      <c r="DV89" s="932"/>
      <c r="DW89" s="37"/>
      <c r="DX89" s="932"/>
      <c r="DY89" s="932"/>
      <c r="DZ89" s="932"/>
      <c r="EA89" s="932"/>
      <c r="EB89" s="37"/>
      <c r="EC89" s="37"/>
      <c r="EE89" s="937"/>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G89" s="938"/>
      <c r="II89" s="938"/>
      <c r="IK89" s="938"/>
      <c r="IM89" s="938"/>
      <c r="IO89" s="938"/>
      <c r="IQ89" s="938"/>
      <c r="IS89" s="938"/>
      <c r="IT89" s="938"/>
      <c r="IU89" s="938"/>
      <c r="IV89" s="938"/>
      <c r="IW89" s="938"/>
      <c r="IX89" s="938"/>
      <c r="IY89" s="938"/>
      <c r="IZ89" s="938"/>
      <c r="JA89" s="938"/>
      <c r="JB89" s="938"/>
      <c r="JC89" s="938"/>
      <c r="JD89" s="938"/>
      <c r="JE89" s="938"/>
      <c r="JF89" s="938"/>
      <c r="JG89" s="938"/>
      <c r="JH89" s="938"/>
      <c r="JI89" s="938"/>
      <c r="JJ89" s="938"/>
      <c r="JK89" s="938"/>
      <c r="JL89" s="938"/>
      <c r="JM89" s="938"/>
      <c r="JN89" s="938"/>
      <c r="JO89" s="938"/>
      <c r="JP89" s="938"/>
      <c r="JQ89" s="938"/>
      <c r="JR89" s="932"/>
      <c r="JS89" s="938"/>
      <c r="JU89" s="939"/>
      <c r="JV89" s="938"/>
      <c r="JW89" s="938"/>
      <c r="JX89" s="938"/>
      <c r="JZ89" s="940"/>
      <c r="KA89" s="940"/>
      <c r="KB89" s="940"/>
      <c r="KC89" s="940"/>
      <c r="KD89" s="940"/>
      <c r="KE89" s="940"/>
      <c r="KF89" s="940"/>
      <c r="KG89" s="940"/>
      <c r="KH89" s="940"/>
      <c r="KI89" s="940"/>
      <c r="KJ89" s="940"/>
      <c r="KK89" s="940"/>
      <c r="KL89" s="940"/>
      <c r="KM89" s="940"/>
      <c r="KN89" s="940"/>
      <c r="KO89" s="940"/>
      <c r="KP89" s="940"/>
      <c r="KQ89" s="940"/>
      <c r="KR89" s="940"/>
      <c r="KS89" s="940"/>
      <c r="KT89" s="940"/>
      <c r="KU89" s="940"/>
      <c r="KV89" s="940"/>
      <c r="KW89" s="940"/>
      <c r="KX89" s="940"/>
      <c r="KY89" s="940"/>
      <c r="KZ89" s="940"/>
      <c r="LA89" s="940"/>
      <c r="LB89" s="940"/>
      <c r="LC89" s="940"/>
      <c r="LD89" s="940"/>
      <c r="LE89" s="940"/>
      <c r="LF89" s="940"/>
      <c r="LG89" s="940"/>
      <c r="LH89" s="940"/>
      <c r="LI89" s="940"/>
      <c r="LJ89" s="940"/>
      <c r="LK89" s="940"/>
      <c r="LL89" s="940"/>
      <c r="LM89" s="940"/>
      <c r="LN89" s="940"/>
      <c r="LO89" s="940"/>
      <c r="LP89" s="940"/>
      <c r="LQ89" s="940"/>
      <c r="LR89" s="940"/>
      <c r="LS89" s="940"/>
      <c r="LT89" s="940"/>
      <c r="LU89" s="940"/>
      <c r="LV89" s="940"/>
      <c r="LW89" s="940"/>
      <c r="LX89" s="940"/>
      <c r="LY89" s="940"/>
      <c r="LZ89" s="940"/>
      <c r="MA89" s="940"/>
      <c r="MB89" s="940"/>
      <c r="MC89" s="940"/>
      <c r="MD89" s="940"/>
      <c r="ME89" s="940"/>
      <c r="MF89" s="940"/>
    </row>
    <row r="90" spans="1:344" s="462" customFormat="1" ht="15" hidden="1" customHeight="1" outlineLevel="1" x14ac:dyDescent="0.25">
      <c r="A90" s="1229">
        <v>40493</v>
      </c>
      <c r="B90" s="1229"/>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P90" s="932"/>
      <c r="DQ90" s="37"/>
      <c r="DR90" s="932"/>
      <c r="DS90" s="37"/>
      <c r="DT90" s="932"/>
      <c r="DU90" s="37"/>
      <c r="DV90" s="932"/>
      <c r="DW90" s="37"/>
      <c r="DX90" s="932"/>
      <c r="DY90" s="932"/>
      <c r="DZ90" s="932"/>
      <c r="EA90" s="932"/>
      <c r="EB90" s="37"/>
      <c r="EC90" s="37"/>
      <c r="EE90" s="937"/>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G90" s="938"/>
      <c r="II90" s="938"/>
      <c r="IK90" s="938"/>
      <c r="IM90" s="938"/>
      <c r="IO90" s="938"/>
      <c r="IQ90" s="938"/>
      <c r="IS90" s="938"/>
      <c r="IT90" s="938"/>
      <c r="IU90" s="938"/>
      <c r="IV90" s="938"/>
      <c r="IW90" s="938"/>
      <c r="IX90" s="938"/>
      <c r="IY90" s="938"/>
      <c r="IZ90" s="938"/>
      <c r="JA90" s="938"/>
      <c r="JB90" s="938"/>
      <c r="JC90" s="938"/>
      <c r="JD90" s="938"/>
      <c r="JE90" s="938"/>
      <c r="JF90" s="938"/>
      <c r="JG90" s="938"/>
      <c r="JH90" s="938"/>
      <c r="JI90" s="938"/>
      <c r="JJ90" s="938"/>
      <c r="JK90" s="938"/>
      <c r="JL90" s="938"/>
      <c r="JM90" s="938"/>
      <c r="JN90" s="938"/>
      <c r="JO90" s="938"/>
      <c r="JP90" s="938"/>
      <c r="JQ90" s="938"/>
      <c r="JR90" s="932"/>
      <c r="JS90" s="938"/>
      <c r="JU90" s="939"/>
      <c r="JV90" s="938"/>
      <c r="JW90" s="938"/>
      <c r="JX90" s="938"/>
      <c r="JZ90" s="940"/>
      <c r="KA90" s="940"/>
      <c r="KB90" s="940"/>
      <c r="KC90" s="940"/>
      <c r="KD90" s="940"/>
      <c r="KE90" s="940"/>
      <c r="KF90" s="940"/>
      <c r="KG90" s="940"/>
      <c r="KH90" s="940"/>
      <c r="KI90" s="940"/>
      <c r="KJ90" s="940"/>
      <c r="KK90" s="940"/>
      <c r="KL90" s="940"/>
      <c r="KM90" s="940"/>
      <c r="KN90" s="940"/>
      <c r="KO90" s="940"/>
      <c r="KP90" s="940"/>
      <c r="KQ90" s="940"/>
      <c r="KR90" s="940"/>
      <c r="KS90" s="940"/>
      <c r="KT90" s="940"/>
      <c r="KU90" s="940"/>
      <c r="KV90" s="940"/>
      <c r="KW90" s="940"/>
      <c r="KX90" s="940"/>
      <c r="KY90" s="940"/>
      <c r="KZ90" s="940"/>
      <c r="LA90" s="940"/>
      <c r="LB90" s="940"/>
      <c r="LC90" s="940"/>
      <c r="LD90" s="940"/>
      <c r="LE90" s="940"/>
      <c r="LF90" s="940"/>
      <c r="LG90" s="940"/>
      <c r="LH90" s="940"/>
      <c r="LI90" s="940"/>
      <c r="LJ90" s="940"/>
      <c r="LK90" s="940"/>
      <c r="LL90" s="940"/>
      <c r="LM90" s="940"/>
      <c r="LN90" s="940"/>
      <c r="LO90" s="940"/>
      <c r="LP90" s="940"/>
      <c r="LQ90" s="940"/>
      <c r="LR90" s="940"/>
      <c r="LS90" s="940"/>
      <c r="LT90" s="940"/>
      <c r="LU90" s="940"/>
      <c r="LV90" s="940"/>
      <c r="LW90" s="940"/>
      <c r="LX90" s="940"/>
      <c r="LY90" s="940"/>
      <c r="LZ90" s="940"/>
      <c r="MA90" s="940"/>
      <c r="MB90" s="940"/>
      <c r="MC90" s="940"/>
      <c r="MD90" s="940"/>
      <c r="ME90" s="940"/>
      <c r="MF90" s="940"/>
    </row>
    <row r="91" spans="1:344" s="462" customFormat="1" ht="15" hidden="1" customHeight="1" outlineLevel="1" x14ac:dyDescent="0.25">
      <c r="A91" s="1229">
        <v>40507</v>
      </c>
      <c r="B91" s="1229"/>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P91" s="932"/>
      <c r="DQ91" s="37"/>
      <c r="DR91" s="932"/>
      <c r="DS91" s="37"/>
      <c r="DT91" s="932"/>
      <c r="DU91" s="37"/>
      <c r="DV91" s="932"/>
      <c r="DW91" s="37"/>
      <c r="DX91" s="932"/>
      <c r="DY91" s="932"/>
      <c r="DZ91" s="932"/>
      <c r="EA91" s="932"/>
      <c r="EB91" s="37"/>
      <c r="EC91" s="37"/>
      <c r="EE91" s="937"/>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G91" s="938"/>
      <c r="II91" s="938"/>
      <c r="IK91" s="938"/>
      <c r="IM91" s="938"/>
      <c r="IO91" s="938"/>
      <c r="IQ91" s="938"/>
      <c r="IS91" s="938"/>
      <c r="IT91" s="938"/>
      <c r="IU91" s="938"/>
      <c r="IV91" s="938"/>
      <c r="IW91" s="938"/>
      <c r="IX91" s="938"/>
      <c r="IY91" s="938"/>
      <c r="IZ91" s="938"/>
      <c r="JA91" s="938"/>
      <c r="JB91" s="938"/>
      <c r="JC91" s="938"/>
      <c r="JD91" s="938"/>
      <c r="JE91" s="938"/>
      <c r="JF91" s="938"/>
      <c r="JG91" s="938"/>
      <c r="JH91" s="938"/>
      <c r="JI91" s="938"/>
      <c r="JJ91" s="938"/>
      <c r="JK91" s="938"/>
      <c r="JL91" s="938"/>
      <c r="JM91" s="938"/>
      <c r="JN91" s="938"/>
      <c r="JO91" s="938"/>
      <c r="JP91" s="938"/>
      <c r="JQ91" s="938"/>
      <c r="JR91" s="932"/>
      <c r="JS91" s="938"/>
      <c r="JU91" s="939"/>
      <c r="JV91" s="938"/>
      <c r="JW91" s="938"/>
      <c r="JX91" s="938"/>
      <c r="JZ91" s="940"/>
      <c r="KA91" s="940"/>
      <c r="KB91" s="940"/>
      <c r="KC91" s="940"/>
      <c r="KD91" s="940"/>
      <c r="KE91" s="940"/>
      <c r="KF91" s="940"/>
      <c r="KG91" s="940"/>
      <c r="KH91" s="940"/>
      <c r="KI91" s="940"/>
      <c r="KJ91" s="940"/>
      <c r="KK91" s="940"/>
      <c r="KL91" s="940"/>
      <c r="KM91" s="940"/>
      <c r="KN91" s="940"/>
      <c r="KO91" s="940"/>
      <c r="KP91" s="940"/>
      <c r="KQ91" s="940"/>
      <c r="KR91" s="940"/>
      <c r="KS91" s="940"/>
      <c r="KT91" s="940"/>
      <c r="KU91" s="940"/>
      <c r="KV91" s="940"/>
      <c r="KW91" s="940"/>
      <c r="KX91" s="940"/>
      <c r="KY91" s="940"/>
      <c r="KZ91" s="940"/>
      <c r="LA91" s="940"/>
      <c r="LB91" s="940"/>
      <c r="LC91" s="940"/>
      <c r="LD91" s="940"/>
      <c r="LE91" s="940"/>
      <c r="LF91" s="940"/>
      <c r="LG91" s="940"/>
      <c r="LH91" s="940"/>
      <c r="LI91" s="940"/>
      <c r="LJ91" s="940"/>
      <c r="LK91" s="940"/>
      <c r="LL91" s="940"/>
      <c r="LM91" s="940"/>
      <c r="LN91" s="940"/>
      <c r="LO91" s="940"/>
      <c r="LP91" s="940"/>
      <c r="LQ91" s="940"/>
      <c r="LR91" s="940"/>
      <c r="LS91" s="940"/>
      <c r="LT91" s="940"/>
      <c r="LU91" s="940"/>
      <c r="LV91" s="940"/>
      <c r="LW91" s="940"/>
      <c r="LX91" s="940"/>
      <c r="LY91" s="940"/>
      <c r="LZ91" s="940"/>
      <c r="MA91" s="940"/>
      <c r="MB91" s="940"/>
      <c r="MC91" s="940"/>
      <c r="MD91" s="940"/>
      <c r="ME91" s="940"/>
      <c r="MF91" s="940"/>
    </row>
    <row r="92" spans="1:344" s="462" customFormat="1" ht="15" hidden="1" customHeight="1" outlineLevel="1" x14ac:dyDescent="0.25">
      <c r="A92" s="1229">
        <v>40508</v>
      </c>
      <c r="B92" s="1229"/>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P92" s="932"/>
      <c r="DQ92" s="37"/>
      <c r="DR92" s="932"/>
      <c r="DS92" s="37"/>
      <c r="DT92" s="932"/>
      <c r="DU92" s="37"/>
      <c r="DV92" s="932"/>
      <c r="DW92" s="37"/>
      <c r="DX92" s="932"/>
      <c r="DY92" s="932"/>
      <c r="DZ92" s="932"/>
      <c r="EA92" s="932"/>
      <c r="EB92" s="37"/>
      <c r="EC92" s="37"/>
      <c r="EE92" s="937"/>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G92" s="938"/>
      <c r="II92" s="938"/>
      <c r="IK92" s="938"/>
      <c r="IM92" s="938"/>
      <c r="IO92" s="938"/>
      <c r="IQ92" s="938"/>
      <c r="IS92" s="938"/>
      <c r="IT92" s="938"/>
      <c r="IU92" s="938"/>
      <c r="IV92" s="938"/>
      <c r="IW92" s="938"/>
      <c r="IX92" s="938"/>
      <c r="IY92" s="938"/>
      <c r="IZ92" s="938"/>
      <c r="JA92" s="938"/>
      <c r="JB92" s="938"/>
      <c r="JC92" s="938"/>
      <c r="JD92" s="938"/>
      <c r="JE92" s="938"/>
      <c r="JF92" s="938"/>
      <c r="JG92" s="938"/>
      <c r="JH92" s="938"/>
      <c r="JI92" s="938"/>
      <c r="JJ92" s="938"/>
      <c r="JK92" s="938"/>
      <c r="JL92" s="938"/>
      <c r="JM92" s="938"/>
      <c r="JN92" s="938"/>
      <c r="JO92" s="938"/>
      <c r="JP92" s="938"/>
      <c r="JQ92" s="938"/>
      <c r="JR92" s="932"/>
      <c r="JS92" s="938"/>
      <c r="JU92" s="939"/>
      <c r="JV92" s="938"/>
      <c r="JW92" s="938"/>
      <c r="JX92" s="938"/>
      <c r="JZ92" s="940"/>
      <c r="KA92" s="940"/>
      <c r="KB92" s="940"/>
      <c r="KC92" s="940"/>
      <c r="KD92" s="940"/>
      <c r="KE92" s="940"/>
      <c r="KF92" s="940"/>
      <c r="KG92" s="940"/>
      <c r="KH92" s="940"/>
      <c r="KI92" s="940"/>
      <c r="KJ92" s="940"/>
      <c r="KK92" s="940"/>
      <c r="KL92" s="940"/>
      <c r="KM92" s="940"/>
      <c r="KN92" s="940"/>
      <c r="KO92" s="940"/>
      <c r="KP92" s="940"/>
      <c r="KQ92" s="940"/>
      <c r="KR92" s="940"/>
      <c r="KS92" s="940"/>
      <c r="KT92" s="940"/>
      <c r="KU92" s="940"/>
      <c r="KV92" s="940"/>
      <c r="KW92" s="940"/>
      <c r="KX92" s="940"/>
      <c r="KY92" s="940"/>
      <c r="KZ92" s="940"/>
      <c r="LA92" s="940"/>
      <c r="LB92" s="940"/>
      <c r="LC92" s="940"/>
      <c r="LD92" s="940"/>
      <c r="LE92" s="940"/>
      <c r="LF92" s="940"/>
      <c r="LG92" s="940"/>
      <c r="LH92" s="940"/>
      <c r="LI92" s="940"/>
      <c r="LJ92" s="940"/>
      <c r="LK92" s="940"/>
      <c r="LL92" s="940"/>
      <c r="LM92" s="940"/>
      <c r="LN92" s="940"/>
      <c r="LO92" s="940"/>
      <c r="LP92" s="940"/>
      <c r="LQ92" s="940"/>
      <c r="LR92" s="940"/>
      <c r="LS92" s="940"/>
      <c r="LT92" s="940"/>
      <c r="LU92" s="940"/>
      <c r="LV92" s="940"/>
      <c r="LW92" s="940"/>
      <c r="LX92" s="940"/>
      <c r="LY92" s="940"/>
      <c r="LZ92" s="940"/>
      <c r="MA92" s="940"/>
      <c r="MB92" s="940"/>
      <c r="MC92" s="940"/>
      <c r="MD92" s="940"/>
      <c r="ME92" s="940"/>
      <c r="MF92" s="940"/>
    </row>
    <row r="93" spans="1:344" s="462" customFormat="1" ht="15" hidden="1" customHeight="1" outlineLevel="1" x14ac:dyDescent="0.25">
      <c r="A93" s="1229">
        <v>40536</v>
      </c>
      <c r="B93" s="1229"/>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P93" s="932"/>
      <c r="DQ93" s="37"/>
      <c r="DR93" s="932"/>
      <c r="DS93" s="37"/>
      <c r="DT93" s="932"/>
      <c r="DU93" s="37"/>
      <c r="DV93" s="932"/>
      <c r="DW93" s="37"/>
      <c r="DX93" s="932"/>
      <c r="DY93" s="932"/>
      <c r="DZ93" s="932"/>
      <c r="EA93" s="932"/>
      <c r="EB93" s="37"/>
      <c r="EC93" s="37"/>
      <c r="EE93" s="937"/>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G93" s="938"/>
      <c r="II93" s="938"/>
      <c r="IK93" s="938"/>
      <c r="IM93" s="938"/>
      <c r="IO93" s="938"/>
      <c r="IQ93" s="938"/>
      <c r="IS93" s="938"/>
      <c r="IT93" s="938"/>
      <c r="IU93" s="938"/>
      <c r="IV93" s="938"/>
      <c r="IW93" s="938"/>
      <c r="IX93" s="938"/>
      <c r="IY93" s="938"/>
      <c r="IZ93" s="938"/>
      <c r="JA93" s="938"/>
      <c r="JB93" s="938"/>
      <c r="JC93" s="938"/>
      <c r="JD93" s="938"/>
      <c r="JE93" s="938"/>
      <c r="JF93" s="938"/>
      <c r="JG93" s="938"/>
      <c r="JH93" s="938"/>
      <c r="JI93" s="938"/>
      <c r="JJ93" s="938"/>
      <c r="JK93" s="938"/>
      <c r="JL93" s="938"/>
      <c r="JM93" s="938"/>
      <c r="JN93" s="938"/>
      <c r="JO93" s="938"/>
      <c r="JP93" s="938"/>
      <c r="JQ93" s="938"/>
      <c r="JR93" s="932"/>
      <c r="JS93" s="938"/>
      <c r="JU93" s="939"/>
      <c r="JV93" s="938"/>
      <c r="JW93" s="938"/>
      <c r="JX93" s="938"/>
      <c r="JZ93" s="940"/>
      <c r="KA93" s="940"/>
      <c r="KB93" s="940"/>
      <c r="KC93" s="940"/>
      <c r="KD93" s="940"/>
      <c r="KE93" s="940"/>
      <c r="KF93" s="940"/>
      <c r="KG93" s="940"/>
      <c r="KH93" s="940"/>
      <c r="KI93" s="940"/>
      <c r="KJ93" s="940"/>
      <c r="KK93" s="940"/>
      <c r="KL93" s="940"/>
      <c r="KM93" s="940"/>
      <c r="KN93" s="940"/>
      <c r="KO93" s="940"/>
      <c r="KP93" s="940"/>
      <c r="KQ93" s="940"/>
      <c r="KR93" s="940"/>
      <c r="KS93" s="940"/>
      <c r="KT93" s="940"/>
      <c r="KU93" s="940"/>
      <c r="KV93" s="940"/>
      <c r="KW93" s="940"/>
      <c r="KX93" s="940"/>
      <c r="KY93" s="940"/>
      <c r="KZ93" s="940"/>
      <c r="LA93" s="940"/>
      <c r="LB93" s="940"/>
      <c r="LC93" s="940"/>
      <c r="LD93" s="940"/>
      <c r="LE93" s="940"/>
      <c r="LF93" s="940"/>
      <c r="LG93" s="940"/>
      <c r="LH93" s="940"/>
      <c r="LI93" s="940"/>
      <c r="LJ93" s="940"/>
      <c r="LK93" s="940"/>
      <c r="LL93" s="940"/>
      <c r="LM93" s="940"/>
      <c r="LN93" s="940"/>
      <c r="LO93" s="940"/>
      <c r="LP93" s="940"/>
      <c r="LQ93" s="940"/>
      <c r="LR93" s="940"/>
      <c r="LS93" s="940"/>
      <c r="LT93" s="940"/>
      <c r="LU93" s="940"/>
      <c r="LV93" s="940"/>
      <c r="LW93" s="940"/>
      <c r="LX93" s="940"/>
      <c r="LY93" s="940"/>
      <c r="LZ93" s="940"/>
      <c r="MA93" s="940"/>
      <c r="MB93" s="940"/>
      <c r="MC93" s="940"/>
      <c r="MD93" s="940"/>
      <c r="ME93" s="940"/>
      <c r="MF93" s="940"/>
    </row>
    <row r="94" spans="1:344" s="462" customFormat="1" ht="15" hidden="1" customHeight="1" outlineLevel="1" x14ac:dyDescent="0.25">
      <c r="A94" s="1229">
        <v>40539</v>
      </c>
      <c r="B94" s="1229"/>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P94" s="932"/>
      <c r="DQ94" s="37"/>
      <c r="DR94" s="932"/>
      <c r="DS94" s="37"/>
      <c r="DT94" s="932"/>
      <c r="DU94" s="37"/>
      <c r="DV94" s="932"/>
      <c r="DW94" s="37"/>
      <c r="DX94" s="932"/>
      <c r="DY94" s="932"/>
      <c r="DZ94" s="932"/>
      <c r="EA94" s="932"/>
      <c r="EB94" s="37"/>
      <c r="EC94" s="37"/>
      <c r="EE94" s="937"/>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G94" s="938"/>
      <c r="II94" s="938"/>
      <c r="IK94" s="938"/>
      <c r="IM94" s="938"/>
      <c r="IO94" s="938"/>
      <c r="IQ94" s="938"/>
      <c r="IS94" s="938"/>
      <c r="IT94" s="938"/>
      <c r="IU94" s="938"/>
      <c r="IV94" s="938"/>
      <c r="IW94" s="938"/>
      <c r="IX94" s="938"/>
      <c r="IY94" s="938"/>
      <c r="IZ94" s="938"/>
      <c r="JA94" s="938"/>
      <c r="JB94" s="938"/>
      <c r="JC94" s="938"/>
      <c r="JD94" s="938"/>
      <c r="JE94" s="938"/>
      <c r="JF94" s="938"/>
      <c r="JG94" s="938"/>
      <c r="JH94" s="938"/>
      <c r="JI94" s="938"/>
      <c r="JJ94" s="938"/>
      <c r="JK94" s="938"/>
      <c r="JL94" s="938"/>
      <c r="JM94" s="938"/>
      <c r="JN94" s="938"/>
      <c r="JO94" s="938"/>
      <c r="JP94" s="938"/>
      <c r="JQ94" s="938"/>
      <c r="JR94" s="932"/>
      <c r="JS94" s="938"/>
      <c r="JU94" s="939"/>
      <c r="JV94" s="938"/>
      <c r="JW94" s="938"/>
      <c r="JX94" s="938"/>
      <c r="JZ94" s="940"/>
      <c r="KA94" s="940"/>
      <c r="KB94" s="940"/>
      <c r="KC94" s="940"/>
      <c r="KD94" s="940"/>
      <c r="KE94" s="940"/>
      <c r="KF94" s="940"/>
      <c r="KG94" s="940"/>
      <c r="KH94" s="940"/>
      <c r="KI94" s="940"/>
      <c r="KJ94" s="940"/>
      <c r="KK94" s="940"/>
      <c r="KL94" s="940"/>
      <c r="KM94" s="940"/>
      <c r="KN94" s="940"/>
      <c r="KO94" s="940"/>
      <c r="KP94" s="940"/>
      <c r="KQ94" s="940"/>
      <c r="KR94" s="940"/>
      <c r="KS94" s="940"/>
      <c r="KT94" s="940"/>
      <c r="KU94" s="940"/>
      <c r="KV94" s="940"/>
      <c r="KW94" s="940"/>
      <c r="KX94" s="940"/>
      <c r="KY94" s="940"/>
      <c r="KZ94" s="940"/>
      <c r="LA94" s="940"/>
      <c r="LB94" s="940"/>
      <c r="LC94" s="940"/>
      <c r="LD94" s="940"/>
      <c r="LE94" s="940"/>
      <c r="LF94" s="940"/>
      <c r="LG94" s="940"/>
      <c r="LH94" s="940"/>
      <c r="LI94" s="940"/>
      <c r="LJ94" s="940"/>
      <c r="LK94" s="940"/>
      <c r="LL94" s="940"/>
      <c r="LM94" s="940"/>
      <c r="LN94" s="940"/>
      <c r="LO94" s="940"/>
      <c r="LP94" s="940"/>
      <c r="LQ94" s="940"/>
      <c r="LR94" s="940"/>
      <c r="LS94" s="940"/>
      <c r="LT94" s="940"/>
      <c r="LU94" s="940"/>
      <c r="LV94" s="940"/>
      <c r="LW94" s="940"/>
      <c r="LX94" s="940"/>
      <c r="LY94" s="940"/>
      <c r="LZ94" s="940"/>
      <c r="MA94" s="940"/>
      <c r="MB94" s="940"/>
      <c r="MC94" s="940"/>
      <c r="MD94" s="940"/>
      <c r="ME94" s="940"/>
      <c r="MF94" s="940"/>
    </row>
    <row r="95" spans="1:344" s="462" customFormat="1" ht="15" hidden="1" customHeight="1" outlineLevel="1" x14ac:dyDescent="0.25">
      <c r="A95" s="1230">
        <v>40543</v>
      </c>
      <c r="B95" s="1229"/>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P95" s="932"/>
      <c r="DQ95" s="37"/>
      <c r="DR95" s="932"/>
      <c r="DS95" s="37"/>
      <c r="DT95" s="932"/>
      <c r="DU95" s="37"/>
      <c r="DV95" s="932"/>
      <c r="DW95" s="37"/>
      <c r="DX95" s="932"/>
      <c r="DY95" s="932"/>
      <c r="DZ95" s="932"/>
      <c r="EA95" s="932"/>
      <c r="EB95" s="37"/>
      <c r="EC95" s="37"/>
      <c r="EE95" s="937"/>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G95" s="938"/>
      <c r="II95" s="938"/>
      <c r="IK95" s="938"/>
      <c r="IM95" s="938"/>
      <c r="IO95" s="938"/>
      <c r="IQ95" s="938"/>
      <c r="IS95" s="938"/>
      <c r="IT95" s="938"/>
      <c r="IU95" s="938"/>
      <c r="IV95" s="938"/>
      <c r="IW95" s="938"/>
      <c r="IX95" s="938"/>
      <c r="IY95" s="938"/>
      <c r="IZ95" s="938"/>
      <c r="JA95" s="938"/>
      <c r="JB95" s="938"/>
      <c r="JC95" s="938"/>
      <c r="JD95" s="938"/>
      <c r="JE95" s="938"/>
      <c r="JF95" s="938"/>
      <c r="JG95" s="938"/>
      <c r="JH95" s="938"/>
      <c r="JI95" s="938"/>
      <c r="JJ95" s="938"/>
      <c r="JK95" s="938"/>
      <c r="JL95" s="938"/>
      <c r="JM95" s="938"/>
      <c r="JN95" s="938"/>
      <c r="JO95" s="938"/>
      <c r="JP95" s="938"/>
      <c r="JQ95" s="938"/>
      <c r="JR95" s="932"/>
      <c r="JS95" s="938"/>
      <c r="JU95" s="939"/>
      <c r="JV95" s="938"/>
      <c r="JW95" s="938"/>
      <c r="JX95" s="938"/>
      <c r="JZ95" s="940"/>
      <c r="KA95" s="940"/>
      <c r="KB95" s="940"/>
      <c r="KC95" s="940"/>
      <c r="KD95" s="940"/>
      <c r="KE95" s="940"/>
      <c r="KF95" s="940"/>
      <c r="KG95" s="940"/>
      <c r="KH95" s="940"/>
      <c r="KI95" s="940"/>
      <c r="KJ95" s="940"/>
      <c r="KK95" s="940"/>
      <c r="KL95" s="940"/>
      <c r="KM95" s="940"/>
      <c r="KN95" s="940"/>
      <c r="KO95" s="940"/>
      <c r="KP95" s="940"/>
      <c r="KQ95" s="940"/>
      <c r="KR95" s="940"/>
      <c r="KS95" s="940"/>
      <c r="KT95" s="940"/>
      <c r="KU95" s="940"/>
      <c r="KV95" s="940"/>
      <c r="KW95" s="940"/>
      <c r="KX95" s="940"/>
      <c r="KY95" s="940"/>
      <c r="KZ95" s="940"/>
      <c r="LA95" s="940"/>
      <c r="LB95" s="940"/>
      <c r="LC95" s="940"/>
      <c r="LD95" s="940"/>
      <c r="LE95" s="940"/>
      <c r="LF95" s="940"/>
      <c r="LG95" s="940"/>
      <c r="LH95" s="940"/>
      <c r="LI95" s="940"/>
      <c r="LJ95" s="940"/>
      <c r="LK95" s="940"/>
      <c r="LL95" s="940"/>
      <c r="LM95" s="940"/>
      <c r="LN95" s="940"/>
      <c r="LO95" s="940"/>
      <c r="LP95" s="940"/>
      <c r="LQ95" s="940"/>
      <c r="LR95" s="940"/>
      <c r="LS95" s="940"/>
      <c r="LT95" s="940"/>
      <c r="LU95" s="940"/>
      <c r="LV95" s="940"/>
      <c r="LW95" s="940"/>
      <c r="LX95" s="940"/>
      <c r="LY95" s="940"/>
      <c r="LZ95" s="940"/>
      <c r="MA95" s="940"/>
      <c r="MB95" s="940"/>
      <c r="MC95" s="940"/>
      <c r="MD95" s="940"/>
      <c r="ME95" s="940"/>
      <c r="MF95" s="940"/>
    </row>
    <row r="96" spans="1:344" s="462" customFormat="1" ht="15" hidden="1" customHeight="1" outlineLevel="1" x14ac:dyDescent="0.25">
      <c r="A96" s="1229">
        <v>40560</v>
      </c>
      <c r="B96" s="1229"/>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P96" s="932"/>
      <c r="DQ96" s="37"/>
      <c r="DR96" s="932"/>
      <c r="DS96" s="37"/>
      <c r="DT96" s="932"/>
      <c r="DU96" s="37"/>
      <c r="DV96" s="932"/>
      <c r="DW96" s="37"/>
      <c r="DX96" s="932"/>
      <c r="DY96" s="932"/>
      <c r="DZ96" s="932"/>
      <c r="EA96" s="932"/>
      <c r="EB96" s="37"/>
      <c r="EC96" s="37"/>
      <c r="EE96" s="937"/>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G96" s="938"/>
      <c r="II96" s="938"/>
      <c r="IK96" s="938"/>
      <c r="IM96" s="938"/>
      <c r="IO96" s="938"/>
      <c r="IQ96" s="938"/>
      <c r="IS96" s="938"/>
      <c r="IT96" s="938"/>
      <c r="IU96" s="938"/>
      <c r="IV96" s="938"/>
      <c r="IW96" s="938"/>
      <c r="IX96" s="938"/>
      <c r="IY96" s="938"/>
      <c r="IZ96" s="938"/>
      <c r="JA96" s="938"/>
      <c r="JB96" s="938"/>
      <c r="JC96" s="938"/>
      <c r="JD96" s="938"/>
      <c r="JE96" s="938"/>
      <c r="JF96" s="938"/>
      <c r="JG96" s="938"/>
      <c r="JH96" s="938"/>
      <c r="JI96" s="938"/>
      <c r="JJ96" s="938"/>
      <c r="JK96" s="938"/>
      <c r="JL96" s="938"/>
      <c r="JM96" s="938"/>
      <c r="JN96" s="938"/>
      <c r="JO96" s="938"/>
      <c r="JP96" s="938"/>
      <c r="JQ96" s="938"/>
      <c r="JR96" s="932"/>
      <c r="JS96" s="938"/>
      <c r="JU96" s="939"/>
      <c r="JV96" s="938"/>
      <c r="JW96" s="938"/>
      <c r="JX96" s="938"/>
      <c r="JZ96" s="940"/>
      <c r="KA96" s="940"/>
      <c r="KB96" s="940"/>
      <c r="KC96" s="940"/>
      <c r="KD96" s="940"/>
      <c r="KE96" s="940"/>
      <c r="KF96" s="940"/>
      <c r="KG96" s="940"/>
      <c r="KH96" s="940"/>
      <c r="KI96" s="940"/>
      <c r="KJ96" s="940"/>
      <c r="KK96" s="940"/>
      <c r="KL96" s="940"/>
      <c r="KM96" s="940"/>
      <c r="KN96" s="940"/>
      <c r="KO96" s="940"/>
      <c r="KP96" s="940"/>
      <c r="KQ96" s="940"/>
      <c r="KR96" s="940"/>
      <c r="KS96" s="940"/>
      <c r="KT96" s="940"/>
      <c r="KU96" s="940"/>
      <c r="KV96" s="940"/>
      <c r="KW96" s="940"/>
      <c r="KX96" s="940"/>
      <c r="KY96" s="940"/>
      <c r="KZ96" s="940"/>
      <c r="LA96" s="940"/>
      <c r="LB96" s="940"/>
      <c r="LC96" s="940"/>
      <c r="LD96" s="940"/>
      <c r="LE96" s="940"/>
      <c r="LF96" s="940"/>
      <c r="LG96" s="940"/>
      <c r="LH96" s="940"/>
      <c r="LI96" s="940"/>
      <c r="LJ96" s="940"/>
      <c r="LK96" s="940"/>
      <c r="LL96" s="940"/>
      <c r="LM96" s="940"/>
      <c r="LN96" s="940"/>
      <c r="LO96" s="940"/>
      <c r="LP96" s="940"/>
      <c r="LQ96" s="940"/>
      <c r="LR96" s="940"/>
      <c r="LS96" s="940"/>
      <c r="LT96" s="940"/>
      <c r="LU96" s="940"/>
      <c r="LV96" s="940"/>
      <c r="LW96" s="940"/>
      <c r="LX96" s="940"/>
      <c r="LY96" s="940"/>
      <c r="LZ96" s="940"/>
      <c r="MA96" s="940"/>
      <c r="MB96" s="940"/>
      <c r="MC96" s="940"/>
      <c r="MD96" s="940"/>
      <c r="ME96" s="940"/>
      <c r="MF96" s="940"/>
    </row>
    <row r="97" spans="1:344" s="462" customFormat="1" ht="15" hidden="1" customHeight="1" outlineLevel="1" x14ac:dyDescent="0.25">
      <c r="A97" s="1229">
        <v>40655</v>
      </c>
      <c r="B97" s="1229"/>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P97" s="932"/>
      <c r="DQ97" s="37"/>
      <c r="DR97" s="932"/>
      <c r="DS97" s="37"/>
      <c r="DT97" s="932"/>
      <c r="DU97" s="37"/>
      <c r="DV97" s="932"/>
      <c r="DW97" s="37"/>
      <c r="DX97" s="932"/>
      <c r="DY97" s="932"/>
      <c r="DZ97" s="932"/>
      <c r="EA97" s="932"/>
      <c r="EB97" s="37"/>
      <c r="EC97" s="37"/>
      <c r="EE97" s="937"/>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G97" s="938"/>
      <c r="II97" s="938"/>
      <c r="IK97" s="938"/>
      <c r="IM97" s="938"/>
      <c r="IO97" s="938"/>
      <c r="IQ97" s="938"/>
      <c r="IS97" s="938"/>
      <c r="IT97" s="938"/>
      <c r="IU97" s="938"/>
      <c r="IV97" s="938"/>
      <c r="IW97" s="938"/>
      <c r="IX97" s="938"/>
      <c r="IY97" s="938"/>
      <c r="IZ97" s="938"/>
      <c r="JA97" s="938"/>
      <c r="JB97" s="938"/>
      <c r="JC97" s="938"/>
      <c r="JD97" s="938"/>
      <c r="JE97" s="938"/>
      <c r="JF97" s="938"/>
      <c r="JG97" s="938"/>
      <c r="JH97" s="938"/>
      <c r="JI97" s="938"/>
      <c r="JJ97" s="938"/>
      <c r="JK97" s="938"/>
      <c r="JL97" s="938"/>
      <c r="JM97" s="938"/>
      <c r="JN97" s="938"/>
      <c r="JO97" s="938"/>
      <c r="JP97" s="938"/>
      <c r="JQ97" s="938"/>
      <c r="JR97" s="932"/>
      <c r="JS97" s="938"/>
      <c r="JU97" s="939"/>
      <c r="JV97" s="938"/>
      <c r="JW97" s="938"/>
      <c r="JX97" s="938"/>
      <c r="JZ97" s="940"/>
      <c r="KA97" s="940"/>
      <c r="KB97" s="940"/>
      <c r="KC97" s="940"/>
      <c r="KD97" s="940"/>
      <c r="KE97" s="940"/>
      <c r="KF97" s="940"/>
      <c r="KG97" s="940"/>
      <c r="KH97" s="940"/>
      <c r="KI97" s="940"/>
      <c r="KJ97" s="940"/>
      <c r="KK97" s="940"/>
      <c r="KL97" s="940"/>
      <c r="KM97" s="940"/>
      <c r="KN97" s="940"/>
      <c r="KO97" s="940"/>
      <c r="KP97" s="940"/>
      <c r="KQ97" s="940"/>
      <c r="KR97" s="940"/>
      <c r="KS97" s="940"/>
      <c r="KT97" s="940"/>
      <c r="KU97" s="940"/>
      <c r="KV97" s="940"/>
      <c r="KW97" s="940"/>
      <c r="KX97" s="940"/>
      <c r="KY97" s="940"/>
      <c r="KZ97" s="940"/>
      <c r="LA97" s="940"/>
      <c r="LB97" s="940"/>
      <c r="LC97" s="940"/>
      <c r="LD97" s="940"/>
      <c r="LE97" s="940"/>
      <c r="LF97" s="940"/>
      <c r="LG97" s="940"/>
      <c r="LH97" s="940"/>
      <c r="LI97" s="940"/>
      <c r="LJ97" s="940"/>
      <c r="LK97" s="940"/>
      <c r="LL97" s="940"/>
      <c r="LM97" s="940"/>
      <c r="LN97" s="940"/>
      <c r="LO97" s="940"/>
      <c r="LP97" s="940"/>
      <c r="LQ97" s="940"/>
      <c r="LR97" s="940"/>
      <c r="LS97" s="940"/>
      <c r="LT97" s="940"/>
      <c r="LU97" s="940"/>
      <c r="LV97" s="940"/>
      <c r="LW97" s="940"/>
      <c r="LX97" s="940"/>
      <c r="LY97" s="940"/>
      <c r="LZ97" s="940"/>
      <c r="MA97" s="940"/>
      <c r="MB97" s="940"/>
      <c r="MC97" s="940"/>
      <c r="MD97" s="940"/>
      <c r="ME97" s="940"/>
      <c r="MF97" s="940"/>
    </row>
    <row r="98" spans="1:344" s="462" customFormat="1" ht="15" hidden="1" customHeight="1" outlineLevel="1" x14ac:dyDescent="0.25">
      <c r="A98" s="1229">
        <v>40693</v>
      </c>
      <c r="B98" s="1229"/>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P98" s="932"/>
      <c r="DQ98" s="37"/>
      <c r="DR98" s="932"/>
      <c r="DS98" s="37"/>
      <c r="DT98" s="932"/>
      <c r="DU98" s="37"/>
      <c r="DV98" s="932"/>
      <c r="DW98" s="37"/>
      <c r="DX98" s="932"/>
      <c r="DY98" s="932"/>
      <c r="DZ98" s="932"/>
      <c r="EA98" s="932"/>
      <c r="EB98" s="37"/>
      <c r="EC98" s="37"/>
      <c r="EE98" s="937"/>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G98" s="938"/>
      <c r="II98" s="938"/>
      <c r="IK98" s="938"/>
      <c r="IM98" s="938"/>
      <c r="IO98" s="938"/>
      <c r="IQ98" s="938"/>
      <c r="IS98" s="938"/>
      <c r="IT98" s="938"/>
      <c r="IU98" s="938"/>
      <c r="IV98" s="938"/>
      <c r="IW98" s="938"/>
      <c r="IX98" s="938"/>
      <c r="IY98" s="938"/>
      <c r="IZ98" s="938"/>
      <c r="JA98" s="938"/>
      <c r="JB98" s="938"/>
      <c r="JC98" s="938"/>
      <c r="JD98" s="938"/>
      <c r="JE98" s="938"/>
      <c r="JF98" s="938"/>
      <c r="JG98" s="938"/>
      <c r="JH98" s="938"/>
      <c r="JI98" s="938"/>
      <c r="JJ98" s="938"/>
      <c r="JK98" s="938"/>
      <c r="JL98" s="938"/>
      <c r="JM98" s="938"/>
      <c r="JN98" s="938"/>
      <c r="JO98" s="938"/>
      <c r="JP98" s="938"/>
      <c r="JQ98" s="938"/>
      <c r="JR98" s="932"/>
      <c r="JS98" s="938"/>
      <c r="JU98" s="939"/>
      <c r="JV98" s="938"/>
      <c r="JW98" s="938"/>
      <c r="JX98" s="938"/>
      <c r="JZ98" s="940"/>
      <c r="KA98" s="940"/>
      <c r="KB98" s="940"/>
      <c r="KC98" s="940"/>
      <c r="KD98" s="940"/>
      <c r="KE98" s="940"/>
      <c r="KF98" s="940"/>
      <c r="KG98" s="940"/>
      <c r="KH98" s="940"/>
      <c r="KI98" s="940"/>
      <c r="KJ98" s="940"/>
      <c r="KK98" s="940"/>
      <c r="KL98" s="940"/>
      <c r="KM98" s="940"/>
      <c r="KN98" s="940"/>
      <c r="KO98" s="940"/>
      <c r="KP98" s="940"/>
      <c r="KQ98" s="940"/>
      <c r="KR98" s="940"/>
      <c r="KS98" s="940"/>
      <c r="KT98" s="940"/>
      <c r="KU98" s="940"/>
      <c r="KV98" s="940"/>
      <c r="KW98" s="940"/>
      <c r="KX98" s="940"/>
      <c r="KY98" s="940"/>
      <c r="KZ98" s="940"/>
      <c r="LA98" s="940"/>
      <c r="LB98" s="940"/>
      <c r="LC98" s="940"/>
      <c r="LD98" s="940"/>
      <c r="LE98" s="940"/>
      <c r="LF98" s="940"/>
      <c r="LG98" s="940"/>
      <c r="LH98" s="940"/>
      <c r="LI98" s="940"/>
      <c r="LJ98" s="940"/>
      <c r="LK98" s="940"/>
      <c r="LL98" s="940"/>
      <c r="LM98" s="940"/>
      <c r="LN98" s="940"/>
      <c r="LO98" s="940"/>
      <c r="LP98" s="940"/>
      <c r="LQ98" s="940"/>
      <c r="LR98" s="940"/>
      <c r="LS98" s="940"/>
      <c r="LT98" s="940"/>
      <c r="LU98" s="940"/>
      <c r="LV98" s="940"/>
      <c r="LW98" s="940"/>
      <c r="LX98" s="940"/>
      <c r="LY98" s="940"/>
      <c r="LZ98" s="940"/>
      <c r="MA98" s="940"/>
      <c r="MB98" s="940"/>
      <c r="MC98" s="940"/>
      <c r="MD98" s="940"/>
      <c r="ME98" s="940"/>
      <c r="MF98" s="940"/>
    </row>
    <row r="99" spans="1:344" s="462" customFormat="1" ht="15" hidden="1" customHeight="1" outlineLevel="1" x14ac:dyDescent="0.25">
      <c r="A99" s="1229">
        <v>40728</v>
      </c>
      <c r="B99" s="1229"/>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P99" s="932"/>
      <c r="DQ99" s="37"/>
      <c r="DR99" s="932"/>
      <c r="DS99" s="37"/>
      <c r="DT99" s="932"/>
      <c r="DU99" s="37"/>
      <c r="DV99" s="932"/>
      <c r="DW99" s="37"/>
      <c r="DX99" s="932"/>
      <c r="DY99" s="932"/>
      <c r="DZ99" s="932"/>
      <c r="EA99" s="932"/>
      <c r="EB99" s="37"/>
      <c r="EC99" s="37"/>
      <c r="EE99" s="937"/>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G99" s="938"/>
      <c r="II99" s="938"/>
      <c r="IK99" s="938"/>
      <c r="IM99" s="938"/>
      <c r="IO99" s="938"/>
      <c r="IQ99" s="938"/>
      <c r="IS99" s="938"/>
      <c r="IT99" s="938"/>
      <c r="IU99" s="938"/>
      <c r="IV99" s="938"/>
      <c r="IW99" s="938"/>
      <c r="IX99" s="938"/>
      <c r="IY99" s="938"/>
      <c r="IZ99" s="938"/>
      <c r="JA99" s="938"/>
      <c r="JB99" s="938"/>
      <c r="JC99" s="938"/>
      <c r="JD99" s="938"/>
      <c r="JE99" s="938"/>
      <c r="JF99" s="938"/>
      <c r="JG99" s="938"/>
      <c r="JH99" s="938"/>
      <c r="JI99" s="938"/>
      <c r="JJ99" s="938"/>
      <c r="JK99" s="938"/>
      <c r="JL99" s="938"/>
      <c r="JM99" s="938"/>
      <c r="JN99" s="938"/>
      <c r="JO99" s="938"/>
      <c r="JP99" s="938"/>
      <c r="JQ99" s="938"/>
      <c r="JR99" s="932"/>
      <c r="JS99" s="938"/>
      <c r="JU99" s="939"/>
      <c r="JV99" s="938"/>
      <c r="JW99" s="938"/>
      <c r="JX99" s="938"/>
      <c r="JZ99" s="940"/>
      <c r="KA99" s="940"/>
      <c r="KB99" s="940"/>
      <c r="KC99" s="940"/>
      <c r="KD99" s="940"/>
      <c r="KE99" s="940"/>
      <c r="KF99" s="940"/>
      <c r="KG99" s="940"/>
      <c r="KH99" s="940"/>
      <c r="KI99" s="940"/>
      <c r="KJ99" s="940"/>
      <c r="KK99" s="940"/>
      <c r="KL99" s="940"/>
      <c r="KM99" s="940"/>
      <c r="KN99" s="940"/>
      <c r="KO99" s="940"/>
      <c r="KP99" s="940"/>
      <c r="KQ99" s="940"/>
      <c r="KR99" s="940"/>
      <c r="KS99" s="940"/>
      <c r="KT99" s="940"/>
      <c r="KU99" s="940"/>
      <c r="KV99" s="940"/>
      <c r="KW99" s="940"/>
      <c r="KX99" s="940"/>
      <c r="KY99" s="940"/>
      <c r="KZ99" s="940"/>
      <c r="LA99" s="940"/>
      <c r="LB99" s="940"/>
      <c r="LC99" s="940"/>
      <c r="LD99" s="940"/>
      <c r="LE99" s="940"/>
      <c r="LF99" s="940"/>
      <c r="LG99" s="940"/>
      <c r="LH99" s="940"/>
      <c r="LI99" s="940"/>
      <c r="LJ99" s="940"/>
      <c r="LK99" s="940"/>
      <c r="LL99" s="940"/>
      <c r="LM99" s="940"/>
      <c r="LN99" s="940"/>
      <c r="LO99" s="940"/>
      <c r="LP99" s="940"/>
      <c r="LQ99" s="940"/>
      <c r="LR99" s="940"/>
      <c r="LS99" s="940"/>
      <c r="LT99" s="940"/>
      <c r="LU99" s="940"/>
      <c r="LV99" s="940"/>
      <c r="LW99" s="940"/>
      <c r="LX99" s="940"/>
      <c r="LY99" s="940"/>
      <c r="LZ99" s="940"/>
      <c r="MA99" s="940"/>
      <c r="MB99" s="940"/>
      <c r="MC99" s="940"/>
      <c r="MD99" s="940"/>
      <c r="ME99" s="940"/>
      <c r="MF99" s="940"/>
    </row>
    <row r="100" spans="1:344" s="462" customFormat="1" ht="15" hidden="1" customHeight="1" outlineLevel="1" x14ac:dyDescent="0.25">
      <c r="A100" s="1229">
        <v>40791</v>
      </c>
      <c r="B100" s="1229"/>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P100" s="932"/>
      <c r="DQ100" s="37"/>
      <c r="DR100" s="932"/>
      <c r="DS100" s="37"/>
      <c r="DT100" s="932"/>
      <c r="DU100" s="37"/>
      <c r="DV100" s="932"/>
      <c r="DW100" s="37"/>
      <c r="DX100" s="932"/>
      <c r="DY100" s="932"/>
      <c r="DZ100" s="932"/>
      <c r="EA100" s="932"/>
      <c r="EB100" s="37"/>
      <c r="EC100" s="37"/>
      <c r="EE100" s="937"/>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G100" s="938"/>
      <c r="II100" s="938"/>
      <c r="IK100" s="938"/>
      <c r="IM100" s="938"/>
      <c r="IO100" s="938"/>
      <c r="IQ100" s="938"/>
      <c r="IS100" s="938"/>
      <c r="IT100" s="938"/>
      <c r="IU100" s="938"/>
      <c r="IV100" s="938"/>
      <c r="IW100" s="938"/>
      <c r="IX100" s="938"/>
      <c r="IY100" s="938"/>
      <c r="IZ100" s="938"/>
      <c r="JA100" s="938"/>
      <c r="JB100" s="938"/>
      <c r="JC100" s="938"/>
      <c r="JD100" s="938"/>
      <c r="JE100" s="938"/>
      <c r="JF100" s="938"/>
      <c r="JG100" s="938"/>
      <c r="JH100" s="938"/>
      <c r="JI100" s="938"/>
      <c r="JJ100" s="938"/>
      <c r="JK100" s="938"/>
      <c r="JL100" s="938"/>
      <c r="JM100" s="938"/>
      <c r="JN100" s="938"/>
      <c r="JO100" s="938"/>
      <c r="JP100" s="938"/>
      <c r="JQ100" s="938"/>
      <c r="JR100" s="932"/>
      <c r="JS100" s="938"/>
      <c r="JU100" s="939"/>
      <c r="JV100" s="938"/>
      <c r="JW100" s="938"/>
      <c r="JX100" s="938"/>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KU100" s="940"/>
      <c r="KV100" s="940"/>
      <c r="KW100" s="940"/>
      <c r="KX100" s="940"/>
      <c r="KY100" s="940"/>
      <c r="KZ100" s="940"/>
      <c r="LA100" s="940"/>
      <c r="LB100" s="940"/>
      <c r="LC100" s="940"/>
      <c r="LD100" s="940"/>
      <c r="LE100" s="940"/>
      <c r="LF100" s="940"/>
      <c r="LG100" s="940"/>
      <c r="LH100" s="940"/>
      <c r="LI100" s="940"/>
      <c r="LJ100" s="940"/>
      <c r="LK100" s="940"/>
      <c r="LL100" s="940"/>
      <c r="LM100" s="940"/>
      <c r="LN100" s="940"/>
      <c r="LO100" s="940"/>
      <c r="LP100" s="940"/>
      <c r="LQ100" s="940"/>
      <c r="LR100" s="940"/>
      <c r="LS100" s="940"/>
      <c r="LT100" s="940"/>
      <c r="LU100" s="940"/>
      <c r="LV100" s="940"/>
      <c r="LW100" s="940"/>
      <c r="LX100" s="940"/>
      <c r="LY100" s="940"/>
      <c r="LZ100" s="940"/>
      <c r="MA100" s="940"/>
      <c r="MB100" s="940"/>
      <c r="MC100" s="940"/>
      <c r="MD100" s="940"/>
      <c r="ME100" s="940"/>
      <c r="MF100" s="940"/>
    </row>
    <row r="101" spans="1:344" s="462" customFormat="1" ht="15" hidden="1" customHeight="1" outlineLevel="1" x14ac:dyDescent="0.25">
      <c r="A101" s="1229">
        <v>40858</v>
      </c>
      <c r="B101" s="1229"/>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P101" s="932"/>
      <c r="DQ101" s="37"/>
      <c r="DR101" s="932"/>
      <c r="DS101" s="37"/>
      <c r="DT101" s="932"/>
      <c r="DU101" s="37"/>
      <c r="DV101" s="932"/>
      <c r="DW101" s="37"/>
      <c r="DX101" s="932"/>
      <c r="DY101" s="932"/>
      <c r="DZ101" s="932"/>
      <c r="EA101" s="932"/>
      <c r="EB101" s="37"/>
      <c r="EC101" s="37"/>
      <c r="EE101" s="937"/>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G101" s="938"/>
      <c r="II101" s="938"/>
      <c r="IK101" s="938"/>
      <c r="IM101" s="938"/>
      <c r="IO101" s="938"/>
      <c r="IQ101" s="938"/>
      <c r="IS101" s="938"/>
      <c r="IT101" s="938"/>
      <c r="IU101" s="938"/>
      <c r="IV101" s="938"/>
      <c r="IW101" s="938"/>
      <c r="IX101" s="938"/>
      <c r="IY101" s="938"/>
      <c r="IZ101" s="938"/>
      <c r="JA101" s="938"/>
      <c r="JB101" s="938"/>
      <c r="JC101" s="938"/>
      <c r="JD101" s="938"/>
      <c r="JE101" s="938"/>
      <c r="JF101" s="938"/>
      <c r="JG101" s="938"/>
      <c r="JH101" s="938"/>
      <c r="JI101" s="938"/>
      <c r="JJ101" s="938"/>
      <c r="JK101" s="938"/>
      <c r="JL101" s="938"/>
      <c r="JM101" s="938"/>
      <c r="JN101" s="938"/>
      <c r="JO101" s="938"/>
      <c r="JP101" s="938"/>
      <c r="JQ101" s="938"/>
      <c r="JR101" s="932"/>
      <c r="JS101" s="938"/>
      <c r="JU101" s="939"/>
      <c r="JV101" s="938"/>
      <c r="JW101" s="938"/>
      <c r="JX101" s="938"/>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KU101" s="940"/>
      <c r="KV101" s="940"/>
      <c r="KW101" s="940"/>
      <c r="KX101" s="940"/>
      <c r="KY101" s="940"/>
      <c r="KZ101" s="940"/>
      <c r="LA101" s="940"/>
      <c r="LB101" s="940"/>
      <c r="LC101" s="940"/>
      <c r="LD101" s="940"/>
      <c r="LE101" s="940"/>
      <c r="LF101" s="940"/>
      <c r="LG101" s="940"/>
      <c r="LH101" s="940"/>
      <c r="LI101" s="940"/>
      <c r="LJ101" s="940"/>
      <c r="LK101" s="940"/>
      <c r="LL101" s="940"/>
      <c r="LM101" s="940"/>
      <c r="LN101" s="940"/>
      <c r="LO101" s="940"/>
      <c r="LP101" s="940"/>
      <c r="LQ101" s="940"/>
      <c r="LR101" s="940"/>
      <c r="LS101" s="940"/>
      <c r="LT101" s="940"/>
      <c r="LU101" s="940"/>
      <c r="LV101" s="940"/>
      <c r="LW101" s="940"/>
      <c r="LX101" s="940"/>
      <c r="LY101" s="940"/>
      <c r="LZ101" s="940"/>
      <c r="MA101" s="940"/>
      <c r="MB101" s="940"/>
      <c r="MC101" s="940"/>
      <c r="MD101" s="940"/>
      <c r="ME101" s="940"/>
      <c r="MF101" s="940"/>
    </row>
    <row r="102" spans="1:344" s="462" customFormat="1" ht="15" hidden="1" customHeight="1" outlineLevel="1" x14ac:dyDescent="0.25">
      <c r="A102" s="1229">
        <v>40871</v>
      </c>
      <c r="B102" s="1229"/>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P102" s="932"/>
      <c r="DQ102" s="37"/>
      <c r="DR102" s="932"/>
      <c r="DS102" s="37"/>
      <c r="DT102" s="932"/>
      <c r="DU102" s="37"/>
      <c r="DV102" s="932"/>
      <c r="DW102" s="37"/>
      <c r="DX102" s="932"/>
      <c r="DY102" s="932"/>
      <c r="DZ102" s="932"/>
      <c r="EA102" s="932"/>
      <c r="EB102" s="37"/>
      <c r="EC102" s="37"/>
      <c r="EE102" s="937"/>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G102" s="938"/>
      <c r="II102" s="938"/>
      <c r="IK102" s="938"/>
      <c r="IM102" s="938"/>
      <c r="IO102" s="938"/>
      <c r="IQ102" s="938"/>
      <c r="IS102" s="938"/>
      <c r="IT102" s="938"/>
      <c r="IU102" s="938"/>
      <c r="IV102" s="938"/>
      <c r="IW102" s="938"/>
      <c r="IX102" s="938"/>
      <c r="IY102" s="938"/>
      <c r="IZ102" s="938"/>
      <c r="JA102" s="938"/>
      <c r="JB102" s="938"/>
      <c r="JC102" s="938"/>
      <c r="JD102" s="938"/>
      <c r="JE102" s="938"/>
      <c r="JF102" s="938"/>
      <c r="JG102" s="938"/>
      <c r="JH102" s="938"/>
      <c r="JI102" s="938"/>
      <c r="JJ102" s="938"/>
      <c r="JK102" s="938"/>
      <c r="JL102" s="938"/>
      <c r="JM102" s="938"/>
      <c r="JN102" s="938"/>
      <c r="JO102" s="938"/>
      <c r="JP102" s="938"/>
      <c r="JQ102" s="938"/>
      <c r="JR102" s="932"/>
      <c r="JS102" s="938"/>
      <c r="JU102" s="939"/>
      <c r="JV102" s="938"/>
      <c r="JW102" s="938"/>
      <c r="JX102" s="938"/>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KU102" s="940"/>
      <c r="KV102" s="940"/>
      <c r="KW102" s="940"/>
      <c r="KX102" s="940"/>
      <c r="KY102" s="940"/>
      <c r="KZ102" s="940"/>
      <c r="LA102" s="940"/>
      <c r="LB102" s="940"/>
      <c r="LC102" s="940"/>
      <c r="LD102" s="940"/>
      <c r="LE102" s="940"/>
      <c r="LF102" s="940"/>
      <c r="LG102" s="940"/>
      <c r="LH102" s="940"/>
      <c r="LI102" s="940"/>
      <c r="LJ102" s="940"/>
      <c r="LK102" s="940"/>
      <c r="LL102" s="940"/>
      <c r="LM102" s="940"/>
      <c r="LN102" s="940"/>
      <c r="LO102" s="940"/>
      <c r="LP102" s="940"/>
      <c r="LQ102" s="940"/>
      <c r="LR102" s="940"/>
      <c r="LS102" s="940"/>
      <c r="LT102" s="940"/>
      <c r="LU102" s="940"/>
      <c r="LV102" s="940"/>
      <c r="LW102" s="940"/>
      <c r="LX102" s="940"/>
      <c r="LY102" s="940"/>
      <c r="LZ102" s="940"/>
      <c r="MA102" s="940"/>
      <c r="MB102" s="940"/>
      <c r="MC102" s="940"/>
      <c r="MD102" s="940"/>
      <c r="ME102" s="940"/>
      <c r="MF102" s="940"/>
    </row>
    <row r="103" spans="1:344" s="462" customFormat="1" ht="15" hidden="1" customHeight="1" outlineLevel="1" x14ac:dyDescent="0.25">
      <c r="A103" s="1229">
        <v>40872</v>
      </c>
      <c r="B103" s="1229"/>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P103" s="932"/>
      <c r="DQ103" s="37"/>
      <c r="DR103" s="932"/>
      <c r="DS103" s="37"/>
      <c r="DT103" s="932"/>
      <c r="DU103" s="37"/>
      <c r="DV103" s="932"/>
      <c r="DW103" s="37"/>
      <c r="DX103" s="932"/>
      <c r="DY103" s="932"/>
      <c r="DZ103" s="932"/>
      <c r="EA103" s="932"/>
      <c r="EB103" s="37"/>
      <c r="EC103" s="37"/>
      <c r="EE103" s="937"/>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G103" s="938"/>
      <c r="II103" s="938"/>
      <c r="IK103" s="938"/>
      <c r="IM103" s="938"/>
      <c r="IO103" s="938"/>
      <c r="IQ103" s="938"/>
      <c r="IS103" s="938"/>
      <c r="IT103" s="938"/>
      <c r="IU103" s="938"/>
      <c r="IV103" s="938"/>
      <c r="IW103" s="938"/>
      <c r="IX103" s="938"/>
      <c r="IY103" s="938"/>
      <c r="IZ103" s="938"/>
      <c r="JA103" s="938"/>
      <c r="JB103" s="938"/>
      <c r="JC103" s="938"/>
      <c r="JD103" s="938"/>
      <c r="JE103" s="938"/>
      <c r="JF103" s="938"/>
      <c r="JG103" s="938"/>
      <c r="JH103" s="938"/>
      <c r="JI103" s="938"/>
      <c r="JJ103" s="938"/>
      <c r="JK103" s="938"/>
      <c r="JL103" s="938"/>
      <c r="JM103" s="938"/>
      <c r="JN103" s="938"/>
      <c r="JO103" s="938"/>
      <c r="JP103" s="938"/>
      <c r="JQ103" s="938"/>
      <c r="JR103" s="932"/>
      <c r="JS103" s="938"/>
      <c r="JU103" s="939"/>
      <c r="JV103" s="938"/>
      <c r="JW103" s="938"/>
      <c r="JX103" s="938"/>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KU103" s="940"/>
      <c r="KV103" s="940"/>
      <c r="KW103" s="940"/>
      <c r="KX103" s="940"/>
      <c r="KY103" s="940"/>
      <c r="KZ103" s="940"/>
      <c r="LA103" s="940"/>
      <c r="LB103" s="940"/>
      <c r="LC103" s="940"/>
      <c r="LD103" s="940"/>
      <c r="LE103" s="940"/>
      <c r="LF103" s="940"/>
      <c r="LG103" s="940"/>
      <c r="LH103" s="940"/>
      <c r="LI103" s="940"/>
      <c r="LJ103" s="940"/>
      <c r="LK103" s="940"/>
      <c r="LL103" s="940"/>
      <c r="LM103" s="940"/>
      <c r="LN103" s="940"/>
      <c r="LO103" s="940"/>
      <c r="LP103" s="940"/>
      <c r="LQ103" s="940"/>
      <c r="LR103" s="940"/>
      <c r="LS103" s="940"/>
      <c r="LT103" s="940"/>
      <c r="LU103" s="940"/>
      <c r="LV103" s="940"/>
      <c r="LW103" s="940"/>
      <c r="LX103" s="940"/>
      <c r="LY103" s="940"/>
      <c r="LZ103" s="940"/>
      <c r="MA103" s="940"/>
      <c r="MB103" s="940"/>
      <c r="MC103" s="940"/>
      <c r="MD103" s="940"/>
      <c r="ME103" s="940"/>
      <c r="MF103" s="940"/>
    </row>
    <row r="104" spans="1:344" s="462" customFormat="1" ht="15" hidden="1" customHeight="1" outlineLevel="1" x14ac:dyDescent="0.25">
      <c r="A104" s="1230">
        <v>40903</v>
      </c>
      <c r="B104" s="1229"/>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P104" s="932"/>
      <c r="DQ104" s="37"/>
      <c r="DR104" s="932"/>
      <c r="DS104" s="37"/>
      <c r="DT104" s="932"/>
      <c r="DU104" s="37"/>
      <c r="DV104" s="932"/>
      <c r="DW104" s="37"/>
      <c r="DX104" s="932"/>
      <c r="DY104" s="932"/>
      <c r="DZ104" s="932"/>
      <c r="EA104" s="932"/>
      <c r="EB104" s="37"/>
      <c r="EC104" s="37"/>
      <c r="EE104" s="937"/>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G104" s="938"/>
      <c r="II104" s="938"/>
      <c r="IK104" s="938"/>
      <c r="IM104" s="938"/>
      <c r="IO104" s="938"/>
      <c r="IQ104" s="938"/>
      <c r="IS104" s="938"/>
      <c r="IT104" s="938"/>
      <c r="IU104" s="938"/>
      <c r="IV104" s="938"/>
      <c r="IW104" s="938"/>
      <c r="IX104" s="938"/>
      <c r="IY104" s="938"/>
      <c r="IZ104" s="938"/>
      <c r="JA104" s="938"/>
      <c r="JB104" s="938"/>
      <c r="JC104" s="938"/>
      <c r="JD104" s="938"/>
      <c r="JE104" s="938"/>
      <c r="JF104" s="938"/>
      <c r="JG104" s="938"/>
      <c r="JH104" s="938"/>
      <c r="JI104" s="938"/>
      <c r="JJ104" s="938"/>
      <c r="JK104" s="938"/>
      <c r="JL104" s="938"/>
      <c r="JM104" s="938"/>
      <c r="JN104" s="938"/>
      <c r="JO104" s="938"/>
      <c r="JP104" s="938"/>
      <c r="JQ104" s="938"/>
      <c r="JR104" s="932"/>
      <c r="JS104" s="938"/>
      <c r="JU104" s="939"/>
      <c r="JV104" s="938"/>
      <c r="JW104" s="938"/>
      <c r="JX104" s="938"/>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KU104" s="940"/>
      <c r="KV104" s="940"/>
      <c r="KW104" s="940"/>
      <c r="KX104" s="940"/>
      <c r="KY104" s="940"/>
      <c r="KZ104" s="940"/>
      <c r="LA104" s="940"/>
      <c r="LB104" s="940"/>
      <c r="LC104" s="940"/>
      <c r="LD104" s="940"/>
      <c r="LE104" s="940"/>
      <c r="LF104" s="940"/>
      <c r="LG104" s="940"/>
      <c r="LH104" s="940"/>
      <c r="LI104" s="940"/>
      <c r="LJ104" s="940"/>
      <c r="LK104" s="940"/>
      <c r="LL104" s="940"/>
      <c r="LM104" s="940"/>
      <c r="LN104" s="940"/>
      <c r="LO104" s="940"/>
      <c r="LP104" s="940"/>
      <c r="LQ104" s="940"/>
      <c r="LR104" s="940"/>
      <c r="LS104" s="940"/>
      <c r="LT104" s="940"/>
      <c r="LU104" s="940"/>
      <c r="LV104" s="940"/>
      <c r="LW104" s="940"/>
      <c r="LX104" s="940"/>
      <c r="LY104" s="940"/>
      <c r="LZ104" s="940"/>
      <c r="MA104" s="940"/>
      <c r="MB104" s="940"/>
      <c r="MC104" s="940"/>
      <c r="MD104" s="940"/>
      <c r="ME104" s="940"/>
      <c r="MF104" s="940"/>
    </row>
    <row r="105" spans="1:344" s="462" customFormat="1" ht="15" hidden="1" customHeight="1" outlineLevel="1" x14ac:dyDescent="0.25">
      <c r="A105" s="1229">
        <v>40904</v>
      </c>
      <c r="B105" s="1229"/>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P105" s="932"/>
      <c r="DQ105" s="37"/>
      <c r="DR105" s="932"/>
      <c r="DS105" s="37"/>
      <c r="DT105" s="932"/>
      <c r="DU105" s="37"/>
      <c r="DV105" s="932"/>
      <c r="DW105" s="37"/>
      <c r="DX105" s="932"/>
      <c r="DY105" s="932"/>
      <c r="DZ105" s="932"/>
      <c r="EA105" s="932"/>
      <c r="EB105" s="37"/>
      <c r="EC105" s="37"/>
      <c r="EE105" s="937"/>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G105" s="938"/>
      <c r="II105" s="938"/>
      <c r="IK105" s="938"/>
      <c r="IM105" s="938"/>
      <c r="IO105" s="938"/>
      <c r="IQ105" s="938"/>
      <c r="IS105" s="938"/>
      <c r="IT105" s="938"/>
      <c r="IU105" s="938"/>
      <c r="IV105" s="938"/>
      <c r="IW105" s="938"/>
      <c r="IX105" s="938"/>
      <c r="IY105" s="938"/>
      <c r="IZ105" s="938"/>
      <c r="JA105" s="938"/>
      <c r="JB105" s="938"/>
      <c r="JC105" s="938"/>
      <c r="JD105" s="938"/>
      <c r="JE105" s="938"/>
      <c r="JF105" s="938"/>
      <c r="JG105" s="938"/>
      <c r="JH105" s="938"/>
      <c r="JI105" s="938"/>
      <c r="JJ105" s="938"/>
      <c r="JK105" s="938"/>
      <c r="JL105" s="938"/>
      <c r="JM105" s="938"/>
      <c r="JN105" s="938"/>
      <c r="JO105" s="938"/>
      <c r="JP105" s="938"/>
      <c r="JQ105" s="938"/>
      <c r="JR105" s="932"/>
      <c r="JS105" s="938"/>
      <c r="JU105" s="939"/>
      <c r="JV105" s="938"/>
      <c r="JW105" s="938"/>
      <c r="JX105" s="938"/>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KU105" s="940"/>
      <c r="KV105" s="940"/>
      <c r="KW105" s="940"/>
      <c r="KX105" s="940"/>
      <c r="KY105" s="940"/>
      <c r="KZ105" s="940"/>
      <c r="LA105" s="940"/>
      <c r="LB105" s="940"/>
      <c r="LC105" s="940"/>
      <c r="LD105" s="940"/>
      <c r="LE105" s="940"/>
      <c r="LF105" s="940"/>
      <c r="LG105" s="940"/>
      <c r="LH105" s="940"/>
      <c r="LI105" s="940"/>
      <c r="LJ105" s="940"/>
      <c r="LK105" s="940"/>
      <c r="LL105" s="940"/>
      <c r="LM105" s="940"/>
      <c r="LN105" s="940"/>
      <c r="LO105" s="940"/>
      <c r="LP105" s="940"/>
      <c r="LQ105" s="940"/>
      <c r="LR105" s="940"/>
      <c r="LS105" s="940"/>
      <c r="LT105" s="940"/>
      <c r="LU105" s="940"/>
      <c r="LV105" s="940"/>
      <c r="LW105" s="940"/>
      <c r="LX105" s="940"/>
      <c r="LY105" s="940"/>
      <c r="LZ105" s="940"/>
      <c r="MA105" s="940"/>
      <c r="MB105" s="940"/>
      <c r="MC105" s="940"/>
      <c r="MD105" s="940"/>
      <c r="ME105" s="940"/>
      <c r="MF105" s="940"/>
    </row>
    <row r="106" spans="1:344" s="462" customFormat="1" ht="15" hidden="1" customHeight="1" outlineLevel="1" x14ac:dyDescent="0.25">
      <c r="A106" s="1229">
        <v>40910</v>
      </c>
      <c r="B106" s="1229"/>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P106" s="932"/>
      <c r="DQ106" s="37"/>
      <c r="DR106" s="932"/>
      <c r="DS106" s="37"/>
      <c r="DT106" s="932"/>
      <c r="DU106" s="37"/>
      <c r="DV106" s="932"/>
      <c r="DW106" s="37"/>
      <c r="DX106" s="932"/>
      <c r="DY106" s="932"/>
      <c r="DZ106" s="932"/>
      <c r="EA106" s="932"/>
      <c r="EB106" s="37"/>
      <c r="EC106" s="37"/>
      <c r="EE106" s="937"/>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G106" s="938"/>
      <c r="II106" s="938"/>
      <c r="IK106" s="938"/>
      <c r="IM106" s="938"/>
      <c r="IO106" s="938"/>
      <c r="IQ106" s="938"/>
      <c r="IS106" s="938"/>
      <c r="IT106" s="938"/>
      <c r="IU106" s="938"/>
      <c r="IV106" s="938"/>
      <c r="IW106" s="938"/>
      <c r="IX106" s="938"/>
      <c r="IY106" s="938"/>
      <c r="IZ106" s="938"/>
      <c r="JA106" s="938"/>
      <c r="JB106" s="938"/>
      <c r="JC106" s="938"/>
      <c r="JD106" s="938"/>
      <c r="JE106" s="938"/>
      <c r="JF106" s="938"/>
      <c r="JG106" s="938"/>
      <c r="JH106" s="938"/>
      <c r="JI106" s="938"/>
      <c r="JJ106" s="938"/>
      <c r="JK106" s="938"/>
      <c r="JL106" s="938"/>
      <c r="JM106" s="938"/>
      <c r="JN106" s="938"/>
      <c r="JO106" s="938"/>
      <c r="JP106" s="938"/>
      <c r="JQ106" s="938"/>
      <c r="JR106" s="932"/>
      <c r="JS106" s="938"/>
      <c r="JU106" s="939"/>
      <c r="JV106" s="938"/>
      <c r="JW106" s="938"/>
      <c r="JX106" s="938"/>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KU106" s="940"/>
      <c r="KV106" s="940"/>
      <c r="KW106" s="940"/>
      <c r="KX106" s="940"/>
      <c r="KY106" s="940"/>
      <c r="KZ106" s="940"/>
      <c r="LA106" s="940"/>
      <c r="LB106" s="940"/>
      <c r="LC106" s="940"/>
      <c r="LD106" s="940"/>
      <c r="LE106" s="940"/>
      <c r="LF106" s="940"/>
      <c r="LG106" s="940"/>
      <c r="LH106" s="940"/>
      <c r="LI106" s="940"/>
      <c r="LJ106" s="940"/>
      <c r="LK106" s="940"/>
      <c r="LL106" s="940"/>
      <c r="LM106" s="940"/>
      <c r="LN106" s="940"/>
      <c r="LO106" s="940"/>
      <c r="LP106" s="940"/>
      <c r="LQ106" s="940"/>
      <c r="LR106" s="940"/>
      <c r="LS106" s="940"/>
      <c r="LT106" s="940"/>
      <c r="LU106" s="940"/>
      <c r="LV106" s="940"/>
      <c r="LW106" s="940"/>
      <c r="LX106" s="940"/>
      <c r="LY106" s="940"/>
      <c r="LZ106" s="940"/>
      <c r="MA106" s="940"/>
      <c r="MB106" s="940"/>
      <c r="MC106" s="940"/>
      <c r="MD106" s="940"/>
      <c r="ME106" s="940"/>
      <c r="MF106" s="940"/>
    </row>
    <row r="107" spans="1:344" s="462" customFormat="1" ht="15" hidden="1" customHeight="1" outlineLevel="1" x14ac:dyDescent="0.25">
      <c r="A107" s="1229">
        <v>40924</v>
      </c>
      <c r="B107" s="1229"/>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P107" s="932"/>
      <c r="DQ107" s="37"/>
      <c r="DR107" s="932"/>
      <c r="DS107" s="37"/>
      <c r="DT107" s="932"/>
      <c r="DU107" s="37"/>
      <c r="DV107" s="932"/>
      <c r="DW107" s="37"/>
      <c r="DX107" s="932"/>
      <c r="DY107" s="932"/>
      <c r="DZ107" s="932"/>
      <c r="EA107" s="932"/>
      <c r="EB107" s="37"/>
      <c r="EC107" s="37"/>
      <c r="EE107" s="937"/>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G107" s="938"/>
      <c r="II107" s="938"/>
      <c r="IK107" s="938"/>
      <c r="IM107" s="938"/>
      <c r="IO107" s="938"/>
      <c r="IQ107" s="938"/>
      <c r="IS107" s="938"/>
      <c r="IT107" s="938"/>
      <c r="IU107" s="938"/>
      <c r="IV107" s="938"/>
      <c r="IW107" s="938"/>
      <c r="IX107" s="938"/>
      <c r="IY107" s="938"/>
      <c r="IZ107" s="938"/>
      <c r="JA107" s="938"/>
      <c r="JB107" s="938"/>
      <c r="JC107" s="938"/>
      <c r="JD107" s="938"/>
      <c r="JE107" s="938"/>
      <c r="JF107" s="938"/>
      <c r="JG107" s="938"/>
      <c r="JH107" s="938"/>
      <c r="JI107" s="938"/>
      <c r="JJ107" s="938"/>
      <c r="JK107" s="938"/>
      <c r="JL107" s="938"/>
      <c r="JM107" s="938"/>
      <c r="JN107" s="938"/>
      <c r="JO107" s="938"/>
      <c r="JP107" s="938"/>
      <c r="JQ107" s="938"/>
      <c r="JR107" s="932"/>
      <c r="JS107" s="938"/>
      <c r="JU107" s="939"/>
      <c r="JV107" s="938"/>
      <c r="JW107" s="938"/>
      <c r="JX107" s="938"/>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KU107" s="940"/>
      <c r="KV107" s="940"/>
      <c r="KW107" s="940"/>
      <c r="KX107" s="940"/>
      <c r="KY107" s="940"/>
      <c r="KZ107" s="940"/>
      <c r="LA107" s="940"/>
      <c r="LB107" s="940"/>
      <c r="LC107" s="940"/>
      <c r="LD107" s="940"/>
      <c r="LE107" s="940"/>
      <c r="LF107" s="940"/>
      <c r="LG107" s="940"/>
      <c r="LH107" s="940"/>
      <c r="LI107" s="940"/>
      <c r="LJ107" s="940"/>
      <c r="LK107" s="940"/>
      <c r="LL107" s="940"/>
      <c r="LM107" s="940"/>
      <c r="LN107" s="940"/>
      <c r="LO107" s="940"/>
      <c r="LP107" s="940"/>
      <c r="LQ107" s="940"/>
      <c r="LR107" s="940"/>
      <c r="LS107" s="940"/>
      <c r="LT107" s="940"/>
      <c r="LU107" s="940"/>
      <c r="LV107" s="940"/>
      <c r="LW107" s="940"/>
      <c r="LX107" s="940"/>
      <c r="LY107" s="940"/>
      <c r="LZ107" s="940"/>
      <c r="MA107" s="940"/>
      <c r="MB107" s="940"/>
      <c r="MC107" s="940"/>
      <c r="MD107" s="940"/>
      <c r="ME107" s="940"/>
      <c r="MF107" s="940"/>
    </row>
    <row r="108" spans="1:344" s="462" customFormat="1" ht="15" hidden="1" customHeight="1" outlineLevel="1" x14ac:dyDescent="0.25">
      <c r="A108" s="1229">
        <v>41005</v>
      </c>
      <c r="B108" s="1229"/>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P108" s="932"/>
      <c r="DQ108" s="37"/>
      <c r="DR108" s="932"/>
      <c r="DS108" s="37"/>
      <c r="DT108" s="932"/>
      <c r="DU108" s="37"/>
      <c r="DV108" s="932"/>
      <c r="DW108" s="37"/>
      <c r="DX108" s="932"/>
      <c r="DY108" s="932"/>
      <c r="DZ108" s="932"/>
      <c r="EA108" s="932"/>
      <c r="EB108" s="37"/>
      <c r="EC108" s="37"/>
      <c r="EE108" s="937"/>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G108" s="938"/>
      <c r="II108" s="938"/>
      <c r="IK108" s="938"/>
      <c r="IM108" s="938"/>
      <c r="IO108" s="938"/>
      <c r="IQ108" s="938"/>
      <c r="IS108" s="938"/>
      <c r="IT108" s="938"/>
      <c r="IU108" s="938"/>
      <c r="IV108" s="938"/>
      <c r="IW108" s="938"/>
      <c r="IX108" s="938"/>
      <c r="IY108" s="938"/>
      <c r="IZ108" s="938"/>
      <c r="JA108" s="938"/>
      <c r="JB108" s="938"/>
      <c r="JC108" s="938"/>
      <c r="JD108" s="938"/>
      <c r="JE108" s="938"/>
      <c r="JF108" s="938"/>
      <c r="JG108" s="938"/>
      <c r="JH108" s="938"/>
      <c r="JI108" s="938"/>
      <c r="JJ108" s="938"/>
      <c r="JK108" s="938"/>
      <c r="JL108" s="938"/>
      <c r="JM108" s="938"/>
      <c r="JN108" s="938"/>
      <c r="JO108" s="938"/>
      <c r="JP108" s="938"/>
      <c r="JQ108" s="938"/>
      <c r="JR108" s="932"/>
      <c r="JS108" s="938"/>
      <c r="JU108" s="939"/>
      <c r="JV108" s="938"/>
      <c r="JW108" s="938"/>
      <c r="JX108" s="938"/>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KU108" s="940"/>
      <c r="KV108" s="940"/>
      <c r="KW108" s="940"/>
      <c r="KX108" s="940"/>
      <c r="KY108" s="940"/>
      <c r="KZ108" s="940"/>
      <c r="LA108" s="940"/>
      <c r="LB108" s="940"/>
      <c r="LC108" s="940"/>
      <c r="LD108" s="940"/>
      <c r="LE108" s="940"/>
      <c r="LF108" s="940"/>
      <c r="LG108" s="940"/>
      <c r="LH108" s="940"/>
      <c r="LI108" s="940"/>
      <c r="LJ108" s="940"/>
      <c r="LK108" s="940"/>
      <c r="LL108" s="940"/>
      <c r="LM108" s="940"/>
      <c r="LN108" s="940"/>
      <c r="LO108" s="940"/>
      <c r="LP108" s="940"/>
      <c r="LQ108" s="940"/>
      <c r="LR108" s="940"/>
      <c r="LS108" s="940"/>
      <c r="LT108" s="940"/>
      <c r="LU108" s="940"/>
      <c r="LV108" s="940"/>
      <c r="LW108" s="940"/>
      <c r="LX108" s="940"/>
      <c r="LY108" s="940"/>
      <c r="LZ108" s="940"/>
      <c r="MA108" s="940"/>
      <c r="MB108" s="940"/>
      <c r="MC108" s="940"/>
      <c r="MD108" s="940"/>
      <c r="ME108" s="940"/>
      <c r="MF108" s="940"/>
    </row>
    <row r="109" spans="1:344" s="462" customFormat="1" ht="15" hidden="1" customHeight="1" outlineLevel="1" x14ac:dyDescent="0.25">
      <c r="A109" s="1229">
        <v>41057</v>
      </c>
      <c r="B109" s="1229"/>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P109" s="932"/>
      <c r="DQ109" s="37"/>
      <c r="DR109" s="932"/>
      <c r="DS109" s="37"/>
      <c r="DT109" s="932"/>
      <c r="DU109" s="37"/>
      <c r="DV109" s="932"/>
      <c r="DW109" s="37"/>
      <c r="DX109" s="932"/>
      <c r="DY109" s="932"/>
      <c r="DZ109" s="932"/>
      <c r="EA109" s="932"/>
      <c r="EB109" s="37"/>
      <c r="EC109" s="37"/>
      <c r="EE109" s="937"/>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G109" s="938"/>
      <c r="II109" s="938"/>
      <c r="IK109" s="938"/>
      <c r="IM109" s="938"/>
      <c r="IO109" s="938"/>
      <c r="IQ109" s="938"/>
      <c r="IS109" s="938"/>
      <c r="IT109" s="938"/>
      <c r="IU109" s="938"/>
      <c r="IV109" s="938"/>
      <c r="IW109" s="938"/>
      <c r="IX109" s="938"/>
      <c r="IY109" s="938"/>
      <c r="IZ109" s="938"/>
      <c r="JA109" s="938"/>
      <c r="JB109" s="938"/>
      <c r="JC109" s="938"/>
      <c r="JD109" s="938"/>
      <c r="JE109" s="938"/>
      <c r="JF109" s="938"/>
      <c r="JG109" s="938"/>
      <c r="JH109" s="938"/>
      <c r="JI109" s="938"/>
      <c r="JJ109" s="938"/>
      <c r="JK109" s="938"/>
      <c r="JL109" s="938"/>
      <c r="JM109" s="938"/>
      <c r="JN109" s="938"/>
      <c r="JO109" s="938"/>
      <c r="JP109" s="938"/>
      <c r="JQ109" s="938"/>
      <c r="JR109" s="932"/>
      <c r="JS109" s="938"/>
      <c r="JU109" s="939"/>
      <c r="JV109" s="938"/>
      <c r="JW109" s="938"/>
      <c r="JX109" s="938"/>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KU109" s="940"/>
      <c r="KV109" s="940"/>
      <c r="KW109" s="940"/>
      <c r="KX109" s="940"/>
      <c r="KY109" s="940"/>
      <c r="KZ109" s="940"/>
      <c r="LA109" s="940"/>
      <c r="LB109" s="940"/>
      <c r="LC109" s="940"/>
      <c r="LD109" s="940"/>
      <c r="LE109" s="940"/>
      <c r="LF109" s="940"/>
      <c r="LG109" s="940"/>
      <c r="LH109" s="940"/>
      <c r="LI109" s="940"/>
      <c r="LJ109" s="940"/>
      <c r="LK109" s="940"/>
      <c r="LL109" s="940"/>
      <c r="LM109" s="940"/>
      <c r="LN109" s="940"/>
      <c r="LO109" s="940"/>
      <c r="LP109" s="940"/>
      <c r="LQ109" s="940"/>
      <c r="LR109" s="940"/>
      <c r="LS109" s="940"/>
      <c r="LT109" s="940"/>
      <c r="LU109" s="940"/>
      <c r="LV109" s="940"/>
      <c r="LW109" s="940"/>
      <c r="LX109" s="940"/>
      <c r="LY109" s="940"/>
      <c r="LZ109" s="940"/>
      <c r="MA109" s="940"/>
      <c r="MB109" s="940"/>
      <c r="MC109" s="940"/>
      <c r="MD109" s="940"/>
      <c r="ME109" s="940"/>
      <c r="MF109" s="940"/>
    </row>
    <row r="110" spans="1:344" s="462" customFormat="1" ht="15" hidden="1" customHeight="1" outlineLevel="1" x14ac:dyDescent="0.25">
      <c r="A110" s="1229">
        <v>41094</v>
      </c>
      <c r="B110" s="1229"/>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P110" s="932"/>
      <c r="DQ110" s="37"/>
      <c r="DR110" s="932"/>
      <c r="DS110" s="37"/>
      <c r="DT110" s="932"/>
      <c r="DU110" s="37"/>
      <c r="DV110" s="932"/>
      <c r="DW110" s="37"/>
      <c r="DX110" s="932"/>
      <c r="DY110" s="932"/>
      <c r="DZ110" s="932"/>
      <c r="EA110" s="932"/>
      <c r="EB110" s="37"/>
      <c r="EC110" s="37"/>
      <c r="EE110" s="937"/>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G110" s="938"/>
      <c r="II110" s="938"/>
      <c r="IK110" s="938"/>
      <c r="IM110" s="938"/>
      <c r="IO110" s="938"/>
      <c r="IQ110" s="938"/>
      <c r="IS110" s="938"/>
      <c r="IT110" s="938"/>
      <c r="IU110" s="938"/>
      <c r="IV110" s="938"/>
      <c r="IW110" s="938"/>
      <c r="IX110" s="938"/>
      <c r="IY110" s="938"/>
      <c r="IZ110" s="938"/>
      <c r="JA110" s="938"/>
      <c r="JB110" s="938"/>
      <c r="JC110" s="938"/>
      <c r="JD110" s="938"/>
      <c r="JE110" s="938"/>
      <c r="JF110" s="938"/>
      <c r="JG110" s="938"/>
      <c r="JH110" s="938"/>
      <c r="JI110" s="938"/>
      <c r="JJ110" s="938"/>
      <c r="JK110" s="938"/>
      <c r="JL110" s="938"/>
      <c r="JM110" s="938"/>
      <c r="JN110" s="938"/>
      <c r="JO110" s="938"/>
      <c r="JP110" s="938"/>
      <c r="JQ110" s="938"/>
      <c r="JR110" s="932"/>
      <c r="JS110" s="938"/>
      <c r="JU110" s="939"/>
      <c r="JV110" s="938"/>
      <c r="JW110" s="938"/>
      <c r="JX110" s="938"/>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KU110" s="940"/>
      <c r="KV110" s="940"/>
      <c r="KW110" s="940"/>
      <c r="KX110" s="940"/>
      <c r="KY110" s="940"/>
      <c r="KZ110" s="940"/>
      <c r="LA110" s="940"/>
      <c r="LB110" s="940"/>
      <c r="LC110" s="940"/>
      <c r="LD110" s="940"/>
      <c r="LE110" s="940"/>
      <c r="LF110" s="940"/>
      <c r="LG110" s="940"/>
      <c r="LH110" s="940"/>
      <c r="LI110" s="940"/>
      <c r="LJ110" s="940"/>
      <c r="LK110" s="940"/>
      <c r="LL110" s="940"/>
      <c r="LM110" s="940"/>
      <c r="LN110" s="940"/>
      <c r="LO110" s="940"/>
      <c r="LP110" s="940"/>
      <c r="LQ110" s="940"/>
      <c r="LR110" s="940"/>
      <c r="LS110" s="940"/>
      <c r="LT110" s="940"/>
      <c r="LU110" s="940"/>
      <c r="LV110" s="940"/>
      <c r="LW110" s="940"/>
      <c r="LX110" s="940"/>
      <c r="LY110" s="940"/>
      <c r="LZ110" s="940"/>
      <c r="MA110" s="940"/>
      <c r="MB110" s="940"/>
      <c r="MC110" s="940"/>
      <c r="MD110" s="940"/>
      <c r="ME110" s="940"/>
      <c r="MF110" s="940"/>
    </row>
    <row r="111" spans="1:344" s="462" customFormat="1" ht="15" hidden="1" customHeight="1" outlineLevel="1" x14ac:dyDescent="0.25">
      <c r="A111" s="1229">
        <v>41155</v>
      </c>
      <c r="B111" s="1229"/>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P111" s="932"/>
      <c r="DQ111" s="37"/>
      <c r="DR111" s="932"/>
      <c r="DS111" s="37"/>
      <c r="DT111" s="932"/>
      <c r="DU111" s="37"/>
      <c r="DV111" s="932"/>
      <c r="DW111" s="37"/>
      <c r="DX111" s="932"/>
      <c r="DY111" s="932"/>
      <c r="DZ111" s="932"/>
      <c r="EA111" s="932"/>
      <c r="EB111" s="37"/>
      <c r="EC111" s="37"/>
      <c r="EE111" s="937"/>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G111" s="938"/>
      <c r="II111" s="938"/>
      <c r="IK111" s="938"/>
      <c r="IM111" s="938"/>
      <c r="IO111" s="938"/>
      <c r="IQ111" s="938"/>
      <c r="IS111" s="938"/>
      <c r="IT111" s="938"/>
      <c r="IU111" s="938"/>
      <c r="IV111" s="938"/>
      <c r="IW111" s="938"/>
      <c r="IX111" s="938"/>
      <c r="IY111" s="938"/>
      <c r="IZ111" s="938"/>
      <c r="JA111" s="938"/>
      <c r="JB111" s="938"/>
      <c r="JC111" s="938"/>
      <c r="JD111" s="938"/>
      <c r="JE111" s="938"/>
      <c r="JF111" s="938"/>
      <c r="JG111" s="938"/>
      <c r="JH111" s="938"/>
      <c r="JI111" s="938"/>
      <c r="JJ111" s="938"/>
      <c r="JK111" s="938"/>
      <c r="JL111" s="938"/>
      <c r="JM111" s="938"/>
      <c r="JN111" s="938"/>
      <c r="JO111" s="938"/>
      <c r="JP111" s="938"/>
      <c r="JQ111" s="938"/>
      <c r="JR111" s="932"/>
      <c r="JS111" s="938"/>
      <c r="JU111" s="939"/>
      <c r="JV111" s="938"/>
      <c r="JW111" s="938"/>
      <c r="JX111" s="938"/>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KU111" s="940"/>
      <c r="KV111" s="940"/>
      <c r="KW111" s="940"/>
      <c r="KX111" s="940"/>
      <c r="KY111" s="940"/>
      <c r="KZ111" s="940"/>
      <c r="LA111" s="940"/>
      <c r="LB111" s="940"/>
      <c r="LC111" s="940"/>
      <c r="LD111" s="940"/>
      <c r="LE111" s="940"/>
      <c r="LF111" s="940"/>
      <c r="LG111" s="940"/>
      <c r="LH111" s="940"/>
      <c r="LI111" s="940"/>
      <c r="LJ111" s="940"/>
      <c r="LK111" s="940"/>
      <c r="LL111" s="940"/>
      <c r="LM111" s="940"/>
      <c r="LN111" s="940"/>
      <c r="LO111" s="940"/>
      <c r="LP111" s="940"/>
      <c r="LQ111" s="940"/>
      <c r="LR111" s="940"/>
      <c r="LS111" s="940"/>
      <c r="LT111" s="940"/>
      <c r="LU111" s="940"/>
      <c r="LV111" s="940"/>
      <c r="LW111" s="940"/>
      <c r="LX111" s="940"/>
      <c r="LY111" s="940"/>
      <c r="LZ111" s="940"/>
      <c r="MA111" s="940"/>
      <c r="MB111" s="940"/>
      <c r="MC111" s="940"/>
      <c r="MD111" s="940"/>
      <c r="ME111" s="940"/>
      <c r="MF111" s="940"/>
    </row>
    <row r="112" spans="1:344" s="462" customFormat="1" ht="15" hidden="1" customHeight="1" outlineLevel="1" x14ac:dyDescent="0.25">
      <c r="A112" s="1229">
        <v>41225</v>
      </c>
      <c r="B112" s="1229"/>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P112" s="932"/>
      <c r="DQ112" s="37"/>
      <c r="DR112" s="932"/>
      <c r="DS112" s="37"/>
      <c r="DT112" s="932"/>
      <c r="DU112" s="37"/>
      <c r="DV112" s="932"/>
      <c r="DW112" s="37"/>
      <c r="DX112" s="932"/>
      <c r="DY112" s="932"/>
      <c r="DZ112" s="932"/>
      <c r="EA112" s="932"/>
      <c r="EB112" s="37"/>
      <c r="EC112" s="37"/>
      <c r="EE112" s="937"/>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G112" s="938"/>
      <c r="II112" s="938"/>
      <c r="IK112" s="938"/>
      <c r="IM112" s="938"/>
      <c r="IO112" s="938"/>
      <c r="IQ112" s="938"/>
      <c r="IS112" s="938"/>
      <c r="IT112" s="938"/>
      <c r="IU112" s="938"/>
      <c r="IV112" s="938"/>
      <c r="IW112" s="938"/>
      <c r="IX112" s="938"/>
      <c r="IY112" s="938"/>
      <c r="IZ112" s="938"/>
      <c r="JA112" s="938"/>
      <c r="JB112" s="938"/>
      <c r="JC112" s="938"/>
      <c r="JD112" s="938"/>
      <c r="JE112" s="938"/>
      <c r="JF112" s="938"/>
      <c r="JG112" s="938"/>
      <c r="JH112" s="938"/>
      <c r="JI112" s="938"/>
      <c r="JJ112" s="938"/>
      <c r="JK112" s="938"/>
      <c r="JL112" s="938"/>
      <c r="JM112" s="938"/>
      <c r="JN112" s="938"/>
      <c r="JO112" s="938"/>
      <c r="JP112" s="938"/>
      <c r="JQ112" s="938"/>
      <c r="JR112" s="932"/>
      <c r="JS112" s="938"/>
      <c r="JU112" s="939"/>
      <c r="JV112" s="938"/>
      <c r="JW112" s="938"/>
      <c r="JX112" s="938"/>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KU112" s="940"/>
      <c r="KV112" s="940"/>
      <c r="KW112" s="940"/>
      <c r="KX112" s="940"/>
      <c r="KY112" s="940"/>
      <c r="KZ112" s="940"/>
      <c r="LA112" s="940"/>
      <c r="LB112" s="940"/>
      <c r="LC112" s="940"/>
      <c r="LD112" s="940"/>
      <c r="LE112" s="940"/>
      <c r="LF112" s="940"/>
      <c r="LG112" s="940"/>
      <c r="LH112" s="940"/>
      <c r="LI112" s="940"/>
      <c r="LJ112" s="940"/>
      <c r="LK112" s="940"/>
      <c r="LL112" s="940"/>
      <c r="LM112" s="940"/>
      <c r="LN112" s="940"/>
      <c r="LO112" s="940"/>
      <c r="LP112" s="940"/>
      <c r="LQ112" s="940"/>
      <c r="LR112" s="940"/>
      <c r="LS112" s="940"/>
      <c r="LT112" s="940"/>
      <c r="LU112" s="940"/>
      <c r="LV112" s="940"/>
      <c r="LW112" s="940"/>
      <c r="LX112" s="940"/>
      <c r="LY112" s="940"/>
      <c r="LZ112" s="940"/>
      <c r="MA112" s="940"/>
      <c r="MB112" s="940"/>
      <c r="MC112" s="940"/>
      <c r="MD112" s="940"/>
      <c r="ME112" s="940"/>
      <c r="MF112" s="940"/>
    </row>
    <row r="113" spans="1:344" s="462" customFormat="1" ht="15" hidden="1" customHeight="1" outlineLevel="1" x14ac:dyDescent="0.25">
      <c r="A113" s="1229">
        <v>41235</v>
      </c>
      <c r="B113" s="1229"/>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P113" s="932"/>
      <c r="DQ113" s="37"/>
      <c r="DR113" s="932"/>
      <c r="DS113" s="37"/>
      <c r="DT113" s="932"/>
      <c r="DU113" s="37"/>
      <c r="DV113" s="932"/>
      <c r="DW113" s="37"/>
      <c r="DX113" s="932"/>
      <c r="DY113" s="932"/>
      <c r="DZ113" s="932"/>
      <c r="EA113" s="932"/>
      <c r="EB113" s="37"/>
      <c r="EC113" s="37"/>
      <c r="EE113" s="937"/>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G113" s="938"/>
      <c r="II113" s="938"/>
      <c r="IK113" s="938"/>
      <c r="IM113" s="938"/>
      <c r="IO113" s="938"/>
      <c r="IQ113" s="938"/>
      <c r="IS113" s="938"/>
      <c r="IT113" s="938"/>
      <c r="IU113" s="938"/>
      <c r="IV113" s="938"/>
      <c r="IW113" s="938"/>
      <c r="IX113" s="938"/>
      <c r="IY113" s="938"/>
      <c r="IZ113" s="938"/>
      <c r="JA113" s="938"/>
      <c r="JB113" s="938"/>
      <c r="JC113" s="938"/>
      <c r="JD113" s="938"/>
      <c r="JE113" s="938"/>
      <c r="JF113" s="938"/>
      <c r="JG113" s="938"/>
      <c r="JH113" s="938"/>
      <c r="JI113" s="938"/>
      <c r="JJ113" s="938"/>
      <c r="JK113" s="938"/>
      <c r="JL113" s="938"/>
      <c r="JM113" s="938"/>
      <c r="JN113" s="938"/>
      <c r="JO113" s="938"/>
      <c r="JP113" s="938"/>
      <c r="JQ113" s="938"/>
      <c r="JR113" s="932"/>
      <c r="JS113" s="938"/>
      <c r="JU113" s="939"/>
      <c r="JV113" s="938"/>
      <c r="JW113" s="938"/>
      <c r="JX113" s="938"/>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KU113" s="940"/>
      <c r="KV113" s="940"/>
      <c r="KW113" s="940"/>
      <c r="KX113" s="940"/>
      <c r="KY113" s="940"/>
      <c r="KZ113" s="940"/>
      <c r="LA113" s="940"/>
      <c r="LB113" s="940"/>
      <c r="LC113" s="940"/>
      <c r="LD113" s="940"/>
      <c r="LE113" s="940"/>
      <c r="LF113" s="940"/>
      <c r="LG113" s="940"/>
      <c r="LH113" s="940"/>
      <c r="LI113" s="940"/>
      <c r="LJ113" s="940"/>
      <c r="LK113" s="940"/>
      <c r="LL113" s="940"/>
      <c r="LM113" s="940"/>
      <c r="LN113" s="940"/>
      <c r="LO113" s="940"/>
      <c r="LP113" s="940"/>
      <c r="LQ113" s="940"/>
      <c r="LR113" s="940"/>
      <c r="LS113" s="940"/>
      <c r="LT113" s="940"/>
      <c r="LU113" s="940"/>
      <c r="LV113" s="940"/>
      <c r="LW113" s="940"/>
      <c r="LX113" s="940"/>
      <c r="LY113" s="940"/>
      <c r="LZ113" s="940"/>
      <c r="MA113" s="940"/>
      <c r="MB113" s="940"/>
      <c r="MC113" s="940"/>
      <c r="MD113" s="940"/>
      <c r="ME113" s="940"/>
      <c r="MF113" s="940"/>
    </row>
    <row r="114" spans="1:344" s="462" customFormat="1" ht="15" hidden="1" customHeight="1" outlineLevel="1" x14ac:dyDescent="0.25">
      <c r="A114" s="1229">
        <v>41236</v>
      </c>
      <c r="B114" s="1229"/>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P114" s="932"/>
      <c r="DQ114" s="37"/>
      <c r="DR114" s="932"/>
      <c r="DS114" s="37"/>
      <c r="DT114" s="932"/>
      <c r="DU114" s="37"/>
      <c r="DV114" s="932"/>
      <c r="DW114" s="37"/>
      <c r="DX114" s="932"/>
      <c r="DY114" s="932"/>
      <c r="DZ114" s="932"/>
      <c r="EA114" s="932"/>
      <c r="EB114" s="37"/>
      <c r="EC114" s="37"/>
      <c r="EE114" s="937"/>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G114" s="938"/>
      <c r="II114" s="938"/>
      <c r="IK114" s="938"/>
      <c r="IM114" s="938"/>
      <c r="IO114" s="938"/>
      <c r="IQ114" s="938"/>
      <c r="IS114" s="938"/>
      <c r="IT114" s="938"/>
      <c r="IU114" s="938"/>
      <c r="IV114" s="938"/>
      <c r="IW114" s="938"/>
      <c r="IX114" s="938"/>
      <c r="IY114" s="938"/>
      <c r="IZ114" s="938"/>
      <c r="JA114" s="938"/>
      <c r="JB114" s="938"/>
      <c r="JC114" s="938"/>
      <c r="JD114" s="938"/>
      <c r="JE114" s="938"/>
      <c r="JF114" s="938"/>
      <c r="JG114" s="938"/>
      <c r="JH114" s="938"/>
      <c r="JI114" s="938"/>
      <c r="JJ114" s="938"/>
      <c r="JK114" s="938"/>
      <c r="JL114" s="938"/>
      <c r="JM114" s="938"/>
      <c r="JN114" s="938"/>
      <c r="JO114" s="938"/>
      <c r="JP114" s="938"/>
      <c r="JQ114" s="938"/>
      <c r="JR114" s="932"/>
      <c r="JS114" s="938"/>
      <c r="JU114" s="939"/>
      <c r="JV114" s="938"/>
      <c r="JW114" s="938"/>
      <c r="JX114" s="938"/>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KU114" s="940"/>
      <c r="KV114" s="940"/>
      <c r="KW114" s="940"/>
      <c r="KX114" s="940"/>
      <c r="KY114" s="940"/>
      <c r="KZ114" s="940"/>
      <c r="LA114" s="940"/>
      <c r="LB114" s="940"/>
      <c r="LC114" s="940"/>
      <c r="LD114" s="940"/>
      <c r="LE114" s="940"/>
      <c r="LF114" s="940"/>
      <c r="LG114" s="940"/>
      <c r="LH114" s="940"/>
      <c r="LI114" s="940"/>
      <c r="LJ114" s="940"/>
      <c r="LK114" s="940"/>
      <c r="LL114" s="940"/>
      <c r="LM114" s="940"/>
      <c r="LN114" s="940"/>
      <c r="LO114" s="940"/>
      <c r="LP114" s="940"/>
      <c r="LQ114" s="940"/>
      <c r="LR114" s="940"/>
      <c r="LS114" s="940"/>
      <c r="LT114" s="940"/>
      <c r="LU114" s="940"/>
      <c r="LV114" s="940"/>
      <c r="LW114" s="940"/>
      <c r="LX114" s="940"/>
      <c r="LY114" s="940"/>
      <c r="LZ114" s="940"/>
      <c r="MA114" s="940"/>
      <c r="MB114" s="940"/>
      <c r="MC114" s="940"/>
      <c r="MD114" s="940"/>
      <c r="ME114" s="940"/>
      <c r="MF114" s="940"/>
    </row>
    <row r="115" spans="1:344" s="462" customFormat="1" ht="15" hidden="1" customHeight="1" outlineLevel="1" x14ac:dyDescent="0.25">
      <c r="A115" s="1229">
        <v>41267</v>
      </c>
      <c r="B115" s="1229"/>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P115" s="932"/>
      <c r="DQ115" s="37"/>
      <c r="DR115" s="932"/>
      <c r="DS115" s="37"/>
      <c r="DT115" s="932"/>
      <c r="DU115" s="37"/>
      <c r="DV115" s="932"/>
      <c r="DW115" s="37"/>
      <c r="DX115" s="932"/>
      <c r="DY115" s="932"/>
      <c r="DZ115" s="932"/>
      <c r="EA115" s="932"/>
      <c r="EB115" s="37"/>
      <c r="EC115" s="37"/>
      <c r="EE115" s="937"/>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G115" s="938"/>
      <c r="II115" s="938"/>
      <c r="IK115" s="938"/>
      <c r="IM115" s="938"/>
      <c r="IO115" s="938"/>
      <c r="IQ115" s="938"/>
      <c r="IS115" s="938"/>
      <c r="IT115" s="938"/>
      <c r="IU115" s="938"/>
      <c r="IV115" s="938"/>
      <c r="IW115" s="938"/>
      <c r="IX115" s="938"/>
      <c r="IY115" s="938"/>
      <c r="IZ115" s="938"/>
      <c r="JA115" s="938"/>
      <c r="JB115" s="938"/>
      <c r="JC115" s="938"/>
      <c r="JD115" s="938"/>
      <c r="JE115" s="938"/>
      <c r="JF115" s="938"/>
      <c r="JG115" s="938"/>
      <c r="JH115" s="938"/>
      <c r="JI115" s="938"/>
      <c r="JJ115" s="938"/>
      <c r="JK115" s="938"/>
      <c r="JL115" s="938"/>
      <c r="JM115" s="938"/>
      <c r="JN115" s="938"/>
      <c r="JO115" s="938"/>
      <c r="JP115" s="938"/>
      <c r="JQ115" s="938"/>
      <c r="JR115" s="932"/>
      <c r="JS115" s="938"/>
      <c r="JU115" s="939"/>
      <c r="JV115" s="938"/>
      <c r="JW115" s="938"/>
      <c r="JX115" s="938"/>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KU115" s="940"/>
      <c r="KV115" s="940"/>
      <c r="KW115" s="940"/>
      <c r="KX115" s="940"/>
      <c r="KY115" s="940"/>
      <c r="KZ115" s="940"/>
      <c r="LA115" s="940"/>
      <c r="LB115" s="940"/>
      <c r="LC115" s="940"/>
      <c r="LD115" s="940"/>
      <c r="LE115" s="940"/>
      <c r="LF115" s="940"/>
      <c r="LG115" s="940"/>
      <c r="LH115" s="940"/>
      <c r="LI115" s="940"/>
      <c r="LJ115" s="940"/>
      <c r="LK115" s="940"/>
      <c r="LL115" s="940"/>
      <c r="LM115" s="940"/>
      <c r="LN115" s="940"/>
      <c r="LO115" s="940"/>
      <c r="LP115" s="940"/>
      <c r="LQ115" s="940"/>
      <c r="LR115" s="940"/>
      <c r="LS115" s="940"/>
      <c r="LT115" s="940"/>
      <c r="LU115" s="940"/>
      <c r="LV115" s="940"/>
      <c r="LW115" s="940"/>
      <c r="LX115" s="940"/>
      <c r="LY115" s="940"/>
      <c r="LZ115" s="940"/>
      <c r="MA115" s="940"/>
      <c r="MB115" s="940"/>
      <c r="MC115" s="940"/>
      <c r="MD115" s="940"/>
      <c r="ME115" s="940"/>
      <c r="MF115" s="940"/>
    </row>
    <row r="116" spans="1:344" s="462" customFormat="1" ht="15" hidden="1" customHeight="1" outlineLevel="1" x14ac:dyDescent="0.25">
      <c r="A116" s="1229">
        <v>41268</v>
      </c>
      <c r="B116" s="1229"/>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P116" s="932"/>
      <c r="DQ116" s="37"/>
      <c r="DR116" s="932"/>
      <c r="DS116" s="37"/>
      <c r="DT116" s="932"/>
      <c r="DU116" s="37"/>
      <c r="DV116" s="932"/>
      <c r="DW116" s="37"/>
      <c r="DX116" s="932"/>
      <c r="DY116" s="932"/>
      <c r="DZ116" s="932"/>
      <c r="EA116" s="932"/>
      <c r="EB116" s="37"/>
      <c r="EC116" s="37"/>
      <c r="EE116" s="937"/>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G116" s="938"/>
      <c r="II116" s="938"/>
      <c r="IK116" s="938"/>
      <c r="IM116" s="938"/>
      <c r="IO116" s="938"/>
      <c r="IQ116" s="938"/>
      <c r="IS116" s="938"/>
      <c r="IT116" s="938"/>
      <c r="IU116" s="938"/>
      <c r="IV116" s="938"/>
      <c r="IW116" s="938"/>
      <c r="IX116" s="938"/>
      <c r="IY116" s="938"/>
      <c r="IZ116" s="938"/>
      <c r="JA116" s="938"/>
      <c r="JB116" s="938"/>
      <c r="JC116" s="938"/>
      <c r="JD116" s="938"/>
      <c r="JE116" s="938"/>
      <c r="JF116" s="938"/>
      <c r="JG116" s="938"/>
      <c r="JH116" s="938"/>
      <c r="JI116" s="938"/>
      <c r="JJ116" s="938"/>
      <c r="JK116" s="938"/>
      <c r="JL116" s="938"/>
      <c r="JM116" s="938"/>
      <c r="JN116" s="938"/>
      <c r="JO116" s="938"/>
      <c r="JP116" s="938"/>
      <c r="JQ116" s="938"/>
      <c r="JR116" s="932"/>
      <c r="JS116" s="938"/>
      <c r="JU116" s="939"/>
      <c r="JV116" s="938"/>
      <c r="JW116" s="938"/>
      <c r="JX116" s="938"/>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KU116" s="940"/>
      <c r="KV116" s="940"/>
      <c r="KW116" s="940"/>
      <c r="KX116" s="940"/>
      <c r="KY116" s="940"/>
      <c r="KZ116" s="940"/>
      <c r="LA116" s="940"/>
      <c r="LB116" s="940"/>
      <c r="LC116" s="940"/>
      <c r="LD116" s="940"/>
      <c r="LE116" s="940"/>
      <c r="LF116" s="940"/>
      <c r="LG116" s="940"/>
      <c r="LH116" s="940"/>
      <c r="LI116" s="940"/>
      <c r="LJ116" s="940"/>
      <c r="LK116" s="940"/>
      <c r="LL116" s="940"/>
      <c r="LM116" s="940"/>
      <c r="LN116" s="940"/>
      <c r="LO116" s="940"/>
      <c r="LP116" s="940"/>
      <c r="LQ116" s="940"/>
      <c r="LR116" s="940"/>
      <c r="LS116" s="940"/>
      <c r="LT116" s="940"/>
      <c r="LU116" s="940"/>
      <c r="LV116" s="940"/>
      <c r="LW116" s="940"/>
      <c r="LX116" s="940"/>
      <c r="LY116" s="940"/>
      <c r="LZ116" s="940"/>
      <c r="MA116" s="940"/>
      <c r="MB116" s="940"/>
      <c r="MC116" s="940"/>
      <c r="MD116" s="940"/>
      <c r="ME116" s="940"/>
      <c r="MF116" s="940"/>
    </row>
    <row r="117" spans="1:344" s="462" customFormat="1" ht="15" hidden="1" customHeight="1" outlineLevel="1" x14ac:dyDescent="0.25">
      <c r="A117" s="1229">
        <v>41269</v>
      </c>
      <c r="B117" s="1229"/>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P117" s="932"/>
      <c r="DQ117" s="37"/>
      <c r="DR117" s="932"/>
      <c r="DS117" s="37"/>
      <c r="DT117" s="932"/>
      <c r="DU117" s="37"/>
      <c r="DV117" s="932"/>
      <c r="DW117" s="37"/>
      <c r="DX117" s="932"/>
      <c r="DY117" s="932"/>
      <c r="DZ117" s="932"/>
      <c r="EA117" s="932"/>
      <c r="EB117" s="37"/>
      <c r="EC117" s="37"/>
      <c r="EE117" s="937"/>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G117" s="938"/>
      <c r="II117" s="938"/>
      <c r="IK117" s="938"/>
      <c r="IM117" s="938"/>
      <c r="IO117" s="938"/>
      <c r="IQ117" s="938"/>
      <c r="IS117" s="938"/>
      <c r="IT117" s="938"/>
      <c r="IU117" s="938"/>
      <c r="IV117" s="938"/>
      <c r="IW117" s="938"/>
      <c r="IX117" s="938"/>
      <c r="IY117" s="938"/>
      <c r="IZ117" s="938"/>
      <c r="JA117" s="938"/>
      <c r="JB117" s="938"/>
      <c r="JC117" s="938"/>
      <c r="JD117" s="938"/>
      <c r="JE117" s="938"/>
      <c r="JF117" s="938"/>
      <c r="JG117" s="938"/>
      <c r="JH117" s="938"/>
      <c r="JI117" s="938"/>
      <c r="JJ117" s="938"/>
      <c r="JK117" s="938"/>
      <c r="JL117" s="938"/>
      <c r="JM117" s="938"/>
      <c r="JN117" s="938"/>
      <c r="JO117" s="938"/>
      <c r="JP117" s="938"/>
      <c r="JQ117" s="938"/>
      <c r="JR117" s="932"/>
      <c r="JS117" s="938"/>
      <c r="JU117" s="939"/>
      <c r="JV117" s="938"/>
      <c r="JW117" s="938"/>
      <c r="JX117" s="938"/>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KU117" s="940"/>
      <c r="KV117" s="940"/>
      <c r="KW117" s="940"/>
      <c r="KX117" s="940"/>
      <c r="KY117" s="940"/>
      <c r="KZ117" s="940"/>
      <c r="LA117" s="940"/>
      <c r="LB117" s="940"/>
      <c r="LC117" s="940"/>
      <c r="LD117" s="940"/>
      <c r="LE117" s="940"/>
      <c r="LF117" s="940"/>
      <c r="LG117" s="940"/>
      <c r="LH117" s="940"/>
      <c r="LI117" s="940"/>
      <c r="LJ117" s="940"/>
      <c r="LK117" s="940"/>
      <c r="LL117" s="940"/>
      <c r="LM117" s="940"/>
      <c r="LN117" s="940"/>
      <c r="LO117" s="940"/>
      <c r="LP117" s="940"/>
      <c r="LQ117" s="940"/>
      <c r="LR117" s="940"/>
      <c r="LS117" s="940"/>
      <c r="LT117" s="940"/>
      <c r="LU117" s="940"/>
      <c r="LV117" s="940"/>
      <c r="LW117" s="940"/>
      <c r="LX117" s="940"/>
      <c r="LY117" s="940"/>
      <c r="LZ117" s="940"/>
      <c r="MA117" s="940"/>
      <c r="MB117" s="940"/>
      <c r="MC117" s="940"/>
      <c r="MD117" s="940"/>
      <c r="ME117" s="940"/>
      <c r="MF117" s="940"/>
    </row>
    <row r="118" spans="1:344" s="462" customFormat="1" ht="15" hidden="1" customHeight="1" outlineLevel="1" x14ac:dyDescent="0.25">
      <c r="A118" s="1229">
        <v>41275</v>
      </c>
      <c r="B118" s="1229"/>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P118" s="932"/>
      <c r="DQ118" s="37"/>
      <c r="DR118" s="932"/>
      <c r="DS118" s="37"/>
      <c r="DT118" s="932"/>
      <c r="DU118" s="37"/>
      <c r="DV118" s="932"/>
      <c r="DW118" s="37"/>
      <c r="DX118" s="932"/>
      <c r="DY118" s="932"/>
      <c r="DZ118" s="932"/>
      <c r="EA118" s="932"/>
      <c r="EB118" s="37"/>
      <c r="EC118" s="37"/>
      <c r="EE118" s="937"/>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G118" s="938"/>
      <c r="II118" s="938"/>
      <c r="IK118" s="938"/>
      <c r="IM118" s="938"/>
      <c r="IO118" s="938"/>
      <c r="IQ118" s="938"/>
      <c r="IS118" s="938"/>
      <c r="IT118" s="938"/>
      <c r="IU118" s="938"/>
      <c r="IV118" s="938"/>
      <c r="IW118" s="938"/>
      <c r="IX118" s="938"/>
      <c r="IY118" s="938"/>
      <c r="IZ118" s="938"/>
      <c r="JA118" s="938"/>
      <c r="JB118" s="938"/>
      <c r="JC118" s="938"/>
      <c r="JD118" s="938"/>
      <c r="JE118" s="938"/>
      <c r="JF118" s="938"/>
      <c r="JG118" s="938"/>
      <c r="JH118" s="938"/>
      <c r="JI118" s="938"/>
      <c r="JJ118" s="938"/>
      <c r="JK118" s="938"/>
      <c r="JL118" s="938"/>
      <c r="JM118" s="938"/>
      <c r="JN118" s="938"/>
      <c r="JO118" s="938"/>
      <c r="JP118" s="938"/>
      <c r="JQ118" s="938"/>
      <c r="JR118" s="932"/>
      <c r="JS118" s="938"/>
      <c r="JU118" s="939"/>
      <c r="JV118" s="938"/>
      <c r="JW118" s="938"/>
      <c r="JX118" s="938"/>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KU118" s="940"/>
      <c r="KV118" s="940"/>
      <c r="KW118" s="940"/>
      <c r="KX118" s="940"/>
      <c r="KY118" s="940"/>
      <c r="KZ118" s="940"/>
      <c r="LA118" s="940"/>
      <c r="LB118" s="940"/>
      <c r="LC118" s="940"/>
      <c r="LD118" s="940"/>
      <c r="LE118" s="940"/>
      <c r="LF118" s="940"/>
      <c r="LG118" s="940"/>
      <c r="LH118" s="940"/>
      <c r="LI118" s="940"/>
      <c r="LJ118" s="940"/>
      <c r="LK118" s="940"/>
      <c r="LL118" s="940"/>
      <c r="LM118" s="940"/>
      <c r="LN118" s="940"/>
      <c r="LO118" s="940"/>
      <c r="LP118" s="940"/>
      <c r="LQ118" s="940"/>
      <c r="LR118" s="940"/>
      <c r="LS118" s="940"/>
      <c r="LT118" s="940"/>
      <c r="LU118" s="940"/>
      <c r="LV118" s="940"/>
      <c r="LW118" s="940"/>
      <c r="LX118" s="940"/>
      <c r="LY118" s="940"/>
      <c r="LZ118" s="940"/>
      <c r="MA118" s="940"/>
      <c r="MB118" s="940"/>
      <c r="MC118" s="940"/>
      <c r="MD118" s="940"/>
      <c r="ME118" s="940"/>
      <c r="MF118" s="940"/>
    </row>
    <row r="119" spans="1:344" s="462" customFormat="1" ht="15" hidden="1" customHeight="1" outlineLevel="1" x14ac:dyDescent="0.25">
      <c r="A119" s="1229">
        <v>41295</v>
      </c>
      <c r="B119" s="1229"/>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P119" s="932"/>
      <c r="DQ119" s="37"/>
      <c r="DR119" s="932"/>
      <c r="DS119" s="37"/>
      <c r="DT119" s="932"/>
      <c r="DU119" s="37"/>
      <c r="DV119" s="932"/>
      <c r="DW119" s="37"/>
      <c r="DX119" s="932"/>
      <c r="DY119" s="932"/>
      <c r="DZ119" s="932"/>
      <c r="EA119" s="932"/>
      <c r="EB119" s="37"/>
      <c r="EC119" s="37"/>
      <c r="EE119" s="937"/>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G119" s="938"/>
      <c r="II119" s="938"/>
      <c r="IK119" s="938"/>
      <c r="IM119" s="938"/>
      <c r="IO119" s="938"/>
      <c r="IQ119" s="938"/>
      <c r="IS119" s="938"/>
      <c r="IT119" s="938"/>
      <c r="IU119" s="938"/>
      <c r="IV119" s="938"/>
      <c r="IW119" s="938"/>
      <c r="IX119" s="938"/>
      <c r="IY119" s="938"/>
      <c r="IZ119" s="938"/>
      <c r="JA119" s="938"/>
      <c r="JB119" s="938"/>
      <c r="JC119" s="938"/>
      <c r="JD119" s="938"/>
      <c r="JE119" s="938"/>
      <c r="JF119" s="938"/>
      <c r="JG119" s="938"/>
      <c r="JH119" s="938"/>
      <c r="JI119" s="938"/>
      <c r="JJ119" s="938"/>
      <c r="JK119" s="938"/>
      <c r="JL119" s="938"/>
      <c r="JM119" s="938"/>
      <c r="JN119" s="938"/>
      <c r="JO119" s="938"/>
      <c r="JP119" s="938"/>
      <c r="JQ119" s="938"/>
      <c r="JR119" s="932"/>
      <c r="JS119" s="938"/>
      <c r="JU119" s="939"/>
      <c r="JV119" s="938"/>
      <c r="JW119" s="938"/>
      <c r="JX119" s="938"/>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KU119" s="940"/>
      <c r="KV119" s="940"/>
      <c r="KW119" s="940"/>
      <c r="KX119" s="940"/>
      <c r="KY119" s="940"/>
      <c r="KZ119" s="940"/>
      <c r="LA119" s="940"/>
      <c r="LB119" s="940"/>
      <c r="LC119" s="940"/>
      <c r="LD119" s="940"/>
      <c r="LE119" s="940"/>
      <c r="LF119" s="940"/>
      <c r="LG119" s="940"/>
      <c r="LH119" s="940"/>
      <c r="LI119" s="940"/>
      <c r="LJ119" s="940"/>
      <c r="LK119" s="940"/>
      <c r="LL119" s="940"/>
      <c r="LM119" s="940"/>
      <c r="LN119" s="940"/>
      <c r="LO119" s="940"/>
      <c r="LP119" s="940"/>
      <c r="LQ119" s="940"/>
      <c r="LR119" s="940"/>
      <c r="LS119" s="940"/>
      <c r="LT119" s="940"/>
      <c r="LU119" s="940"/>
      <c r="LV119" s="940"/>
      <c r="LW119" s="940"/>
      <c r="LX119" s="940"/>
      <c r="LY119" s="940"/>
      <c r="LZ119" s="940"/>
      <c r="MA119" s="940"/>
      <c r="MB119" s="940"/>
      <c r="MC119" s="940"/>
      <c r="MD119" s="940"/>
      <c r="ME119" s="940"/>
      <c r="MF119" s="940"/>
    </row>
    <row r="120" spans="1:344" s="462" customFormat="1" ht="15" hidden="1" customHeight="1" outlineLevel="1" x14ac:dyDescent="0.25">
      <c r="A120" s="1229">
        <v>41362</v>
      </c>
      <c r="B120" s="1229"/>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P120" s="932"/>
      <c r="DQ120" s="37"/>
      <c r="DR120" s="932"/>
      <c r="DS120" s="37"/>
      <c r="DT120" s="932"/>
      <c r="DU120" s="37"/>
      <c r="DV120" s="932"/>
      <c r="DW120" s="37"/>
      <c r="DX120" s="932"/>
      <c r="DY120" s="932"/>
      <c r="DZ120" s="932"/>
      <c r="EA120" s="932"/>
      <c r="EB120" s="37"/>
      <c r="EC120" s="37"/>
      <c r="EE120" s="937"/>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G120" s="938"/>
      <c r="II120" s="938"/>
      <c r="IK120" s="938"/>
      <c r="IM120" s="938"/>
      <c r="IO120" s="938"/>
      <c r="IQ120" s="938"/>
      <c r="IS120" s="938"/>
      <c r="IT120" s="938"/>
      <c r="IU120" s="938"/>
      <c r="IV120" s="938"/>
      <c r="IW120" s="938"/>
      <c r="IX120" s="938"/>
      <c r="IY120" s="938"/>
      <c r="IZ120" s="938"/>
      <c r="JA120" s="938"/>
      <c r="JB120" s="938"/>
      <c r="JC120" s="938"/>
      <c r="JD120" s="938"/>
      <c r="JE120" s="938"/>
      <c r="JF120" s="938"/>
      <c r="JG120" s="938"/>
      <c r="JH120" s="938"/>
      <c r="JI120" s="938"/>
      <c r="JJ120" s="938"/>
      <c r="JK120" s="938"/>
      <c r="JL120" s="938"/>
      <c r="JM120" s="938"/>
      <c r="JN120" s="938"/>
      <c r="JO120" s="938"/>
      <c r="JP120" s="938"/>
      <c r="JQ120" s="938"/>
      <c r="JR120" s="932"/>
      <c r="JS120" s="938"/>
      <c r="JU120" s="939"/>
      <c r="JV120" s="938"/>
      <c r="JW120" s="938"/>
      <c r="JX120" s="938"/>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KU120" s="940"/>
      <c r="KV120" s="940"/>
      <c r="KW120" s="940"/>
      <c r="KX120" s="940"/>
      <c r="KY120" s="940"/>
      <c r="KZ120" s="940"/>
      <c r="LA120" s="940"/>
      <c r="LB120" s="940"/>
      <c r="LC120" s="940"/>
      <c r="LD120" s="940"/>
      <c r="LE120" s="940"/>
      <c r="LF120" s="940"/>
      <c r="LG120" s="940"/>
      <c r="LH120" s="940"/>
      <c r="LI120" s="940"/>
      <c r="LJ120" s="940"/>
      <c r="LK120" s="940"/>
      <c r="LL120" s="940"/>
      <c r="LM120" s="940"/>
      <c r="LN120" s="940"/>
      <c r="LO120" s="940"/>
      <c r="LP120" s="940"/>
      <c r="LQ120" s="940"/>
      <c r="LR120" s="940"/>
      <c r="LS120" s="940"/>
      <c r="LT120" s="940"/>
      <c r="LU120" s="940"/>
      <c r="LV120" s="940"/>
      <c r="LW120" s="940"/>
      <c r="LX120" s="940"/>
      <c r="LY120" s="940"/>
      <c r="LZ120" s="940"/>
      <c r="MA120" s="940"/>
      <c r="MB120" s="940"/>
      <c r="MC120" s="940"/>
      <c r="MD120" s="940"/>
      <c r="ME120" s="940"/>
      <c r="MF120" s="940"/>
    </row>
    <row r="121" spans="1:344" s="462" customFormat="1" ht="15" hidden="1" customHeight="1" outlineLevel="1" x14ac:dyDescent="0.25">
      <c r="A121" s="1230">
        <v>41421</v>
      </c>
      <c r="B121" s="1229"/>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P121" s="932"/>
      <c r="DQ121" s="37"/>
      <c r="DR121" s="932"/>
      <c r="DS121" s="37"/>
      <c r="DT121" s="932"/>
      <c r="DU121" s="37"/>
      <c r="DV121" s="932"/>
      <c r="DW121" s="37"/>
      <c r="DX121" s="932"/>
      <c r="DY121" s="932"/>
      <c r="DZ121" s="932"/>
      <c r="EA121" s="932"/>
      <c r="EB121" s="37"/>
      <c r="EC121" s="37"/>
      <c r="EE121" s="937"/>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G121" s="938"/>
      <c r="II121" s="938"/>
      <c r="IK121" s="938"/>
      <c r="IM121" s="938"/>
      <c r="IO121" s="938"/>
      <c r="IQ121" s="938"/>
      <c r="IS121" s="938"/>
      <c r="IT121" s="938"/>
      <c r="IU121" s="938"/>
      <c r="IV121" s="938"/>
      <c r="IW121" s="938"/>
      <c r="IX121" s="938"/>
      <c r="IY121" s="938"/>
      <c r="IZ121" s="938"/>
      <c r="JA121" s="938"/>
      <c r="JB121" s="938"/>
      <c r="JC121" s="938"/>
      <c r="JD121" s="938"/>
      <c r="JE121" s="938"/>
      <c r="JF121" s="938"/>
      <c r="JG121" s="938"/>
      <c r="JH121" s="938"/>
      <c r="JI121" s="938"/>
      <c r="JJ121" s="938"/>
      <c r="JK121" s="938"/>
      <c r="JL121" s="938"/>
      <c r="JM121" s="938"/>
      <c r="JN121" s="938"/>
      <c r="JO121" s="938"/>
      <c r="JP121" s="938"/>
      <c r="JQ121" s="938"/>
      <c r="JR121" s="932"/>
      <c r="JS121" s="938"/>
      <c r="JU121" s="939"/>
      <c r="JV121" s="938"/>
      <c r="JW121" s="938"/>
      <c r="JX121" s="938"/>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KU121" s="940"/>
      <c r="KV121" s="940"/>
      <c r="KW121" s="940"/>
      <c r="KX121" s="940"/>
      <c r="KY121" s="940"/>
      <c r="KZ121" s="940"/>
      <c r="LA121" s="940"/>
      <c r="LB121" s="940"/>
      <c r="LC121" s="940"/>
      <c r="LD121" s="940"/>
      <c r="LE121" s="940"/>
      <c r="LF121" s="940"/>
      <c r="LG121" s="940"/>
      <c r="LH121" s="940"/>
      <c r="LI121" s="940"/>
      <c r="LJ121" s="940"/>
      <c r="LK121" s="940"/>
      <c r="LL121" s="940"/>
      <c r="LM121" s="940"/>
      <c r="LN121" s="940"/>
      <c r="LO121" s="940"/>
      <c r="LP121" s="940"/>
      <c r="LQ121" s="940"/>
      <c r="LR121" s="940"/>
      <c r="LS121" s="940"/>
      <c r="LT121" s="940"/>
      <c r="LU121" s="940"/>
      <c r="LV121" s="940"/>
      <c r="LW121" s="940"/>
      <c r="LX121" s="940"/>
      <c r="LY121" s="940"/>
      <c r="LZ121" s="940"/>
      <c r="MA121" s="940"/>
      <c r="MB121" s="940"/>
      <c r="MC121" s="940"/>
      <c r="MD121" s="940"/>
      <c r="ME121" s="940"/>
      <c r="MF121" s="940"/>
    </row>
    <row r="122" spans="1:344" s="462" customFormat="1" ht="15" hidden="1" customHeight="1" outlineLevel="1" x14ac:dyDescent="0.25">
      <c r="A122" s="1229">
        <v>41459</v>
      </c>
      <c r="B122" s="1229"/>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P122" s="932"/>
      <c r="DQ122" s="37"/>
      <c r="DR122" s="932"/>
      <c r="DS122" s="37"/>
      <c r="DT122" s="932"/>
      <c r="DU122" s="37"/>
      <c r="DV122" s="932"/>
      <c r="DW122" s="37"/>
      <c r="DX122" s="932"/>
      <c r="DY122" s="932"/>
      <c r="DZ122" s="932"/>
      <c r="EA122" s="932"/>
      <c r="EB122" s="37"/>
      <c r="EC122" s="37"/>
      <c r="EE122" s="937"/>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G122" s="938"/>
      <c r="II122" s="938"/>
      <c r="IK122" s="938"/>
      <c r="IM122" s="938"/>
      <c r="IO122" s="938"/>
      <c r="IQ122" s="938"/>
      <c r="IS122" s="938"/>
      <c r="IT122" s="938"/>
      <c r="IU122" s="938"/>
      <c r="IV122" s="938"/>
      <c r="IW122" s="938"/>
      <c r="IX122" s="938"/>
      <c r="IY122" s="938"/>
      <c r="IZ122" s="938"/>
      <c r="JA122" s="938"/>
      <c r="JB122" s="938"/>
      <c r="JC122" s="938"/>
      <c r="JD122" s="938"/>
      <c r="JE122" s="938"/>
      <c r="JF122" s="938"/>
      <c r="JG122" s="938"/>
      <c r="JH122" s="938"/>
      <c r="JI122" s="938"/>
      <c r="JJ122" s="938"/>
      <c r="JK122" s="938"/>
      <c r="JL122" s="938"/>
      <c r="JM122" s="938"/>
      <c r="JN122" s="938"/>
      <c r="JO122" s="938"/>
      <c r="JP122" s="938"/>
      <c r="JQ122" s="938"/>
      <c r="JR122" s="932"/>
      <c r="JS122" s="938"/>
      <c r="JU122" s="939"/>
      <c r="JV122" s="938"/>
      <c r="JW122" s="938"/>
      <c r="JX122" s="938"/>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KU122" s="940"/>
      <c r="KV122" s="940"/>
      <c r="KW122" s="940"/>
      <c r="KX122" s="940"/>
      <c r="KY122" s="940"/>
      <c r="KZ122" s="940"/>
      <c r="LA122" s="940"/>
      <c r="LB122" s="940"/>
      <c r="LC122" s="940"/>
      <c r="LD122" s="940"/>
      <c r="LE122" s="940"/>
      <c r="LF122" s="940"/>
      <c r="LG122" s="940"/>
      <c r="LH122" s="940"/>
      <c r="LI122" s="940"/>
      <c r="LJ122" s="940"/>
      <c r="LK122" s="940"/>
      <c r="LL122" s="940"/>
      <c r="LM122" s="940"/>
      <c r="LN122" s="940"/>
      <c r="LO122" s="940"/>
      <c r="LP122" s="940"/>
      <c r="LQ122" s="940"/>
      <c r="LR122" s="940"/>
      <c r="LS122" s="940"/>
      <c r="LT122" s="940"/>
      <c r="LU122" s="940"/>
      <c r="LV122" s="940"/>
      <c r="LW122" s="940"/>
      <c r="LX122" s="940"/>
      <c r="LY122" s="940"/>
      <c r="LZ122" s="940"/>
      <c r="MA122" s="940"/>
      <c r="MB122" s="940"/>
      <c r="MC122" s="940"/>
      <c r="MD122" s="940"/>
      <c r="ME122" s="940"/>
      <c r="MF122" s="940"/>
    </row>
    <row r="123" spans="1:344" s="462" customFormat="1" ht="15" hidden="1" customHeight="1" outlineLevel="1" x14ac:dyDescent="0.25">
      <c r="A123" s="1229">
        <v>41519</v>
      </c>
      <c r="B123" s="1229"/>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P123" s="932"/>
      <c r="DQ123" s="37"/>
      <c r="DR123" s="932"/>
      <c r="DS123" s="37"/>
      <c r="DT123" s="932"/>
      <c r="DU123" s="37"/>
      <c r="DV123" s="932"/>
      <c r="DW123" s="37"/>
      <c r="DX123" s="932"/>
      <c r="DY123" s="932"/>
      <c r="DZ123" s="932"/>
      <c r="EA123" s="932"/>
      <c r="EB123" s="37"/>
      <c r="EC123" s="37"/>
      <c r="EE123" s="937"/>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G123" s="938"/>
      <c r="II123" s="938"/>
      <c r="IK123" s="938"/>
      <c r="IM123" s="938"/>
      <c r="IO123" s="938"/>
      <c r="IQ123" s="938"/>
      <c r="IS123" s="938"/>
      <c r="IT123" s="938"/>
      <c r="IU123" s="938"/>
      <c r="IV123" s="938"/>
      <c r="IW123" s="938"/>
      <c r="IX123" s="938"/>
      <c r="IY123" s="938"/>
      <c r="IZ123" s="938"/>
      <c r="JA123" s="938"/>
      <c r="JB123" s="938"/>
      <c r="JC123" s="938"/>
      <c r="JD123" s="938"/>
      <c r="JE123" s="938"/>
      <c r="JF123" s="938"/>
      <c r="JG123" s="938"/>
      <c r="JH123" s="938"/>
      <c r="JI123" s="938"/>
      <c r="JJ123" s="938"/>
      <c r="JK123" s="938"/>
      <c r="JL123" s="938"/>
      <c r="JM123" s="938"/>
      <c r="JN123" s="938"/>
      <c r="JO123" s="938"/>
      <c r="JP123" s="938"/>
      <c r="JQ123" s="938"/>
      <c r="JR123" s="932"/>
      <c r="JS123" s="938"/>
      <c r="JU123" s="939"/>
      <c r="JV123" s="938"/>
      <c r="JW123" s="938"/>
      <c r="JX123" s="938"/>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KU123" s="940"/>
      <c r="KV123" s="940"/>
      <c r="KW123" s="940"/>
      <c r="KX123" s="940"/>
      <c r="KY123" s="940"/>
      <c r="KZ123" s="940"/>
      <c r="LA123" s="940"/>
      <c r="LB123" s="940"/>
      <c r="LC123" s="940"/>
      <c r="LD123" s="940"/>
      <c r="LE123" s="940"/>
      <c r="LF123" s="940"/>
      <c r="LG123" s="940"/>
      <c r="LH123" s="940"/>
      <c r="LI123" s="940"/>
      <c r="LJ123" s="940"/>
      <c r="LK123" s="940"/>
      <c r="LL123" s="940"/>
      <c r="LM123" s="940"/>
      <c r="LN123" s="940"/>
      <c r="LO123" s="940"/>
      <c r="LP123" s="940"/>
      <c r="LQ123" s="940"/>
      <c r="LR123" s="940"/>
      <c r="LS123" s="940"/>
      <c r="LT123" s="940"/>
      <c r="LU123" s="940"/>
      <c r="LV123" s="940"/>
      <c r="LW123" s="940"/>
      <c r="LX123" s="940"/>
      <c r="LY123" s="940"/>
      <c r="LZ123" s="940"/>
      <c r="MA123" s="940"/>
      <c r="MB123" s="940"/>
      <c r="MC123" s="940"/>
      <c r="MD123" s="940"/>
      <c r="ME123" s="940"/>
      <c r="MF123" s="940"/>
    </row>
    <row r="124" spans="1:344" s="462" customFormat="1" ht="15" hidden="1" customHeight="1" outlineLevel="1" x14ac:dyDescent="0.25">
      <c r="A124" s="1230">
        <v>41589</v>
      </c>
      <c r="B124" s="1229"/>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P124" s="932"/>
      <c r="DQ124" s="37"/>
      <c r="DR124" s="932"/>
      <c r="DS124" s="37"/>
      <c r="DT124" s="932"/>
      <c r="DU124" s="37"/>
      <c r="DV124" s="932"/>
      <c r="DW124" s="37"/>
      <c r="DX124" s="932"/>
      <c r="DY124" s="932"/>
      <c r="DZ124" s="932"/>
      <c r="EA124" s="932"/>
      <c r="EB124" s="37"/>
      <c r="EC124" s="37"/>
      <c r="EE124" s="937"/>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G124" s="938"/>
      <c r="II124" s="938"/>
      <c r="IK124" s="938"/>
      <c r="IM124" s="938"/>
      <c r="IO124" s="938"/>
      <c r="IQ124" s="938"/>
      <c r="IS124" s="938"/>
      <c r="IT124" s="938"/>
      <c r="IU124" s="938"/>
      <c r="IV124" s="938"/>
      <c r="IW124" s="938"/>
      <c r="IX124" s="938"/>
      <c r="IY124" s="938"/>
      <c r="IZ124" s="938"/>
      <c r="JA124" s="938"/>
      <c r="JB124" s="938"/>
      <c r="JC124" s="938"/>
      <c r="JD124" s="938"/>
      <c r="JE124" s="938"/>
      <c r="JF124" s="938"/>
      <c r="JG124" s="938"/>
      <c r="JH124" s="938"/>
      <c r="JI124" s="938"/>
      <c r="JJ124" s="938"/>
      <c r="JK124" s="938"/>
      <c r="JL124" s="938"/>
      <c r="JM124" s="938"/>
      <c r="JN124" s="938"/>
      <c r="JO124" s="938"/>
      <c r="JP124" s="938"/>
      <c r="JQ124" s="938"/>
      <c r="JR124" s="932"/>
      <c r="JS124" s="938"/>
      <c r="JU124" s="939"/>
      <c r="JV124" s="938"/>
      <c r="JW124" s="938"/>
      <c r="JX124" s="938"/>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KU124" s="940"/>
      <c r="KV124" s="940"/>
      <c r="KW124" s="940"/>
      <c r="KX124" s="940"/>
      <c r="KY124" s="940"/>
      <c r="KZ124" s="940"/>
      <c r="LA124" s="940"/>
      <c r="LB124" s="940"/>
      <c r="LC124" s="940"/>
      <c r="LD124" s="940"/>
      <c r="LE124" s="940"/>
      <c r="LF124" s="940"/>
      <c r="LG124" s="940"/>
      <c r="LH124" s="940"/>
      <c r="LI124" s="940"/>
      <c r="LJ124" s="940"/>
      <c r="LK124" s="940"/>
      <c r="LL124" s="940"/>
      <c r="LM124" s="940"/>
      <c r="LN124" s="940"/>
      <c r="LO124" s="940"/>
      <c r="LP124" s="940"/>
      <c r="LQ124" s="940"/>
      <c r="LR124" s="940"/>
      <c r="LS124" s="940"/>
      <c r="LT124" s="940"/>
      <c r="LU124" s="940"/>
      <c r="LV124" s="940"/>
      <c r="LW124" s="940"/>
      <c r="LX124" s="940"/>
      <c r="LY124" s="940"/>
      <c r="LZ124" s="940"/>
      <c r="MA124" s="940"/>
      <c r="MB124" s="940"/>
      <c r="MC124" s="940"/>
      <c r="MD124" s="940"/>
      <c r="ME124" s="940"/>
      <c r="MF124" s="940"/>
    </row>
    <row r="125" spans="1:344" s="462" customFormat="1" ht="15" hidden="1" customHeight="1" outlineLevel="1" x14ac:dyDescent="0.25">
      <c r="A125" s="1229">
        <v>41606</v>
      </c>
      <c r="B125" s="1229"/>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P125" s="932"/>
      <c r="DQ125" s="37"/>
      <c r="DR125" s="932"/>
      <c r="DS125" s="37"/>
      <c r="DT125" s="932"/>
      <c r="DU125" s="37"/>
      <c r="DV125" s="932"/>
      <c r="DW125" s="37"/>
      <c r="DX125" s="932"/>
      <c r="DY125" s="932"/>
      <c r="DZ125" s="932"/>
      <c r="EA125" s="932"/>
      <c r="EB125" s="37"/>
      <c r="EC125" s="37"/>
      <c r="EE125" s="937"/>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G125" s="938"/>
      <c r="II125" s="938"/>
      <c r="IK125" s="938"/>
      <c r="IM125" s="938"/>
      <c r="IO125" s="938"/>
      <c r="IQ125" s="938"/>
      <c r="IS125" s="938"/>
      <c r="IT125" s="938"/>
      <c r="IU125" s="938"/>
      <c r="IV125" s="938"/>
      <c r="IW125" s="938"/>
      <c r="IX125" s="938"/>
      <c r="IY125" s="938"/>
      <c r="IZ125" s="938"/>
      <c r="JA125" s="938"/>
      <c r="JB125" s="938"/>
      <c r="JC125" s="938"/>
      <c r="JD125" s="938"/>
      <c r="JE125" s="938"/>
      <c r="JF125" s="938"/>
      <c r="JG125" s="938"/>
      <c r="JH125" s="938"/>
      <c r="JI125" s="938"/>
      <c r="JJ125" s="938"/>
      <c r="JK125" s="938"/>
      <c r="JL125" s="938"/>
      <c r="JM125" s="938"/>
      <c r="JN125" s="938"/>
      <c r="JO125" s="938"/>
      <c r="JP125" s="938"/>
      <c r="JQ125" s="938"/>
      <c r="JR125" s="932"/>
      <c r="JS125" s="938"/>
      <c r="JU125" s="939"/>
      <c r="JV125" s="938"/>
      <c r="JW125" s="938"/>
      <c r="JX125" s="938"/>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KU125" s="940"/>
      <c r="KV125" s="940"/>
      <c r="KW125" s="940"/>
      <c r="KX125" s="940"/>
      <c r="KY125" s="940"/>
      <c r="KZ125" s="940"/>
      <c r="LA125" s="940"/>
      <c r="LB125" s="940"/>
      <c r="LC125" s="940"/>
      <c r="LD125" s="940"/>
      <c r="LE125" s="940"/>
      <c r="LF125" s="940"/>
      <c r="LG125" s="940"/>
      <c r="LH125" s="940"/>
      <c r="LI125" s="940"/>
      <c r="LJ125" s="940"/>
      <c r="LK125" s="940"/>
      <c r="LL125" s="940"/>
      <c r="LM125" s="940"/>
      <c r="LN125" s="940"/>
      <c r="LO125" s="940"/>
      <c r="LP125" s="940"/>
      <c r="LQ125" s="940"/>
      <c r="LR125" s="940"/>
      <c r="LS125" s="940"/>
      <c r="LT125" s="940"/>
      <c r="LU125" s="940"/>
      <c r="LV125" s="940"/>
      <c r="LW125" s="940"/>
      <c r="LX125" s="940"/>
      <c r="LY125" s="940"/>
      <c r="LZ125" s="940"/>
      <c r="MA125" s="940"/>
      <c r="MB125" s="940"/>
      <c r="MC125" s="940"/>
      <c r="MD125" s="940"/>
      <c r="ME125" s="940"/>
      <c r="MF125" s="940"/>
    </row>
    <row r="126" spans="1:344" s="462" customFormat="1" ht="15" hidden="1" customHeight="1" outlineLevel="1" x14ac:dyDescent="0.25">
      <c r="A126" s="1229">
        <v>41607</v>
      </c>
      <c r="B126" s="1229"/>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P126" s="932"/>
      <c r="DQ126" s="37"/>
      <c r="DR126" s="932"/>
      <c r="DS126" s="37"/>
      <c r="DT126" s="932"/>
      <c r="DU126" s="37"/>
      <c r="DV126" s="932"/>
      <c r="DW126" s="37"/>
      <c r="DX126" s="932"/>
      <c r="DY126" s="932"/>
      <c r="DZ126" s="932"/>
      <c r="EA126" s="932"/>
      <c r="EB126" s="37"/>
      <c r="EC126" s="37"/>
      <c r="EE126" s="937"/>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G126" s="938"/>
      <c r="II126" s="938"/>
      <c r="IK126" s="938"/>
      <c r="IM126" s="938"/>
      <c r="IO126" s="938"/>
      <c r="IQ126" s="938"/>
      <c r="IS126" s="938"/>
      <c r="IT126" s="938"/>
      <c r="IU126" s="938"/>
      <c r="IV126" s="938"/>
      <c r="IW126" s="938"/>
      <c r="IX126" s="938"/>
      <c r="IY126" s="938"/>
      <c r="IZ126" s="938"/>
      <c r="JA126" s="938"/>
      <c r="JB126" s="938"/>
      <c r="JC126" s="938"/>
      <c r="JD126" s="938"/>
      <c r="JE126" s="938"/>
      <c r="JF126" s="938"/>
      <c r="JG126" s="938"/>
      <c r="JH126" s="938"/>
      <c r="JI126" s="938"/>
      <c r="JJ126" s="938"/>
      <c r="JK126" s="938"/>
      <c r="JL126" s="938"/>
      <c r="JM126" s="938"/>
      <c r="JN126" s="938"/>
      <c r="JO126" s="938"/>
      <c r="JP126" s="938"/>
      <c r="JQ126" s="938"/>
      <c r="JR126" s="932"/>
      <c r="JS126" s="938"/>
      <c r="JU126" s="939"/>
      <c r="JV126" s="938"/>
      <c r="JW126" s="938"/>
      <c r="JX126" s="938"/>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KU126" s="940"/>
      <c r="KV126" s="940"/>
      <c r="KW126" s="940"/>
      <c r="KX126" s="940"/>
      <c r="KY126" s="940"/>
      <c r="KZ126" s="940"/>
      <c r="LA126" s="940"/>
      <c r="LB126" s="940"/>
      <c r="LC126" s="940"/>
      <c r="LD126" s="940"/>
      <c r="LE126" s="940"/>
      <c r="LF126" s="940"/>
      <c r="LG126" s="940"/>
      <c r="LH126" s="940"/>
      <c r="LI126" s="940"/>
      <c r="LJ126" s="940"/>
      <c r="LK126" s="940"/>
      <c r="LL126" s="940"/>
      <c r="LM126" s="940"/>
      <c r="LN126" s="940"/>
      <c r="LO126" s="940"/>
      <c r="LP126" s="940"/>
      <c r="LQ126" s="940"/>
      <c r="LR126" s="940"/>
      <c r="LS126" s="940"/>
      <c r="LT126" s="940"/>
      <c r="LU126" s="940"/>
      <c r="LV126" s="940"/>
      <c r="LW126" s="940"/>
      <c r="LX126" s="940"/>
      <c r="LY126" s="940"/>
      <c r="LZ126" s="940"/>
      <c r="MA126" s="940"/>
      <c r="MB126" s="940"/>
      <c r="MC126" s="940"/>
      <c r="MD126" s="940"/>
      <c r="ME126" s="940"/>
      <c r="MF126" s="940"/>
    </row>
    <row r="127" spans="1:344" s="462" customFormat="1" ht="15" hidden="1" customHeight="1" outlineLevel="1" x14ac:dyDescent="0.25">
      <c r="A127" s="1229">
        <v>41632</v>
      </c>
      <c r="B127" s="1229"/>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P127" s="932"/>
      <c r="DQ127" s="37"/>
      <c r="DR127" s="932"/>
      <c r="DS127" s="37"/>
      <c r="DT127" s="932"/>
      <c r="DU127" s="37"/>
      <c r="DV127" s="932"/>
      <c r="DW127" s="37"/>
      <c r="DX127" s="932"/>
      <c r="DY127" s="932"/>
      <c r="DZ127" s="932"/>
      <c r="EA127" s="932"/>
      <c r="EB127" s="37"/>
      <c r="EC127" s="37"/>
      <c r="EE127" s="937"/>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G127" s="938"/>
      <c r="II127" s="938"/>
      <c r="IK127" s="938"/>
      <c r="IM127" s="938"/>
      <c r="IO127" s="938"/>
      <c r="IQ127" s="938"/>
      <c r="IS127" s="938"/>
      <c r="IT127" s="938"/>
      <c r="IU127" s="938"/>
      <c r="IV127" s="938"/>
      <c r="IW127" s="938"/>
      <c r="IX127" s="938"/>
      <c r="IY127" s="938"/>
      <c r="IZ127" s="938"/>
      <c r="JA127" s="938"/>
      <c r="JB127" s="938"/>
      <c r="JC127" s="938"/>
      <c r="JD127" s="938"/>
      <c r="JE127" s="938"/>
      <c r="JF127" s="938"/>
      <c r="JG127" s="938"/>
      <c r="JH127" s="938"/>
      <c r="JI127" s="938"/>
      <c r="JJ127" s="938"/>
      <c r="JK127" s="938"/>
      <c r="JL127" s="938"/>
      <c r="JM127" s="938"/>
      <c r="JN127" s="938"/>
      <c r="JO127" s="938"/>
      <c r="JP127" s="938"/>
      <c r="JQ127" s="938"/>
      <c r="JR127" s="932"/>
      <c r="JS127" s="938"/>
      <c r="JU127" s="939"/>
      <c r="JV127" s="938"/>
      <c r="JW127" s="938"/>
      <c r="JX127" s="938"/>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KU127" s="940"/>
      <c r="KV127" s="940"/>
      <c r="KW127" s="940"/>
      <c r="KX127" s="940"/>
      <c r="KY127" s="940"/>
      <c r="KZ127" s="940"/>
      <c r="LA127" s="940"/>
      <c r="LB127" s="940"/>
      <c r="LC127" s="940"/>
      <c r="LD127" s="940"/>
      <c r="LE127" s="940"/>
      <c r="LF127" s="940"/>
      <c r="LG127" s="940"/>
      <c r="LH127" s="940"/>
      <c r="LI127" s="940"/>
      <c r="LJ127" s="940"/>
      <c r="LK127" s="940"/>
      <c r="LL127" s="940"/>
      <c r="LM127" s="940"/>
      <c r="LN127" s="940"/>
      <c r="LO127" s="940"/>
      <c r="LP127" s="940"/>
      <c r="LQ127" s="940"/>
      <c r="LR127" s="940"/>
      <c r="LS127" s="940"/>
      <c r="LT127" s="940"/>
      <c r="LU127" s="940"/>
      <c r="LV127" s="940"/>
      <c r="LW127" s="940"/>
      <c r="LX127" s="940"/>
      <c r="LY127" s="940"/>
      <c r="LZ127" s="940"/>
      <c r="MA127" s="940"/>
      <c r="MB127" s="940"/>
      <c r="MC127" s="940"/>
      <c r="MD127" s="940"/>
      <c r="ME127" s="940"/>
      <c r="MF127" s="940"/>
    </row>
    <row r="128" spans="1:344" s="462" customFormat="1" ht="15" hidden="1" customHeight="1" outlineLevel="1" x14ac:dyDescent="0.25">
      <c r="A128" s="1229">
        <v>41633</v>
      </c>
      <c r="B128" s="1229"/>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P128" s="932"/>
      <c r="DQ128" s="37"/>
      <c r="DR128" s="932"/>
      <c r="DS128" s="37"/>
      <c r="DT128" s="932"/>
      <c r="DU128" s="37"/>
      <c r="DV128" s="932"/>
      <c r="DW128" s="37"/>
      <c r="DX128" s="932"/>
      <c r="DY128" s="932"/>
      <c r="DZ128" s="932"/>
      <c r="EA128" s="932"/>
      <c r="EB128" s="37"/>
      <c r="EC128" s="37"/>
      <c r="EE128" s="937"/>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G128" s="938"/>
      <c r="II128" s="938"/>
      <c r="IK128" s="938"/>
      <c r="IM128" s="938"/>
      <c r="IO128" s="938"/>
      <c r="IQ128" s="938"/>
      <c r="IS128" s="938"/>
      <c r="IT128" s="938"/>
      <c r="IU128" s="938"/>
      <c r="IV128" s="938"/>
      <c r="IW128" s="938"/>
      <c r="IX128" s="938"/>
      <c r="IY128" s="938"/>
      <c r="IZ128" s="938"/>
      <c r="JA128" s="938"/>
      <c r="JB128" s="938"/>
      <c r="JC128" s="938"/>
      <c r="JD128" s="938"/>
      <c r="JE128" s="938"/>
      <c r="JF128" s="938"/>
      <c r="JG128" s="938"/>
      <c r="JH128" s="938"/>
      <c r="JI128" s="938"/>
      <c r="JJ128" s="938"/>
      <c r="JK128" s="938"/>
      <c r="JL128" s="938"/>
      <c r="JM128" s="938"/>
      <c r="JN128" s="938"/>
      <c r="JO128" s="938"/>
      <c r="JP128" s="938"/>
      <c r="JQ128" s="938"/>
      <c r="JR128" s="932"/>
      <c r="JS128" s="938"/>
      <c r="JU128" s="939"/>
      <c r="JV128" s="938"/>
      <c r="JW128" s="938"/>
      <c r="JX128" s="938"/>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KU128" s="940"/>
      <c r="KV128" s="940"/>
      <c r="KW128" s="940"/>
      <c r="KX128" s="940"/>
      <c r="KY128" s="940"/>
      <c r="KZ128" s="940"/>
      <c r="LA128" s="940"/>
      <c r="LB128" s="940"/>
      <c r="LC128" s="940"/>
      <c r="LD128" s="940"/>
      <c r="LE128" s="940"/>
      <c r="LF128" s="940"/>
      <c r="LG128" s="940"/>
      <c r="LH128" s="940"/>
      <c r="LI128" s="940"/>
      <c r="LJ128" s="940"/>
      <c r="LK128" s="940"/>
      <c r="LL128" s="940"/>
      <c r="LM128" s="940"/>
      <c r="LN128" s="940"/>
      <c r="LO128" s="940"/>
      <c r="LP128" s="940"/>
      <c r="LQ128" s="940"/>
      <c r="LR128" s="940"/>
      <c r="LS128" s="940"/>
      <c r="LT128" s="940"/>
      <c r="LU128" s="940"/>
      <c r="LV128" s="940"/>
      <c r="LW128" s="940"/>
      <c r="LX128" s="940"/>
      <c r="LY128" s="940"/>
      <c r="LZ128" s="940"/>
      <c r="MA128" s="940"/>
      <c r="MB128" s="940"/>
      <c r="MC128" s="940"/>
      <c r="MD128" s="940"/>
      <c r="ME128" s="940"/>
      <c r="MF128" s="940"/>
    </row>
    <row r="129" spans="1:344" s="462" customFormat="1" ht="15" hidden="1" customHeight="1" outlineLevel="1" x14ac:dyDescent="0.25">
      <c r="A129" s="1229">
        <v>41634</v>
      </c>
      <c r="B129" s="1229"/>
      <c r="C129" s="463"/>
      <c r="D129" s="463"/>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P129" s="932"/>
      <c r="DQ129" s="37"/>
      <c r="DR129" s="932"/>
      <c r="DS129" s="37"/>
      <c r="DT129" s="932"/>
      <c r="DU129" s="37"/>
      <c r="DV129" s="932"/>
      <c r="DW129" s="37"/>
      <c r="DX129" s="932"/>
      <c r="DY129" s="932"/>
      <c r="DZ129" s="932"/>
      <c r="EA129" s="932"/>
      <c r="EB129" s="37"/>
      <c r="EC129" s="37"/>
      <c r="EE129" s="937"/>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G129" s="938"/>
      <c r="II129" s="938"/>
      <c r="IK129" s="938"/>
      <c r="IM129" s="938"/>
      <c r="IO129" s="938"/>
      <c r="IQ129" s="938"/>
      <c r="IS129" s="938"/>
      <c r="IT129" s="938"/>
      <c r="IU129" s="938"/>
      <c r="IV129" s="938"/>
      <c r="IW129" s="938"/>
      <c r="IX129" s="938"/>
      <c r="IY129" s="938"/>
      <c r="IZ129" s="938"/>
      <c r="JA129" s="938"/>
      <c r="JB129" s="938"/>
      <c r="JC129" s="938"/>
      <c r="JD129" s="938"/>
      <c r="JE129" s="938"/>
      <c r="JF129" s="938"/>
      <c r="JG129" s="938"/>
      <c r="JH129" s="938"/>
      <c r="JI129" s="938"/>
      <c r="JJ129" s="938"/>
      <c r="JK129" s="938"/>
      <c r="JL129" s="938"/>
      <c r="JM129" s="938"/>
      <c r="JN129" s="938"/>
      <c r="JO129" s="938"/>
      <c r="JP129" s="938"/>
      <c r="JQ129" s="938"/>
      <c r="JR129" s="932"/>
      <c r="JS129" s="938"/>
      <c r="JU129" s="939"/>
      <c r="JV129" s="938"/>
      <c r="JW129" s="938"/>
      <c r="JX129" s="938"/>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KU129" s="940"/>
      <c r="KV129" s="940"/>
      <c r="KW129" s="940"/>
      <c r="KX129" s="940"/>
      <c r="KY129" s="940"/>
      <c r="KZ129" s="940"/>
      <c r="LA129" s="940"/>
      <c r="LB129" s="940"/>
      <c r="LC129" s="940"/>
      <c r="LD129" s="940"/>
      <c r="LE129" s="940"/>
      <c r="LF129" s="940"/>
      <c r="LG129" s="940"/>
      <c r="LH129" s="940"/>
      <c r="LI129" s="940"/>
      <c r="LJ129" s="940"/>
      <c r="LK129" s="940"/>
      <c r="LL129" s="940"/>
      <c r="LM129" s="940"/>
      <c r="LN129" s="940"/>
      <c r="LO129" s="940"/>
      <c r="LP129" s="940"/>
      <c r="LQ129" s="940"/>
      <c r="LR129" s="940"/>
      <c r="LS129" s="940"/>
      <c r="LT129" s="940"/>
      <c r="LU129" s="940"/>
      <c r="LV129" s="940"/>
      <c r="LW129" s="940"/>
      <c r="LX129" s="940"/>
      <c r="LY129" s="940"/>
      <c r="LZ129" s="940"/>
      <c r="MA129" s="940"/>
      <c r="MB129" s="940"/>
      <c r="MC129" s="940"/>
      <c r="MD129" s="940"/>
      <c r="ME129" s="940"/>
      <c r="MF129" s="940"/>
    </row>
    <row r="130" spans="1:344" s="462" customFormat="1" ht="15" hidden="1" customHeight="1" outlineLevel="1" x14ac:dyDescent="0.25">
      <c r="A130" s="1229">
        <v>41635</v>
      </c>
      <c r="B130" s="1229"/>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P130" s="932"/>
      <c r="DQ130" s="37"/>
      <c r="DR130" s="932"/>
      <c r="DS130" s="37"/>
      <c r="DT130" s="932"/>
      <c r="DU130" s="37"/>
      <c r="DV130" s="932"/>
      <c r="DW130" s="37"/>
      <c r="DX130" s="932"/>
      <c r="DY130" s="932"/>
      <c r="DZ130" s="932"/>
      <c r="EA130" s="932"/>
      <c r="EB130" s="37"/>
      <c r="EC130" s="37"/>
      <c r="EE130" s="937"/>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G130" s="938"/>
      <c r="II130" s="938"/>
      <c r="IK130" s="938"/>
      <c r="IM130" s="938"/>
      <c r="IO130" s="938"/>
      <c r="IQ130" s="938"/>
      <c r="IS130" s="938"/>
      <c r="IT130" s="938"/>
      <c r="IU130" s="938"/>
      <c r="IV130" s="938"/>
      <c r="IW130" s="938"/>
      <c r="IX130" s="938"/>
      <c r="IY130" s="938"/>
      <c r="IZ130" s="938"/>
      <c r="JA130" s="938"/>
      <c r="JB130" s="938"/>
      <c r="JC130" s="938"/>
      <c r="JD130" s="938"/>
      <c r="JE130" s="938"/>
      <c r="JF130" s="938"/>
      <c r="JG130" s="938"/>
      <c r="JH130" s="938"/>
      <c r="JI130" s="938"/>
      <c r="JJ130" s="938"/>
      <c r="JK130" s="938"/>
      <c r="JL130" s="938"/>
      <c r="JM130" s="938"/>
      <c r="JN130" s="938"/>
      <c r="JO130" s="938"/>
      <c r="JP130" s="938"/>
      <c r="JQ130" s="938"/>
      <c r="JR130" s="932"/>
      <c r="JS130" s="938"/>
      <c r="JU130" s="939"/>
      <c r="JV130" s="938"/>
      <c r="JW130" s="938"/>
      <c r="JX130" s="938"/>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KU130" s="940"/>
      <c r="KV130" s="940"/>
      <c r="KW130" s="940"/>
      <c r="KX130" s="940"/>
      <c r="KY130" s="940"/>
      <c r="KZ130" s="940"/>
      <c r="LA130" s="940"/>
      <c r="LB130" s="940"/>
      <c r="LC130" s="940"/>
      <c r="LD130" s="940"/>
      <c r="LE130" s="940"/>
      <c r="LF130" s="940"/>
      <c r="LG130" s="940"/>
      <c r="LH130" s="940"/>
      <c r="LI130" s="940"/>
      <c r="LJ130" s="940"/>
      <c r="LK130" s="940"/>
      <c r="LL130" s="940"/>
      <c r="LM130" s="940"/>
      <c r="LN130" s="940"/>
      <c r="LO130" s="940"/>
      <c r="LP130" s="940"/>
      <c r="LQ130" s="940"/>
      <c r="LR130" s="940"/>
      <c r="LS130" s="940"/>
      <c r="LT130" s="940"/>
      <c r="LU130" s="940"/>
      <c r="LV130" s="940"/>
      <c r="LW130" s="940"/>
      <c r="LX130" s="940"/>
      <c r="LY130" s="940"/>
      <c r="LZ130" s="940"/>
      <c r="MA130" s="940"/>
      <c r="MB130" s="940"/>
      <c r="MC130" s="940"/>
      <c r="MD130" s="940"/>
      <c r="ME130" s="940"/>
      <c r="MF130" s="940"/>
    </row>
    <row r="131" spans="1:344" s="462" customFormat="1" ht="15" hidden="1" customHeight="1" outlineLevel="1" x14ac:dyDescent="0.25">
      <c r="A131" s="1229">
        <v>41640</v>
      </c>
      <c r="B131" s="1229"/>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P131" s="932"/>
      <c r="DQ131" s="37"/>
      <c r="DR131" s="932"/>
      <c r="DS131" s="37"/>
      <c r="DT131" s="932"/>
      <c r="DU131" s="37"/>
      <c r="DV131" s="932"/>
      <c r="DW131" s="37"/>
      <c r="DX131" s="932"/>
      <c r="DY131" s="932"/>
      <c r="DZ131" s="932"/>
      <c r="EA131" s="932"/>
      <c r="EB131" s="37"/>
      <c r="EC131" s="37"/>
      <c r="EE131" s="941"/>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G131" s="938"/>
      <c r="II131" s="938"/>
      <c r="IK131" s="938"/>
      <c r="IM131" s="938"/>
      <c r="IO131" s="938"/>
      <c r="IQ131" s="938"/>
      <c r="IS131" s="938"/>
      <c r="IT131" s="938"/>
      <c r="IU131" s="938"/>
      <c r="IV131" s="938"/>
      <c r="IW131" s="938"/>
      <c r="IX131" s="938"/>
      <c r="IY131" s="938"/>
      <c r="IZ131" s="938"/>
      <c r="JA131" s="938"/>
      <c r="JB131" s="938"/>
      <c r="JC131" s="938"/>
      <c r="JD131" s="938"/>
      <c r="JE131" s="938"/>
      <c r="JF131" s="938"/>
      <c r="JG131" s="938"/>
      <c r="JH131" s="938"/>
      <c r="JI131" s="938"/>
      <c r="JJ131" s="938"/>
      <c r="JK131" s="938"/>
      <c r="JL131" s="938"/>
      <c r="JM131" s="938"/>
      <c r="JN131" s="938"/>
      <c r="JO131" s="938"/>
      <c r="JP131" s="938"/>
      <c r="JQ131" s="938"/>
      <c r="JR131" s="932"/>
      <c r="JS131" s="938"/>
      <c r="JU131" s="939"/>
      <c r="JV131" s="938"/>
      <c r="JW131" s="938"/>
      <c r="JX131" s="938"/>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KU131" s="940"/>
      <c r="KV131" s="940"/>
      <c r="KW131" s="940"/>
      <c r="KX131" s="940"/>
      <c r="KY131" s="940"/>
      <c r="KZ131" s="940"/>
      <c r="LA131" s="940"/>
      <c r="LB131" s="940"/>
      <c r="LC131" s="940"/>
      <c r="LD131" s="940"/>
      <c r="LE131" s="940"/>
      <c r="LF131" s="940"/>
      <c r="LG131" s="940"/>
      <c r="LH131" s="940"/>
      <c r="LI131" s="940"/>
      <c r="LJ131" s="940"/>
      <c r="LK131" s="940"/>
      <c r="LL131" s="940"/>
      <c r="LM131" s="940"/>
      <c r="LN131" s="940"/>
      <c r="LO131" s="940"/>
      <c r="LP131" s="940"/>
      <c r="LQ131" s="940"/>
      <c r="LR131" s="940"/>
      <c r="LS131" s="940"/>
      <c r="LT131" s="940"/>
      <c r="LU131" s="940"/>
      <c r="LV131" s="940"/>
      <c r="LW131" s="940"/>
      <c r="LX131" s="940"/>
      <c r="LY131" s="940"/>
      <c r="LZ131" s="940"/>
      <c r="MA131" s="940"/>
      <c r="MB131" s="940"/>
      <c r="MC131" s="940"/>
      <c r="MD131" s="940"/>
      <c r="ME131" s="940"/>
      <c r="MF131" s="940"/>
    </row>
    <row r="132" spans="1:344" s="462" customFormat="1" ht="15" hidden="1" customHeight="1" outlineLevel="1" x14ac:dyDescent="0.25">
      <c r="A132" s="1229">
        <v>41659</v>
      </c>
      <c r="B132" s="1229"/>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P132" s="932"/>
      <c r="DQ132" s="37"/>
      <c r="DR132" s="932"/>
      <c r="DS132" s="37"/>
      <c r="DT132" s="932"/>
      <c r="DU132" s="37"/>
      <c r="DV132" s="932"/>
      <c r="DW132" s="37"/>
      <c r="DX132" s="932"/>
      <c r="DY132" s="932"/>
      <c r="DZ132" s="932"/>
      <c r="EA132" s="932"/>
      <c r="EB132" s="37"/>
      <c r="EC132" s="37"/>
      <c r="EE132" s="941"/>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G132" s="938"/>
      <c r="II132" s="938"/>
      <c r="IK132" s="938"/>
      <c r="IM132" s="938"/>
      <c r="IO132" s="938"/>
      <c r="IQ132" s="938"/>
      <c r="IS132" s="938"/>
      <c r="IT132" s="938"/>
      <c r="IU132" s="938"/>
      <c r="IV132" s="938"/>
      <c r="IW132" s="938"/>
      <c r="IX132" s="938"/>
      <c r="IY132" s="938"/>
      <c r="IZ132" s="938"/>
      <c r="JA132" s="938"/>
      <c r="JB132" s="938"/>
      <c r="JC132" s="938"/>
      <c r="JD132" s="938"/>
      <c r="JE132" s="938"/>
      <c r="JF132" s="938"/>
      <c r="JG132" s="938"/>
      <c r="JH132" s="938"/>
      <c r="JI132" s="938"/>
      <c r="JJ132" s="938"/>
      <c r="JK132" s="938"/>
      <c r="JL132" s="938"/>
      <c r="JM132" s="938"/>
      <c r="JN132" s="938"/>
      <c r="JO132" s="938"/>
      <c r="JP132" s="938"/>
      <c r="JQ132" s="938"/>
      <c r="JR132" s="932"/>
      <c r="JS132" s="938"/>
      <c r="JU132" s="939"/>
      <c r="JV132" s="938"/>
      <c r="JW132" s="938"/>
      <c r="JX132" s="938"/>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KU132" s="940"/>
      <c r="KV132" s="940"/>
      <c r="KW132" s="940"/>
      <c r="KX132" s="940"/>
      <c r="KY132" s="940"/>
      <c r="KZ132" s="940"/>
      <c r="LA132" s="940"/>
      <c r="LB132" s="940"/>
      <c r="LC132" s="940"/>
      <c r="LD132" s="940"/>
      <c r="LE132" s="940"/>
      <c r="LF132" s="940"/>
      <c r="LG132" s="940"/>
      <c r="LH132" s="940"/>
      <c r="LI132" s="940"/>
      <c r="LJ132" s="940"/>
      <c r="LK132" s="940"/>
      <c r="LL132" s="940"/>
      <c r="LM132" s="940"/>
      <c r="LN132" s="940"/>
      <c r="LO132" s="940"/>
      <c r="LP132" s="940"/>
      <c r="LQ132" s="940"/>
      <c r="LR132" s="940"/>
      <c r="LS132" s="940"/>
      <c r="LT132" s="940"/>
      <c r="LU132" s="940"/>
      <c r="LV132" s="940"/>
      <c r="LW132" s="940"/>
      <c r="LX132" s="940"/>
      <c r="LY132" s="940"/>
      <c r="LZ132" s="940"/>
      <c r="MA132" s="940"/>
      <c r="MB132" s="940"/>
      <c r="MC132" s="940"/>
      <c r="MD132" s="940"/>
      <c r="ME132" s="940"/>
      <c r="MF132" s="940"/>
    </row>
    <row r="133" spans="1:344" s="462" customFormat="1" ht="15" hidden="1" customHeight="1" outlineLevel="1" x14ac:dyDescent="0.25">
      <c r="A133" s="1229">
        <v>41747</v>
      </c>
      <c r="B133" s="1229"/>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P133" s="932"/>
      <c r="DQ133" s="37"/>
      <c r="DR133" s="932"/>
      <c r="DS133" s="37"/>
      <c r="DT133" s="932"/>
      <c r="DU133" s="37"/>
      <c r="DV133" s="932"/>
      <c r="DW133" s="37"/>
      <c r="DX133" s="932"/>
      <c r="DY133" s="932"/>
      <c r="DZ133" s="932"/>
      <c r="EA133" s="932"/>
      <c r="EB133" s="37"/>
      <c r="EC133" s="37"/>
      <c r="EE133" s="941"/>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G133" s="938"/>
      <c r="II133" s="938"/>
      <c r="IK133" s="938"/>
      <c r="IM133" s="938"/>
      <c r="IO133" s="938"/>
      <c r="IQ133" s="938"/>
      <c r="IS133" s="938"/>
      <c r="IT133" s="938"/>
      <c r="IU133" s="938"/>
      <c r="IV133" s="938"/>
      <c r="IW133" s="938"/>
      <c r="IX133" s="938"/>
      <c r="IY133" s="938"/>
      <c r="IZ133" s="938"/>
      <c r="JA133" s="938"/>
      <c r="JB133" s="938"/>
      <c r="JC133" s="938"/>
      <c r="JD133" s="938"/>
      <c r="JE133" s="938"/>
      <c r="JF133" s="938"/>
      <c r="JG133" s="938"/>
      <c r="JH133" s="938"/>
      <c r="JI133" s="938"/>
      <c r="JJ133" s="938"/>
      <c r="JK133" s="938"/>
      <c r="JL133" s="938"/>
      <c r="JM133" s="938"/>
      <c r="JN133" s="938"/>
      <c r="JO133" s="938"/>
      <c r="JP133" s="938"/>
      <c r="JQ133" s="938"/>
      <c r="JR133" s="932"/>
      <c r="JS133" s="938"/>
      <c r="JU133" s="939"/>
      <c r="JV133" s="938"/>
      <c r="JW133" s="938"/>
      <c r="JX133" s="938"/>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KU133" s="940"/>
      <c r="KV133" s="940"/>
      <c r="KW133" s="940"/>
      <c r="KX133" s="940"/>
      <c r="KY133" s="940"/>
      <c r="KZ133" s="940"/>
      <c r="LA133" s="940"/>
      <c r="LB133" s="940"/>
      <c r="LC133" s="940"/>
      <c r="LD133" s="940"/>
      <c r="LE133" s="940"/>
      <c r="LF133" s="940"/>
      <c r="LG133" s="940"/>
      <c r="LH133" s="940"/>
      <c r="LI133" s="940"/>
      <c r="LJ133" s="940"/>
      <c r="LK133" s="940"/>
      <c r="LL133" s="940"/>
      <c r="LM133" s="940"/>
      <c r="LN133" s="940"/>
      <c r="LO133" s="940"/>
      <c r="LP133" s="940"/>
      <c r="LQ133" s="940"/>
      <c r="LR133" s="940"/>
      <c r="LS133" s="940"/>
      <c r="LT133" s="940"/>
      <c r="LU133" s="940"/>
      <c r="LV133" s="940"/>
      <c r="LW133" s="940"/>
      <c r="LX133" s="940"/>
      <c r="LY133" s="940"/>
      <c r="LZ133" s="940"/>
      <c r="MA133" s="940"/>
      <c r="MB133" s="940"/>
      <c r="MC133" s="940"/>
      <c r="MD133" s="940"/>
      <c r="ME133" s="940"/>
      <c r="MF133" s="940"/>
    </row>
    <row r="134" spans="1:344" s="462" customFormat="1" ht="15" hidden="1" customHeight="1" outlineLevel="1" x14ac:dyDescent="0.25">
      <c r="A134" s="1229">
        <v>41785</v>
      </c>
      <c r="B134" s="1229"/>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P134" s="932"/>
      <c r="DQ134" s="37"/>
      <c r="DR134" s="932"/>
      <c r="DS134" s="37"/>
      <c r="DT134" s="932"/>
      <c r="DU134" s="37"/>
      <c r="DV134" s="932"/>
      <c r="DW134" s="37"/>
      <c r="DX134" s="932"/>
      <c r="DY134" s="932"/>
      <c r="DZ134" s="932"/>
      <c r="EA134" s="932"/>
      <c r="EB134" s="37"/>
      <c r="EC134" s="37"/>
      <c r="EE134" s="941"/>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G134" s="938"/>
      <c r="II134" s="938"/>
      <c r="IK134" s="938"/>
      <c r="IM134" s="938"/>
      <c r="IO134" s="938"/>
      <c r="IQ134" s="938"/>
      <c r="IS134" s="938"/>
      <c r="IT134" s="938"/>
      <c r="IU134" s="938"/>
      <c r="IV134" s="938"/>
      <c r="IW134" s="938"/>
      <c r="IX134" s="938"/>
      <c r="IY134" s="938"/>
      <c r="IZ134" s="938"/>
      <c r="JA134" s="938"/>
      <c r="JB134" s="938"/>
      <c r="JC134" s="938"/>
      <c r="JD134" s="938"/>
      <c r="JE134" s="938"/>
      <c r="JF134" s="938"/>
      <c r="JG134" s="938"/>
      <c r="JH134" s="938"/>
      <c r="JI134" s="938"/>
      <c r="JJ134" s="938"/>
      <c r="JK134" s="938"/>
      <c r="JL134" s="938"/>
      <c r="JM134" s="938"/>
      <c r="JN134" s="938"/>
      <c r="JO134" s="938"/>
      <c r="JP134" s="938"/>
      <c r="JQ134" s="938"/>
      <c r="JR134" s="932"/>
      <c r="JS134" s="938"/>
      <c r="JU134" s="939"/>
      <c r="JV134" s="938"/>
      <c r="JW134" s="938"/>
      <c r="JX134" s="938"/>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KU134" s="940"/>
      <c r="KV134" s="940"/>
      <c r="KW134" s="940"/>
      <c r="KX134" s="940"/>
      <c r="KY134" s="940"/>
      <c r="KZ134" s="940"/>
      <c r="LA134" s="940"/>
      <c r="LB134" s="940"/>
      <c r="LC134" s="940"/>
      <c r="LD134" s="940"/>
      <c r="LE134" s="940"/>
      <c r="LF134" s="940"/>
      <c r="LG134" s="940"/>
      <c r="LH134" s="940"/>
      <c r="LI134" s="940"/>
      <c r="LJ134" s="940"/>
      <c r="LK134" s="940"/>
      <c r="LL134" s="940"/>
      <c r="LM134" s="940"/>
      <c r="LN134" s="940"/>
      <c r="LO134" s="940"/>
      <c r="LP134" s="940"/>
      <c r="LQ134" s="940"/>
      <c r="LR134" s="940"/>
      <c r="LS134" s="940"/>
      <c r="LT134" s="940"/>
      <c r="LU134" s="940"/>
      <c r="LV134" s="940"/>
      <c r="LW134" s="940"/>
      <c r="LX134" s="940"/>
      <c r="LY134" s="940"/>
      <c r="LZ134" s="940"/>
      <c r="MA134" s="940"/>
      <c r="MB134" s="940"/>
      <c r="MC134" s="940"/>
      <c r="MD134" s="940"/>
      <c r="ME134" s="940"/>
      <c r="MF134" s="940"/>
    </row>
    <row r="135" spans="1:344" s="462" customFormat="1" ht="15" hidden="1" customHeight="1" outlineLevel="1" x14ac:dyDescent="0.25">
      <c r="A135" s="1229">
        <v>41824</v>
      </c>
      <c r="B135" s="1229"/>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P135" s="932"/>
      <c r="DQ135" s="37"/>
      <c r="DR135" s="932"/>
      <c r="DS135" s="37"/>
      <c r="DT135" s="932"/>
      <c r="DU135" s="37"/>
      <c r="DV135" s="932"/>
      <c r="DW135" s="37"/>
      <c r="DX135" s="932"/>
      <c r="DY135" s="932"/>
      <c r="DZ135" s="932"/>
      <c r="EA135" s="932"/>
      <c r="EB135" s="37"/>
      <c r="EC135" s="37"/>
      <c r="EE135" s="941"/>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G135" s="938"/>
      <c r="II135" s="938"/>
      <c r="IK135" s="938"/>
      <c r="IM135" s="938"/>
      <c r="IO135" s="938"/>
      <c r="IQ135" s="938"/>
      <c r="IS135" s="938"/>
      <c r="IT135" s="938"/>
      <c r="IU135" s="938"/>
      <c r="IV135" s="938"/>
      <c r="IW135" s="938"/>
      <c r="IX135" s="938"/>
      <c r="IY135" s="938"/>
      <c r="IZ135" s="938"/>
      <c r="JA135" s="938"/>
      <c r="JB135" s="938"/>
      <c r="JC135" s="938"/>
      <c r="JD135" s="938"/>
      <c r="JE135" s="938"/>
      <c r="JF135" s="938"/>
      <c r="JG135" s="938"/>
      <c r="JH135" s="938"/>
      <c r="JI135" s="938"/>
      <c r="JJ135" s="938"/>
      <c r="JK135" s="938"/>
      <c r="JL135" s="938"/>
      <c r="JM135" s="938"/>
      <c r="JN135" s="938"/>
      <c r="JO135" s="938"/>
      <c r="JP135" s="938"/>
      <c r="JQ135" s="938"/>
      <c r="JR135" s="932"/>
      <c r="JS135" s="938"/>
      <c r="JU135" s="939"/>
      <c r="JV135" s="938"/>
      <c r="JW135" s="938"/>
      <c r="JX135" s="938"/>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KU135" s="940"/>
      <c r="KV135" s="940"/>
      <c r="KW135" s="940"/>
      <c r="KX135" s="940"/>
      <c r="KY135" s="940"/>
      <c r="KZ135" s="940"/>
      <c r="LA135" s="940"/>
      <c r="LB135" s="940"/>
      <c r="LC135" s="940"/>
      <c r="LD135" s="940"/>
      <c r="LE135" s="940"/>
      <c r="LF135" s="940"/>
      <c r="LG135" s="940"/>
      <c r="LH135" s="940"/>
      <c r="LI135" s="940"/>
      <c r="LJ135" s="940"/>
      <c r="LK135" s="940"/>
      <c r="LL135" s="940"/>
      <c r="LM135" s="940"/>
      <c r="LN135" s="940"/>
      <c r="LO135" s="940"/>
      <c r="LP135" s="940"/>
      <c r="LQ135" s="940"/>
      <c r="LR135" s="940"/>
      <c r="LS135" s="940"/>
      <c r="LT135" s="940"/>
      <c r="LU135" s="940"/>
      <c r="LV135" s="940"/>
      <c r="LW135" s="940"/>
      <c r="LX135" s="940"/>
      <c r="LY135" s="940"/>
      <c r="LZ135" s="940"/>
      <c r="MA135" s="940"/>
      <c r="MB135" s="940"/>
      <c r="MC135" s="940"/>
      <c r="MD135" s="940"/>
      <c r="ME135" s="940"/>
      <c r="MF135" s="940"/>
    </row>
    <row r="136" spans="1:344" s="462" customFormat="1" ht="15" hidden="1" customHeight="1" outlineLevel="1" x14ac:dyDescent="0.25">
      <c r="A136" s="1229">
        <v>41883</v>
      </c>
      <c r="B136" s="1229"/>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P136" s="932"/>
      <c r="DQ136" s="37"/>
      <c r="DR136" s="932"/>
      <c r="DS136" s="37"/>
      <c r="DT136" s="932"/>
      <c r="DU136" s="37"/>
      <c r="DV136" s="932"/>
      <c r="DW136" s="37"/>
      <c r="DX136" s="932"/>
      <c r="DY136" s="932"/>
      <c r="DZ136" s="932"/>
      <c r="EA136" s="932"/>
      <c r="EB136" s="37"/>
      <c r="EC136" s="37"/>
      <c r="EE136" s="941"/>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G136" s="938"/>
      <c r="II136" s="938"/>
      <c r="IK136" s="938"/>
      <c r="IM136" s="938"/>
      <c r="IO136" s="938"/>
      <c r="IQ136" s="938"/>
      <c r="IS136" s="938"/>
      <c r="IT136" s="938"/>
      <c r="IU136" s="938"/>
      <c r="IV136" s="938"/>
      <c r="IW136" s="938"/>
      <c r="IX136" s="938"/>
      <c r="IY136" s="938"/>
      <c r="IZ136" s="938"/>
      <c r="JA136" s="938"/>
      <c r="JB136" s="938"/>
      <c r="JC136" s="938"/>
      <c r="JD136" s="938"/>
      <c r="JE136" s="938"/>
      <c r="JF136" s="938"/>
      <c r="JG136" s="938"/>
      <c r="JH136" s="938"/>
      <c r="JI136" s="938"/>
      <c r="JJ136" s="938"/>
      <c r="JK136" s="938"/>
      <c r="JL136" s="938"/>
      <c r="JM136" s="938"/>
      <c r="JN136" s="938"/>
      <c r="JO136" s="938"/>
      <c r="JP136" s="938"/>
      <c r="JQ136" s="938"/>
      <c r="JR136" s="932"/>
      <c r="JS136" s="938"/>
      <c r="JU136" s="939"/>
      <c r="JV136" s="938"/>
      <c r="JW136" s="938"/>
      <c r="JX136" s="938"/>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KU136" s="940"/>
      <c r="KV136" s="940"/>
      <c r="KW136" s="940"/>
      <c r="KX136" s="940"/>
      <c r="KY136" s="940"/>
      <c r="KZ136" s="940"/>
      <c r="LA136" s="940"/>
      <c r="LB136" s="940"/>
      <c r="LC136" s="940"/>
      <c r="LD136" s="940"/>
      <c r="LE136" s="940"/>
      <c r="LF136" s="940"/>
      <c r="LG136" s="940"/>
      <c r="LH136" s="940"/>
      <c r="LI136" s="940"/>
      <c r="LJ136" s="940"/>
      <c r="LK136" s="940"/>
      <c r="LL136" s="940"/>
      <c r="LM136" s="940"/>
      <c r="LN136" s="940"/>
      <c r="LO136" s="940"/>
      <c r="LP136" s="940"/>
      <c r="LQ136" s="940"/>
      <c r="LR136" s="940"/>
      <c r="LS136" s="940"/>
      <c r="LT136" s="940"/>
      <c r="LU136" s="940"/>
      <c r="LV136" s="940"/>
      <c r="LW136" s="940"/>
      <c r="LX136" s="940"/>
      <c r="LY136" s="940"/>
      <c r="LZ136" s="940"/>
      <c r="MA136" s="940"/>
      <c r="MB136" s="940"/>
      <c r="MC136" s="940"/>
      <c r="MD136" s="940"/>
      <c r="ME136" s="940"/>
      <c r="MF136" s="940"/>
    </row>
    <row r="137" spans="1:344" s="462" customFormat="1" ht="15" hidden="1" customHeight="1" outlineLevel="1" x14ac:dyDescent="0.25">
      <c r="A137" s="1229">
        <v>41954</v>
      </c>
      <c r="B137" s="1229"/>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P137" s="932"/>
      <c r="DQ137" s="37"/>
      <c r="DR137" s="932"/>
      <c r="DS137" s="37"/>
      <c r="DT137" s="932"/>
      <c r="DU137" s="37"/>
      <c r="DV137" s="932"/>
      <c r="DW137" s="37"/>
      <c r="DX137" s="932"/>
      <c r="DY137" s="932"/>
      <c r="DZ137" s="932"/>
      <c r="EA137" s="932"/>
      <c r="EB137" s="37"/>
      <c r="EC137" s="37"/>
      <c r="EE137" s="941"/>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G137" s="938"/>
      <c r="II137" s="938"/>
      <c r="IK137" s="938"/>
      <c r="IM137" s="938"/>
      <c r="IO137" s="938"/>
      <c r="IQ137" s="938"/>
      <c r="IS137" s="938"/>
      <c r="IT137" s="938"/>
      <c r="IU137" s="938"/>
      <c r="IV137" s="938"/>
      <c r="IW137" s="938"/>
      <c r="IX137" s="938"/>
      <c r="IY137" s="938"/>
      <c r="IZ137" s="938"/>
      <c r="JA137" s="938"/>
      <c r="JB137" s="938"/>
      <c r="JC137" s="938"/>
      <c r="JD137" s="938"/>
      <c r="JE137" s="938"/>
      <c r="JF137" s="938"/>
      <c r="JG137" s="938"/>
      <c r="JH137" s="938"/>
      <c r="JI137" s="938"/>
      <c r="JJ137" s="938"/>
      <c r="JK137" s="938"/>
      <c r="JL137" s="938"/>
      <c r="JM137" s="938"/>
      <c r="JN137" s="938"/>
      <c r="JO137" s="938"/>
      <c r="JP137" s="938"/>
      <c r="JQ137" s="938"/>
      <c r="JR137" s="932"/>
      <c r="JS137" s="938"/>
      <c r="JU137" s="939"/>
      <c r="JV137" s="938"/>
      <c r="JW137" s="938"/>
      <c r="JX137" s="938"/>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KU137" s="940"/>
      <c r="KV137" s="940"/>
      <c r="KW137" s="940"/>
      <c r="KX137" s="940"/>
      <c r="KY137" s="940"/>
      <c r="KZ137" s="940"/>
      <c r="LA137" s="940"/>
      <c r="LB137" s="940"/>
      <c r="LC137" s="940"/>
      <c r="LD137" s="940"/>
      <c r="LE137" s="940"/>
      <c r="LF137" s="940"/>
      <c r="LG137" s="940"/>
      <c r="LH137" s="940"/>
      <c r="LI137" s="940"/>
      <c r="LJ137" s="940"/>
      <c r="LK137" s="940"/>
      <c r="LL137" s="940"/>
      <c r="LM137" s="940"/>
      <c r="LN137" s="940"/>
      <c r="LO137" s="940"/>
      <c r="LP137" s="940"/>
      <c r="LQ137" s="940"/>
      <c r="LR137" s="940"/>
      <c r="LS137" s="940"/>
      <c r="LT137" s="940"/>
      <c r="LU137" s="940"/>
      <c r="LV137" s="940"/>
      <c r="LW137" s="940"/>
      <c r="LX137" s="940"/>
      <c r="LY137" s="940"/>
      <c r="LZ137" s="940"/>
      <c r="MA137" s="940"/>
      <c r="MB137" s="940"/>
      <c r="MC137" s="940"/>
      <c r="MD137" s="940"/>
      <c r="ME137" s="940"/>
      <c r="MF137" s="940"/>
    </row>
    <row r="138" spans="1:344" s="462" customFormat="1" ht="15" hidden="1" customHeight="1" outlineLevel="1" x14ac:dyDescent="0.25">
      <c r="A138" s="1229">
        <v>41970</v>
      </c>
      <c r="B138" s="1229"/>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P138" s="932"/>
      <c r="DQ138" s="37"/>
      <c r="DR138" s="932"/>
      <c r="DS138" s="37"/>
      <c r="DT138" s="932"/>
      <c r="DU138" s="37"/>
      <c r="DV138" s="932"/>
      <c r="DW138" s="37"/>
      <c r="DX138" s="932"/>
      <c r="DY138" s="932"/>
      <c r="DZ138" s="932"/>
      <c r="EA138" s="932"/>
      <c r="EB138" s="37"/>
      <c r="EC138" s="37"/>
      <c r="EE138" s="941"/>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G138" s="938"/>
      <c r="II138" s="938"/>
      <c r="IK138" s="938"/>
      <c r="IM138" s="938"/>
      <c r="IO138" s="938"/>
      <c r="IQ138" s="938"/>
      <c r="IS138" s="938"/>
      <c r="IT138" s="938"/>
      <c r="IU138" s="938"/>
      <c r="IV138" s="938"/>
      <c r="IW138" s="938"/>
      <c r="IX138" s="938"/>
      <c r="IY138" s="938"/>
      <c r="IZ138" s="938"/>
      <c r="JA138" s="938"/>
      <c r="JB138" s="938"/>
      <c r="JC138" s="938"/>
      <c r="JD138" s="938"/>
      <c r="JE138" s="938"/>
      <c r="JF138" s="938"/>
      <c r="JG138" s="938"/>
      <c r="JH138" s="938"/>
      <c r="JI138" s="938"/>
      <c r="JJ138" s="938"/>
      <c r="JK138" s="938"/>
      <c r="JL138" s="938"/>
      <c r="JM138" s="938"/>
      <c r="JN138" s="938"/>
      <c r="JO138" s="938"/>
      <c r="JP138" s="938"/>
      <c r="JQ138" s="938"/>
      <c r="JR138" s="932"/>
      <c r="JS138" s="938"/>
      <c r="JU138" s="939"/>
      <c r="JV138" s="938"/>
      <c r="JW138" s="938"/>
      <c r="JX138" s="938"/>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KU138" s="940"/>
      <c r="KV138" s="940"/>
      <c r="KW138" s="940"/>
      <c r="KX138" s="940"/>
      <c r="KY138" s="940"/>
      <c r="KZ138" s="940"/>
      <c r="LA138" s="940"/>
      <c r="LB138" s="940"/>
      <c r="LC138" s="940"/>
      <c r="LD138" s="940"/>
      <c r="LE138" s="940"/>
      <c r="LF138" s="940"/>
      <c r="LG138" s="940"/>
      <c r="LH138" s="940"/>
      <c r="LI138" s="940"/>
      <c r="LJ138" s="940"/>
      <c r="LK138" s="940"/>
      <c r="LL138" s="940"/>
      <c r="LM138" s="940"/>
      <c r="LN138" s="940"/>
      <c r="LO138" s="940"/>
      <c r="LP138" s="940"/>
      <c r="LQ138" s="940"/>
      <c r="LR138" s="940"/>
      <c r="LS138" s="940"/>
      <c r="LT138" s="940"/>
      <c r="LU138" s="940"/>
      <c r="LV138" s="940"/>
      <c r="LW138" s="940"/>
      <c r="LX138" s="940"/>
      <c r="LY138" s="940"/>
      <c r="LZ138" s="940"/>
      <c r="MA138" s="940"/>
      <c r="MB138" s="940"/>
      <c r="MC138" s="940"/>
      <c r="MD138" s="940"/>
      <c r="ME138" s="940"/>
      <c r="MF138" s="940"/>
    </row>
    <row r="139" spans="1:344" s="462" customFormat="1" ht="15" hidden="1" customHeight="1" outlineLevel="1" x14ac:dyDescent="0.25">
      <c r="A139" s="1229">
        <v>41971</v>
      </c>
      <c r="B139" s="1229"/>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P139" s="932"/>
      <c r="DQ139" s="37"/>
      <c r="DR139" s="932"/>
      <c r="DS139" s="37"/>
      <c r="DT139" s="932"/>
      <c r="DU139" s="37"/>
      <c r="DV139" s="932"/>
      <c r="DW139" s="37"/>
      <c r="DX139" s="932"/>
      <c r="DY139" s="932"/>
      <c r="DZ139" s="932"/>
      <c r="EA139" s="932"/>
      <c r="EB139" s="37"/>
      <c r="EC139" s="37"/>
      <c r="EE139" s="941"/>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G139" s="938"/>
      <c r="II139" s="938"/>
      <c r="IK139" s="938"/>
      <c r="IM139" s="938"/>
      <c r="IO139" s="938"/>
      <c r="IQ139" s="938"/>
      <c r="IS139" s="938"/>
      <c r="IT139" s="938"/>
      <c r="IU139" s="938"/>
      <c r="IV139" s="938"/>
      <c r="IW139" s="938"/>
      <c r="IX139" s="938"/>
      <c r="IY139" s="938"/>
      <c r="IZ139" s="938"/>
      <c r="JA139" s="938"/>
      <c r="JB139" s="938"/>
      <c r="JC139" s="938"/>
      <c r="JD139" s="938"/>
      <c r="JE139" s="938"/>
      <c r="JF139" s="938"/>
      <c r="JG139" s="938"/>
      <c r="JH139" s="938"/>
      <c r="JI139" s="938"/>
      <c r="JJ139" s="938"/>
      <c r="JK139" s="938"/>
      <c r="JL139" s="938"/>
      <c r="JM139" s="938"/>
      <c r="JN139" s="938"/>
      <c r="JO139" s="938"/>
      <c r="JP139" s="938"/>
      <c r="JQ139" s="938"/>
      <c r="JR139" s="932"/>
      <c r="JS139" s="938"/>
      <c r="JU139" s="939"/>
      <c r="JV139" s="938"/>
      <c r="JW139" s="938"/>
      <c r="JX139" s="938"/>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KU139" s="940"/>
      <c r="KV139" s="940"/>
      <c r="KW139" s="940"/>
      <c r="KX139" s="940"/>
      <c r="KY139" s="940"/>
      <c r="KZ139" s="940"/>
      <c r="LA139" s="940"/>
      <c r="LB139" s="940"/>
      <c r="LC139" s="940"/>
      <c r="LD139" s="940"/>
      <c r="LE139" s="940"/>
      <c r="LF139" s="940"/>
      <c r="LG139" s="940"/>
      <c r="LH139" s="940"/>
      <c r="LI139" s="940"/>
      <c r="LJ139" s="940"/>
      <c r="LK139" s="940"/>
      <c r="LL139" s="940"/>
      <c r="LM139" s="940"/>
      <c r="LN139" s="940"/>
      <c r="LO139" s="940"/>
      <c r="LP139" s="940"/>
      <c r="LQ139" s="940"/>
      <c r="LR139" s="940"/>
      <c r="LS139" s="940"/>
      <c r="LT139" s="940"/>
      <c r="LU139" s="940"/>
      <c r="LV139" s="940"/>
      <c r="LW139" s="940"/>
      <c r="LX139" s="940"/>
      <c r="LY139" s="940"/>
      <c r="LZ139" s="940"/>
      <c r="MA139" s="940"/>
      <c r="MB139" s="940"/>
      <c r="MC139" s="940"/>
      <c r="MD139" s="940"/>
      <c r="ME139" s="940"/>
      <c r="MF139" s="940"/>
    </row>
    <row r="140" spans="1:344" s="462" customFormat="1" ht="15" hidden="1" customHeight="1" outlineLevel="1" x14ac:dyDescent="0.25">
      <c r="A140" s="1229">
        <v>41997</v>
      </c>
      <c r="B140" s="1229"/>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P140" s="932"/>
      <c r="DQ140" s="37"/>
      <c r="DR140" s="932"/>
      <c r="DS140" s="37"/>
      <c r="DT140" s="932"/>
      <c r="DU140" s="37"/>
      <c r="DV140" s="932"/>
      <c r="DW140" s="37"/>
      <c r="DX140" s="932"/>
      <c r="DY140" s="932"/>
      <c r="DZ140" s="932"/>
      <c r="EA140" s="932"/>
      <c r="EB140" s="37"/>
      <c r="EC140" s="37"/>
      <c r="EE140" s="941"/>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G140" s="938"/>
      <c r="II140" s="938"/>
      <c r="IK140" s="938"/>
      <c r="IM140" s="938"/>
      <c r="IO140" s="938"/>
      <c r="IQ140" s="938"/>
      <c r="IS140" s="938"/>
      <c r="IT140" s="938"/>
      <c r="IU140" s="938"/>
      <c r="IV140" s="938"/>
      <c r="IW140" s="938"/>
      <c r="IX140" s="938"/>
      <c r="IY140" s="938"/>
      <c r="IZ140" s="938"/>
      <c r="JA140" s="938"/>
      <c r="JB140" s="938"/>
      <c r="JC140" s="938"/>
      <c r="JD140" s="938"/>
      <c r="JE140" s="938"/>
      <c r="JF140" s="938"/>
      <c r="JG140" s="938"/>
      <c r="JH140" s="938"/>
      <c r="JI140" s="938"/>
      <c r="JJ140" s="938"/>
      <c r="JK140" s="938"/>
      <c r="JL140" s="938"/>
      <c r="JM140" s="938"/>
      <c r="JN140" s="938"/>
      <c r="JO140" s="938"/>
      <c r="JP140" s="938"/>
      <c r="JQ140" s="938"/>
      <c r="JR140" s="932"/>
      <c r="JS140" s="938"/>
      <c r="JU140" s="939"/>
      <c r="JV140" s="938"/>
      <c r="JW140" s="938"/>
      <c r="JX140" s="938"/>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KU140" s="940"/>
      <c r="KV140" s="940"/>
      <c r="KW140" s="940"/>
      <c r="KX140" s="940"/>
      <c r="KY140" s="940"/>
      <c r="KZ140" s="940"/>
      <c r="LA140" s="940"/>
      <c r="LB140" s="940"/>
      <c r="LC140" s="940"/>
      <c r="LD140" s="940"/>
      <c r="LE140" s="940"/>
      <c r="LF140" s="940"/>
      <c r="LG140" s="940"/>
      <c r="LH140" s="940"/>
      <c r="LI140" s="940"/>
      <c r="LJ140" s="940"/>
      <c r="LK140" s="940"/>
      <c r="LL140" s="940"/>
      <c r="LM140" s="940"/>
      <c r="LN140" s="940"/>
      <c r="LO140" s="940"/>
      <c r="LP140" s="940"/>
      <c r="LQ140" s="940"/>
      <c r="LR140" s="940"/>
      <c r="LS140" s="940"/>
      <c r="LT140" s="940"/>
      <c r="LU140" s="940"/>
      <c r="LV140" s="940"/>
      <c r="LW140" s="940"/>
      <c r="LX140" s="940"/>
      <c r="LY140" s="940"/>
      <c r="LZ140" s="940"/>
      <c r="MA140" s="940"/>
      <c r="MB140" s="940"/>
      <c r="MC140" s="940"/>
      <c r="MD140" s="940"/>
      <c r="ME140" s="940"/>
      <c r="MF140" s="940"/>
    </row>
    <row r="141" spans="1:344" s="462" customFormat="1" ht="15" hidden="1" customHeight="1" outlineLevel="1" x14ac:dyDescent="0.25">
      <c r="A141" s="1229">
        <v>41998</v>
      </c>
      <c r="B141" s="1229"/>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P141" s="932"/>
      <c r="DQ141" s="37"/>
      <c r="DR141" s="932"/>
      <c r="DS141" s="37"/>
      <c r="DT141" s="932"/>
      <c r="DU141" s="37"/>
      <c r="DV141" s="932"/>
      <c r="DW141" s="37"/>
      <c r="DX141" s="932"/>
      <c r="DY141" s="932"/>
      <c r="DZ141" s="932"/>
      <c r="EA141" s="932"/>
      <c r="EB141" s="37"/>
      <c r="EC141" s="37"/>
      <c r="EE141" s="941"/>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G141" s="938"/>
      <c r="II141" s="938"/>
      <c r="IK141" s="938"/>
      <c r="IM141" s="938"/>
      <c r="IO141" s="938"/>
      <c r="IQ141" s="938"/>
      <c r="IS141" s="938"/>
      <c r="IT141" s="938"/>
      <c r="IU141" s="938"/>
      <c r="IV141" s="938"/>
      <c r="IW141" s="938"/>
      <c r="IX141" s="938"/>
      <c r="IY141" s="938"/>
      <c r="IZ141" s="938"/>
      <c r="JA141" s="938"/>
      <c r="JB141" s="938"/>
      <c r="JC141" s="938"/>
      <c r="JD141" s="938"/>
      <c r="JE141" s="938"/>
      <c r="JF141" s="938"/>
      <c r="JG141" s="938"/>
      <c r="JH141" s="938"/>
      <c r="JI141" s="938"/>
      <c r="JJ141" s="938"/>
      <c r="JK141" s="938"/>
      <c r="JL141" s="938"/>
      <c r="JM141" s="938"/>
      <c r="JN141" s="938"/>
      <c r="JO141" s="938"/>
      <c r="JP141" s="938"/>
      <c r="JQ141" s="938"/>
      <c r="JR141" s="932"/>
      <c r="JS141" s="938"/>
      <c r="JU141" s="939"/>
      <c r="JV141" s="938"/>
      <c r="JW141" s="938"/>
      <c r="JX141" s="938"/>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KU141" s="940"/>
      <c r="KV141" s="940"/>
      <c r="KW141" s="940"/>
      <c r="KX141" s="940"/>
      <c r="KY141" s="940"/>
      <c r="KZ141" s="940"/>
      <c r="LA141" s="940"/>
      <c r="LB141" s="940"/>
      <c r="LC141" s="940"/>
      <c r="LD141" s="940"/>
      <c r="LE141" s="940"/>
      <c r="LF141" s="940"/>
      <c r="LG141" s="940"/>
      <c r="LH141" s="940"/>
      <c r="LI141" s="940"/>
      <c r="LJ141" s="940"/>
      <c r="LK141" s="940"/>
      <c r="LL141" s="940"/>
      <c r="LM141" s="940"/>
      <c r="LN141" s="940"/>
      <c r="LO141" s="940"/>
      <c r="LP141" s="940"/>
      <c r="LQ141" s="940"/>
      <c r="LR141" s="940"/>
      <c r="LS141" s="940"/>
      <c r="LT141" s="940"/>
      <c r="LU141" s="940"/>
      <c r="LV141" s="940"/>
      <c r="LW141" s="940"/>
      <c r="LX141" s="940"/>
      <c r="LY141" s="940"/>
      <c r="LZ141" s="940"/>
      <c r="MA141" s="940"/>
      <c r="MB141" s="940"/>
      <c r="MC141" s="940"/>
      <c r="MD141" s="940"/>
      <c r="ME141" s="940"/>
      <c r="MF141" s="940"/>
    </row>
    <row r="142" spans="1:344" s="462" customFormat="1" ht="15" hidden="1" customHeight="1" outlineLevel="1" x14ac:dyDescent="0.25">
      <c r="A142" s="1229">
        <v>41999</v>
      </c>
      <c r="B142" s="1229"/>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P142" s="932"/>
      <c r="DQ142" s="37"/>
      <c r="DR142" s="932"/>
      <c r="DS142" s="37"/>
      <c r="DT142" s="932"/>
      <c r="DU142" s="37"/>
      <c r="DV142" s="932"/>
      <c r="DW142" s="37"/>
      <c r="DX142" s="932"/>
      <c r="DY142" s="932"/>
      <c r="DZ142" s="932"/>
      <c r="EA142" s="932"/>
      <c r="EB142" s="37"/>
      <c r="EC142" s="37"/>
      <c r="EE142" s="941"/>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G142" s="938"/>
      <c r="II142" s="938"/>
      <c r="IK142" s="938"/>
      <c r="IM142" s="938"/>
      <c r="IO142" s="938"/>
      <c r="IQ142" s="938"/>
      <c r="IS142" s="938"/>
      <c r="IT142" s="938"/>
      <c r="IU142" s="938"/>
      <c r="IV142" s="938"/>
      <c r="IW142" s="938"/>
      <c r="IX142" s="938"/>
      <c r="IY142" s="938"/>
      <c r="IZ142" s="938"/>
      <c r="JA142" s="938"/>
      <c r="JB142" s="938"/>
      <c r="JC142" s="938"/>
      <c r="JD142" s="938"/>
      <c r="JE142" s="938"/>
      <c r="JF142" s="938"/>
      <c r="JG142" s="938"/>
      <c r="JH142" s="938"/>
      <c r="JI142" s="938"/>
      <c r="JJ142" s="938"/>
      <c r="JK142" s="938"/>
      <c r="JL142" s="938"/>
      <c r="JM142" s="938"/>
      <c r="JN142" s="938"/>
      <c r="JO142" s="938"/>
      <c r="JP142" s="938"/>
      <c r="JQ142" s="938"/>
      <c r="JR142" s="932"/>
      <c r="JS142" s="938"/>
      <c r="JU142" s="939"/>
      <c r="JV142" s="938"/>
      <c r="JW142" s="938"/>
      <c r="JX142" s="938"/>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KU142" s="940"/>
      <c r="KV142" s="940"/>
      <c r="KW142" s="940"/>
      <c r="KX142" s="940"/>
      <c r="KY142" s="940"/>
      <c r="KZ142" s="940"/>
      <c r="LA142" s="940"/>
      <c r="LB142" s="940"/>
      <c r="LC142" s="940"/>
      <c r="LD142" s="940"/>
      <c r="LE142" s="940"/>
      <c r="LF142" s="940"/>
      <c r="LG142" s="940"/>
      <c r="LH142" s="940"/>
      <c r="LI142" s="940"/>
      <c r="LJ142" s="940"/>
      <c r="LK142" s="940"/>
      <c r="LL142" s="940"/>
      <c r="LM142" s="940"/>
      <c r="LN142" s="940"/>
      <c r="LO142" s="940"/>
      <c r="LP142" s="940"/>
      <c r="LQ142" s="940"/>
      <c r="LR142" s="940"/>
      <c r="LS142" s="940"/>
      <c r="LT142" s="940"/>
      <c r="LU142" s="940"/>
      <c r="LV142" s="940"/>
      <c r="LW142" s="940"/>
      <c r="LX142" s="940"/>
      <c r="LY142" s="940"/>
      <c r="LZ142" s="940"/>
      <c r="MA142" s="940"/>
      <c r="MB142" s="940"/>
      <c r="MC142" s="940"/>
      <c r="MD142" s="940"/>
      <c r="ME142" s="940"/>
      <c r="MF142" s="940"/>
    </row>
    <row r="143" spans="1:344" s="462" customFormat="1" ht="15" hidden="1" customHeight="1" outlineLevel="1" x14ac:dyDescent="0.25">
      <c r="A143" s="1229">
        <v>42005</v>
      </c>
      <c r="B143" s="1229"/>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P143" s="932"/>
      <c r="DQ143" s="37"/>
      <c r="DR143" s="932"/>
      <c r="DS143" s="37"/>
      <c r="DT143" s="932"/>
      <c r="DU143" s="37"/>
      <c r="DV143" s="932"/>
      <c r="DW143" s="37"/>
      <c r="DX143" s="932"/>
      <c r="DY143" s="932"/>
      <c r="DZ143" s="932"/>
      <c r="EA143" s="932"/>
      <c r="EB143" s="37"/>
      <c r="EC143" s="37"/>
      <c r="EE143" s="941"/>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G143" s="938"/>
      <c r="II143" s="938"/>
      <c r="IK143" s="938"/>
      <c r="IM143" s="938"/>
      <c r="IO143" s="938"/>
      <c r="IQ143" s="938"/>
      <c r="IS143" s="938"/>
      <c r="IT143" s="938"/>
      <c r="IU143" s="938"/>
      <c r="IV143" s="938"/>
      <c r="IW143" s="938"/>
      <c r="IX143" s="938"/>
      <c r="IY143" s="938"/>
      <c r="IZ143" s="938"/>
      <c r="JA143" s="938"/>
      <c r="JB143" s="938"/>
      <c r="JC143" s="938"/>
      <c r="JD143" s="938"/>
      <c r="JE143" s="938"/>
      <c r="JF143" s="938"/>
      <c r="JG143" s="938"/>
      <c r="JH143" s="938"/>
      <c r="JI143" s="938"/>
      <c r="JJ143" s="938"/>
      <c r="JK143" s="938"/>
      <c r="JL143" s="938"/>
      <c r="JM143" s="938"/>
      <c r="JN143" s="938"/>
      <c r="JO143" s="938"/>
      <c r="JP143" s="938"/>
      <c r="JQ143" s="938"/>
      <c r="JR143" s="932"/>
      <c r="JS143" s="938"/>
      <c r="JU143" s="939"/>
      <c r="JV143" s="938"/>
      <c r="JW143" s="938"/>
      <c r="JX143" s="938"/>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KU143" s="940"/>
      <c r="KV143" s="940"/>
      <c r="KW143" s="940"/>
      <c r="KX143" s="940"/>
      <c r="KY143" s="940"/>
      <c r="KZ143" s="940"/>
      <c r="LA143" s="940"/>
      <c r="LB143" s="940"/>
      <c r="LC143" s="940"/>
      <c r="LD143" s="940"/>
      <c r="LE143" s="940"/>
      <c r="LF143" s="940"/>
      <c r="LG143" s="940"/>
      <c r="LH143" s="940"/>
      <c r="LI143" s="940"/>
      <c r="LJ143" s="940"/>
      <c r="LK143" s="940"/>
      <c r="LL143" s="940"/>
      <c r="LM143" s="940"/>
      <c r="LN143" s="940"/>
      <c r="LO143" s="940"/>
      <c r="LP143" s="940"/>
      <c r="LQ143" s="940"/>
      <c r="LR143" s="940"/>
      <c r="LS143" s="940"/>
      <c r="LT143" s="940"/>
      <c r="LU143" s="940"/>
      <c r="LV143" s="940"/>
      <c r="LW143" s="940"/>
      <c r="LX143" s="940"/>
      <c r="LY143" s="940"/>
      <c r="LZ143" s="940"/>
      <c r="MA143" s="940"/>
      <c r="MB143" s="940"/>
      <c r="MC143" s="940"/>
      <c r="MD143" s="940"/>
      <c r="ME143" s="940"/>
      <c r="MF143" s="940"/>
    </row>
    <row r="144" spans="1:344" s="462" customFormat="1" ht="15" hidden="1" customHeight="1" outlineLevel="1" x14ac:dyDescent="0.25">
      <c r="A144" s="1229">
        <v>42023</v>
      </c>
      <c r="B144" s="1229"/>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P144" s="932"/>
      <c r="DQ144" s="37"/>
      <c r="DR144" s="932"/>
      <c r="DS144" s="37"/>
      <c r="DT144" s="932"/>
      <c r="DU144" s="37"/>
      <c r="DV144" s="932"/>
      <c r="DW144" s="37"/>
      <c r="DX144" s="932"/>
      <c r="DY144" s="932"/>
      <c r="DZ144" s="932"/>
      <c r="EA144" s="932"/>
      <c r="EB144" s="37"/>
      <c r="EC144" s="37"/>
      <c r="EE144" s="941"/>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G144" s="938"/>
      <c r="II144" s="938"/>
      <c r="IK144" s="938"/>
      <c r="IM144" s="938"/>
      <c r="IO144" s="938"/>
      <c r="IQ144" s="938"/>
      <c r="IS144" s="938"/>
      <c r="IT144" s="938"/>
      <c r="IU144" s="938"/>
      <c r="IV144" s="938"/>
      <c r="IW144" s="938"/>
      <c r="IX144" s="938"/>
      <c r="IY144" s="938"/>
      <c r="IZ144" s="938"/>
      <c r="JA144" s="938"/>
      <c r="JB144" s="938"/>
      <c r="JC144" s="938"/>
      <c r="JD144" s="938"/>
      <c r="JE144" s="938"/>
      <c r="JF144" s="938"/>
      <c r="JG144" s="938"/>
      <c r="JH144" s="938"/>
      <c r="JI144" s="938"/>
      <c r="JJ144" s="938"/>
      <c r="JK144" s="938"/>
      <c r="JL144" s="938"/>
      <c r="JM144" s="938"/>
      <c r="JN144" s="938"/>
      <c r="JO144" s="938"/>
      <c r="JP144" s="938"/>
      <c r="JQ144" s="938"/>
      <c r="JR144" s="932"/>
      <c r="JS144" s="938"/>
      <c r="JU144" s="939"/>
      <c r="JV144" s="938"/>
      <c r="JW144" s="938"/>
      <c r="JX144" s="938"/>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KU144" s="940"/>
      <c r="KV144" s="940"/>
      <c r="KW144" s="940"/>
      <c r="KX144" s="940"/>
      <c r="KY144" s="940"/>
      <c r="KZ144" s="940"/>
      <c r="LA144" s="940"/>
      <c r="LB144" s="940"/>
      <c r="LC144" s="940"/>
      <c r="LD144" s="940"/>
      <c r="LE144" s="940"/>
      <c r="LF144" s="940"/>
      <c r="LG144" s="940"/>
      <c r="LH144" s="940"/>
      <c r="LI144" s="940"/>
      <c r="LJ144" s="940"/>
      <c r="LK144" s="940"/>
      <c r="LL144" s="940"/>
      <c r="LM144" s="940"/>
      <c r="LN144" s="940"/>
      <c r="LO144" s="940"/>
      <c r="LP144" s="940"/>
      <c r="LQ144" s="940"/>
      <c r="LR144" s="940"/>
      <c r="LS144" s="940"/>
      <c r="LT144" s="940"/>
      <c r="LU144" s="940"/>
      <c r="LV144" s="940"/>
      <c r="LW144" s="940"/>
      <c r="LX144" s="940"/>
      <c r="LY144" s="940"/>
      <c r="LZ144" s="940"/>
      <c r="MA144" s="940"/>
      <c r="MB144" s="940"/>
      <c r="MC144" s="940"/>
      <c r="MD144" s="940"/>
      <c r="ME144" s="940"/>
      <c r="MF144" s="940"/>
    </row>
    <row r="145" spans="1:344" s="462" customFormat="1" ht="15" hidden="1" customHeight="1" outlineLevel="1" x14ac:dyDescent="0.25">
      <c r="A145" s="1229">
        <v>42097</v>
      </c>
      <c r="B145" s="1229"/>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P145" s="932"/>
      <c r="DQ145" s="37"/>
      <c r="DR145" s="932"/>
      <c r="DS145" s="37"/>
      <c r="DT145" s="932"/>
      <c r="DU145" s="37"/>
      <c r="DV145" s="932"/>
      <c r="DW145" s="37"/>
      <c r="DX145" s="932"/>
      <c r="DY145" s="932"/>
      <c r="DZ145" s="932"/>
      <c r="EA145" s="932"/>
      <c r="EB145" s="37"/>
      <c r="EC145" s="37"/>
      <c r="EE145" s="941"/>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G145" s="938"/>
      <c r="II145" s="938"/>
      <c r="IK145" s="938"/>
      <c r="IM145" s="938"/>
      <c r="IO145" s="938"/>
      <c r="IQ145" s="938"/>
      <c r="IS145" s="938"/>
      <c r="IT145" s="938"/>
      <c r="IU145" s="938"/>
      <c r="IV145" s="938"/>
      <c r="IW145" s="938"/>
      <c r="IX145" s="938"/>
      <c r="IY145" s="938"/>
      <c r="IZ145" s="938"/>
      <c r="JA145" s="938"/>
      <c r="JB145" s="938"/>
      <c r="JC145" s="938"/>
      <c r="JD145" s="938"/>
      <c r="JE145" s="938"/>
      <c r="JF145" s="938"/>
      <c r="JG145" s="938"/>
      <c r="JH145" s="938"/>
      <c r="JI145" s="938"/>
      <c r="JJ145" s="938"/>
      <c r="JK145" s="938"/>
      <c r="JL145" s="938"/>
      <c r="JM145" s="938"/>
      <c r="JN145" s="938"/>
      <c r="JO145" s="938"/>
      <c r="JP145" s="938"/>
      <c r="JQ145" s="938"/>
      <c r="JR145" s="932"/>
      <c r="JS145" s="938"/>
      <c r="JU145" s="939"/>
      <c r="JV145" s="938"/>
      <c r="JW145" s="938"/>
      <c r="JX145" s="938"/>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KU145" s="940"/>
      <c r="KV145" s="940"/>
      <c r="KW145" s="940"/>
      <c r="KX145" s="940"/>
      <c r="KY145" s="940"/>
      <c r="KZ145" s="940"/>
      <c r="LA145" s="940"/>
      <c r="LB145" s="940"/>
      <c r="LC145" s="940"/>
      <c r="LD145" s="940"/>
      <c r="LE145" s="940"/>
      <c r="LF145" s="940"/>
      <c r="LG145" s="940"/>
      <c r="LH145" s="940"/>
      <c r="LI145" s="940"/>
      <c r="LJ145" s="940"/>
      <c r="LK145" s="940"/>
      <c r="LL145" s="940"/>
      <c r="LM145" s="940"/>
      <c r="LN145" s="940"/>
      <c r="LO145" s="940"/>
      <c r="LP145" s="940"/>
      <c r="LQ145" s="940"/>
      <c r="LR145" s="940"/>
      <c r="LS145" s="940"/>
      <c r="LT145" s="940"/>
      <c r="LU145" s="940"/>
      <c r="LV145" s="940"/>
      <c r="LW145" s="940"/>
      <c r="LX145" s="940"/>
      <c r="LY145" s="940"/>
      <c r="LZ145" s="940"/>
      <c r="MA145" s="940"/>
      <c r="MB145" s="940"/>
      <c r="MC145" s="940"/>
      <c r="MD145" s="940"/>
      <c r="ME145" s="940"/>
      <c r="MF145" s="940"/>
    </row>
    <row r="146" spans="1:344" s="462" customFormat="1" ht="15" hidden="1" customHeight="1" outlineLevel="1" x14ac:dyDescent="0.25">
      <c r="A146" s="1229">
        <v>42149</v>
      </c>
      <c r="B146" s="1229"/>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P146" s="932"/>
      <c r="DQ146" s="37"/>
      <c r="DR146" s="932"/>
      <c r="DS146" s="37"/>
      <c r="DT146" s="932"/>
      <c r="DU146" s="37"/>
      <c r="DV146" s="932"/>
      <c r="DW146" s="37"/>
      <c r="DX146" s="932"/>
      <c r="DY146" s="932"/>
      <c r="DZ146" s="932"/>
      <c r="EA146" s="932"/>
      <c r="EB146" s="37"/>
      <c r="EC146" s="37"/>
      <c r="EE146" s="941"/>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G146" s="938"/>
      <c r="II146" s="938"/>
      <c r="IK146" s="938"/>
      <c r="IM146" s="938"/>
      <c r="IO146" s="938"/>
      <c r="IQ146" s="938"/>
      <c r="IS146" s="938"/>
      <c r="IT146" s="938"/>
      <c r="IU146" s="938"/>
      <c r="IV146" s="938"/>
      <c r="IW146" s="938"/>
      <c r="IX146" s="938"/>
      <c r="IY146" s="938"/>
      <c r="IZ146" s="938"/>
      <c r="JA146" s="938"/>
      <c r="JB146" s="938"/>
      <c r="JC146" s="938"/>
      <c r="JD146" s="938"/>
      <c r="JE146" s="938"/>
      <c r="JF146" s="938"/>
      <c r="JG146" s="938"/>
      <c r="JH146" s="938"/>
      <c r="JI146" s="938"/>
      <c r="JJ146" s="938"/>
      <c r="JK146" s="938"/>
      <c r="JL146" s="938"/>
      <c r="JM146" s="938"/>
      <c r="JN146" s="938"/>
      <c r="JO146" s="938"/>
      <c r="JP146" s="938"/>
      <c r="JQ146" s="938"/>
      <c r="JR146" s="932"/>
      <c r="JS146" s="938"/>
      <c r="JU146" s="939"/>
      <c r="JV146" s="938"/>
      <c r="JW146" s="938"/>
      <c r="JX146" s="938"/>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KU146" s="940"/>
      <c r="KV146" s="940"/>
      <c r="KW146" s="940"/>
      <c r="KX146" s="940"/>
      <c r="KY146" s="940"/>
      <c r="KZ146" s="940"/>
      <c r="LA146" s="940"/>
      <c r="LB146" s="940"/>
      <c r="LC146" s="940"/>
      <c r="LD146" s="940"/>
      <c r="LE146" s="940"/>
      <c r="LF146" s="940"/>
      <c r="LG146" s="940"/>
      <c r="LH146" s="940"/>
      <c r="LI146" s="940"/>
      <c r="LJ146" s="940"/>
      <c r="LK146" s="940"/>
      <c r="LL146" s="940"/>
      <c r="LM146" s="940"/>
      <c r="LN146" s="940"/>
      <c r="LO146" s="940"/>
      <c r="LP146" s="940"/>
      <c r="LQ146" s="940"/>
      <c r="LR146" s="940"/>
      <c r="LS146" s="940"/>
      <c r="LT146" s="940"/>
      <c r="LU146" s="940"/>
      <c r="LV146" s="940"/>
      <c r="LW146" s="940"/>
      <c r="LX146" s="940"/>
      <c r="LY146" s="940"/>
      <c r="LZ146" s="940"/>
      <c r="MA146" s="940"/>
      <c r="MB146" s="940"/>
      <c r="MC146" s="940"/>
      <c r="MD146" s="940"/>
      <c r="ME146" s="940"/>
      <c r="MF146" s="940"/>
    </row>
    <row r="147" spans="1:344" s="462" customFormat="1" ht="15" hidden="1" customHeight="1" outlineLevel="1" x14ac:dyDescent="0.25">
      <c r="A147" s="1229">
        <v>42188</v>
      </c>
      <c r="B147" s="1229"/>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P147" s="932"/>
      <c r="DQ147" s="37"/>
      <c r="DR147" s="932"/>
      <c r="DS147" s="37"/>
      <c r="DT147" s="932"/>
      <c r="DU147" s="37"/>
      <c r="DV147" s="932"/>
      <c r="DW147" s="37"/>
      <c r="DX147" s="932"/>
      <c r="DY147" s="932"/>
      <c r="DZ147" s="932"/>
      <c r="EA147" s="932"/>
      <c r="EB147" s="37"/>
      <c r="EC147" s="37"/>
      <c r="EE147" s="941"/>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G147" s="938"/>
      <c r="II147" s="938"/>
      <c r="IK147" s="938"/>
      <c r="IM147" s="938"/>
      <c r="IO147" s="938"/>
      <c r="IQ147" s="938"/>
      <c r="IS147" s="938"/>
      <c r="IT147" s="938"/>
      <c r="IU147" s="938"/>
      <c r="IV147" s="938"/>
      <c r="IW147" s="938"/>
      <c r="IX147" s="938"/>
      <c r="IY147" s="938"/>
      <c r="IZ147" s="938"/>
      <c r="JA147" s="938"/>
      <c r="JB147" s="938"/>
      <c r="JC147" s="938"/>
      <c r="JD147" s="938"/>
      <c r="JE147" s="938"/>
      <c r="JF147" s="938"/>
      <c r="JG147" s="938"/>
      <c r="JH147" s="938"/>
      <c r="JI147" s="938"/>
      <c r="JJ147" s="938"/>
      <c r="JK147" s="938"/>
      <c r="JL147" s="938"/>
      <c r="JM147" s="938"/>
      <c r="JN147" s="938"/>
      <c r="JO147" s="938"/>
      <c r="JP147" s="938"/>
      <c r="JQ147" s="938"/>
      <c r="JR147" s="932"/>
      <c r="JS147" s="938"/>
      <c r="JU147" s="939"/>
      <c r="JV147" s="938"/>
      <c r="JW147" s="938"/>
      <c r="JX147" s="938"/>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KU147" s="940"/>
      <c r="KV147" s="940"/>
      <c r="KW147" s="940"/>
      <c r="KX147" s="940"/>
      <c r="KY147" s="940"/>
      <c r="KZ147" s="940"/>
      <c r="LA147" s="940"/>
      <c r="LB147" s="940"/>
      <c r="LC147" s="940"/>
      <c r="LD147" s="940"/>
      <c r="LE147" s="940"/>
      <c r="LF147" s="940"/>
      <c r="LG147" s="940"/>
      <c r="LH147" s="940"/>
      <c r="LI147" s="940"/>
      <c r="LJ147" s="940"/>
      <c r="LK147" s="940"/>
      <c r="LL147" s="940"/>
      <c r="LM147" s="940"/>
      <c r="LN147" s="940"/>
      <c r="LO147" s="940"/>
      <c r="LP147" s="940"/>
      <c r="LQ147" s="940"/>
      <c r="LR147" s="940"/>
      <c r="LS147" s="940"/>
      <c r="LT147" s="940"/>
      <c r="LU147" s="940"/>
      <c r="LV147" s="940"/>
      <c r="LW147" s="940"/>
      <c r="LX147" s="940"/>
      <c r="LY147" s="940"/>
      <c r="LZ147" s="940"/>
      <c r="MA147" s="940"/>
      <c r="MB147" s="940"/>
      <c r="MC147" s="940"/>
      <c r="MD147" s="940"/>
      <c r="ME147" s="940"/>
      <c r="MF147" s="940"/>
    </row>
    <row r="148" spans="1:344" s="462" customFormat="1" ht="15" hidden="1" customHeight="1" outlineLevel="1" x14ac:dyDescent="0.25">
      <c r="A148" s="1229">
        <v>42254</v>
      </c>
      <c r="B148" s="1229"/>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P148" s="932"/>
      <c r="DQ148" s="37"/>
      <c r="DR148" s="932"/>
      <c r="DS148" s="37"/>
      <c r="DT148" s="932"/>
      <c r="DU148" s="37"/>
      <c r="DV148" s="932"/>
      <c r="DW148" s="37"/>
      <c r="DX148" s="932"/>
      <c r="DY148" s="932"/>
      <c r="DZ148" s="932"/>
      <c r="EA148" s="932"/>
      <c r="EB148" s="37"/>
      <c r="EC148" s="37"/>
      <c r="EE148" s="941"/>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G148" s="938"/>
      <c r="II148" s="938"/>
      <c r="IK148" s="938"/>
      <c r="IM148" s="938"/>
      <c r="IO148" s="938"/>
      <c r="IQ148" s="938"/>
      <c r="IS148" s="938"/>
      <c r="IT148" s="938"/>
      <c r="IU148" s="938"/>
      <c r="IV148" s="938"/>
      <c r="IW148" s="938"/>
      <c r="IX148" s="938"/>
      <c r="IY148" s="938"/>
      <c r="IZ148" s="938"/>
      <c r="JA148" s="938"/>
      <c r="JB148" s="938"/>
      <c r="JC148" s="938"/>
      <c r="JD148" s="938"/>
      <c r="JE148" s="938"/>
      <c r="JF148" s="938"/>
      <c r="JG148" s="938"/>
      <c r="JH148" s="938"/>
      <c r="JI148" s="938"/>
      <c r="JJ148" s="938"/>
      <c r="JK148" s="938"/>
      <c r="JL148" s="938"/>
      <c r="JM148" s="938"/>
      <c r="JN148" s="938"/>
      <c r="JO148" s="938"/>
      <c r="JP148" s="938"/>
      <c r="JQ148" s="938"/>
      <c r="JR148" s="932"/>
      <c r="JS148" s="938"/>
      <c r="JU148" s="939"/>
      <c r="JV148" s="938"/>
      <c r="JW148" s="938"/>
      <c r="JX148" s="938"/>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KU148" s="940"/>
      <c r="KV148" s="940"/>
      <c r="KW148" s="940"/>
      <c r="KX148" s="940"/>
      <c r="KY148" s="940"/>
      <c r="KZ148" s="940"/>
      <c r="LA148" s="940"/>
      <c r="LB148" s="940"/>
      <c r="LC148" s="940"/>
      <c r="LD148" s="940"/>
      <c r="LE148" s="940"/>
      <c r="LF148" s="940"/>
      <c r="LG148" s="940"/>
      <c r="LH148" s="940"/>
      <c r="LI148" s="940"/>
      <c r="LJ148" s="940"/>
      <c r="LK148" s="940"/>
      <c r="LL148" s="940"/>
      <c r="LM148" s="940"/>
      <c r="LN148" s="940"/>
      <c r="LO148" s="940"/>
      <c r="LP148" s="940"/>
      <c r="LQ148" s="940"/>
      <c r="LR148" s="940"/>
      <c r="LS148" s="940"/>
      <c r="LT148" s="940"/>
      <c r="LU148" s="940"/>
      <c r="LV148" s="940"/>
      <c r="LW148" s="940"/>
      <c r="LX148" s="940"/>
      <c r="LY148" s="940"/>
      <c r="LZ148" s="940"/>
      <c r="MA148" s="940"/>
      <c r="MB148" s="940"/>
      <c r="MC148" s="940"/>
      <c r="MD148" s="940"/>
      <c r="ME148" s="940"/>
      <c r="MF148" s="940"/>
    </row>
    <row r="149" spans="1:344" s="462" customFormat="1" ht="15" hidden="1" customHeight="1" outlineLevel="1" x14ac:dyDescent="0.25">
      <c r="A149" s="1229">
        <v>42319</v>
      </c>
      <c r="B149" s="1229"/>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P149" s="932"/>
      <c r="DQ149" s="37"/>
      <c r="DR149" s="932"/>
      <c r="DS149" s="37"/>
      <c r="DT149" s="932"/>
      <c r="DU149" s="37"/>
      <c r="DV149" s="932"/>
      <c r="DW149" s="37"/>
      <c r="DX149" s="932"/>
      <c r="DY149" s="932"/>
      <c r="DZ149" s="932"/>
      <c r="EA149" s="932"/>
      <c r="EB149" s="37"/>
      <c r="EC149" s="37"/>
      <c r="EE149" s="941"/>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G149" s="938"/>
      <c r="II149" s="938"/>
      <c r="IK149" s="938"/>
      <c r="IM149" s="938"/>
      <c r="IO149" s="938"/>
      <c r="IQ149" s="938"/>
      <c r="IS149" s="938"/>
      <c r="IT149" s="938"/>
      <c r="IU149" s="938"/>
      <c r="IV149" s="938"/>
      <c r="IW149" s="938"/>
      <c r="IX149" s="938"/>
      <c r="IY149" s="938"/>
      <c r="IZ149" s="938"/>
      <c r="JA149" s="938"/>
      <c r="JB149" s="938"/>
      <c r="JC149" s="938"/>
      <c r="JD149" s="938"/>
      <c r="JE149" s="938"/>
      <c r="JF149" s="938"/>
      <c r="JG149" s="938"/>
      <c r="JH149" s="938"/>
      <c r="JI149" s="938"/>
      <c r="JJ149" s="938"/>
      <c r="JK149" s="938"/>
      <c r="JL149" s="938"/>
      <c r="JM149" s="938"/>
      <c r="JN149" s="938"/>
      <c r="JO149" s="938"/>
      <c r="JP149" s="938"/>
      <c r="JQ149" s="938"/>
      <c r="JR149" s="932"/>
      <c r="JS149" s="938"/>
      <c r="JU149" s="939"/>
      <c r="JV149" s="938"/>
      <c r="JW149" s="938"/>
      <c r="JX149" s="938"/>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KU149" s="940"/>
      <c r="KV149" s="940"/>
      <c r="KW149" s="940"/>
      <c r="KX149" s="940"/>
      <c r="KY149" s="940"/>
      <c r="KZ149" s="940"/>
      <c r="LA149" s="940"/>
      <c r="LB149" s="940"/>
      <c r="LC149" s="940"/>
      <c r="LD149" s="940"/>
      <c r="LE149" s="940"/>
      <c r="LF149" s="940"/>
      <c r="LG149" s="940"/>
      <c r="LH149" s="940"/>
      <c r="LI149" s="940"/>
      <c r="LJ149" s="940"/>
      <c r="LK149" s="940"/>
      <c r="LL149" s="940"/>
      <c r="LM149" s="940"/>
      <c r="LN149" s="940"/>
      <c r="LO149" s="940"/>
      <c r="LP149" s="940"/>
      <c r="LQ149" s="940"/>
      <c r="LR149" s="940"/>
      <c r="LS149" s="940"/>
      <c r="LT149" s="940"/>
      <c r="LU149" s="940"/>
      <c r="LV149" s="940"/>
      <c r="LW149" s="940"/>
      <c r="LX149" s="940"/>
      <c r="LY149" s="940"/>
      <c r="LZ149" s="940"/>
      <c r="MA149" s="940"/>
      <c r="MB149" s="940"/>
      <c r="MC149" s="940"/>
      <c r="MD149" s="940"/>
      <c r="ME149" s="940"/>
      <c r="MF149" s="940"/>
    </row>
    <row r="150" spans="1:344" s="462" customFormat="1" ht="15" hidden="1" customHeight="1" outlineLevel="1" x14ac:dyDescent="0.25">
      <c r="A150" s="1229">
        <v>42334</v>
      </c>
      <c r="B150" s="1229"/>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P150" s="932"/>
      <c r="DQ150" s="37"/>
      <c r="DR150" s="932"/>
      <c r="DS150" s="37"/>
      <c r="DT150" s="932"/>
      <c r="DU150" s="37"/>
      <c r="DV150" s="932"/>
      <c r="DW150" s="37"/>
      <c r="DX150" s="932"/>
      <c r="DY150" s="932"/>
      <c r="DZ150" s="932"/>
      <c r="EA150" s="932"/>
      <c r="EB150" s="37"/>
      <c r="EC150" s="37"/>
      <c r="EE150" s="941"/>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G150" s="938"/>
      <c r="II150" s="938"/>
      <c r="IK150" s="938"/>
      <c r="IM150" s="938"/>
      <c r="IO150" s="938"/>
      <c r="IQ150" s="938"/>
      <c r="IS150" s="938"/>
      <c r="IT150" s="938"/>
      <c r="IU150" s="938"/>
      <c r="IV150" s="938"/>
      <c r="IW150" s="938"/>
      <c r="IX150" s="938"/>
      <c r="IY150" s="938"/>
      <c r="IZ150" s="938"/>
      <c r="JA150" s="938"/>
      <c r="JB150" s="938"/>
      <c r="JC150" s="938"/>
      <c r="JD150" s="938"/>
      <c r="JE150" s="938"/>
      <c r="JF150" s="938"/>
      <c r="JG150" s="938"/>
      <c r="JH150" s="938"/>
      <c r="JI150" s="938"/>
      <c r="JJ150" s="938"/>
      <c r="JK150" s="938"/>
      <c r="JL150" s="938"/>
      <c r="JM150" s="938"/>
      <c r="JN150" s="938"/>
      <c r="JO150" s="938"/>
      <c r="JP150" s="938"/>
      <c r="JQ150" s="938"/>
      <c r="JR150" s="932"/>
      <c r="JS150" s="938"/>
      <c r="JU150" s="939"/>
      <c r="JV150" s="938"/>
      <c r="JW150" s="938"/>
      <c r="JX150" s="938"/>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KU150" s="940"/>
      <c r="KV150" s="940"/>
      <c r="KW150" s="940"/>
      <c r="KX150" s="940"/>
      <c r="KY150" s="940"/>
      <c r="KZ150" s="940"/>
      <c r="LA150" s="940"/>
      <c r="LB150" s="940"/>
      <c r="LC150" s="940"/>
      <c r="LD150" s="940"/>
      <c r="LE150" s="940"/>
      <c r="LF150" s="940"/>
      <c r="LG150" s="940"/>
      <c r="LH150" s="940"/>
      <c r="LI150" s="940"/>
      <c r="LJ150" s="940"/>
      <c r="LK150" s="940"/>
      <c r="LL150" s="940"/>
      <c r="LM150" s="940"/>
      <c r="LN150" s="940"/>
      <c r="LO150" s="940"/>
      <c r="LP150" s="940"/>
      <c r="LQ150" s="940"/>
      <c r="LR150" s="940"/>
      <c r="LS150" s="940"/>
      <c r="LT150" s="940"/>
      <c r="LU150" s="940"/>
      <c r="LV150" s="940"/>
      <c r="LW150" s="940"/>
      <c r="LX150" s="940"/>
      <c r="LY150" s="940"/>
      <c r="LZ150" s="940"/>
      <c r="MA150" s="940"/>
      <c r="MB150" s="940"/>
      <c r="MC150" s="940"/>
      <c r="MD150" s="940"/>
      <c r="ME150" s="940"/>
      <c r="MF150" s="940"/>
    </row>
    <row r="151" spans="1:344" s="462" customFormat="1" ht="15" hidden="1" customHeight="1" outlineLevel="1" x14ac:dyDescent="0.25">
      <c r="A151" s="1229">
        <v>42335</v>
      </c>
      <c r="B151" s="1229"/>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P151" s="932"/>
      <c r="DQ151" s="37"/>
      <c r="DR151" s="932"/>
      <c r="DS151" s="37"/>
      <c r="DT151" s="932"/>
      <c r="DU151" s="37"/>
      <c r="DV151" s="932"/>
      <c r="DW151" s="37"/>
      <c r="DX151" s="932"/>
      <c r="DY151" s="932"/>
      <c r="DZ151" s="932"/>
      <c r="EA151" s="932"/>
      <c r="EB151" s="37"/>
      <c r="EC151" s="37"/>
      <c r="EE151" s="941"/>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G151" s="938"/>
      <c r="II151" s="938"/>
      <c r="IK151" s="938"/>
      <c r="IM151" s="938"/>
      <c r="IO151" s="938"/>
      <c r="IQ151" s="938"/>
      <c r="IS151" s="938"/>
      <c r="IT151" s="938"/>
      <c r="IU151" s="938"/>
      <c r="IV151" s="938"/>
      <c r="IW151" s="938"/>
      <c r="IX151" s="938"/>
      <c r="IY151" s="938"/>
      <c r="IZ151" s="938"/>
      <c r="JA151" s="938"/>
      <c r="JB151" s="938"/>
      <c r="JC151" s="938"/>
      <c r="JD151" s="938"/>
      <c r="JE151" s="938"/>
      <c r="JF151" s="938"/>
      <c r="JG151" s="938"/>
      <c r="JH151" s="938"/>
      <c r="JI151" s="938"/>
      <c r="JJ151" s="938"/>
      <c r="JK151" s="938"/>
      <c r="JL151" s="938"/>
      <c r="JM151" s="938"/>
      <c r="JN151" s="938"/>
      <c r="JO151" s="938"/>
      <c r="JP151" s="938"/>
      <c r="JQ151" s="938"/>
      <c r="JR151" s="932"/>
      <c r="JS151" s="938"/>
      <c r="JU151" s="939"/>
      <c r="JV151" s="938"/>
      <c r="JW151" s="938"/>
      <c r="JX151" s="938"/>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KU151" s="940"/>
      <c r="KV151" s="940"/>
      <c r="KW151" s="940"/>
      <c r="KX151" s="940"/>
      <c r="KY151" s="940"/>
      <c r="KZ151" s="940"/>
      <c r="LA151" s="940"/>
      <c r="LB151" s="940"/>
      <c r="LC151" s="940"/>
      <c r="LD151" s="940"/>
      <c r="LE151" s="940"/>
      <c r="LF151" s="940"/>
      <c r="LG151" s="940"/>
      <c r="LH151" s="940"/>
      <c r="LI151" s="940"/>
      <c r="LJ151" s="940"/>
      <c r="LK151" s="940"/>
      <c r="LL151" s="940"/>
      <c r="LM151" s="940"/>
      <c r="LN151" s="940"/>
      <c r="LO151" s="940"/>
      <c r="LP151" s="940"/>
      <c r="LQ151" s="940"/>
      <c r="LR151" s="940"/>
      <c r="LS151" s="940"/>
      <c r="LT151" s="940"/>
      <c r="LU151" s="940"/>
      <c r="LV151" s="940"/>
      <c r="LW151" s="940"/>
      <c r="LX151" s="940"/>
      <c r="LY151" s="940"/>
      <c r="LZ151" s="940"/>
      <c r="MA151" s="940"/>
      <c r="MB151" s="940"/>
      <c r="MC151" s="940"/>
      <c r="MD151" s="940"/>
      <c r="ME151" s="940"/>
      <c r="MF151" s="940"/>
    </row>
    <row r="152" spans="1:344" s="462" customFormat="1" ht="15" hidden="1" customHeight="1" outlineLevel="1" x14ac:dyDescent="0.25">
      <c r="A152" s="1229">
        <v>42361</v>
      </c>
      <c r="B152" s="1229"/>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P152" s="932"/>
      <c r="DQ152" s="37"/>
      <c r="DR152" s="932"/>
      <c r="DS152" s="37"/>
      <c r="DT152" s="932"/>
      <c r="DU152" s="37"/>
      <c r="DV152" s="932"/>
      <c r="DW152" s="37"/>
      <c r="DX152" s="932"/>
      <c r="DY152" s="932"/>
      <c r="DZ152" s="932"/>
      <c r="EA152" s="932"/>
      <c r="EB152" s="37"/>
      <c r="EC152" s="37"/>
      <c r="EE152" s="941"/>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G152" s="938"/>
      <c r="II152" s="938"/>
      <c r="IK152" s="938"/>
      <c r="IM152" s="938"/>
      <c r="IO152" s="938"/>
      <c r="IQ152" s="938"/>
      <c r="IS152" s="938"/>
      <c r="IT152" s="938"/>
      <c r="IU152" s="938"/>
      <c r="IV152" s="938"/>
      <c r="IW152" s="938"/>
      <c r="IX152" s="938"/>
      <c r="IY152" s="938"/>
      <c r="IZ152" s="938"/>
      <c r="JA152" s="938"/>
      <c r="JB152" s="938"/>
      <c r="JC152" s="938"/>
      <c r="JD152" s="938"/>
      <c r="JE152" s="938"/>
      <c r="JF152" s="938"/>
      <c r="JG152" s="938"/>
      <c r="JH152" s="938"/>
      <c r="JI152" s="938"/>
      <c r="JJ152" s="938"/>
      <c r="JK152" s="938"/>
      <c r="JL152" s="938"/>
      <c r="JM152" s="938"/>
      <c r="JN152" s="938"/>
      <c r="JO152" s="938"/>
      <c r="JP152" s="938"/>
      <c r="JQ152" s="938"/>
      <c r="JR152" s="932"/>
      <c r="JS152" s="938"/>
      <c r="JU152" s="939"/>
      <c r="JV152" s="938"/>
      <c r="JW152" s="938"/>
      <c r="JX152" s="938"/>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KU152" s="940"/>
      <c r="KV152" s="940"/>
      <c r="KW152" s="940"/>
      <c r="KX152" s="940"/>
      <c r="KY152" s="940"/>
      <c r="KZ152" s="940"/>
      <c r="LA152" s="940"/>
      <c r="LB152" s="940"/>
      <c r="LC152" s="940"/>
      <c r="LD152" s="940"/>
      <c r="LE152" s="940"/>
      <c r="LF152" s="940"/>
      <c r="LG152" s="940"/>
      <c r="LH152" s="940"/>
      <c r="LI152" s="940"/>
      <c r="LJ152" s="940"/>
      <c r="LK152" s="940"/>
      <c r="LL152" s="940"/>
      <c r="LM152" s="940"/>
      <c r="LN152" s="940"/>
      <c r="LO152" s="940"/>
      <c r="LP152" s="940"/>
      <c r="LQ152" s="940"/>
      <c r="LR152" s="940"/>
      <c r="LS152" s="940"/>
      <c r="LT152" s="940"/>
      <c r="LU152" s="940"/>
      <c r="LV152" s="940"/>
      <c r="LW152" s="940"/>
      <c r="LX152" s="940"/>
      <c r="LY152" s="940"/>
      <c r="LZ152" s="940"/>
      <c r="MA152" s="940"/>
      <c r="MB152" s="940"/>
      <c r="MC152" s="940"/>
      <c r="MD152" s="940"/>
      <c r="ME152" s="940"/>
      <c r="MF152" s="940"/>
    </row>
    <row r="153" spans="1:344" s="462" customFormat="1" ht="15" hidden="1" customHeight="1" outlineLevel="1" x14ac:dyDescent="0.25">
      <c r="A153" s="1229">
        <v>42362</v>
      </c>
      <c r="B153" s="1229"/>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P153" s="932"/>
      <c r="DQ153" s="37"/>
      <c r="DR153" s="932"/>
      <c r="DS153" s="37"/>
      <c r="DT153" s="932"/>
      <c r="DU153" s="37"/>
      <c r="DV153" s="932"/>
      <c r="DW153" s="37"/>
      <c r="DX153" s="932"/>
      <c r="DY153" s="932"/>
      <c r="DZ153" s="932"/>
      <c r="EA153" s="932"/>
      <c r="EB153" s="37"/>
      <c r="EC153" s="37"/>
      <c r="EE153" s="941"/>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G153" s="938"/>
      <c r="II153" s="938"/>
      <c r="IK153" s="938"/>
      <c r="IM153" s="938"/>
      <c r="IO153" s="938"/>
      <c r="IQ153" s="938"/>
      <c r="IS153" s="938"/>
      <c r="IT153" s="938"/>
      <c r="IU153" s="938"/>
      <c r="IV153" s="938"/>
      <c r="IW153" s="938"/>
      <c r="IX153" s="938"/>
      <c r="IY153" s="938"/>
      <c r="IZ153" s="938"/>
      <c r="JA153" s="938"/>
      <c r="JB153" s="938"/>
      <c r="JC153" s="938"/>
      <c r="JD153" s="938"/>
      <c r="JE153" s="938"/>
      <c r="JF153" s="938"/>
      <c r="JG153" s="938"/>
      <c r="JH153" s="938"/>
      <c r="JI153" s="938"/>
      <c r="JJ153" s="938"/>
      <c r="JK153" s="938"/>
      <c r="JL153" s="938"/>
      <c r="JM153" s="938"/>
      <c r="JN153" s="938"/>
      <c r="JO153" s="938"/>
      <c r="JP153" s="938"/>
      <c r="JQ153" s="938"/>
      <c r="JR153" s="932"/>
      <c r="JS153" s="938"/>
      <c r="JU153" s="939"/>
      <c r="JV153" s="938"/>
      <c r="JW153" s="938"/>
      <c r="JX153" s="938"/>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KU153" s="940"/>
      <c r="KV153" s="940"/>
      <c r="KW153" s="940"/>
      <c r="KX153" s="940"/>
      <c r="KY153" s="940"/>
      <c r="KZ153" s="940"/>
      <c r="LA153" s="940"/>
      <c r="LB153" s="940"/>
      <c r="LC153" s="940"/>
      <c r="LD153" s="940"/>
      <c r="LE153" s="940"/>
      <c r="LF153" s="940"/>
      <c r="LG153" s="940"/>
      <c r="LH153" s="940"/>
      <c r="LI153" s="940"/>
      <c r="LJ153" s="940"/>
      <c r="LK153" s="940"/>
      <c r="LL153" s="940"/>
      <c r="LM153" s="940"/>
      <c r="LN153" s="940"/>
      <c r="LO153" s="940"/>
      <c r="LP153" s="940"/>
      <c r="LQ153" s="940"/>
      <c r="LR153" s="940"/>
      <c r="LS153" s="940"/>
      <c r="LT153" s="940"/>
      <c r="LU153" s="940"/>
      <c r="LV153" s="940"/>
      <c r="LW153" s="940"/>
      <c r="LX153" s="940"/>
      <c r="LY153" s="940"/>
      <c r="LZ153" s="940"/>
      <c r="MA153" s="940"/>
      <c r="MB153" s="940"/>
      <c r="MC153" s="940"/>
      <c r="MD153" s="940"/>
      <c r="ME153" s="940"/>
      <c r="MF153" s="940"/>
    </row>
    <row r="154" spans="1:344" s="462" customFormat="1" ht="15" hidden="1" customHeight="1" outlineLevel="1" x14ac:dyDescent="0.25">
      <c r="A154" s="1229">
        <v>42363</v>
      </c>
      <c r="B154" s="1229"/>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P154" s="932"/>
      <c r="DQ154" s="37"/>
      <c r="DR154" s="932"/>
      <c r="DS154" s="37"/>
      <c r="DT154" s="932"/>
      <c r="DU154" s="37"/>
      <c r="DV154" s="932"/>
      <c r="DW154" s="37"/>
      <c r="DX154" s="932"/>
      <c r="DY154" s="932"/>
      <c r="DZ154" s="932"/>
      <c r="EA154" s="932"/>
      <c r="EB154" s="37"/>
      <c r="EC154" s="37"/>
      <c r="EE154" s="941"/>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G154" s="938"/>
      <c r="II154" s="938"/>
      <c r="IK154" s="938"/>
      <c r="IM154" s="938"/>
      <c r="IO154" s="938"/>
      <c r="IQ154" s="938"/>
      <c r="IS154" s="938"/>
      <c r="IT154" s="938"/>
      <c r="IU154" s="938"/>
      <c r="IV154" s="938"/>
      <c r="IW154" s="938"/>
      <c r="IX154" s="938"/>
      <c r="IY154" s="938"/>
      <c r="IZ154" s="938"/>
      <c r="JA154" s="938"/>
      <c r="JB154" s="938"/>
      <c r="JC154" s="938"/>
      <c r="JD154" s="938"/>
      <c r="JE154" s="938"/>
      <c r="JF154" s="938"/>
      <c r="JG154" s="938"/>
      <c r="JH154" s="938"/>
      <c r="JI154" s="938"/>
      <c r="JJ154" s="938"/>
      <c r="JK154" s="938"/>
      <c r="JL154" s="938"/>
      <c r="JM154" s="938"/>
      <c r="JN154" s="938"/>
      <c r="JO154" s="938"/>
      <c r="JP154" s="938"/>
      <c r="JQ154" s="938"/>
      <c r="JR154" s="932"/>
      <c r="JS154" s="938"/>
      <c r="JU154" s="939"/>
      <c r="JV154" s="938"/>
      <c r="JW154" s="938"/>
      <c r="JX154" s="938"/>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KU154" s="940"/>
      <c r="KV154" s="940"/>
      <c r="KW154" s="940"/>
      <c r="KX154" s="940"/>
      <c r="KY154" s="940"/>
      <c r="KZ154" s="940"/>
      <c r="LA154" s="940"/>
      <c r="LB154" s="940"/>
      <c r="LC154" s="940"/>
      <c r="LD154" s="940"/>
      <c r="LE154" s="940"/>
      <c r="LF154" s="940"/>
      <c r="LG154" s="940"/>
      <c r="LH154" s="940"/>
      <c r="LI154" s="940"/>
      <c r="LJ154" s="940"/>
      <c r="LK154" s="940"/>
      <c r="LL154" s="940"/>
      <c r="LM154" s="940"/>
      <c r="LN154" s="940"/>
      <c r="LO154" s="940"/>
      <c r="LP154" s="940"/>
      <c r="LQ154" s="940"/>
      <c r="LR154" s="940"/>
      <c r="LS154" s="940"/>
      <c r="LT154" s="940"/>
      <c r="LU154" s="940"/>
      <c r="LV154" s="940"/>
      <c r="LW154" s="940"/>
      <c r="LX154" s="940"/>
      <c r="LY154" s="940"/>
      <c r="LZ154" s="940"/>
      <c r="MA154" s="940"/>
      <c r="MB154" s="940"/>
      <c r="MC154" s="940"/>
      <c r="MD154" s="940"/>
      <c r="ME154" s="940"/>
      <c r="MF154" s="940"/>
    </row>
    <row r="155" spans="1:344" s="462" customFormat="1" ht="15" hidden="1" customHeight="1" outlineLevel="1" x14ac:dyDescent="0.25">
      <c r="A155" s="1229">
        <v>42370</v>
      </c>
      <c r="B155" s="1229"/>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P155" s="932"/>
      <c r="DQ155" s="37"/>
      <c r="DR155" s="932"/>
      <c r="DS155" s="37"/>
      <c r="DT155" s="932"/>
      <c r="DU155" s="37"/>
      <c r="DV155" s="932"/>
      <c r="DW155" s="37"/>
      <c r="DX155" s="932"/>
      <c r="DY155" s="932"/>
      <c r="DZ155" s="932"/>
      <c r="EA155" s="932"/>
      <c r="EB155" s="37"/>
      <c r="EC155" s="37"/>
      <c r="EE155" s="941"/>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G155" s="938"/>
      <c r="II155" s="938"/>
      <c r="IK155" s="938"/>
      <c r="IM155" s="938"/>
      <c r="IO155" s="938"/>
      <c r="IQ155" s="938"/>
      <c r="IS155" s="938"/>
      <c r="IT155" s="938"/>
      <c r="IU155" s="938"/>
      <c r="IV155" s="938"/>
      <c r="IW155" s="938"/>
      <c r="IX155" s="938"/>
      <c r="IY155" s="938"/>
      <c r="IZ155" s="938"/>
      <c r="JA155" s="938"/>
      <c r="JB155" s="938"/>
      <c r="JC155" s="938"/>
      <c r="JD155" s="938"/>
      <c r="JE155" s="938"/>
      <c r="JF155" s="938"/>
      <c r="JG155" s="938"/>
      <c r="JH155" s="938"/>
      <c r="JI155" s="938"/>
      <c r="JJ155" s="938"/>
      <c r="JK155" s="938"/>
      <c r="JL155" s="938"/>
      <c r="JM155" s="938"/>
      <c r="JN155" s="938"/>
      <c r="JO155" s="938"/>
      <c r="JP155" s="938"/>
      <c r="JQ155" s="938"/>
      <c r="JR155" s="932"/>
      <c r="JS155" s="938"/>
      <c r="JU155" s="939"/>
      <c r="JV155" s="938"/>
      <c r="JW155" s="938"/>
      <c r="JX155" s="938"/>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KU155" s="940"/>
      <c r="KV155" s="940"/>
      <c r="KW155" s="940"/>
      <c r="KX155" s="940"/>
      <c r="KY155" s="940"/>
      <c r="KZ155" s="940"/>
      <c r="LA155" s="940"/>
      <c r="LB155" s="940"/>
      <c r="LC155" s="940"/>
      <c r="LD155" s="940"/>
      <c r="LE155" s="940"/>
      <c r="LF155" s="940"/>
      <c r="LG155" s="940"/>
      <c r="LH155" s="940"/>
      <c r="LI155" s="940"/>
      <c r="LJ155" s="940"/>
      <c r="LK155" s="940"/>
      <c r="LL155" s="940"/>
      <c r="LM155" s="940"/>
      <c r="LN155" s="940"/>
      <c r="LO155" s="940"/>
      <c r="LP155" s="940"/>
      <c r="LQ155" s="940"/>
      <c r="LR155" s="940"/>
      <c r="LS155" s="940"/>
      <c r="LT155" s="940"/>
      <c r="LU155" s="940"/>
      <c r="LV155" s="940"/>
      <c r="LW155" s="940"/>
      <c r="LX155" s="940"/>
      <c r="LY155" s="940"/>
      <c r="LZ155" s="940"/>
      <c r="MA155" s="940"/>
      <c r="MB155" s="940"/>
      <c r="MC155" s="940"/>
      <c r="MD155" s="940"/>
      <c r="ME155" s="940"/>
      <c r="MF155" s="940"/>
    </row>
    <row r="156" spans="1:344" s="462" customFormat="1" ht="15" hidden="1" customHeight="1" outlineLevel="1" x14ac:dyDescent="0.25">
      <c r="A156" s="1229">
        <v>42387</v>
      </c>
      <c r="B156" s="1229"/>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P156" s="932"/>
      <c r="DQ156" s="37"/>
      <c r="DR156" s="932"/>
      <c r="DS156" s="37"/>
      <c r="DT156" s="932"/>
      <c r="DU156" s="37"/>
      <c r="DV156" s="932"/>
      <c r="DW156" s="37"/>
      <c r="DX156" s="932"/>
      <c r="DY156" s="932"/>
      <c r="DZ156" s="932"/>
      <c r="EA156" s="932"/>
      <c r="EB156" s="37"/>
      <c r="EC156" s="37"/>
      <c r="EE156" s="941"/>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G156" s="938"/>
      <c r="II156" s="938"/>
      <c r="IK156" s="938"/>
      <c r="IM156" s="938"/>
      <c r="IO156" s="938"/>
      <c r="IQ156" s="938"/>
      <c r="IS156" s="938"/>
      <c r="IT156" s="938"/>
      <c r="IU156" s="938"/>
      <c r="IV156" s="938"/>
      <c r="IW156" s="938"/>
      <c r="IX156" s="938"/>
      <c r="IY156" s="938"/>
      <c r="IZ156" s="938"/>
      <c r="JA156" s="938"/>
      <c r="JB156" s="938"/>
      <c r="JC156" s="938"/>
      <c r="JD156" s="938"/>
      <c r="JE156" s="938"/>
      <c r="JF156" s="938"/>
      <c r="JG156" s="938"/>
      <c r="JH156" s="938"/>
      <c r="JI156" s="938"/>
      <c r="JJ156" s="938"/>
      <c r="JK156" s="938"/>
      <c r="JL156" s="938"/>
      <c r="JM156" s="938"/>
      <c r="JN156" s="938"/>
      <c r="JO156" s="938"/>
      <c r="JP156" s="938"/>
      <c r="JQ156" s="938"/>
      <c r="JR156" s="932"/>
      <c r="JS156" s="938"/>
      <c r="JU156" s="939"/>
      <c r="JV156" s="938"/>
      <c r="JW156" s="938"/>
      <c r="JX156" s="938"/>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KU156" s="940"/>
      <c r="KV156" s="940"/>
      <c r="KW156" s="940"/>
      <c r="KX156" s="940"/>
      <c r="KY156" s="940"/>
      <c r="KZ156" s="940"/>
      <c r="LA156" s="940"/>
      <c r="LB156" s="940"/>
      <c r="LC156" s="940"/>
      <c r="LD156" s="940"/>
      <c r="LE156" s="940"/>
      <c r="LF156" s="940"/>
      <c r="LG156" s="940"/>
      <c r="LH156" s="940"/>
      <c r="LI156" s="940"/>
      <c r="LJ156" s="940"/>
      <c r="LK156" s="940"/>
      <c r="LL156" s="940"/>
      <c r="LM156" s="940"/>
      <c r="LN156" s="940"/>
      <c r="LO156" s="940"/>
      <c r="LP156" s="940"/>
      <c r="LQ156" s="940"/>
      <c r="LR156" s="940"/>
      <c r="LS156" s="940"/>
      <c r="LT156" s="940"/>
      <c r="LU156" s="940"/>
      <c r="LV156" s="940"/>
      <c r="LW156" s="940"/>
      <c r="LX156" s="940"/>
      <c r="LY156" s="940"/>
      <c r="LZ156" s="940"/>
      <c r="MA156" s="940"/>
      <c r="MB156" s="940"/>
      <c r="MC156" s="940"/>
      <c r="MD156" s="940"/>
      <c r="ME156" s="940"/>
      <c r="MF156" s="940"/>
    </row>
    <row r="157" spans="1:344" s="462" customFormat="1" ht="15" hidden="1" customHeight="1" outlineLevel="1" x14ac:dyDescent="0.25">
      <c r="A157" s="1229">
        <v>42454</v>
      </c>
      <c r="B157" s="1229"/>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P157" s="932"/>
      <c r="DQ157" s="37"/>
      <c r="DR157" s="932"/>
      <c r="DS157" s="37"/>
      <c r="DT157" s="932"/>
      <c r="DU157" s="37"/>
      <c r="DV157" s="932"/>
      <c r="DW157" s="37"/>
      <c r="DX157" s="932"/>
      <c r="DY157" s="932"/>
      <c r="DZ157" s="932"/>
      <c r="EA157" s="932"/>
      <c r="EB157" s="37"/>
      <c r="EC157" s="37"/>
      <c r="EE157" s="941"/>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G157" s="938"/>
      <c r="II157" s="938"/>
      <c r="IK157" s="938"/>
      <c r="IM157" s="938"/>
      <c r="IO157" s="938"/>
      <c r="IQ157" s="938"/>
      <c r="IS157" s="938"/>
      <c r="IT157" s="938"/>
      <c r="IU157" s="938"/>
      <c r="IV157" s="938"/>
      <c r="IW157" s="938"/>
      <c r="IX157" s="938"/>
      <c r="IY157" s="938"/>
      <c r="IZ157" s="938"/>
      <c r="JA157" s="938"/>
      <c r="JB157" s="938"/>
      <c r="JC157" s="938"/>
      <c r="JD157" s="938"/>
      <c r="JE157" s="938"/>
      <c r="JF157" s="938"/>
      <c r="JG157" s="938"/>
      <c r="JH157" s="938"/>
      <c r="JI157" s="938"/>
      <c r="JJ157" s="938"/>
      <c r="JK157" s="938"/>
      <c r="JL157" s="938"/>
      <c r="JM157" s="938"/>
      <c r="JN157" s="938"/>
      <c r="JO157" s="938"/>
      <c r="JP157" s="938"/>
      <c r="JQ157" s="938"/>
      <c r="JR157" s="932"/>
      <c r="JS157" s="938"/>
      <c r="JU157" s="939"/>
      <c r="JV157" s="938"/>
      <c r="JW157" s="938"/>
      <c r="JX157" s="938"/>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KU157" s="940"/>
      <c r="KV157" s="940"/>
      <c r="KW157" s="940"/>
      <c r="KX157" s="940"/>
      <c r="KY157" s="940"/>
      <c r="KZ157" s="940"/>
      <c r="LA157" s="940"/>
      <c r="LB157" s="940"/>
      <c r="LC157" s="940"/>
      <c r="LD157" s="940"/>
      <c r="LE157" s="940"/>
      <c r="LF157" s="940"/>
      <c r="LG157" s="940"/>
      <c r="LH157" s="940"/>
      <c r="LI157" s="940"/>
      <c r="LJ157" s="940"/>
      <c r="LK157" s="940"/>
      <c r="LL157" s="940"/>
      <c r="LM157" s="940"/>
      <c r="LN157" s="940"/>
      <c r="LO157" s="940"/>
      <c r="LP157" s="940"/>
      <c r="LQ157" s="940"/>
      <c r="LR157" s="940"/>
      <c r="LS157" s="940"/>
      <c r="LT157" s="940"/>
      <c r="LU157" s="940"/>
      <c r="LV157" s="940"/>
      <c r="LW157" s="940"/>
      <c r="LX157" s="940"/>
      <c r="LY157" s="940"/>
      <c r="LZ157" s="940"/>
      <c r="MA157" s="940"/>
      <c r="MB157" s="940"/>
      <c r="MC157" s="940"/>
      <c r="MD157" s="940"/>
      <c r="ME157" s="940"/>
      <c r="MF157" s="940"/>
    </row>
    <row r="158" spans="1:344" s="462" customFormat="1" ht="15" hidden="1" customHeight="1" outlineLevel="1" x14ac:dyDescent="0.25">
      <c r="A158" s="1229">
        <v>42520</v>
      </c>
      <c r="B158" s="1229"/>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P158" s="932"/>
      <c r="DQ158" s="37"/>
      <c r="DR158" s="932"/>
      <c r="DS158" s="37"/>
      <c r="DT158" s="932"/>
      <c r="DU158" s="37"/>
      <c r="DV158" s="932"/>
      <c r="DW158" s="37"/>
      <c r="DX158" s="932"/>
      <c r="DY158" s="932"/>
      <c r="DZ158" s="932"/>
      <c r="EA158" s="932"/>
      <c r="EB158" s="37"/>
      <c r="EC158" s="37"/>
      <c r="EE158" s="941"/>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G158" s="938"/>
      <c r="II158" s="938"/>
      <c r="IK158" s="938"/>
      <c r="IM158" s="938"/>
      <c r="IO158" s="938"/>
      <c r="IQ158" s="938"/>
      <c r="IS158" s="938"/>
      <c r="IT158" s="938"/>
      <c r="IU158" s="938"/>
      <c r="IV158" s="938"/>
      <c r="IW158" s="938"/>
      <c r="IX158" s="938"/>
      <c r="IY158" s="938"/>
      <c r="IZ158" s="938"/>
      <c r="JA158" s="938"/>
      <c r="JB158" s="938"/>
      <c r="JC158" s="938"/>
      <c r="JD158" s="938"/>
      <c r="JE158" s="938"/>
      <c r="JF158" s="938"/>
      <c r="JG158" s="938"/>
      <c r="JH158" s="938"/>
      <c r="JI158" s="938"/>
      <c r="JJ158" s="938"/>
      <c r="JK158" s="938"/>
      <c r="JL158" s="938"/>
      <c r="JM158" s="938"/>
      <c r="JN158" s="938"/>
      <c r="JO158" s="938"/>
      <c r="JP158" s="938"/>
      <c r="JQ158" s="938"/>
      <c r="JR158" s="932"/>
      <c r="JS158" s="938"/>
      <c r="JU158" s="939"/>
      <c r="JV158" s="938"/>
      <c r="JW158" s="938"/>
      <c r="JX158" s="938"/>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KU158" s="940"/>
      <c r="KV158" s="940"/>
      <c r="KW158" s="940"/>
      <c r="KX158" s="940"/>
      <c r="KY158" s="940"/>
      <c r="KZ158" s="940"/>
      <c r="LA158" s="940"/>
      <c r="LB158" s="940"/>
      <c r="LC158" s="940"/>
      <c r="LD158" s="940"/>
      <c r="LE158" s="940"/>
      <c r="LF158" s="940"/>
      <c r="LG158" s="940"/>
      <c r="LH158" s="940"/>
      <c r="LI158" s="940"/>
      <c r="LJ158" s="940"/>
      <c r="LK158" s="940"/>
      <c r="LL158" s="940"/>
      <c r="LM158" s="940"/>
      <c r="LN158" s="940"/>
      <c r="LO158" s="940"/>
      <c r="LP158" s="940"/>
      <c r="LQ158" s="940"/>
      <c r="LR158" s="940"/>
      <c r="LS158" s="940"/>
      <c r="LT158" s="940"/>
      <c r="LU158" s="940"/>
      <c r="LV158" s="940"/>
      <c r="LW158" s="940"/>
      <c r="LX158" s="940"/>
      <c r="LY158" s="940"/>
      <c r="LZ158" s="940"/>
      <c r="MA158" s="940"/>
      <c r="MB158" s="940"/>
      <c r="MC158" s="940"/>
      <c r="MD158" s="940"/>
      <c r="ME158" s="940"/>
      <c r="MF158" s="940"/>
    </row>
    <row r="159" spans="1:344" s="462" customFormat="1" ht="15" hidden="1" customHeight="1" outlineLevel="1" x14ac:dyDescent="0.25">
      <c r="A159" s="1229">
        <v>42555</v>
      </c>
      <c r="B159" s="1229"/>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P159" s="932"/>
      <c r="DQ159" s="37"/>
      <c r="DR159" s="932"/>
      <c r="DS159" s="37"/>
      <c r="DT159" s="932"/>
      <c r="DU159" s="37"/>
      <c r="DV159" s="932"/>
      <c r="DW159" s="37"/>
      <c r="DX159" s="932"/>
      <c r="DY159" s="932"/>
      <c r="DZ159" s="932"/>
      <c r="EA159" s="932"/>
      <c r="EB159" s="37"/>
      <c r="EC159" s="37"/>
      <c r="EE159" s="941"/>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G159" s="938"/>
      <c r="II159" s="938"/>
      <c r="IK159" s="938"/>
      <c r="IM159" s="938"/>
      <c r="IO159" s="938"/>
      <c r="IQ159" s="938"/>
      <c r="IS159" s="938"/>
      <c r="IT159" s="938"/>
      <c r="IU159" s="938"/>
      <c r="IV159" s="938"/>
      <c r="IW159" s="938"/>
      <c r="IX159" s="938"/>
      <c r="IY159" s="938"/>
      <c r="IZ159" s="938"/>
      <c r="JA159" s="938"/>
      <c r="JB159" s="938"/>
      <c r="JC159" s="938"/>
      <c r="JD159" s="938"/>
      <c r="JE159" s="938"/>
      <c r="JF159" s="938"/>
      <c r="JG159" s="938"/>
      <c r="JH159" s="938"/>
      <c r="JI159" s="938"/>
      <c r="JJ159" s="938"/>
      <c r="JK159" s="938"/>
      <c r="JL159" s="938"/>
      <c r="JM159" s="938"/>
      <c r="JN159" s="938"/>
      <c r="JO159" s="938"/>
      <c r="JP159" s="938"/>
      <c r="JQ159" s="938"/>
      <c r="JR159" s="932"/>
      <c r="JS159" s="938"/>
      <c r="JU159" s="939"/>
      <c r="JV159" s="938"/>
      <c r="JW159" s="938"/>
      <c r="JX159" s="938"/>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KU159" s="940"/>
      <c r="KV159" s="940"/>
      <c r="KW159" s="940"/>
      <c r="KX159" s="940"/>
      <c r="KY159" s="940"/>
      <c r="KZ159" s="940"/>
      <c r="LA159" s="940"/>
      <c r="LB159" s="940"/>
      <c r="LC159" s="940"/>
      <c r="LD159" s="940"/>
      <c r="LE159" s="940"/>
      <c r="LF159" s="940"/>
      <c r="LG159" s="940"/>
      <c r="LH159" s="940"/>
      <c r="LI159" s="940"/>
      <c r="LJ159" s="940"/>
      <c r="LK159" s="940"/>
      <c r="LL159" s="940"/>
      <c r="LM159" s="940"/>
      <c r="LN159" s="940"/>
      <c r="LO159" s="940"/>
      <c r="LP159" s="940"/>
      <c r="LQ159" s="940"/>
      <c r="LR159" s="940"/>
      <c r="LS159" s="940"/>
      <c r="LT159" s="940"/>
      <c r="LU159" s="940"/>
      <c r="LV159" s="940"/>
      <c r="LW159" s="940"/>
      <c r="LX159" s="940"/>
      <c r="LY159" s="940"/>
      <c r="LZ159" s="940"/>
      <c r="MA159" s="940"/>
      <c r="MB159" s="940"/>
      <c r="MC159" s="940"/>
      <c r="MD159" s="940"/>
      <c r="ME159" s="940"/>
      <c r="MF159" s="940"/>
    </row>
    <row r="160" spans="1:344" s="462" customFormat="1" ht="15" hidden="1" customHeight="1" outlineLevel="1" x14ac:dyDescent="0.25">
      <c r="A160" s="1229">
        <v>42618</v>
      </c>
      <c r="B160" s="1229"/>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G160" s="938"/>
      <c r="II160" s="938"/>
      <c r="IK160" s="938"/>
      <c r="IM160" s="938"/>
      <c r="IO160" s="938"/>
      <c r="IQ160" s="938"/>
      <c r="IS160" s="938"/>
      <c r="IT160" s="938"/>
      <c r="IU160" s="938"/>
      <c r="IV160" s="938"/>
      <c r="IW160" s="938"/>
      <c r="IX160" s="938"/>
      <c r="IY160" s="938"/>
      <c r="IZ160" s="938"/>
      <c r="JA160" s="938"/>
      <c r="JB160" s="938"/>
      <c r="JC160" s="938"/>
      <c r="JD160" s="938"/>
      <c r="JE160" s="938"/>
      <c r="JF160" s="938"/>
      <c r="JG160" s="938"/>
      <c r="JH160" s="938"/>
      <c r="JI160" s="938"/>
      <c r="JJ160" s="938"/>
      <c r="JK160" s="938"/>
      <c r="JL160" s="938"/>
      <c r="JM160" s="938"/>
      <c r="JN160" s="938"/>
      <c r="JO160" s="938"/>
      <c r="JP160" s="938"/>
      <c r="JQ160" s="938"/>
      <c r="JR160" s="932"/>
      <c r="JS160" s="938"/>
      <c r="JU160" s="939"/>
      <c r="JV160" s="938"/>
      <c r="JW160" s="938"/>
      <c r="JX160" s="938"/>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KU160" s="940"/>
      <c r="KV160" s="940"/>
      <c r="KW160" s="940"/>
      <c r="KX160" s="940"/>
      <c r="KY160" s="940"/>
      <c r="KZ160" s="940"/>
      <c r="LA160" s="940"/>
      <c r="LB160" s="940"/>
      <c r="LC160" s="940"/>
      <c r="LD160" s="940"/>
      <c r="LE160" s="940"/>
      <c r="LF160" s="940"/>
      <c r="LG160" s="940"/>
      <c r="LH160" s="940"/>
      <c r="LI160" s="940"/>
      <c r="LJ160" s="940"/>
      <c r="LK160" s="940"/>
      <c r="LL160" s="940"/>
      <c r="LM160" s="940"/>
      <c r="LN160" s="940"/>
      <c r="LO160" s="940"/>
      <c r="LP160" s="940"/>
      <c r="LQ160" s="940"/>
      <c r="LR160" s="940"/>
      <c r="LS160" s="940"/>
      <c r="LT160" s="940"/>
      <c r="LU160" s="940"/>
      <c r="LV160" s="940"/>
      <c r="LW160" s="940"/>
      <c r="LX160" s="940"/>
      <c r="LY160" s="940"/>
      <c r="LZ160" s="940"/>
      <c r="MA160" s="940"/>
      <c r="MB160" s="940"/>
      <c r="MC160" s="940"/>
      <c r="MD160" s="940"/>
      <c r="ME160" s="940"/>
      <c r="MF160" s="940"/>
    </row>
    <row r="161" spans="1:344" s="462" customFormat="1" ht="15" hidden="1" customHeight="1" outlineLevel="1" x14ac:dyDescent="0.25">
      <c r="A161" s="1229">
        <v>42685</v>
      </c>
      <c r="B161" s="1229"/>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P161" s="932"/>
      <c r="DQ161" s="37"/>
      <c r="DR161" s="932"/>
      <c r="DS161" s="37"/>
      <c r="DT161" s="932"/>
      <c r="DU161" s="37"/>
      <c r="DV161" s="932"/>
      <c r="DW161" s="37"/>
      <c r="DX161" s="932"/>
      <c r="DY161" s="932"/>
      <c r="DZ161" s="932"/>
      <c r="EA161" s="932"/>
      <c r="EB161" s="37"/>
      <c r="EC161" s="37"/>
      <c r="EE161" s="941"/>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G161" s="938"/>
      <c r="II161" s="938"/>
      <c r="IK161" s="938"/>
      <c r="IM161" s="938"/>
      <c r="IO161" s="938"/>
      <c r="IQ161" s="938"/>
      <c r="IS161" s="938"/>
      <c r="IT161" s="938"/>
      <c r="IU161" s="938"/>
      <c r="IV161" s="938"/>
      <c r="IW161" s="938"/>
      <c r="IX161" s="938"/>
      <c r="IY161" s="938"/>
      <c r="IZ161" s="938"/>
      <c r="JA161" s="938"/>
      <c r="JB161" s="938"/>
      <c r="JC161" s="938"/>
      <c r="JD161" s="938"/>
      <c r="JE161" s="938"/>
      <c r="JF161" s="938"/>
      <c r="JG161" s="938"/>
      <c r="JH161" s="938"/>
      <c r="JI161" s="938"/>
      <c r="JJ161" s="938"/>
      <c r="JK161" s="938"/>
      <c r="JL161" s="938"/>
      <c r="JM161" s="938"/>
      <c r="JN161" s="938"/>
      <c r="JO161" s="938"/>
      <c r="JP161" s="938"/>
      <c r="JQ161" s="938"/>
      <c r="JR161" s="932"/>
      <c r="JS161" s="938"/>
      <c r="JU161" s="939"/>
      <c r="JV161" s="938"/>
      <c r="JW161" s="938"/>
      <c r="JX161" s="938"/>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KU161" s="940"/>
      <c r="KV161" s="940"/>
      <c r="KW161" s="940"/>
      <c r="KX161" s="940"/>
      <c r="KY161" s="940"/>
      <c r="KZ161" s="940"/>
      <c r="LA161" s="940"/>
      <c r="LB161" s="940"/>
      <c r="LC161" s="940"/>
      <c r="LD161" s="940"/>
      <c r="LE161" s="940"/>
      <c r="LF161" s="940"/>
      <c r="LG161" s="940"/>
      <c r="LH161" s="940"/>
      <c r="LI161" s="940"/>
      <c r="LJ161" s="940"/>
      <c r="LK161" s="940"/>
      <c r="LL161" s="940"/>
      <c r="LM161" s="940"/>
      <c r="LN161" s="940"/>
      <c r="LO161" s="940"/>
      <c r="LP161" s="940"/>
      <c r="LQ161" s="940"/>
      <c r="LR161" s="940"/>
      <c r="LS161" s="940"/>
      <c r="LT161" s="940"/>
      <c r="LU161" s="940"/>
      <c r="LV161" s="940"/>
      <c r="LW161" s="940"/>
      <c r="LX161" s="940"/>
      <c r="LY161" s="940"/>
      <c r="LZ161" s="940"/>
      <c r="MA161" s="940"/>
      <c r="MB161" s="940"/>
      <c r="MC161" s="940"/>
      <c r="MD161" s="940"/>
      <c r="ME161" s="940"/>
      <c r="MF161" s="940"/>
    </row>
    <row r="162" spans="1:344" s="462" customFormat="1" ht="15" hidden="1" customHeight="1" outlineLevel="1" x14ac:dyDescent="0.25">
      <c r="A162" s="1229">
        <v>42688</v>
      </c>
      <c r="B162" s="1229"/>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P162" s="932"/>
      <c r="DQ162" s="37"/>
      <c r="DR162" s="932"/>
      <c r="DS162" s="37"/>
      <c r="DT162" s="932"/>
      <c r="DU162" s="37"/>
      <c r="DV162" s="932"/>
      <c r="DW162" s="37"/>
      <c r="DX162" s="932"/>
      <c r="DY162" s="932"/>
      <c r="DZ162" s="932"/>
      <c r="EA162" s="932"/>
      <c r="EB162" s="37"/>
      <c r="EC162" s="37"/>
      <c r="EE162" s="941"/>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G162" s="938"/>
      <c r="II162" s="938"/>
      <c r="IK162" s="938"/>
      <c r="IM162" s="938"/>
      <c r="IO162" s="938"/>
      <c r="IQ162" s="938"/>
      <c r="IS162" s="938"/>
      <c r="IT162" s="938"/>
      <c r="IU162" s="938"/>
      <c r="IV162" s="938"/>
      <c r="IW162" s="938"/>
      <c r="IX162" s="938"/>
      <c r="IY162" s="938"/>
      <c r="IZ162" s="938"/>
      <c r="JA162" s="938"/>
      <c r="JB162" s="938"/>
      <c r="JC162" s="938"/>
      <c r="JD162" s="938"/>
      <c r="JE162" s="938"/>
      <c r="JF162" s="938"/>
      <c r="JG162" s="938"/>
      <c r="JH162" s="938"/>
      <c r="JI162" s="938"/>
      <c r="JJ162" s="938"/>
      <c r="JK162" s="938"/>
      <c r="JL162" s="938"/>
      <c r="JM162" s="938"/>
      <c r="JN162" s="938"/>
      <c r="JO162" s="938"/>
      <c r="JP162" s="938"/>
      <c r="JQ162" s="938"/>
      <c r="JR162" s="932"/>
      <c r="JS162" s="938"/>
      <c r="JU162" s="939"/>
      <c r="JV162" s="938"/>
      <c r="JW162" s="938"/>
      <c r="JX162" s="938"/>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KU162" s="940"/>
      <c r="KV162" s="940"/>
      <c r="KW162" s="940"/>
      <c r="KX162" s="940"/>
      <c r="KY162" s="940"/>
      <c r="KZ162" s="940"/>
      <c r="LA162" s="940"/>
      <c r="LB162" s="940"/>
      <c r="LC162" s="940"/>
      <c r="LD162" s="940"/>
      <c r="LE162" s="940"/>
      <c r="LF162" s="940"/>
      <c r="LG162" s="940"/>
      <c r="LH162" s="940"/>
      <c r="LI162" s="940"/>
      <c r="LJ162" s="940"/>
      <c r="LK162" s="940"/>
      <c r="LL162" s="940"/>
      <c r="LM162" s="940"/>
      <c r="LN162" s="940"/>
      <c r="LO162" s="940"/>
      <c r="LP162" s="940"/>
      <c r="LQ162" s="940"/>
      <c r="LR162" s="940"/>
      <c r="LS162" s="940"/>
      <c r="LT162" s="940"/>
      <c r="LU162" s="940"/>
      <c r="LV162" s="940"/>
      <c r="LW162" s="940"/>
      <c r="LX162" s="940"/>
      <c r="LY162" s="940"/>
      <c r="LZ162" s="940"/>
      <c r="MA162" s="940"/>
      <c r="MB162" s="940"/>
      <c r="MC162" s="940"/>
      <c r="MD162" s="940"/>
      <c r="ME162" s="940"/>
      <c r="MF162" s="940"/>
    </row>
    <row r="163" spans="1:344" s="462" customFormat="1" ht="15" hidden="1" customHeight="1" outlineLevel="1" x14ac:dyDescent="0.25">
      <c r="A163" s="1229">
        <v>42699</v>
      </c>
      <c r="B163" s="1229"/>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P163" s="932"/>
      <c r="DQ163" s="37"/>
      <c r="DR163" s="932"/>
      <c r="DS163" s="37"/>
      <c r="DT163" s="932"/>
      <c r="DU163" s="37"/>
      <c r="DV163" s="932"/>
      <c r="DW163" s="37"/>
      <c r="DX163" s="932"/>
      <c r="DY163" s="932"/>
      <c r="DZ163" s="932"/>
      <c r="EA163" s="932"/>
      <c r="EB163" s="37"/>
      <c r="EC163" s="37"/>
      <c r="EE163" s="941"/>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G163" s="938"/>
      <c r="II163" s="938"/>
      <c r="IK163" s="938"/>
      <c r="IM163" s="938"/>
      <c r="IO163" s="938"/>
      <c r="IQ163" s="938"/>
      <c r="IS163" s="938"/>
      <c r="IT163" s="938"/>
      <c r="IU163" s="938"/>
      <c r="IV163" s="938"/>
      <c r="IW163" s="938"/>
      <c r="IX163" s="938"/>
      <c r="IY163" s="938"/>
      <c r="IZ163" s="938"/>
      <c r="JA163" s="938"/>
      <c r="JB163" s="938"/>
      <c r="JC163" s="938"/>
      <c r="JD163" s="938"/>
      <c r="JE163" s="938"/>
      <c r="JF163" s="938"/>
      <c r="JG163" s="938"/>
      <c r="JH163" s="938"/>
      <c r="JI163" s="938"/>
      <c r="JJ163" s="938"/>
      <c r="JK163" s="938"/>
      <c r="JL163" s="938"/>
      <c r="JM163" s="938"/>
      <c r="JN163" s="938"/>
      <c r="JO163" s="938"/>
      <c r="JP163" s="938"/>
      <c r="JQ163" s="938"/>
      <c r="JR163" s="932"/>
      <c r="JS163" s="938"/>
      <c r="JU163" s="939"/>
      <c r="JV163" s="938"/>
      <c r="JW163" s="938"/>
      <c r="JX163" s="938"/>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KU163" s="940"/>
      <c r="KV163" s="940"/>
      <c r="KW163" s="940"/>
      <c r="KX163" s="940"/>
      <c r="KY163" s="940"/>
      <c r="KZ163" s="940"/>
      <c r="LA163" s="940"/>
      <c r="LB163" s="940"/>
      <c r="LC163" s="940"/>
      <c r="LD163" s="940"/>
      <c r="LE163" s="940"/>
      <c r="LF163" s="940"/>
      <c r="LG163" s="940"/>
      <c r="LH163" s="940"/>
      <c r="LI163" s="940"/>
      <c r="LJ163" s="940"/>
      <c r="LK163" s="940"/>
      <c r="LL163" s="940"/>
      <c r="LM163" s="940"/>
      <c r="LN163" s="940"/>
      <c r="LO163" s="940"/>
      <c r="LP163" s="940"/>
      <c r="LQ163" s="940"/>
      <c r="LR163" s="940"/>
      <c r="LS163" s="940"/>
      <c r="LT163" s="940"/>
      <c r="LU163" s="940"/>
      <c r="LV163" s="940"/>
      <c r="LW163" s="940"/>
      <c r="LX163" s="940"/>
      <c r="LY163" s="940"/>
      <c r="LZ163" s="940"/>
      <c r="MA163" s="940"/>
      <c r="MB163" s="940"/>
      <c r="MC163" s="940"/>
      <c r="MD163" s="940"/>
      <c r="ME163" s="940"/>
      <c r="MF163" s="940"/>
    </row>
    <row r="164" spans="1:344" s="462" customFormat="1" ht="15" hidden="1" customHeight="1" outlineLevel="1" x14ac:dyDescent="0.25">
      <c r="A164" s="1229">
        <v>42727</v>
      </c>
      <c r="B164" s="1229"/>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P164" s="932"/>
      <c r="DQ164" s="37"/>
      <c r="DR164" s="932"/>
      <c r="DS164" s="37"/>
      <c r="DT164" s="932"/>
      <c r="DU164" s="37"/>
      <c r="DV164" s="932"/>
      <c r="DW164" s="37"/>
      <c r="DX164" s="932"/>
      <c r="DY164" s="932"/>
      <c r="DZ164" s="932"/>
      <c r="EA164" s="932"/>
      <c r="EB164" s="37"/>
      <c r="EC164" s="37"/>
      <c r="EE164" s="941"/>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G164" s="938"/>
      <c r="II164" s="938"/>
      <c r="IK164" s="938"/>
      <c r="IM164" s="938"/>
      <c r="IO164" s="938"/>
      <c r="IQ164" s="938"/>
      <c r="IS164" s="938"/>
      <c r="IT164" s="938"/>
      <c r="IU164" s="938"/>
      <c r="IV164" s="938"/>
      <c r="IW164" s="938"/>
      <c r="IX164" s="938"/>
      <c r="IY164" s="938"/>
      <c r="IZ164" s="938"/>
      <c r="JA164" s="938"/>
      <c r="JB164" s="938"/>
      <c r="JC164" s="938"/>
      <c r="JD164" s="938"/>
      <c r="JE164" s="938"/>
      <c r="JF164" s="938"/>
      <c r="JG164" s="938"/>
      <c r="JH164" s="938"/>
      <c r="JI164" s="938"/>
      <c r="JJ164" s="938"/>
      <c r="JK164" s="938"/>
      <c r="JL164" s="938"/>
      <c r="JM164" s="938"/>
      <c r="JN164" s="938"/>
      <c r="JO164" s="938"/>
      <c r="JP164" s="938"/>
      <c r="JQ164" s="938"/>
      <c r="JR164" s="932"/>
      <c r="JS164" s="938"/>
      <c r="JU164" s="939"/>
      <c r="JV164" s="938"/>
      <c r="JW164" s="938"/>
      <c r="JX164" s="938"/>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KU164" s="940"/>
      <c r="KV164" s="940"/>
      <c r="KW164" s="940"/>
      <c r="KX164" s="940"/>
      <c r="KY164" s="940"/>
      <c r="KZ164" s="940"/>
      <c r="LA164" s="940"/>
      <c r="LB164" s="940"/>
      <c r="LC164" s="940"/>
      <c r="LD164" s="940"/>
      <c r="LE164" s="940"/>
      <c r="LF164" s="940"/>
      <c r="LG164" s="940"/>
      <c r="LH164" s="940"/>
      <c r="LI164" s="940"/>
      <c r="LJ164" s="940"/>
      <c r="LK164" s="940"/>
      <c r="LL164" s="940"/>
      <c r="LM164" s="940"/>
      <c r="LN164" s="940"/>
      <c r="LO164" s="940"/>
      <c r="LP164" s="940"/>
      <c r="LQ164" s="940"/>
      <c r="LR164" s="940"/>
      <c r="LS164" s="940"/>
      <c r="LT164" s="940"/>
      <c r="LU164" s="940"/>
      <c r="LV164" s="940"/>
      <c r="LW164" s="940"/>
      <c r="LX164" s="940"/>
      <c r="LY164" s="940"/>
      <c r="LZ164" s="940"/>
      <c r="MA164" s="940"/>
      <c r="MB164" s="940"/>
      <c r="MC164" s="940"/>
      <c r="MD164" s="940"/>
      <c r="ME164" s="940"/>
      <c r="MF164" s="940"/>
    </row>
    <row r="165" spans="1:344" s="462" customFormat="1" ht="15" hidden="1" customHeight="1" outlineLevel="1" x14ac:dyDescent="0.25">
      <c r="A165" s="1229">
        <v>42730</v>
      </c>
      <c r="B165" s="1229"/>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P165" s="932"/>
      <c r="DQ165" s="37"/>
      <c r="DR165" s="932"/>
      <c r="DS165" s="37"/>
      <c r="DT165" s="932"/>
      <c r="DU165" s="37"/>
      <c r="DV165" s="932"/>
      <c r="DW165" s="37"/>
      <c r="DX165" s="932"/>
      <c r="DY165" s="932"/>
      <c r="DZ165" s="932"/>
      <c r="EA165" s="932"/>
      <c r="EB165" s="37"/>
      <c r="EC165" s="37"/>
      <c r="EE165" s="941"/>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G165" s="938"/>
      <c r="II165" s="938"/>
      <c r="IK165" s="938"/>
      <c r="IM165" s="938"/>
      <c r="IO165" s="938"/>
      <c r="IQ165" s="938"/>
      <c r="IS165" s="938"/>
      <c r="IT165" s="938"/>
      <c r="IU165" s="938"/>
      <c r="IV165" s="938"/>
      <c r="IW165" s="938"/>
      <c r="IX165" s="938"/>
      <c r="IY165" s="938"/>
      <c r="IZ165" s="938"/>
      <c r="JA165" s="938"/>
      <c r="JB165" s="938"/>
      <c r="JC165" s="938"/>
      <c r="JD165" s="938"/>
      <c r="JE165" s="938"/>
      <c r="JF165" s="938"/>
      <c r="JG165" s="938"/>
      <c r="JH165" s="938"/>
      <c r="JI165" s="938"/>
      <c r="JJ165" s="938"/>
      <c r="JK165" s="938"/>
      <c r="JL165" s="938"/>
      <c r="JM165" s="938"/>
      <c r="JN165" s="938"/>
      <c r="JO165" s="938"/>
      <c r="JP165" s="938"/>
      <c r="JQ165" s="938"/>
      <c r="JR165" s="932"/>
      <c r="JS165" s="938"/>
      <c r="JU165" s="939"/>
      <c r="JV165" s="938"/>
      <c r="JW165" s="938"/>
      <c r="JX165" s="938"/>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KU165" s="940"/>
      <c r="KV165" s="940"/>
      <c r="KW165" s="940"/>
      <c r="KX165" s="940"/>
      <c r="KY165" s="940"/>
      <c r="KZ165" s="940"/>
      <c r="LA165" s="940"/>
      <c r="LB165" s="940"/>
      <c r="LC165" s="940"/>
      <c r="LD165" s="940"/>
      <c r="LE165" s="940"/>
      <c r="LF165" s="940"/>
      <c r="LG165" s="940"/>
      <c r="LH165" s="940"/>
      <c r="LI165" s="940"/>
      <c r="LJ165" s="940"/>
      <c r="LK165" s="940"/>
      <c r="LL165" s="940"/>
      <c r="LM165" s="940"/>
      <c r="LN165" s="940"/>
      <c r="LO165" s="940"/>
      <c r="LP165" s="940"/>
      <c r="LQ165" s="940"/>
      <c r="LR165" s="940"/>
      <c r="LS165" s="940"/>
      <c r="LT165" s="940"/>
      <c r="LU165" s="940"/>
      <c r="LV165" s="940"/>
      <c r="LW165" s="940"/>
      <c r="LX165" s="940"/>
      <c r="LY165" s="940"/>
      <c r="LZ165" s="940"/>
      <c r="MA165" s="940"/>
      <c r="MB165" s="940"/>
      <c r="MC165" s="940"/>
      <c r="MD165" s="940"/>
      <c r="ME165" s="940"/>
      <c r="MF165" s="940"/>
    </row>
    <row r="166" spans="1:344" s="462" customFormat="1" ht="15" hidden="1" customHeight="1" outlineLevel="1" x14ac:dyDescent="0.25">
      <c r="A166" s="1229">
        <v>42731</v>
      </c>
      <c r="B166" s="1229"/>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P166" s="932"/>
      <c r="DQ166" s="37"/>
      <c r="DR166" s="932"/>
      <c r="DS166" s="37"/>
      <c r="DT166" s="932"/>
      <c r="DU166" s="37"/>
      <c r="DV166" s="932"/>
      <c r="DW166" s="37"/>
      <c r="DX166" s="932"/>
      <c r="DY166" s="932"/>
      <c r="DZ166" s="932"/>
      <c r="EA166" s="932"/>
      <c r="EB166" s="37"/>
      <c r="EC166" s="37"/>
      <c r="EE166" s="941"/>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G166" s="938"/>
      <c r="II166" s="938"/>
      <c r="IK166" s="938"/>
      <c r="IM166" s="938"/>
      <c r="IO166" s="938"/>
      <c r="IQ166" s="938"/>
      <c r="IS166" s="938"/>
      <c r="IT166" s="938"/>
      <c r="IU166" s="938"/>
      <c r="IV166" s="938"/>
      <c r="IW166" s="938"/>
      <c r="IX166" s="938"/>
      <c r="IY166" s="938"/>
      <c r="IZ166" s="938"/>
      <c r="JA166" s="938"/>
      <c r="JB166" s="938"/>
      <c r="JC166" s="938"/>
      <c r="JD166" s="938"/>
      <c r="JE166" s="938"/>
      <c r="JF166" s="938"/>
      <c r="JG166" s="938"/>
      <c r="JH166" s="938"/>
      <c r="JI166" s="938"/>
      <c r="JJ166" s="938"/>
      <c r="JK166" s="938"/>
      <c r="JL166" s="938"/>
      <c r="JM166" s="938"/>
      <c r="JN166" s="938"/>
      <c r="JO166" s="938"/>
      <c r="JP166" s="938"/>
      <c r="JQ166" s="938"/>
      <c r="JR166" s="932"/>
      <c r="JS166" s="938"/>
      <c r="JU166" s="939"/>
      <c r="JV166" s="938"/>
      <c r="JW166" s="938"/>
      <c r="JX166" s="938"/>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KU166" s="940"/>
      <c r="KV166" s="940"/>
      <c r="KW166" s="940"/>
      <c r="KX166" s="940"/>
      <c r="KY166" s="940"/>
      <c r="KZ166" s="940"/>
      <c r="LA166" s="940"/>
      <c r="LB166" s="940"/>
      <c r="LC166" s="940"/>
      <c r="LD166" s="940"/>
      <c r="LE166" s="940"/>
      <c r="LF166" s="940"/>
      <c r="LG166" s="940"/>
      <c r="LH166" s="940"/>
      <c r="LI166" s="940"/>
      <c r="LJ166" s="940"/>
      <c r="LK166" s="940"/>
      <c r="LL166" s="940"/>
      <c r="LM166" s="940"/>
      <c r="LN166" s="940"/>
      <c r="LO166" s="940"/>
      <c r="LP166" s="940"/>
      <c r="LQ166" s="940"/>
      <c r="LR166" s="940"/>
      <c r="LS166" s="940"/>
      <c r="LT166" s="940"/>
      <c r="LU166" s="940"/>
      <c r="LV166" s="940"/>
      <c r="LW166" s="940"/>
      <c r="LX166" s="940"/>
      <c r="LY166" s="940"/>
      <c r="LZ166" s="940"/>
      <c r="MA166" s="940"/>
      <c r="MB166" s="940"/>
      <c r="MC166" s="940"/>
      <c r="MD166" s="940"/>
      <c r="ME166" s="940"/>
      <c r="MF166" s="940"/>
    </row>
    <row r="167" spans="1:344" s="462" customFormat="1" ht="15" hidden="1" customHeight="1" outlineLevel="1" x14ac:dyDescent="0.25">
      <c r="A167" s="1229">
        <v>42737</v>
      </c>
      <c r="B167" s="1229"/>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P167" s="932"/>
      <c r="DQ167" s="37"/>
      <c r="DR167" s="932"/>
      <c r="DS167" s="37"/>
      <c r="DT167" s="932"/>
      <c r="DU167" s="37"/>
      <c r="DV167" s="932"/>
      <c r="DW167" s="37"/>
      <c r="DX167" s="932"/>
      <c r="DY167" s="932"/>
      <c r="DZ167" s="932"/>
      <c r="EA167" s="932"/>
      <c r="EB167" s="37"/>
      <c r="EC167" s="37"/>
      <c r="EE167" s="941"/>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G167" s="938"/>
      <c r="II167" s="938"/>
      <c r="IK167" s="938"/>
      <c r="IM167" s="938"/>
      <c r="IO167" s="938"/>
      <c r="IQ167" s="938"/>
      <c r="IS167" s="938"/>
      <c r="IT167" s="938"/>
      <c r="IU167" s="938"/>
      <c r="IV167" s="938"/>
      <c r="IW167" s="938"/>
      <c r="IX167" s="938"/>
      <c r="IY167" s="938"/>
      <c r="IZ167" s="938"/>
      <c r="JA167" s="938"/>
      <c r="JB167" s="938"/>
      <c r="JC167" s="938"/>
      <c r="JD167" s="938"/>
      <c r="JE167" s="938"/>
      <c r="JF167" s="938"/>
      <c r="JG167" s="938"/>
      <c r="JH167" s="938"/>
      <c r="JI167" s="938"/>
      <c r="JJ167" s="938"/>
      <c r="JK167" s="938"/>
      <c r="JL167" s="938"/>
      <c r="JM167" s="938"/>
      <c r="JN167" s="938"/>
      <c r="JO167" s="938"/>
      <c r="JP167" s="938"/>
      <c r="JQ167" s="938"/>
      <c r="JR167" s="932"/>
      <c r="JS167" s="938"/>
      <c r="JU167" s="939"/>
      <c r="JV167" s="938"/>
      <c r="JW167" s="938"/>
      <c r="JX167" s="938"/>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KU167" s="940"/>
      <c r="KV167" s="940"/>
      <c r="KW167" s="940"/>
      <c r="KX167" s="940"/>
      <c r="KY167" s="940"/>
      <c r="KZ167" s="940"/>
      <c r="LA167" s="940"/>
      <c r="LB167" s="940"/>
      <c r="LC167" s="940"/>
      <c r="LD167" s="940"/>
      <c r="LE167" s="940"/>
      <c r="LF167" s="940"/>
      <c r="LG167" s="940"/>
      <c r="LH167" s="940"/>
      <c r="LI167" s="940"/>
      <c r="LJ167" s="940"/>
      <c r="LK167" s="940"/>
      <c r="LL167" s="940"/>
      <c r="LM167" s="940"/>
      <c r="LN167" s="940"/>
      <c r="LO167" s="940"/>
      <c r="LP167" s="940"/>
      <c r="LQ167" s="940"/>
      <c r="LR167" s="940"/>
      <c r="LS167" s="940"/>
      <c r="LT167" s="940"/>
      <c r="LU167" s="940"/>
      <c r="LV167" s="940"/>
      <c r="LW167" s="940"/>
      <c r="LX167" s="940"/>
      <c r="LY167" s="940"/>
      <c r="LZ167" s="940"/>
      <c r="MA167" s="940"/>
      <c r="MB167" s="940"/>
      <c r="MC167" s="940"/>
      <c r="MD167" s="940"/>
      <c r="ME167" s="940"/>
      <c r="MF167" s="940"/>
    </row>
    <row r="168" spans="1:344" s="462" customFormat="1" ht="15" hidden="1" customHeight="1" outlineLevel="1" x14ac:dyDescent="0.25">
      <c r="A168" s="1229">
        <v>42751</v>
      </c>
      <c r="B168" s="1229"/>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P168" s="932"/>
      <c r="DQ168" s="37"/>
      <c r="DR168" s="932"/>
      <c r="DS168" s="37"/>
      <c r="DT168" s="932"/>
      <c r="DU168" s="37"/>
      <c r="DV168" s="932"/>
      <c r="DW168" s="37"/>
      <c r="DX168" s="932"/>
      <c r="DY168" s="932"/>
      <c r="DZ168" s="932"/>
      <c r="EA168" s="932"/>
      <c r="EB168" s="37"/>
      <c r="EC168" s="37"/>
      <c r="EE168" s="941"/>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G168" s="938"/>
      <c r="II168" s="938"/>
      <c r="IK168" s="938"/>
      <c r="IM168" s="938"/>
      <c r="IO168" s="938"/>
      <c r="IQ168" s="938"/>
      <c r="IS168" s="938"/>
      <c r="IT168" s="938"/>
      <c r="IU168" s="938"/>
      <c r="IV168" s="938"/>
      <c r="IW168" s="938"/>
      <c r="IX168" s="938"/>
      <c r="IY168" s="938"/>
      <c r="IZ168" s="938"/>
      <c r="JA168" s="938"/>
      <c r="JB168" s="938"/>
      <c r="JC168" s="938"/>
      <c r="JD168" s="938"/>
      <c r="JE168" s="938"/>
      <c r="JF168" s="938"/>
      <c r="JG168" s="938"/>
      <c r="JH168" s="938"/>
      <c r="JI168" s="938"/>
      <c r="JJ168" s="938"/>
      <c r="JK168" s="938"/>
      <c r="JL168" s="938"/>
      <c r="JM168" s="938"/>
      <c r="JN168" s="938"/>
      <c r="JO168" s="938"/>
      <c r="JP168" s="938"/>
      <c r="JQ168" s="938"/>
      <c r="JR168" s="932"/>
      <c r="JS168" s="938"/>
      <c r="JU168" s="939"/>
      <c r="JV168" s="938"/>
      <c r="JW168" s="938"/>
      <c r="JX168" s="938"/>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KU168" s="940"/>
      <c r="KV168" s="940"/>
      <c r="KW168" s="940"/>
      <c r="KX168" s="940"/>
      <c r="KY168" s="940"/>
      <c r="KZ168" s="940"/>
      <c r="LA168" s="940"/>
      <c r="LB168" s="940"/>
      <c r="LC168" s="940"/>
      <c r="LD168" s="940"/>
      <c r="LE168" s="940"/>
      <c r="LF168" s="940"/>
      <c r="LG168" s="940"/>
      <c r="LH168" s="940"/>
      <c r="LI168" s="940"/>
      <c r="LJ168" s="940"/>
      <c r="LK168" s="940"/>
      <c r="LL168" s="940"/>
      <c r="LM168" s="940"/>
      <c r="LN168" s="940"/>
      <c r="LO168" s="940"/>
      <c r="LP168" s="940"/>
      <c r="LQ168" s="940"/>
      <c r="LR168" s="940"/>
      <c r="LS168" s="940"/>
      <c r="LT168" s="940"/>
      <c r="LU168" s="940"/>
      <c r="LV168" s="940"/>
      <c r="LW168" s="940"/>
      <c r="LX168" s="940"/>
      <c r="LY168" s="940"/>
      <c r="LZ168" s="940"/>
      <c r="MA168" s="940"/>
      <c r="MB168" s="940"/>
      <c r="MC168" s="940"/>
      <c r="MD168" s="940"/>
      <c r="ME168" s="940"/>
      <c r="MF168" s="940"/>
    </row>
    <row r="169" spans="1:344" s="462" customFormat="1" ht="15" hidden="1" customHeight="1" outlineLevel="1" x14ac:dyDescent="0.25">
      <c r="A169" s="1229">
        <v>42839</v>
      </c>
      <c r="B169" s="1229"/>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P169" s="932"/>
      <c r="DQ169" s="37"/>
      <c r="DR169" s="932"/>
      <c r="DS169" s="37"/>
      <c r="DT169" s="932"/>
      <c r="DU169" s="37"/>
      <c r="DV169" s="932"/>
      <c r="DW169" s="37"/>
      <c r="DX169" s="932"/>
      <c r="DY169" s="932"/>
      <c r="DZ169" s="932"/>
      <c r="EA169" s="932"/>
      <c r="EB169" s="37"/>
      <c r="EC169" s="37"/>
      <c r="EE169" s="941"/>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G169" s="938"/>
      <c r="II169" s="938"/>
      <c r="IK169" s="938"/>
      <c r="IM169" s="938"/>
      <c r="IO169" s="938"/>
      <c r="IQ169" s="938"/>
      <c r="IS169" s="938"/>
      <c r="IT169" s="938"/>
      <c r="IU169" s="938"/>
      <c r="IV169" s="938"/>
      <c r="IW169" s="938"/>
      <c r="IX169" s="938"/>
      <c r="IY169" s="938"/>
      <c r="IZ169" s="938"/>
      <c r="JA169" s="938"/>
      <c r="JB169" s="938"/>
      <c r="JC169" s="938"/>
      <c r="JD169" s="938"/>
      <c r="JE169" s="938"/>
      <c r="JF169" s="938"/>
      <c r="JG169" s="938"/>
      <c r="JH169" s="938"/>
      <c r="JI169" s="938"/>
      <c r="JJ169" s="938"/>
      <c r="JK169" s="938"/>
      <c r="JL169" s="938"/>
      <c r="JM169" s="938"/>
      <c r="JN169" s="938"/>
      <c r="JO169" s="938"/>
      <c r="JP169" s="938"/>
      <c r="JQ169" s="938"/>
      <c r="JR169" s="932"/>
      <c r="JS169" s="938"/>
      <c r="JU169" s="939"/>
      <c r="JV169" s="938"/>
      <c r="JW169" s="938"/>
      <c r="JX169" s="938"/>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KU169" s="940"/>
      <c r="KV169" s="940"/>
      <c r="KW169" s="940"/>
      <c r="KX169" s="940"/>
      <c r="KY169" s="940"/>
      <c r="KZ169" s="940"/>
      <c r="LA169" s="940"/>
      <c r="LB169" s="940"/>
      <c r="LC169" s="940"/>
      <c r="LD169" s="940"/>
      <c r="LE169" s="940"/>
      <c r="LF169" s="940"/>
      <c r="LG169" s="940"/>
      <c r="LH169" s="940"/>
      <c r="LI169" s="940"/>
      <c r="LJ169" s="940"/>
      <c r="LK169" s="940"/>
      <c r="LL169" s="940"/>
      <c r="LM169" s="940"/>
      <c r="LN169" s="940"/>
      <c r="LO169" s="940"/>
      <c r="LP169" s="940"/>
      <c r="LQ169" s="940"/>
      <c r="LR169" s="940"/>
      <c r="LS169" s="940"/>
      <c r="LT169" s="940"/>
      <c r="LU169" s="940"/>
      <c r="LV169" s="940"/>
      <c r="LW169" s="940"/>
      <c r="LX169" s="940"/>
      <c r="LY169" s="940"/>
      <c r="LZ169" s="940"/>
      <c r="MA169" s="940"/>
      <c r="MB169" s="940"/>
      <c r="MC169" s="940"/>
      <c r="MD169" s="940"/>
      <c r="ME169" s="940"/>
      <c r="MF169" s="940"/>
    </row>
    <row r="170" spans="1:344" s="462" customFormat="1" ht="15" hidden="1" customHeight="1" outlineLevel="1" x14ac:dyDescent="0.25">
      <c r="A170" s="1229">
        <v>42884</v>
      </c>
      <c r="B170" s="1229"/>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P170" s="932"/>
      <c r="DQ170" s="37"/>
      <c r="DR170" s="932"/>
      <c r="DS170" s="37"/>
      <c r="DT170" s="932"/>
      <c r="DU170" s="37"/>
      <c r="DV170" s="932"/>
      <c r="DW170" s="37"/>
      <c r="DX170" s="932"/>
      <c r="DY170" s="932"/>
      <c r="DZ170" s="932"/>
      <c r="EA170" s="932"/>
      <c r="EB170" s="37"/>
      <c r="EC170" s="37"/>
      <c r="EE170" s="941"/>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G170" s="938"/>
      <c r="II170" s="938"/>
      <c r="IK170" s="938"/>
      <c r="IM170" s="938"/>
      <c r="IO170" s="938"/>
      <c r="IQ170" s="938"/>
      <c r="IS170" s="938"/>
      <c r="IT170" s="938"/>
      <c r="IU170" s="938"/>
      <c r="IV170" s="938"/>
      <c r="IW170" s="938"/>
      <c r="IX170" s="938"/>
      <c r="IY170" s="938"/>
      <c r="IZ170" s="938"/>
      <c r="JA170" s="938"/>
      <c r="JB170" s="938"/>
      <c r="JC170" s="938"/>
      <c r="JD170" s="938"/>
      <c r="JE170" s="938"/>
      <c r="JF170" s="938"/>
      <c r="JG170" s="938"/>
      <c r="JH170" s="938"/>
      <c r="JI170" s="938"/>
      <c r="JJ170" s="938"/>
      <c r="JK170" s="938"/>
      <c r="JL170" s="938"/>
      <c r="JM170" s="938"/>
      <c r="JN170" s="938"/>
      <c r="JO170" s="938"/>
      <c r="JP170" s="938"/>
      <c r="JQ170" s="938"/>
      <c r="JR170" s="932"/>
      <c r="JS170" s="938"/>
      <c r="JU170" s="939"/>
      <c r="JV170" s="938"/>
      <c r="JW170" s="938"/>
      <c r="JX170" s="938"/>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KU170" s="940"/>
      <c r="KV170" s="940"/>
      <c r="KW170" s="940"/>
      <c r="KX170" s="940"/>
      <c r="KY170" s="940"/>
      <c r="KZ170" s="940"/>
      <c r="LA170" s="940"/>
      <c r="LB170" s="940"/>
      <c r="LC170" s="940"/>
      <c r="LD170" s="940"/>
      <c r="LE170" s="940"/>
      <c r="LF170" s="940"/>
      <c r="LG170" s="940"/>
      <c r="LH170" s="940"/>
      <c r="LI170" s="940"/>
      <c r="LJ170" s="940"/>
      <c r="LK170" s="940"/>
      <c r="LL170" s="940"/>
      <c r="LM170" s="940"/>
      <c r="LN170" s="940"/>
      <c r="LO170" s="940"/>
      <c r="LP170" s="940"/>
      <c r="LQ170" s="940"/>
      <c r="LR170" s="940"/>
      <c r="LS170" s="940"/>
      <c r="LT170" s="940"/>
      <c r="LU170" s="940"/>
      <c r="LV170" s="940"/>
      <c r="LW170" s="940"/>
      <c r="LX170" s="940"/>
      <c r="LY170" s="940"/>
      <c r="LZ170" s="940"/>
      <c r="MA170" s="940"/>
      <c r="MB170" s="940"/>
      <c r="MC170" s="940"/>
      <c r="MD170" s="940"/>
      <c r="ME170" s="940"/>
      <c r="MF170" s="940"/>
    </row>
    <row r="171" spans="1:344" s="462" customFormat="1" ht="15" hidden="1" customHeight="1" outlineLevel="1" x14ac:dyDescent="0.25">
      <c r="A171" s="1229">
        <v>42920</v>
      </c>
      <c r="B171" s="1229"/>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P171" s="932"/>
      <c r="DQ171" s="37"/>
      <c r="DR171" s="932"/>
      <c r="DS171" s="37"/>
      <c r="DT171" s="932"/>
      <c r="DU171" s="37"/>
      <c r="DV171" s="932"/>
      <c r="DW171" s="37"/>
      <c r="DX171" s="932"/>
      <c r="DY171" s="932"/>
      <c r="DZ171" s="932"/>
      <c r="EA171" s="932"/>
      <c r="EB171" s="37"/>
      <c r="EC171" s="37"/>
      <c r="EE171" s="941"/>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G171" s="938"/>
      <c r="II171" s="938"/>
      <c r="IK171" s="938"/>
      <c r="IM171" s="938"/>
      <c r="IO171" s="938"/>
      <c r="IQ171" s="938"/>
      <c r="IS171" s="938"/>
      <c r="IT171" s="938"/>
      <c r="IU171" s="938"/>
      <c r="IV171" s="938"/>
      <c r="IW171" s="938"/>
      <c r="IX171" s="938"/>
      <c r="IY171" s="938"/>
      <c r="IZ171" s="938"/>
      <c r="JA171" s="938"/>
      <c r="JB171" s="938"/>
      <c r="JC171" s="938"/>
      <c r="JD171" s="938"/>
      <c r="JE171" s="938"/>
      <c r="JF171" s="938"/>
      <c r="JG171" s="938"/>
      <c r="JH171" s="938"/>
      <c r="JI171" s="938"/>
      <c r="JJ171" s="938"/>
      <c r="JK171" s="938"/>
      <c r="JL171" s="938"/>
      <c r="JM171" s="938"/>
      <c r="JN171" s="938"/>
      <c r="JO171" s="938"/>
      <c r="JP171" s="938"/>
      <c r="JQ171" s="938"/>
      <c r="JR171" s="932"/>
      <c r="JS171" s="938"/>
      <c r="JU171" s="939"/>
      <c r="JV171" s="938"/>
      <c r="JW171" s="938"/>
      <c r="JX171" s="938"/>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KU171" s="940"/>
      <c r="KV171" s="940"/>
      <c r="KW171" s="940"/>
      <c r="KX171" s="940"/>
      <c r="KY171" s="940"/>
      <c r="KZ171" s="940"/>
      <c r="LA171" s="940"/>
      <c r="LB171" s="940"/>
      <c r="LC171" s="940"/>
      <c r="LD171" s="940"/>
      <c r="LE171" s="940"/>
      <c r="LF171" s="940"/>
      <c r="LG171" s="940"/>
      <c r="LH171" s="940"/>
      <c r="LI171" s="940"/>
      <c r="LJ171" s="940"/>
      <c r="LK171" s="940"/>
      <c r="LL171" s="940"/>
      <c r="LM171" s="940"/>
      <c r="LN171" s="940"/>
      <c r="LO171" s="940"/>
      <c r="LP171" s="940"/>
      <c r="LQ171" s="940"/>
      <c r="LR171" s="940"/>
      <c r="LS171" s="940"/>
      <c r="LT171" s="940"/>
      <c r="LU171" s="940"/>
      <c r="LV171" s="940"/>
      <c r="LW171" s="940"/>
      <c r="LX171" s="940"/>
      <c r="LY171" s="940"/>
      <c r="LZ171" s="940"/>
      <c r="MA171" s="940"/>
      <c r="MB171" s="940"/>
      <c r="MC171" s="940"/>
      <c r="MD171" s="940"/>
      <c r="ME171" s="940"/>
      <c r="MF171" s="940"/>
    </row>
    <row r="172" spans="1:344" s="462" customFormat="1" ht="15" hidden="1" customHeight="1" outlineLevel="1" x14ac:dyDescent="0.25">
      <c r="A172" s="1229">
        <v>42982</v>
      </c>
      <c r="B172" s="1229"/>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P172" s="932"/>
      <c r="DQ172" s="37"/>
      <c r="DR172" s="932"/>
      <c r="DS172" s="37"/>
      <c r="DT172" s="932"/>
      <c r="DU172" s="37"/>
      <c r="DV172" s="932"/>
      <c r="DW172" s="37"/>
      <c r="DX172" s="932"/>
      <c r="DY172" s="932"/>
      <c r="DZ172" s="932"/>
      <c r="EA172" s="932"/>
      <c r="EB172" s="37"/>
      <c r="EC172" s="37"/>
      <c r="EE172" s="941"/>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G172" s="938"/>
      <c r="II172" s="938"/>
      <c r="IK172" s="938"/>
      <c r="IM172" s="938"/>
      <c r="IO172" s="938"/>
      <c r="IQ172" s="938"/>
      <c r="IS172" s="938"/>
      <c r="IT172" s="938"/>
      <c r="IU172" s="938"/>
      <c r="IV172" s="938"/>
      <c r="IW172" s="938"/>
      <c r="IX172" s="938"/>
      <c r="IY172" s="938"/>
      <c r="IZ172" s="938"/>
      <c r="JA172" s="938"/>
      <c r="JB172" s="938"/>
      <c r="JC172" s="938"/>
      <c r="JD172" s="938"/>
      <c r="JE172" s="938"/>
      <c r="JF172" s="938"/>
      <c r="JG172" s="938"/>
      <c r="JH172" s="938"/>
      <c r="JI172" s="938"/>
      <c r="JJ172" s="938"/>
      <c r="JK172" s="938"/>
      <c r="JL172" s="938"/>
      <c r="JM172" s="938"/>
      <c r="JN172" s="938"/>
      <c r="JO172" s="938"/>
      <c r="JP172" s="938"/>
      <c r="JQ172" s="938"/>
      <c r="JR172" s="932"/>
      <c r="JS172" s="938"/>
      <c r="JU172" s="939"/>
      <c r="JV172" s="938"/>
      <c r="JW172" s="938"/>
      <c r="JX172" s="938"/>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KU172" s="940"/>
      <c r="KV172" s="940"/>
      <c r="KW172" s="940"/>
      <c r="KX172" s="940"/>
      <c r="KY172" s="940"/>
      <c r="KZ172" s="940"/>
      <c r="LA172" s="940"/>
      <c r="LB172" s="940"/>
      <c r="LC172" s="940"/>
      <c r="LD172" s="940"/>
      <c r="LE172" s="940"/>
      <c r="LF172" s="940"/>
      <c r="LG172" s="940"/>
      <c r="LH172" s="940"/>
      <c r="LI172" s="940"/>
      <c r="LJ172" s="940"/>
      <c r="LK172" s="940"/>
      <c r="LL172" s="940"/>
      <c r="LM172" s="940"/>
      <c r="LN172" s="940"/>
      <c r="LO172" s="940"/>
      <c r="LP172" s="940"/>
      <c r="LQ172" s="940"/>
      <c r="LR172" s="940"/>
      <c r="LS172" s="940"/>
      <c r="LT172" s="940"/>
      <c r="LU172" s="940"/>
      <c r="LV172" s="940"/>
      <c r="LW172" s="940"/>
      <c r="LX172" s="940"/>
      <c r="LY172" s="940"/>
      <c r="LZ172" s="940"/>
      <c r="MA172" s="940"/>
      <c r="MB172" s="940"/>
      <c r="MC172" s="940"/>
      <c r="MD172" s="940"/>
      <c r="ME172" s="940"/>
      <c r="MF172" s="940"/>
    </row>
    <row r="173" spans="1:344" s="462" customFormat="1" ht="15" hidden="1" customHeight="1" outlineLevel="1" x14ac:dyDescent="0.25">
      <c r="A173" s="1229">
        <v>43049</v>
      </c>
      <c r="B173" s="1229"/>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P173" s="932"/>
      <c r="DQ173" s="37"/>
      <c r="DR173" s="932"/>
      <c r="DS173" s="37"/>
      <c r="DT173" s="932"/>
      <c r="DU173" s="37"/>
      <c r="DV173" s="932"/>
      <c r="DW173" s="37"/>
      <c r="DX173" s="932"/>
      <c r="DY173" s="932"/>
      <c r="DZ173" s="932"/>
      <c r="EA173" s="932"/>
      <c r="EB173" s="37"/>
      <c r="EC173" s="37"/>
      <c r="EE173" s="941"/>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G173" s="938"/>
      <c r="II173" s="938"/>
      <c r="IK173" s="938"/>
      <c r="IM173" s="938"/>
      <c r="IO173" s="938"/>
      <c r="IQ173" s="938"/>
      <c r="IS173" s="938"/>
      <c r="IT173" s="938"/>
      <c r="IU173" s="938"/>
      <c r="IV173" s="938"/>
      <c r="IW173" s="938"/>
      <c r="IX173" s="938"/>
      <c r="IY173" s="938"/>
      <c r="IZ173" s="938"/>
      <c r="JA173" s="938"/>
      <c r="JB173" s="938"/>
      <c r="JC173" s="938"/>
      <c r="JD173" s="938"/>
      <c r="JE173" s="938"/>
      <c r="JF173" s="938"/>
      <c r="JG173" s="938"/>
      <c r="JH173" s="938"/>
      <c r="JI173" s="938"/>
      <c r="JJ173" s="938"/>
      <c r="JK173" s="938"/>
      <c r="JL173" s="938"/>
      <c r="JM173" s="938"/>
      <c r="JN173" s="938"/>
      <c r="JO173" s="938"/>
      <c r="JP173" s="938"/>
      <c r="JQ173" s="938"/>
      <c r="JR173" s="932"/>
      <c r="JS173" s="938"/>
      <c r="JU173" s="939"/>
      <c r="JV173" s="938"/>
      <c r="JW173" s="938"/>
      <c r="JX173" s="938"/>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KU173" s="940"/>
      <c r="KV173" s="940"/>
      <c r="KW173" s="940"/>
      <c r="KX173" s="940"/>
      <c r="KY173" s="940"/>
      <c r="KZ173" s="940"/>
      <c r="LA173" s="940"/>
      <c r="LB173" s="940"/>
      <c r="LC173" s="940"/>
      <c r="LD173" s="940"/>
      <c r="LE173" s="940"/>
      <c r="LF173" s="940"/>
      <c r="LG173" s="940"/>
      <c r="LH173" s="940"/>
      <c r="LI173" s="940"/>
      <c r="LJ173" s="940"/>
      <c r="LK173" s="940"/>
      <c r="LL173" s="940"/>
      <c r="LM173" s="940"/>
      <c r="LN173" s="940"/>
      <c r="LO173" s="940"/>
      <c r="LP173" s="940"/>
      <c r="LQ173" s="940"/>
      <c r="LR173" s="940"/>
      <c r="LS173" s="940"/>
      <c r="LT173" s="940"/>
      <c r="LU173" s="940"/>
      <c r="LV173" s="940"/>
      <c r="LW173" s="940"/>
      <c r="LX173" s="940"/>
      <c r="LY173" s="940"/>
      <c r="LZ173" s="940"/>
      <c r="MA173" s="940"/>
      <c r="MB173" s="940"/>
      <c r="MC173" s="940"/>
      <c r="MD173" s="940"/>
      <c r="ME173" s="940"/>
      <c r="MF173" s="940"/>
    </row>
    <row r="174" spans="1:344" s="462" customFormat="1" ht="15" hidden="1" customHeight="1" outlineLevel="1" x14ac:dyDescent="0.25">
      <c r="A174" s="1229">
        <v>43062</v>
      </c>
      <c r="B174" s="1229"/>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P174" s="932"/>
      <c r="DQ174" s="37"/>
      <c r="DR174" s="932"/>
      <c r="DS174" s="37"/>
      <c r="DT174" s="932"/>
      <c r="DU174" s="37"/>
      <c r="DV174" s="932"/>
      <c r="DW174" s="37"/>
      <c r="DX174" s="932"/>
      <c r="DY174" s="932"/>
      <c r="DZ174" s="932"/>
      <c r="EA174" s="932"/>
      <c r="EB174" s="37"/>
      <c r="EC174" s="37"/>
      <c r="EE174" s="941"/>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G174" s="938"/>
      <c r="II174" s="938"/>
      <c r="IK174" s="938"/>
      <c r="IM174" s="938"/>
      <c r="IO174" s="938"/>
      <c r="IQ174" s="938"/>
      <c r="IS174" s="938"/>
      <c r="IT174" s="938"/>
      <c r="IU174" s="938"/>
      <c r="IV174" s="938"/>
      <c r="IW174" s="938"/>
      <c r="IX174" s="938"/>
      <c r="IY174" s="938"/>
      <c r="IZ174" s="938"/>
      <c r="JA174" s="938"/>
      <c r="JB174" s="938"/>
      <c r="JC174" s="938"/>
      <c r="JD174" s="938"/>
      <c r="JE174" s="938"/>
      <c r="JF174" s="938"/>
      <c r="JG174" s="938"/>
      <c r="JH174" s="938"/>
      <c r="JI174" s="938"/>
      <c r="JJ174" s="938"/>
      <c r="JK174" s="938"/>
      <c r="JL174" s="938"/>
      <c r="JM174" s="938"/>
      <c r="JN174" s="938"/>
      <c r="JO174" s="938"/>
      <c r="JP174" s="938"/>
      <c r="JQ174" s="938"/>
      <c r="JR174" s="932"/>
      <c r="JS174" s="938"/>
      <c r="JU174" s="939"/>
      <c r="JV174" s="938"/>
      <c r="JW174" s="938"/>
      <c r="JX174" s="938"/>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KU174" s="940"/>
      <c r="KV174" s="940"/>
      <c r="KW174" s="940"/>
      <c r="KX174" s="940"/>
      <c r="KY174" s="940"/>
      <c r="KZ174" s="940"/>
      <c r="LA174" s="940"/>
      <c r="LB174" s="940"/>
      <c r="LC174" s="940"/>
      <c r="LD174" s="940"/>
      <c r="LE174" s="940"/>
      <c r="LF174" s="940"/>
      <c r="LG174" s="940"/>
      <c r="LH174" s="940"/>
      <c r="LI174" s="940"/>
      <c r="LJ174" s="940"/>
      <c r="LK174" s="940"/>
      <c r="LL174" s="940"/>
      <c r="LM174" s="940"/>
      <c r="LN174" s="940"/>
      <c r="LO174" s="940"/>
      <c r="LP174" s="940"/>
      <c r="LQ174" s="940"/>
      <c r="LR174" s="940"/>
      <c r="LS174" s="940"/>
      <c r="LT174" s="940"/>
      <c r="LU174" s="940"/>
      <c r="LV174" s="940"/>
      <c r="LW174" s="940"/>
      <c r="LX174" s="940"/>
      <c r="LY174" s="940"/>
      <c r="LZ174" s="940"/>
      <c r="MA174" s="940"/>
      <c r="MB174" s="940"/>
      <c r="MC174" s="940"/>
      <c r="MD174" s="940"/>
      <c r="ME174" s="940"/>
      <c r="MF174" s="940"/>
    </row>
    <row r="175" spans="1:344" s="462" customFormat="1" ht="15" hidden="1" customHeight="1" outlineLevel="1" x14ac:dyDescent="0.25">
      <c r="A175" s="1229">
        <v>43063</v>
      </c>
      <c r="B175" s="1229"/>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P175" s="932"/>
      <c r="DQ175" s="37"/>
      <c r="DR175" s="932"/>
      <c r="DS175" s="37"/>
      <c r="DT175" s="932"/>
      <c r="DU175" s="37"/>
      <c r="DV175" s="932"/>
      <c r="DW175" s="37"/>
      <c r="DX175" s="932"/>
      <c r="DY175" s="932"/>
      <c r="DZ175" s="932"/>
      <c r="EA175" s="932"/>
      <c r="EB175" s="37"/>
      <c r="EC175" s="37"/>
      <c r="EE175" s="941"/>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G175" s="938"/>
      <c r="II175" s="938"/>
      <c r="IK175" s="938"/>
      <c r="IM175" s="938"/>
      <c r="IO175" s="938"/>
      <c r="IQ175" s="938"/>
      <c r="IS175" s="938"/>
      <c r="IT175" s="938"/>
      <c r="IU175" s="938"/>
      <c r="IV175" s="938"/>
      <c r="IW175" s="938"/>
      <c r="IX175" s="938"/>
      <c r="IY175" s="938"/>
      <c r="IZ175" s="938"/>
      <c r="JA175" s="938"/>
      <c r="JB175" s="938"/>
      <c r="JC175" s="938"/>
      <c r="JD175" s="938"/>
      <c r="JE175" s="938"/>
      <c r="JF175" s="938"/>
      <c r="JG175" s="938"/>
      <c r="JH175" s="938"/>
      <c r="JI175" s="938"/>
      <c r="JJ175" s="938"/>
      <c r="JK175" s="938"/>
      <c r="JL175" s="938"/>
      <c r="JM175" s="938"/>
      <c r="JN175" s="938"/>
      <c r="JO175" s="938"/>
      <c r="JP175" s="938"/>
      <c r="JQ175" s="938"/>
      <c r="JR175" s="932"/>
      <c r="JS175" s="938"/>
      <c r="JU175" s="939"/>
      <c r="JV175" s="938"/>
      <c r="JW175" s="938"/>
      <c r="JX175" s="938"/>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KU175" s="940"/>
      <c r="KV175" s="940"/>
      <c r="KW175" s="940"/>
      <c r="KX175" s="940"/>
      <c r="KY175" s="940"/>
      <c r="KZ175" s="940"/>
      <c r="LA175" s="940"/>
      <c r="LB175" s="940"/>
      <c r="LC175" s="940"/>
      <c r="LD175" s="940"/>
      <c r="LE175" s="940"/>
      <c r="LF175" s="940"/>
      <c r="LG175" s="940"/>
      <c r="LH175" s="940"/>
      <c r="LI175" s="940"/>
      <c r="LJ175" s="940"/>
      <c r="LK175" s="940"/>
      <c r="LL175" s="940"/>
      <c r="LM175" s="940"/>
      <c r="LN175" s="940"/>
      <c r="LO175" s="940"/>
      <c r="LP175" s="940"/>
      <c r="LQ175" s="940"/>
      <c r="LR175" s="940"/>
      <c r="LS175" s="940"/>
      <c r="LT175" s="940"/>
      <c r="LU175" s="940"/>
      <c r="LV175" s="940"/>
      <c r="LW175" s="940"/>
      <c r="LX175" s="940"/>
      <c r="LY175" s="940"/>
      <c r="LZ175" s="940"/>
      <c r="MA175" s="940"/>
      <c r="MB175" s="940"/>
      <c r="MC175" s="940"/>
      <c r="MD175" s="940"/>
      <c r="ME175" s="940"/>
      <c r="MF175" s="940"/>
    </row>
    <row r="176" spans="1:344" s="462" customFormat="1" ht="15" hidden="1" customHeight="1" outlineLevel="1" x14ac:dyDescent="0.25">
      <c r="A176" s="1229">
        <v>43094</v>
      </c>
      <c r="B176" s="1229"/>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P176" s="932"/>
      <c r="DQ176" s="37"/>
      <c r="DR176" s="932"/>
      <c r="DS176" s="37"/>
      <c r="DT176" s="932"/>
      <c r="DU176" s="37"/>
      <c r="DV176" s="932"/>
      <c r="DW176" s="37"/>
      <c r="DX176" s="932"/>
      <c r="DY176" s="932"/>
      <c r="DZ176" s="932"/>
      <c r="EA176" s="932"/>
      <c r="EB176" s="37"/>
      <c r="EC176" s="37"/>
      <c r="EE176" s="941"/>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G176" s="938"/>
      <c r="II176" s="938"/>
      <c r="IK176" s="938"/>
      <c r="IM176" s="938"/>
      <c r="IO176" s="938"/>
      <c r="IQ176" s="938"/>
      <c r="IS176" s="938"/>
      <c r="IT176" s="938"/>
      <c r="IU176" s="938"/>
      <c r="IV176" s="938"/>
      <c r="IW176" s="938"/>
      <c r="IX176" s="938"/>
      <c r="IY176" s="938"/>
      <c r="IZ176" s="938"/>
      <c r="JA176" s="938"/>
      <c r="JB176" s="938"/>
      <c r="JC176" s="938"/>
      <c r="JD176" s="938"/>
      <c r="JE176" s="938"/>
      <c r="JF176" s="938"/>
      <c r="JG176" s="938"/>
      <c r="JH176" s="938"/>
      <c r="JI176" s="938"/>
      <c r="JJ176" s="938"/>
      <c r="JK176" s="938"/>
      <c r="JL176" s="938"/>
      <c r="JM176" s="938"/>
      <c r="JN176" s="938"/>
      <c r="JO176" s="938"/>
      <c r="JP176" s="938"/>
      <c r="JQ176" s="938"/>
      <c r="JR176" s="932"/>
      <c r="JS176" s="938"/>
      <c r="JU176" s="939"/>
      <c r="JV176" s="938"/>
      <c r="JW176" s="938"/>
      <c r="JX176" s="938"/>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KU176" s="940"/>
      <c r="KV176" s="940"/>
      <c r="KW176" s="940"/>
      <c r="KX176" s="940"/>
      <c r="KY176" s="940"/>
      <c r="KZ176" s="940"/>
      <c r="LA176" s="940"/>
      <c r="LB176" s="940"/>
      <c r="LC176" s="940"/>
      <c r="LD176" s="940"/>
      <c r="LE176" s="940"/>
      <c r="LF176" s="940"/>
      <c r="LG176" s="940"/>
      <c r="LH176" s="940"/>
      <c r="LI176" s="940"/>
      <c r="LJ176" s="940"/>
      <c r="LK176" s="940"/>
      <c r="LL176" s="940"/>
      <c r="LM176" s="940"/>
      <c r="LN176" s="940"/>
      <c r="LO176" s="940"/>
      <c r="LP176" s="940"/>
      <c r="LQ176" s="940"/>
      <c r="LR176" s="940"/>
      <c r="LS176" s="940"/>
      <c r="LT176" s="940"/>
      <c r="LU176" s="940"/>
      <c r="LV176" s="940"/>
      <c r="LW176" s="940"/>
      <c r="LX176" s="940"/>
      <c r="LY176" s="940"/>
      <c r="LZ176" s="940"/>
      <c r="MA176" s="940"/>
      <c r="MB176" s="940"/>
      <c r="MC176" s="940"/>
      <c r="MD176" s="940"/>
      <c r="ME176" s="940"/>
      <c r="MF176" s="940"/>
    </row>
    <row r="177" spans="1:344" s="462" customFormat="1" ht="15" hidden="1" customHeight="1" outlineLevel="1" x14ac:dyDescent="0.25">
      <c r="A177" s="1229">
        <v>43095</v>
      </c>
      <c r="B177" s="1229"/>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P177" s="932"/>
      <c r="DQ177" s="37"/>
      <c r="DR177" s="932"/>
      <c r="DS177" s="37"/>
      <c r="DT177" s="932"/>
      <c r="DU177" s="37"/>
      <c r="DV177" s="932"/>
      <c r="DW177" s="37"/>
      <c r="DX177" s="932"/>
      <c r="DY177" s="932"/>
      <c r="DZ177" s="932"/>
      <c r="EA177" s="932"/>
      <c r="EB177" s="37"/>
      <c r="EC177" s="37"/>
      <c r="EE177" s="941"/>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G177" s="938"/>
      <c r="II177" s="938"/>
      <c r="IK177" s="938"/>
      <c r="IM177" s="938"/>
      <c r="IO177" s="938"/>
      <c r="IQ177" s="938"/>
      <c r="IS177" s="938"/>
      <c r="IT177" s="938"/>
      <c r="IU177" s="938"/>
      <c r="IV177" s="938"/>
      <c r="IW177" s="938"/>
      <c r="IX177" s="938"/>
      <c r="IY177" s="938"/>
      <c r="IZ177" s="938"/>
      <c r="JA177" s="938"/>
      <c r="JB177" s="938"/>
      <c r="JC177" s="938"/>
      <c r="JD177" s="938"/>
      <c r="JE177" s="938"/>
      <c r="JF177" s="938"/>
      <c r="JG177" s="938"/>
      <c r="JH177" s="938"/>
      <c r="JI177" s="938"/>
      <c r="JJ177" s="938"/>
      <c r="JK177" s="938"/>
      <c r="JL177" s="938"/>
      <c r="JM177" s="938"/>
      <c r="JN177" s="938"/>
      <c r="JO177" s="938"/>
      <c r="JP177" s="938"/>
      <c r="JQ177" s="938"/>
      <c r="JR177" s="932"/>
      <c r="JS177" s="938"/>
      <c r="JU177" s="939"/>
      <c r="JV177" s="938"/>
      <c r="JW177" s="938"/>
      <c r="JX177" s="938"/>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KU177" s="940"/>
      <c r="KV177" s="940"/>
      <c r="KW177" s="940"/>
      <c r="KX177" s="940"/>
      <c r="KY177" s="940"/>
      <c r="KZ177" s="940"/>
      <c r="LA177" s="940"/>
      <c r="LB177" s="940"/>
      <c r="LC177" s="940"/>
      <c r="LD177" s="940"/>
      <c r="LE177" s="940"/>
      <c r="LF177" s="940"/>
      <c r="LG177" s="940"/>
      <c r="LH177" s="940"/>
      <c r="LI177" s="940"/>
      <c r="LJ177" s="940"/>
      <c r="LK177" s="940"/>
      <c r="LL177" s="940"/>
      <c r="LM177" s="940"/>
      <c r="LN177" s="940"/>
      <c r="LO177" s="940"/>
      <c r="LP177" s="940"/>
      <c r="LQ177" s="940"/>
      <c r="LR177" s="940"/>
      <c r="LS177" s="940"/>
      <c r="LT177" s="940"/>
      <c r="LU177" s="940"/>
      <c r="LV177" s="940"/>
      <c r="LW177" s="940"/>
      <c r="LX177" s="940"/>
      <c r="LY177" s="940"/>
      <c r="LZ177" s="940"/>
      <c r="MA177" s="940"/>
      <c r="MB177" s="940"/>
      <c r="MC177" s="940"/>
      <c r="MD177" s="940"/>
      <c r="ME177" s="940"/>
      <c r="MF177" s="940"/>
    </row>
    <row r="178" spans="1:344" s="462" customFormat="1" ht="15" hidden="1" customHeight="1" outlineLevel="1" x14ac:dyDescent="0.25">
      <c r="A178" s="1229">
        <v>43096</v>
      </c>
      <c r="B178" s="1229"/>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P178" s="932"/>
      <c r="DQ178" s="37"/>
      <c r="DR178" s="932"/>
      <c r="DS178" s="37"/>
      <c r="DT178" s="932"/>
      <c r="DU178" s="37"/>
      <c r="DV178" s="932"/>
      <c r="DW178" s="37"/>
      <c r="DX178" s="932"/>
      <c r="DY178" s="932"/>
      <c r="DZ178" s="932"/>
      <c r="EA178" s="932"/>
      <c r="EB178" s="37"/>
      <c r="EC178" s="37"/>
      <c r="EE178" s="941"/>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G178" s="938"/>
      <c r="II178" s="938"/>
      <c r="IK178" s="938"/>
      <c r="IM178" s="938"/>
      <c r="IO178" s="938"/>
      <c r="IQ178" s="938"/>
      <c r="IS178" s="938"/>
      <c r="IT178" s="938"/>
      <c r="IU178" s="938"/>
      <c r="IV178" s="938"/>
      <c r="IW178" s="938"/>
      <c r="IX178" s="938"/>
      <c r="IY178" s="938"/>
      <c r="IZ178" s="938"/>
      <c r="JA178" s="938"/>
      <c r="JB178" s="938"/>
      <c r="JC178" s="938"/>
      <c r="JD178" s="938"/>
      <c r="JE178" s="938"/>
      <c r="JF178" s="938"/>
      <c r="JG178" s="938"/>
      <c r="JH178" s="938"/>
      <c r="JI178" s="938"/>
      <c r="JJ178" s="938"/>
      <c r="JK178" s="938"/>
      <c r="JL178" s="938"/>
      <c r="JM178" s="938"/>
      <c r="JN178" s="938"/>
      <c r="JO178" s="938"/>
      <c r="JP178" s="938"/>
      <c r="JQ178" s="938"/>
      <c r="JR178" s="932"/>
      <c r="JS178" s="938"/>
      <c r="JU178" s="939"/>
      <c r="JV178" s="938"/>
      <c r="JW178" s="938"/>
      <c r="JX178" s="938"/>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KU178" s="940"/>
      <c r="KV178" s="940"/>
      <c r="KW178" s="940"/>
      <c r="KX178" s="940"/>
      <c r="KY178" s="940"/>
      <c r="KZ178" s="940"/>
      <c r="LA178" s="940"/>
      <c r="LB178" s="940"/>
      <c r="LC178" s="940"/>
      <c r="LD178" s="940"/>
      <c r="LE178" s="940"/>
      <c r="LF178" s="940"/>
      <c r="LG178" s="940"/>
      <c r="LH178" s="940"/>
      <c r="LI178" s="940"/>
      <c r="LJ178" s="940"/>
      <c r="LK178" s="940"/>
      <c r="LL178" s="940"/>
      <c r="LM178" s="940"/>
      <c r="LN178" s="940"/>
      <c r="LO178" s="940"/>
      <c r="LP178" s="940"/>
      <c r="LQ178" s="940"/>
      <c r="LR178" s="940"/>
      <c r="LS178" s="940"/>
      <c r="LT178" s="940"/>
      <c r="LU178" s="940"/>
      <c r="LV178" s="940"/>
      <c r="LW178" s="940"/>
      <c r="LX178" s="940"/>
      <c r="LY178" s="940"/>
      <c r="LZ178" s="940"/>
      <c r="MA178" s="940"/>
      <c r="MB178" s="940"/>
      <c r="MC178" s="940"/>
      <c r="MD178" s="940"/>
      <c r="ME178" s="940"/>
      <c r="MF178" s="940"/>
    </row>
    <row r="179" spans="1:344" s="462" customFormat="1" ht="15" hidden="1" customHeight="1" outlineLevel="1" x14ac:dyDescent="0.25">
      <c r="A179" s="1229">
        <v>43101</v>
      </c>
      <c r="B179" s="1229"/>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P179" s="932"/>
      <c r="DQ179" s="37"/>
      <c r="DR179" s="932"/>
      <c r="DS179" s="37"/>
      <c r="DT179" s="932"/>
      <c r="DU179" s="37"/>
      <c r="DV179" s="932"/>
      <c r="DW179" s="37"/>
      <c r="DX179" s="932"/>
      <c r="DY179" s="932"/>
      <c r="DZ179" s="932"/>
      <c r="EA179" s="932"/>
      <c r="EB179" s="37"/>
      <c r="EC179" s="37"/>
      <c r="EE179" s="941"/>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G179" s="938"/>
      <c r="II179" s="938"/>
      <c r="IK179" s="938"/>
      <c r="IM179" s="938"/>
      <c r="IO179" s="938"/>
      <c r="IQ179" s="938"/>
      <c r="IS179" s="938"/>
      <c r="IT179" s="938"/>
      <c r="IU179" s="938"/>
      <c r="IV179" s="938"/>
      <c r="IW179" s="938"/>
      <c r="IX179" s="938"/>
      <c r="IY179" s="938"/>
      <c r="IZ179" s="938"/>
      <c r="JA179" s="938"/>
      <c r="JB179" s="938"/>
      <c r="JC179" s="938"/>
      <c r="JD179" s="938"/>
      <c r="JE179" s="938"/>
      <c r="JF179" s="938"/>
      <c r="JG179" s="938"/>
      <c r="JH179" s="938"/>
      <c r="JI179" s="938"/>
      <c r="JJ179" s="938"/>
      <c r="JK179" s="938"/>
      <c r="JL179" s="938"/>
      <c r="JM179" s="938"/>
      <c r="JN179" s="938"/>
      <c r="JO179" s="938"/>
      <c r="JP179" s="938"/>
      <c r="JQ179" s="938"/>
      <c r="JR179" s="932"/>
      <c r="JS179" s="938"/>
      <c r="JU179" s="939"/>
      <c r="JV179" s="938"/>
      <c r="JW179" s="938"/>
      <c r="JX179" s="938"/>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KU179" s="940"/>
      <c r="KV179" s="940"/>
      <c r="KW179" s="940"/>
      <c r="KX179" s="940"/>
      <c r="KY179" s="940"/>
      <c r="KZ179" s="940"/>
      <c r="LA179" s="940"/>
      <c r="LB179" s="940"/>
      <c r="LC179" s="940"/>
      <c r="LD179" s="940"/>
      <c r="LE179" s="940"/>
      <c r="LF179" s="940"/>
      <c r="LG179" s="940"/>
      <c r="LH179" s="940"/>
      <c r="LI179" s="940"/>
      <c r="LJ179" s="940"/>
      <c r="LK179" s="940"/>
      <c r="LL179" s="940"/>
      <c r="LM179" s="940"/>
      <c r="LN179" s="940"/>
      <c r="LO179" s="940"/>
      <c r="LP179" s="940"/>
      <c r="LQ179" s="940"/>
      <c r="LR179" s="940"/>
      <c r="LS179" s="940"/>
      <c r="LT179" s="940"/>
      <c r="LU179" s="940"/>
      <c r="LV179" s="940"/>
      <c r="LW179" s="940"/>
      <c r="LX179" s="940"/>
      <c r="LY179" s="940"/>
      <c r="LZ179" s="940"/>
      <c r="MA179" s="940"/>
      <c r="MB179" s="940"/>
      <c r="MC179" s="940"/>
      <c r="MD179" s="940"/>
      <c r="ME179" s="940"/>
      <c r="MF179" s="940"/>
    </row>
    <row r="180" spans="1:344" s="462" customFormat="1" ht="15" hidden="1" customHeight="1" outlineLevel="1" x14ac:dyDescent="0.25">
      <c r="A180" s="1229">
        <v>43115</v>
      </c>
      <c r="B180" s="1229"/>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P180" s="932"/>
      <c r="DQ180" s="37"/>
      <c r="DR180" s="932"/>
      <c r="DS180" s="37"/>
      <c r="DT180" s="932"/>
      <c r="DU180" s="37"/>
      <c r="DV180" s="932"/>
      <c r="DW180" s="37"/>
      <c r="DX180" s="932"/>
      <c r="DY180" s="932"/>
      <c r="DZ180" s="932"/>
      <c r="EA180" s="932"/>
      <c r="EB180" s="37"/>
      <c r="EC180" s="37"/>
      <c r="EE180" s="941"/>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G180" s="938"/>
      <c r="II180" s="938"/>
      <c r="IK180" s="938"/>
      <c r="IM180" s="938"/>
      <c r="IO180" s="938"/>
      <c r="IQ180" s="938"/>
      <c r="IS180" s="938"/>
      <c r="IT180" s="938"/>
      <c r="IU180" s="938"/>
      <c r="IV180" s="938"/>
      <c r="IW180" s="938"/>
      <c r="IX180" s="938"/>
      <c r="IY180" s="938"/>
      <c r="IZ180" s="938"/>
      <c r="JA180" s="938"/>
      <c r="JB180" s="938"/>
      <c r="JC180" s="938"/>
      <c r="JD180" s="938"/>
      <c r="JE180" s="938"/>
      <c r="JF180" s="938"/>
      <c r="JG180" s="938"/>
      <c r="JH180" s="938"/>
      <c r="JI180" s="938"/>
      <c r="JJ180" s="938"/>
      <c r="JK180" s="938"/>
      <c r="JL180" s="938"/>
      <c r="JM180" s="938"/>
      <c r="JN180" s="938"/>
      <c r="JO180" s="938"/>
      <c r="JP180" s="938"/>
      <c r="JQ180" s="938"/>
      <c r="JR180" s="932"/>
      <c r="JS180" s="938"/>
      <c r="JU180" s="939"/>
      <c r="JV180" s="938"/>
      <c r="JW180" s="938"/>
      <c r="JX180" s="938"/>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KU180" s="940"/>
      <c r="KV180" s="940"/>
      <c r="KW180" s="940"/>
      <c r="KX180" s="940"/>
      <c r="KY180" s="940"/>
      <c r="KZ180" s="940"/>
      <c r="LA180" s="940"/>
      <c r="LB180" s="940"/>
      <c r="LC180" s="940"/>
      <c r="LD180" s="940"/>
      <c r="LE180" s="940"/>
      <c r="LF180" s="940"/>
      <c r="LG180" s="940"/>
      <c r="LH180" s="940"/>
      <c r="LI180" s="940"/>
      <c r="LJ180" s="940"/>
      <c r="LK180" s="940"/>
      <c r="LL180" s="940"/>
      <c r="LM180" s="940"/>
      <c r="LN180" s="940"/>
      <c r="LO180" s="940"/>
      <c r="LP180" s="940"/>
      <c r="LQ180" s="940"/>
      <c r="LR180" s="940"/>
      <c r="LS180" s="940"/>
      <c r="LT180" s="940"/>
      <c r="LU180" s="940"/>
      <c r="LV180" s="940"/>
      <c r="LW180" s="940"/>
      <c r="LX180" s="940"/>
      <c r="LY180" s="940"/>
      <c r="LZ180" s="940"/>
      <c r="MA180" s="940"/>
      <c r="MB180" s="940"/>
      <c r="MC180" s="940"/>
      <c r="MD180" s="940"/>
      <c r="ME180" s="940"/>
      <c r="MF180" s="940"/>
    </row>
    <row r="181" spans="1:344" s="462" customFormat="1" ht="15" hidden="1" customHeight="1" outlineLevel="1" x14ac:dyDescent="0.25">
      <c r="A181" s="1229">
        <v>43189</v>
      </c>
      <c r="B181" s="1229"/>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P181" s="932"/>
      <c r="DQ181" s="37"/>
      <c r="DR181" s="932"/>
      <c r="DS181" s="37"/>
      <c r="DT181" s="932"/>
      <c r="DU181" s="37"/>
      <c r="DV181" s="932"/>
      <c r="DW181" s="37"/>
      <c r="DX181" s="932"/>
      <c r="DY181" s="932"/>
      <c r="DZ181" s="932"/>
      <c r="EA181" s="932"/>
      <c r="EB181" s="37"/>
      <c r="EC181" s="37"/>
      <c r="EE181" s="941"/>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G181" s="938"/>
      <c r="II181" s="938"/>
      <c r="IK181" s="938"/>
      <c r="IM181" s="938"/>
      <c r="IO181" s="938"/>
      <c r="IQ181" s="938"/>
      <c r="IS181" s="938"/>
      <c r="IT181" s="938"/>
      <c r="IU181" s="938"/>
      <c r="IV181" s="938"/>
      <c r="IW181" s="938"/>
      <c r="IX181" s="938"/>
      <c r="IY181" s="938"/>
      <c r="IZ181" s="938"/>
      <c r="JA181" s="938"/>
      <c r="JB181" s="938"/>
      <c r="JC181" s="938"/>
      <c r="JD181" s="938"/>
      <c r="JE181" s="938"/>
      <c r="JF181" s="938"/>
      <c r="JG181" s="938"/>
      <c r="JH181" s="938"/>
      <c r="JI181" s="938"/>
      <c r="JJ181" s="938"/>
      <c r="JK181" s="938"/>
      <c r="JL181" s="938"/>
      <c r="JM181" s="938"/>
      <c r="JN181" s="938"/>
      <c r="JO181" s="938"/>
      <c r="JP181" s="938"/>
      <c r="JQ181" s="938"/>
      <c r="JR181" s="932"/>
      <c r="JS181" s="938"/>
      <c r="JU181" s="939"/>
      <c r="JV181" s="938"/>
      <c r="JW181" s="938"/>
      <c r="JX181" s="938"/>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KU181" s="940"/>
      <c r="KV181" s="940"/>
      <c r="KW181" s="940"/>
      <c r="KX181" s="940"/>
      <c r="KY181" s="940"/>
      <c r="KZ181" s="940"/>
      <c r="LA181" s="940"/>
      <c r="LB181" s="940"/>
      <c r="LC181" s="940"/>
      <c r="LD181" s="940"/>
      <c r="LE181" s="940"/>
      <c r="LF181" s="940"/>
      <c r="LG181" s="940"/>
      <c r="LH181" s="940"/>
      <c r="LI181" s="940"/>
      <c r="LJ181" s="940"/>
      <c r="LK181" s="940"/>
      <c r="LL181" s="940"/>
      <c r="LM181" s="940"/>
      <c r="LN181" s="940"/>
      <c r="LO181" s="940"/>
      <c r="LP181" s="940"/>
      <c r="LQ181" s="940"/>
      <c r="LR181" s="940"/>
      <c r="LS181" s="940"/>
      <c r="LT181" s="940"/>
      <c r="LU181" s="940"/>
      <c r="LV181" s="940"/>
      <c r="LW181" s="940"/>
      <c r="LX181" s="940"/>
      <c r="LY181" s="940"/>
      <c r="LZ181" s="940"/>
      <c r="MA181" s="940"/>
      <c r="MB181" s="940"/>
      <c r="MC181" s="940"/>
      <c r="MD181" s="940"/>
      <c r="ME181" s="940"/>
      <c r="MF181" s="940"/>
    </row>
    <row r="182" spans="1:344" s="462" customFormat="1" ht="15" hidden="1" customHeight="1" outlineLevel="1" x14ac:dyDescent="0.25">
      <c r="A182" s="1229">
        <v>43248</v>
      </c>
      <c r="B182" s="1229"/>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P182" s="932"/>
      <c r="DQ182" s="37"/>
      <c r="DR182" s="932"/>
      <c r="DS182" s="37"/>
      <c r="DT182" s="932"/>
      <c r="DU182" s="37"/>
      <c r="DV182" s="932"/>
      <c r="DW182" s="37"/>
      <c r="DX182" s="932"/>
      <c r="DY182" s="932"/>
      <c r="DZ182" s="932"/>
      <c r="EA182" s="932"/>
      <c r="EB182" s="37"/>
      <c r="EC182" s="37"/>
      <c r="EE182" s="941"/>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G182" s="938"/>
      <c r="II182" s="938"/>
      <c r="IK182" s="938"/>
      <c r="IM182" s="938"/>
      <c r="IO182" s="938"/>
      <c r="IQ182" s="938"/>
      <c r="IS182" s="938"/>
      <c r="IT182" s="938"/>
      <c r="IU182" s="938"/>
      <c r="IV182" s="938"/>
      <c r="IW182" s="938"/>
      <c r="IX182" s="938"/>
      <c r="IY182" s="938"/>
      <c r="IZ182" s="938"/>
      <c r="JA182" s="938"/>
      <c r="JB182" s="938"/>
      <c r="JC182" s="938"/>
      <c r="JD182" s="938"/>
      <c r="JE182" s="938"/>
      <c r="JF182" s="938"/>
      <c r="JG182" s="938"/>
      <c r="JH182" s="938"/>
      <c r="JI182" s="938"/>
      <c r="JJ182" s="938"/>
      <c r="JK182" s="938"/>
      <c r="JL182" s="938"/>
      <c r="JM182" s="938"/>
      <c r="JN182" s="938"/>
      <c r="JO182" s="938"/>
      <c r="JP182" s="938"/>
      <c r="JQ182" s="938"/>
      <c r="JR182" s="932"/>
      <c r="JS182" s="938"/>
      <c r="JU182" s="939"/>
      <c r="JV182" s="938"/>
      <c r="JW182" s="938"/>
      <c r="JX182" s="938"/>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KU182" s="940"/>
      <c r="KV182" s="940"/>
      <c r="KW182" s="940"/>
      <c r="KX182" s="940"/>
      <c r="KY182" s="940"/>
      <c r="KZ182" s="940"/>
      <c r="LA182" s="940"/>
      <c r="LB182" s="940"/>
      <c r="LC182" s="940"/>
      <c r="LD182" s="940"/>
      <c r="LE182" s="940"/>
      <c r="LF182" s="940"/>
      <c r="LG182" s="940"/>
      <c r="LH182" s="940"/>
      <c r="LI182" s="940"/>
      <c r="LJ182" s="940"/>
      <c r="LK182" s="940"/>
      <c r="LL182" s="940"/>
      <c r="LM182" s="940"/>
      <c r="LN182" s="940"/>
      <c r="LO182" s="940"/>
      <c r="LP182" s="940"/>
      <c r="LQ182" s="940"/>
      <c r="LR182" s="940"/>
      <c r="LS182" s="940"/>
      <c r="LT182" s="940"/>
      <c r="LU182" s="940"/>
      <c r="LV182" s="940"/>
      <c r="LW182" s="940"/>
      <c r="LX182" s="940"/>
      <c r="LY182" s="940"/>
      <c r="LZ182" s="940"/>
      <c r="MA182" s="940"/>
      <c r="MB182" s="940"/>
      <c r="MC182" s="940"/>
      <c r="MD182" s="940"/>
      <c r="ME182" s="940"/>
      <c r="MF182" s="940"/>
    </row>
    <row r="183" spans="1:344" s="462" customFormat="1" ht="15" hidden="1" customHeight="1" outlineLevel="1" x14ac:dyDescent="0.25">
      <c r="A183" s="1229">
        <v>43285</v>
      </c>
      <c r="B183" s="1229"/>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P183" s="932"/>
      <c r="DQ183" s="37"/>
      <c r="DR183" s="932"/>
      <c r="DS183" s="37"/>
      <c r="DT183" s="932"/>
      <c r="DU183" s="37"/>
      <c r="DV183" s="932"/>
      <c r="DW183" s="37"/>
      <c r="DX183" s="932"/>
      <c r="DY183" s="932"/>
      <c r="DZ183" s="932"/>
      <c r="EA183" s="932"/>
      <c r="EB183" s="37"/>
      <c r="EC183" s="37"/>
      <c r="EE183" s="941"/>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G183" s="938"/>
      <c r="II183" s="938"/>
      <c r="IK183" s="938"/>
      <c r="IM183" s="938"/>
      <c r="IO183" s="938"/>
      <c r="IQ183" s="938"/>
      <c r="IS183" s="938"/>
      <c r="IT183" s="938"/>
      <c r="IU183" s="938"/>
      <c r="IV183" s="938"/>
      <c r="IW183" s="938"/>
      <c r="IX183" s="938"/>
      <c r="IY183" s="938"/>
      <c r="IZ183" s="938"/>
      <c r="JA183" s="938"/>
      <c r="JB183" s="938"/>
      <c r="JC183" s="938"/>
      <c r="JD183" s="938"/>
      <c r="JE183" s="938"/>
      <c r="JF183" s="938"/>
      <c r="JG183" s="938"/>
      <c r="JH183" s="938"/>
      <c r="JI183" s="938"/>
      <c r="JJ183" s="938"/>
      <c r="JK183" s="938"/>
      <c r="JL183" s="938"/>
      <c r="JM183" s="938"/>
      <c r="JN183" s="938"/>
      <c r="JO183" s="938"/>
      <c r="JP183" s="938"/>
      <c r="JQ183" s="938"/>
      <c r="JR183" s="932"/>
      <c r="JS183" s="938"/>
      <c r="JU183" s="939"/>
      <c r="JV183" s="938"/>
      <c r="JW183" s="938"/>
      <c r="JX183" s="938"/>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KU183" s="940"/>
      <c r="KV183" s="940"/>
      <c r="KW183" s="940"/>
      <c r="KX183" s="940"/>
      <c r="KY183" s="940"/>
      <c r="KZ183" s="940"/>
      <c r="LA183" s="940"/>
      <c r="LB183" s="940"/>
      <c r="LC183" s="940"/>
      <c r="LD183" s="940"/>
      <c r="LE183" s="940"/>
      <c r="LF183" s="940"/>
      <c r="LG183" s="940"/>
      <c r="LH183" s="940"/>
      <c r="LI183" s="940"/>
      <c r="LJ183" s="940"/>
      <c r="LK183" s="940"/>
      <c r="LL183" s="940"/>
      <c r="LM183" s="940"/>
      <c r="LN183" s="940"/>
      <c r="LO183" s="940"/>
      <c r="LP183" s="940"/>
      <c r="LQ183" s="940"/>
      <c r="LR183" s="940"/>
      <c r="LS183" s="940"/>
      <c r="LT183" s="940"/>
      <c r="LU183" s="940"/>
      <c r="LV183" s="940"/>
      <c r="LW183" s="940"/>
      <c r="LX183" s="940"/>
      <c r="LY183" s="940"/>
      <c r="LZ183" s="940"/>
      <c r="MA183" s="940"/>
      <c r="MB183" s="940"/>
      <c r="MC183" s="940"/>
      <c r="MD183" s="940"/>
      <c r="ME183" s="940"/>
      <c r="MF183" s="940"/>
    </row>
    <row r="184" spans="1:344" s="462" customFormat="1" ht="15" hidden="1" customHeight="1" outlineLevel="1" x14ac:dyDescent="0.25">
      <c r="A184" s="1229">
        <v>43346</v>
      </c>
      <c r="B184" s="1229"/>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P184" s="932"/>
      <c r="DQ184" s="37"/>
      <c r="DR184" s="932"/>
      <c r="DS184" s="37"/>
      <c r="DT184" s="932"/>
      <c r="DU184" s="37"/>
      <c r="DV184" s="932"/>
      <c r="DW184" s="37"/>
      <c r="DX184" s="932"/>
      <c r="DY184" s="932"/>
      <c r="DZ184" s="932"/>
      <c r="EA184" s="932"/>
      <c r="EB184" s="37"/>
      <c r="EC184" s="37"/>
      <c r="EE184" s="941"/>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G184" s="938"/>
      <c r="II184" s="938"/>
      <c r="IK184" s="938"/>
      <c r="IM184" s="938"/>
      <c r="IO184" s="938"/>
      <c r="IQ184" s="938"/>
      <c r="IS184" s="938"/>
      <c r="IT184" s="938"/>
      <c r="IU184" s="938"/>
      <c r="IV184" s="938"/>
      <c r="IW184" s="938"/>
      <c r="IX184" s="938"/>
      <c r="IY184" s="938"/>
      <c r="IZ184" s="938"/>
      <c r="JA184" s="938"/>
      <c r="JB184" s="938"/>
      <c r="JC184" s="938"/>
      <c r="JD184" s="938"/>
      <c r="JE184" s="938"/>
      <c r="JF184" s="938"/>
      <c r="JG184" s="938"/>
      <c r="JH184" s="938"/>
      <c r="JI184" s="938"/>
      <c r="JJ184" s="938"/>
      <c r="JK184" s="938"/>
      <c r="JL184" s="938"/>
      <c r="JM184" s="938"/>
      <c r="JN184" s="938"/>
      <c r="JO184" s="938"/>
      <c r="JP184" s="938"/>
      <c r="JQ184" s="938"/>
      <c r="JR184" s="932"/>
      <c r="JS184" s="938"/>
      <c r="JU184" s="939"/>
      <c r="JV184" s="938"/>
      <c r="JW184" s="938"/>
      <c r="JX184" s="938"/>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KU184" s="940"/>
      <c r="KV184" s="940"/>
      <c r="KW184" s="940"/>
      <c r="KX184" s="940"/>
      <c r="KY184" s="940"/>
      <c r="KZ184" s="940"/>
      <c r="LA184" s="940"/>
      <c r="LB184" s="940"/>
      <c r="LC184" s="940"/>
      <c r="LD184" s="940"/>
      <c r="LE184" s="940"/>
      <c r="LF184" s="940"/>
      <c r="LG184" s="940"/>
      <c r="LH184" s="940"/>
      <c r="LI184" s="940"/>
      <c r="LJ184" s="940"/>
      <c r="LK184" s="940"/>
      <c r="LL184" s="940"/>
      <c r="LM184" s="940"/>
      <c r="LN184" s="940"/>
      <c r="LO184" s="940"/>
      <c r="LP184" s="940"/>
      <c r="LQ184" s="940"/>
      <c r="LR184" s="940"/>
      <c r="LS184" s="940"/>
      <c r="LT184" s="940"/>
      <c r="LU184" s="940"/>
      <c r="LV184" s="940"/>
      <c r="LW184" s="940"/>
      <c r="LX184" s="940"/>
      <c r="LY184" s="940"/>
      <c r="LZ184" s="940"/>
      <c r="MA184" s="940"/>
      <c r="MB184" s="940"/>
      <c r="MC184" s="940"/>
      <c r="MD184" s="940"/>
      <c r="ME184" s="940"/>
      <c r="MF184" s="940"/>
    </row>
    <row r="185" spans="1:344" s="462" customFormat="1" ht="15" hidden="1" customHeight="1" outlineLevel="1" x14ac:dyDescent="0.25">
      <c r="A185" s="1229">
        <v>43416</v>
      </c>
      <c r="B185" s="1229"/>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P185" s="932"/>
      <c r="DQ185" s="37"/>
      <c r="DR185" s="932"/>
      <c r="DS185" s="37"/>
      <c r="DT185" s="932"/>
      <c r="DU185" s="37"/>
      <c r="DV185" s="932"/>
      <c r="DW185" s="37"/>
      <c r="DX185" s="932"/>
      <c r="DY185" s="932"/>
      <c r="DZ185" s="932"/>
      <c r="EA185" s="932"/>
      <c r="EB185" s="37"/>
      <c r="EC185" s="37"/>
      <c r="EE185" s="941"/>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G185" s="938"/>
      <c r="II185" s="938"/>
      <c r="IK185" s="938"/>
      <c r="IM185" s="938"/>
      <c r="IO185" s="938"/>
      <c r="IQ185" s="938"/>
      <c r="IS185" s="938"/>
      <c r="IT185" s="938"/>
      <c r="IU185" s="938"/>
      <c r="IV185" s="938"/>
      <c r="IW185" s="938"/>
      <c r="IX185" s="938"/>
      <c r="IY185" s="938"/>
      <c r="IZ185" s="938"/>
      <c r="JA185" s="938"/>
      <c r="JB185" s="938"/>
      <c r="JC185" s="938"/>
      <c r="JD185" s="938"/>
      <c r="JE185" s="938"/>
      <c r="JF185" s="938"/>
      <c r="JG185" s="938"/>
      <c r="JH185" s="938"/>
      <c r="JI185" s="938"/>
      <c r="JJ185" s="938"/>
      <c r="JK185" s="938"/>
      <c r="JL185" s="938"/>
      <c r="JM185" s="938"/>
      <c r="JN185" s="938"/>
      <c r="JO185" s="938"/>
      <c r="JP185" s="938"/>
      <c r="JQ185" s="938"/>
      <c r="JR185" s="932"/>
      <c r="JS185" s="938"/>
      <c r="JU185" s="939"/>
      <c r="JV185" s="938"/>
      <c r="JW185" s="938"/>
      <c r="JX185" s="938"/>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KU185" s="940"/>
      <c r="KV185" s="940"/>
      <c r="KW185" s="940"/>
      <c r="KX185" s="940"/>
      <c r="KY185" s="940"/>
      <c r="KZ185" s="940"/>
      <c r="LA185" s="940"/>
      <c r="LB185" s="940"/>
      <c r="LC185" s="940"/>
      <c r="LD185" s="940"/>
      <c r="LE185" s="940"/>
      <c r="LF185" s="940"/>
      <c r="LG185" s="940"/>
      <c r="LH185" s="940"/>
      <c r="LI185" s="940"/>
      <c r="LJ185" s="940"/>
      <c r="LK185" s="940"/>
      <c r="LL185" s="940"/>
      <c r="LM185" s="940"/>
      <c r="LN185" s="940"/>
      <c r="LO185" s="940"/>
      <c r="LP185" s="940"/>
      <c r="LQ185" s="940"/>
      <c r="LR185" s="940"/>
      <c r="LS185" s="940"/>
      <c r="LT185" s="940"/>
      <c r="LU185" s="940"/>
      <c r="LV185" s="940"/>
      <c r="LW185" s="940"/>
      <c r="LX185" s="940"/>
      <c r="LY185" s="940"/>
      <c r="LZ185" s="940"/>
      <c r="MA185" s="940"/>
      <c r="MB185" s="940"/>
      <c r="MC185" s="940"/>
      <c r="MD185" s="940"/>
      <c r="ME185" s="940"/>
      <c r="MF185" s="940"/>
    </row>
    <row r="186" spans="1:344" s="462" customFormat="1" ht="15" hidden="1" customHeight="1" outlineLevel="1" x14ac:dyDescent="0.25">
      <c r="A186" s="1229">
        <v>43426</v>
      </c>
      <c r="B186" s="1229"/>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P186" s="932"/>
      <c r="DQ186" s="37"/>
      <c r="DR186" s="932"/>
      <c r="DS186" s="37"/>
      <c r="DT186" s="932"/>
      <c r="DU186" s="37"/>
      <c r="DV186" s="932"/>
      <c r="DW186" s="37"/>
      <c r="DX186" s="932"/>
      <c r="DY186" s="932"/>
      <c r="DZ186" s="932"/>
      <c r="EA186" s="932"/>
      <c r="EB186" s="37"/>
      <c r="EC186" s="37"/>
      <c r="EE186" s="941"/>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G186" s="938"/>
      <c r="II186" s="938"/>
      <c r="IK186" s="938"/>
      <c r="IM186" s="938"/>
      <c r="IO186" s="938"/>
      <c r="IQ186" s="938"/>
      <c r="IS186" s="938"/>
      <c r="IT186" s="938"/>
      <c r="IU186" s="938"/>
      <c r="IV186" s="938"/>
      <c r="IW186" s="938"/>
      <c r="IX186" s="938"/>
      <c r="IY186" s="938"/>
      <c r="IZ186" s="938"/>
      <c r="JA186" s="938"/>
      <c r="JB186" s="938"/>
      <c r="JC186" s="938"/>
      <c r="JD186" s="938"/>
      <c r="JE186" s="938"/>
      <c r="JF186" s="938"/>
      <c r="JG186" s="938"/>
      <c r="JH186" s="938"/>
      <c r="JI186" s="938"/>
      <c r="JJ186" s="938"/>
      <c r="JK186" s="938"/>
      <c r="JL186" s="938"/>
      <c r="JM186" s="938"/>
      <c r="JN186" s="938"/>
      <c r="JO186" s="938"/>
      <c r="JP186" s="938"/>
      <c r="JQ186" s="938"/>
      <c r="JR186" s="932"/>
      <c r="JS186" s="938"/>
      <c r="JU186" s="939"/>
      <c r="JV186" s="938"/>
      <c r="JW186" s="938"/>
      <c r="JX186" s="938"/>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KU186" s="940"/>
      <c r="KV186" s="940"/>
      <c r="KW186" s="940"/>
      <c r="KX186" s="940"/>
      <c r="KY186" s="940"/>
      <c r="KZ186" s="940"/>
      <c r="LA186" s="940"/>
      <c r="LB186" s="940"/>
      <c r="LC186" s="940"/>
      <c r="LD186" s="940"/>
      <c r="LE186" s="940"/>
      <c r="LF186" s="940"/>
      <c r="LG186" s="940"/>
      <c r="LH186" s="940"/>
      <c r="LI186" s="940"/>
      <c r="LJ186" s="940"/>
      <c r="LK186" s="940"/>
      <c r="LL186" s="940"/>
      <c r="LM186" s="940"/>
      <c r="LN186" s="940"/>
      <c r="LO186" s="940"/>
      <c r="LP186" s="940"/>
      <c r="LQ186" s="940"/>
      <c r="LR186" s="940"/>
      <c r="LS186" s="940"/>
      <c r="LT186" s="940"/>
      <c r="LU186" s="940"/>
      <c r="LV186" s="940"/>
      <c r="LW186" s="940"/>
      <c r="LX186" s="940"/>
      <c r="LY186" s="940"/>
      <c r="LZ186" s="940"/>
      <c r="MA186" s="940"/>
      <c r="MB186" s="940"/>
      <c r="MC186" s="940"/>
      <c r="MD186" s="940"/>
      <c r="ME186" s="940"/>
      <c r="MF186" s="940"/>
    </row>
    <row r="187" spans="1:344" s="462" customFormat="1" ht="15" hidden="1" customHeight="1" outlineLevel="1" x14ac:dyDescent="0.25">
      <c r="A187" s="1229">
        <v>43427</v>
      </c>
      <c r="B187" s="1229"/>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P187" s="932"/>
      <c r="DQ187" s="37"/>
      <c r="DR187" s="932"/>
      <c r="DS187" s="37"/>
      <c r="DT187" s="932"/>
      <c r="DU187" s="37"/>
      <c r="DV187" s="932"/>
      <c r="DW187" s="37"/>
      <c r="DX187" s="932"/>
      <c r="DY187" s="932"/>
      <c r="DZ187" s="932"/>
      <c r="EA187" s="932"/>
      <c r="EB187" s="37"/>
      <c r="EC187" s="37"/>
      <c r="EE187" s="941"/>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G187" s="938"/>
      <c r="II187" s="938"/>
      <c r="IK187" s="938"/>
      <c r="IM187" s="938"/>
      <c r="IO187" s="938"/>
      <c r="IQ187" s="938"/>
      <c r="IS187" s="938"/>
      <c r="IT187" s="938"/>
      <c r="IU187" s="938"/>
      <c r="IV187" s="938"/>
      <c r="IW187" s="938"/>
      <c r="IX187" s="938"/>
      <c r="IY187" s="938"/>
      <c r="IZ187" s="938"/>
      <c r="JA187" s="938"/>
      <c r="JB187" s="938"/>
      <c r="JC187" s="938"/>
      <c r="JD187" s="938"/>
      <c r="JE187" s="938"/>
      <c r="JF187" s="938"/>
      <c r="JG187" s="938"/>
      <c r="JH187" s="938"/>
      <c r="JI187" s="938"/>
      <c r="JJ187" s="938"/>
      <c r="JK187" s="938"/>
      <c r="JL187" s="938"/>
      <c r="JM187" s="938"/>
      <c r="JN187" s="938"/>
      <c r="JO187" s="938"/>
      <c r="JP187" s="938"/>
      <c r="JQ187" s="938"/>
      <c r="JR187" s="932"/>
      <c r="JS187" s="938"/>
      <c r="JU187" s="939"/>
      <c r="JV187" s="938"/>
      <c r="JW187" s="938"/>
      <c r="JX187" s="938"/>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KU187" s="940"/>
      <c r="KV187" s="940"/>
      <c r="KW187" s="940"/>
      <c r="KX187" s="940"/>
      <c r="KY187" s="940"/>
      <c r="KZ187" s="940"/>
      <c r="LA187" s="940"/>
      <c r="LB187" s="940"/>
      <c r="LC187" s="940"/>
      <c r="LD187" s="940"/>
      <c r="LE187" s="940"/>
      <c r="LF187" s="940"/>
      <c r="LG187" s="940"/>
      <c r="LH187" s="940"/>
      <c r="LI187" s="940"/>
      <c r="LJ187" s="940"/>
      <c r="LK187" s="940"/>
      <c r="LL187" s="940"/>
      <c r="LM187" s="940"/>
      <c r="LN187" s="940"/>
      <c r="LO187" s="940"/>
      <c r="LP187" s="940"/>
      <c r="LQ187" s="940"/>
      <c r="LR187" s="940"/>
      <c r="LS187" s="940"/>
      <c r="LT187" s="940"/>
      <c r="LU187" s="940"/>
      <c r="LV187" s="940"/>
      <c r="LW187" s="940"/>
      <c r="LX187" s="940"/>
      <c r="LY187" s="940"/>
      <c r="LZ187" s="940"/>
      <c r="MA187" s="940"/>
      <c r="MB187" s="940"/>
      <c r="MC187" s="940"/>
      <c r="MD187" s="940"/>
      <c r="ME187" s="940"/>
      <c r="MF187" s="940"/>
    </row>
    <row r="188" spans="1:344" s="462" customFormat="1" ht="15" hidden="1" customHeight="1" outlineLevel="1" x14ac:dyDescent="0.25">
      <c r="A188" s="1229">
        <v>43458</v>
      </c>
      <c r="B188" s="1229"/>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P188" s="932"/>
      <c r="DQ188" s="37"/>
      <c r="DR188" s="932"/>
      <c r="DS188" s="37"/>
      <c r="DT188" s="932"/>
      <c r="DU188" s="37"/>
      <c r="DV188" s="932"/>
      <c r="DW188" s="37"/>
      <c r="DX188" s="932"/>
      <c r="DY188" s="932"/>
      <c r="DZ188" s="932"/>
      <c r="EA188" s="932"/>
      <c r="EB188" s="37"/>
      <c r="EC188" s="37"/>
      <c r="EE188" s="941"/>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G188" s="938"/>
      <c r="II188" s="938"/>
      <c r="IK188" s="938"/>
      <c r="IM188" s="938"/>
      <c r="IO188" s="938"/>
      <c r="IQ188" s="938"/>
      <c r="IS188" s="938"/>
      <c r="IT188" s="938"/>
      <c r="IU188" s="938"/>
      <c r="IV188" s="938"/>
      <c r="IW188" s="938"/>
      <c r="IX188" s="938"/>
      <c r="IY188" s="938"/>
      <c r="IZ188" s="938"/>
      <c r="JA188" s="938"/>
      <c r="JB188" s="938"/>
      <c r="JC188" s="938"/>
      <c r="JD188" s="938"/>
      <c r="JE188" s="938"/>
      <c r="JF188" s="938"/>
      <c r="JG188" s="938"/>
      <c r="JH188" s="938"/>
      <c r="JI188" s="938"/>
      <c r="JJ188" s="938"/>
      <c r="JK188" s="938"/>
      <c r="JL188" s="938"/>
      <c r="JM188" s="938"/>
      <c r="JN188" s="938"/>
      <c r="JO188" s="938"/>
      <c r="JP188" s="938"/>
      <c r="JQ188" s="938"/>
      <c r="JR188" s="932"/>
      <c r="JS188" s="938"/>
      <c r="JU188" s="939"/>
      <c r="JV188" s="938"/>
      <c r="JW188" s="938"/>
      <c r="JX188" s="938"/>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KU188" s="940"/>
      <c r="KV188" s="940"/>
      <c r="KW188" s="940"/>
      <c r="KX188" s="940"/>
      <c r="KY188" s="940"/>
      <c r="KZ188" s="940"/>
      <c r="LA188" s="940"/>
      <c r="LB188" s="940"/>
      <c r="LC188" s="940"/>
      <c r="LD188" s="940"/>
      <c r="LE188" s="940"/>
      <c r="LF188" s="940"/>
      <c r="LG188" s="940"/>
      <c r="LH188" s="940"/>
      <c r="LI188" s="940"/>
      <c r="LJ188" s="940"/>
      <c r="LK188" s="940"/>
      <c r="LL188" s="940"/>
      <c r="LM188" s="940"/>
      <c r="LN188" s="940"/>
      <c r="LO188" s="940"/>
      <c r="LP188" s="940"/>
      <c r="LQ188" s="940"/>
      <c r="LR188" s="940"/>
      <c r="LS188" s="940"/>
      <c r="LT188" s="940"/>
      <c r="LU188" s="940"/>
      <c r="LV188" s="940"/>
      <c r="LW188" s="940"/>
      <c r="LX188" s="940"/>
      <c r="LY188" s="940"/>
      <c r="LZ188" s="940"/>
      <c r="MA188" s="940"/>
      <c r="MB188" s="940"/>
      <c r="MC188" s="940"/>
      <c r="MD188" s="940"/>
      <c r="ME188" s="940"/>
      <c r="MF188" s="940"/>
    </row>
    <row r="189" spans="1:344" s="462" customFormat="1" ht="15" hidden="1" customHeight="1" outlineLevel="1" x14ac:dyDescent="0.25">
      <c r="A189" s="1229">
        <v>17892</v>
      </c>
      <c r="B189" s="1229"/>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P189" s="932"/>
      <c r="DQ189" s="37"/>
      <c r="DR189" s="932"/>
      <c r="DS189" s="37"/>
      <c r="DT189" s="932"/>
      <c r="DU189" s="37"/>
      <c r="DV189" s="932"/>
      <c r="DW189" s="37"/>
      <c r="DX189" s="932"/>
      <c r="DY189" s="932"/>
      <c r="DZ189" s="932"/>
      <c r="EA189" s="932"/>
      <c r="EB189" s="37"/>
      <c r="EC189" s="37"/>
      <c r="EE189" s="941"/>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G189" s="938"/>
      <c r="II189" s="938"/>
      <c r="IK189" s="938"/>
      <c r="IM189" s="938"/>
      <c r="IO189" s="938"/>
      <c r="IQ189" s="938"/>
      <c r="IS189" s="938"/>
      <c r="IT189" s="938"/>
      <c r="IU189" s="938"/>
      <c r="IV189" s="938"/>
      <c r="IW189" s="938"/>
      <c r="IX189" s="938"/>
      <c r="IY189" s="938"/>
      <c r="IZ189" s="938"/>
      <c r="JA189" s="938"/>
      <c r="JB189" s="938"/>
      <c r="JC189" s="938"/>
      <c r="JD189" s="938"/>
      <c r="JE189" s="938"/>
      <c r="JF189" s="938"/>
      <c r="JG189" s="938"/>
      <c r="JH189" s="938"/>
      <c r="JI189" s="938"/>
      <c r="JJ189" s="938"/>
      <c r="JK189" s="938"/>
      <c r="JL189" s="938"/>
      <c r="JM189" s="938"/>
      <c r="JN189" s="938"/>
      <c r="JO189" s="938"/>
      <c r="JP189" s="938"/>
      <c r="JQ189" s="938"/>
      <c r="JR189" s="932"/>
      <c r="JS189" s="938"/>
      <c r="JU189" s="939"/>
      <c r="JV189" s="938"/>
      <c r="JW189" s="938"/>
      <c r="JX189" s="938"/>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KU189" s="940"/>
      <c r="KV189" s="940"/>
      <c r="KW189" s="940"/>
      <c r="KX189" s="940"/>
      <c r="KY189" s="940"/>
      <c r="KZ189" s="940"/>
      <c r="LA189" s="940"/>
      <c r="LB189" s="940"/>
      <c r="LC189" s="940"/>
      <c r="LD189" s="940"/>
      <c r="LE189" s="940"/>
      <c r="LF189" s="940"/>
      <c r="LG189" s="940"/>
      <c r="LH189" s="940"/>
      <c r="LI189" s="940"/>
      <c r="LJ189" s="940"/>
      <c r="LK189" s="940"/>
      <c r="LL189" s="940"/>
      <c r="LM189" s="940"/>
      <c r="LN189" s="940"/>
      <c r="LO189" s="940"/>
      <c r="LP189" s="940"/>
      <c r="LQ189" s="940"/>
      <c r="LR189" s="940"/>
      <c r="LS189" s="940"/>
      <c r="LT189" s="940"/>
      <c r="LU189" s="940"/>
      <c r="LV189" s="940"/>
      <c r="LW189" s="940"/>
      <c r="LX189" s="940"/>
      <c r="LY189" s="940"/>
      <c r="LZ189" s="940"/>
      <c r="MA189" s="940"/>
      <c r="MB189" s="940"/>
      <c r="MC189" s="940"/>
      <c r="MD189" s="940"/>
      <c r="ME189" s="940"/>
      <c r="MF189" s="940"/>
    </row>
    <row r="190" spans="1:344" s="462" customFormat="1" ht="15" hidden="1" customHeight="1" outlineLevel="1" x14ac:dyDescent="0.25">
      <c r="A190" s="1229">
        <v>43460</v>
      </c>
      <c r="B190" s="1229"/>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P190" s="932"/>
      <c r="DQ190" s="37"/>
      <c r="DR190" s="932"/>
      <c r="DS190" s="37"/>
      <c r="DT190" s="932"/>
      <c r="DU190" s="37"/>
      <c r="DV190" s="932"/>
      <c r="DW190" s="37"/>
      <c r="DX190" s="932"/>
      <c r="DY190" s="932"/>
      <c r="DZ190" s="932"/>
      <c r="EA190" s="932"/>
      <c r="EB190" s="37"/>
      <c r="EC190" s="37"/>
      <c r="EE190" s="941"/>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G190" s="938"/>
      <c r="II190" s="938"/>
      <c r="IK190" s="938"/>
      <c r="IM190" s="938"/>
      <c r="IO190" s="938"/>
      <c r="IQ190" s="938"/>
      <c r="IS190" s="938"/>
      <c r="IT190" s="938"/>
      <c r="IU190" s="938"/>
      <c r="IV190" s="938"/>
      <c r="IW190" s="938"/>
      <c r="IX190" s="938"/>
      <c r="IY190" s="938"/>
      <c r="IZ190" s="938"/>
      <c r="JA190" s="938"/>
      <c r="JB190" s="938"/>
      <c r="JC190" s="938"/>
      <c r="JD190" s="938"/>
      <c r="JE190" s="938"/>
      <c r="JF190" s="938"/>
      <c r="JG190" s="938"/>
      <c r="JH190" s="938"/>
      <c r="JI190" s="938"/>
      <c r="JJ190" s="938"/>
      <c r="JK190" s="938"/>
      <c r="JL190" s="938"/>
      <c r="JM190" s="938"/>
      <c r="JN190" s="938"/>
      <c r="JO190" s="938"/>
      <c r="JP190" s="938"/>
      <c r="JQ190" s="938"/>
      <c r="JR190" s="932"/>
      <c r="JS190" s="938"/>
      <c r="JU190" s="939"/>
      <c r="JV190" s="938"/>
      <c r="JW190" s="938"/>
      <c r="JX190" s="938"/>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KU190" s="940"/>
      <c r="KV190" s="940"/>
      <c r="KW190" s="940"/>
      <c r="KX190" s="940"/>
      <c r="KY190" s="940"/>
      <c r="KZ190" s="940"/>
      <c r="LA190" s="940"/>
      <c r="LB190" s="940"/>
      <c r="LC190" s="940"/>
      <c r="LD190" s="940"/>
      <c r="LE190" s="940"/>
      <c r="LF190" s="940"/>
      <c r="LG190" s="940"/>
      <c r="LH190" s="940"/>
      <c r="LI190" s="940"/>
      <c r="LJ190" s="940"/>
      <c r="LK190" s="940"/>
      <c r="LL190" s="940"/>
      <c r="LM190" s="940"/>
      <c r="LN190" s="940"/>
      <c r="LO190" s="940"/>
      <c r="LP190" s="940"/>
      <c r="LQ190" s="940"/>
      <c r="LR190" s="940"/>
      <c r="LS190" s="940"/>
      <c r="LT190" s="940"/>
      <c r="LU190" s="940"/>
      <c r="LV190" s="940"/>
      <c r="LW190" s="940"/>
      <c r="LX190" s="940"/>
      <c r="LY190" s="940"/>
      <c r="LZ190" s="940"/>
      <c r="MA190" s="940"/>
      <c r="MB190" s="940"/>
      <c r="MC190" s="940"/>
      <c r="MD190" s="940"/>
      <c r="ME190" s="940"/>
      <c r="MF190" s="940"/>
    </row>
    <row r="191" spans="1:344" s="462" customFormat="1" ht="15" hidden="1" customHeight="1" outlineLevel="1" x14ac:dyDescent="0.25">
      <c r="A191" s="1229">
        <v>43466</v>
      </c>
      <c r="B191" s="1229"/>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P191" s="932"/>
      <c r="DQ191" s="37"/>
      <c r="DR191" s="932"/>
      <c r="DS191" s="37"/>
      <c r="DT191" s="932"/>
      <c r="DU191" s="37"/>
      <c r="DV191" s="932"/>
      <c r="DW191" s="37"/>
      <c r="DX191" s="932"/>
      <c r="DY191" s="932"/>
      <c r="DZ191" s="932"/>
      <c r="EA191" s="932"/>
      <c r="EB191" s="37"/>
      <c r="EC191" s="37"/>
      <c r="EE191" s="941"/>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G191" s="938"/>
      <c r="II191" s="938"/>
      <c r="IK191" s="938"/>
      <c r="IM191" s="938"/>
      <c r="IO191" s="938"/>
      <c r="IQ191" s="938"/>
      <c r="IS191" s="938"/>
      <c r="IT191" s="938"/>
      <c r="IU191" s="938"/>
      <c r="IV191" s="938"/>
      <c r="IW191" s="938"/>
      <c r="IX191" s="938"/>
      <c r="IY191" s="938"/>
      <c r="IZ191" s="938"/>
      <c r="JA191" s="938"/>
      <c r="JB191" s="938"/>
      <c r="JC191" s="938"/>
      <c r="JD191" s="938"/>
      <c r="JE191" s="938"/>
      <c r="JF191" s="938"/>
      <c r="JG191" s="938"/>
      <c r="JH191" s="938"/>
      <c r="JI191" s="938"/>
      <c r="JJ191" s="938"/>
      <c r="JK191" s="938"/>
      <c r="JL191" s="938"/>
      <c r="JM191" s="938"/>
      <c r="JN191" s="938"/>
      <c r="JO191" s="938"/>
      <c r="JP191" s="938"/>
      <c r="JQ191" s="938"/>
      <c r="JR191" s="932"/>
      <c r="JS191" s="938"/>
      <c r="JU191" s="939"/>
      <c r="JV191" s="938"/>
      <c r="JW191" s="938"/>
      <c r="JX191" s="938"/>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KU191" s="940"/>
      <c r="KV191" s="940"/>
      <c r="KW191" s="940"/>
      <c r="KX191" s="940"/>
      <c r="KY191" s="940"/>
      <c r="KZ191" s="940"/>
      <c r="LA191" s="940"/>
      <c r="LB191" s="940"/>
      <c r="LC191" s="940"/>
      <c r="LD191" s="940"/>
      <c r="LE191" s="940"/>
      <c r="LF191" s="940"/>
      <c r="LG191" s="940"/>
      <c r="LH191" s="940"/>
      <c r="LI191" s="940"/>
      <c r="LJ191" s="940"/>
      <c r="LK191" s="940"/>
      <c r="LL191" s="940"/>
      <c r="LM191" s="940"/>
      <c r="LN191" s="940"/>
      <c r="LO191" s="940"/>
      <c r="LP191" s="940"/>
      <c r="LQ191" s="940"/>
      <c r="LR191" s="940"/>
      <c r="LS191" s="940"/>
      <c r="LT191" s="940"/>
      <c r="LU191" s="940"/>
      <c r="LV191" s="940"/>
      <c r="LW191" s="940"/>
      <c r="LX191" s="940"/>
      <c r="LY191" s="940"/>
      <c r="LZ191" s="940"/>
      <c r="MA191" s="940"/>
      <c r="MB191" s="940"/>
      <c r="MC191" s="940"/>
      <c r="MD191" s="940"/>
      <c r="ME191" s="940"/>
      <c r="MF191" s="940"/>
    </row>
    <row r="192" spans="1:344" s="462" customFormat="1" ht="15" hidden="1" customHeight="1" outlineLevel="1" x14ac:dyDescent="0.25">
      <c r="A192" s="1229">
        <v>43486</v>
      </c>
      <c r="B192" s="1229"/>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P192" s="932"/>
      <c r="DQ192" s="37"/>
      <c r="DR192" s="932"/>
      <c r="DS192" s="37"/>
      <c r="DT192" s="932"/>
      <c r="DU192" s="37"/>
      <c r="DV192" s="932"/>
      <c r="DW192" s="37"/>
      <c r="DX192" s="932"/>
      <c r="DY192" s="932"/>
      <c r="DZ192" s="932"/>
      <c r="EA192" s="932"/>
      <c r="EB192" s="37"/>
      <c r="EC192" s="37"/>
      <c r="EE192" s="941"/>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G192" s="938"/>
      <c r="II192" s="938"/>
      <c r="IK192" s="938"/>
      <c r="IM192" s="938"/>
      <c r="IO192" s="938"/>
      <c r="IQ192" s="938"/>
      <c r="IS192" s="938"/>
      <c r="IT192" s="938"/>
      <c r="IU192" s="938"/>
      <c r="IV192" s="938"/>
      <c r="IW192" s="938"/>
      <c r="IX192" s="938"/>
      <c r="IY192" s="938"/>
      <c r="IZ192" s="938"/>
      <c r="JA192" s="938"/>
      <c r="JB192" s="938"/>
      <c r="JC192" s="938"/>
      <c r="JD192" s="938"/>
      <c r="JE192" s="938"/>
      <c r="JF192" s="938"/>
      <c r="JG192" s="938"/>
      <c r="JH192" s="938"/>
      <c r="JI192" s="938"/>
      <c r="JJ192" s="938"/>
      <c r="JK192" s="938"/>
      <c r="JL192" s="938"/>
      <c r="JM192" s="938"/>
      <c r="JN192" s="938"/>
      <c r="JO192" s="938"/>
      <c r="JP192" s="938"/>
      <c r="JQ192" s="938"/>
      <c r="JR192" s="932"/>
      <c r="JS192" s="938"/>
      <c r="JU192" s="939"/>
      <c r="JV192" s="938"/>
      <c r="JW192" s="938"/>
      <c r="JX192" s="938"/>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KU192" s="940"/>
      <c r="KV192" s="940"/>
      <c r="KW192" s="940"/>
      <c r="KX192" s="940"/>
      <c r="KY192" s="940"/>
      <c r="KZ192" s="940"/>
      <c r="LA192" s="940"/>
      <c r="LB192" s="940"/>
      <c r="LC192" s="940"/>
      <c r="LD192" s="940"/>
      <c r="LE192" s="940"/>
      <c r="LF192" s="940"/>
      <c r="LG192" s="940"/>
      <c r="LH192" s="940"/>
      <c r="LI192" s="940"/>
      <c r="LJ192" s="940"/>
      <c r="LK192" s="940"/>
      <c r="LL192" s="940"/>
      <c r="LM192" s="940"/>
      <c r="LN192" s="940"/>
      <c r="LO192" s="940"/>
      <c r="LP192" s="940"/>
      <c r="LQ192" s="940"/>
      <c r="LR192" s="940"/>
      <c r="LS192" s="940"/>
      <c r="LT192" s="940"/>
      <c r="LU192" s="940"/>
      <c r="LV192" s="940"/>
      <c r="LW192" s="940"/>
      <c r="LX192" s="940"/>
      <c r="LY192" s="940"/>
      <c r="LZ192" s="940"/>
      <c r="MA192" s="940"/>
      <c r="MB192" s="940"/>
      <c r="MC192" s="940"/>
      <c r="MD192" s="940"/>
      <c r="ME192" s="940"/>
      <c r="MF192" s="940"/>
    </row>
    <row r="193" spans="1:380" s="462" customFormat="1" ht="15" hidden="1" customHeight="1" outlineLevel="1" x14ac:dyDescent="0.25">
      <c r="A193" s="1229">
        <v>43574</v>
      </c>
      <c r="B193" s="1229"/>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P193" s="932"/>
      <c r="DQ193" s="37"/>
      <c r="DR193" s="932"/>
      <c r="DS193" s="37"/>
      <c r="DT193" s="932"/>
      <c r="DU193" s="37"/>
      <c r="DV193" s="932"/>
      <c r="DW193" s="37"/>
      <c r="DX193" s="932"/>
      <c r="DY193" s="932"/>
      <c r="DZ193" s="932"/>
      <c r="EA193" s="932"/>
      <c r="EB193" s="37"/>
      <c r="EC193" s="37"/>
      <c r="EE193" s="941"/>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G193" s="938"/>
      <c r="II193" s="938"/>
      <c r="IK193" s="938"/>
      <c r="IM193" s="938"/>
      <c r="IO193" s="938"/>
      <c r="IQ193" s="938"/>
      <c r="IS193" s="938"/>
      <c r="IT193" s="938"/>
      <c r="IU193" s="938"/>
      <c r="IV193" s="938"/>
      <c r="IW193" s="938"/>
      <c r="IX193" s="938"/>
      <c r="IY193" s="938"/>
      <c r="IZ193" s="938"/>
      <c r="JA193" s="938"/>
      <c r="JB193" s="938"/>
      <c r="JC193" s="938"/>
      <c r="JD193" s="938"/>
      <c r="JE193" s="938"/>
      <c r="JF193" s="938"/>
      <c r="JG193" s="938"/>
      <c r="JH193" s="938"/>
      <c r="JI193" s="938"/>
      <c r="JJ193" s="938"/>
      <c r="JK193" s="938"/>
      <c r="JL193" s="938"/>
      <c r="JM193" s="938"/>
      <c r="JN193" s="938"/>
      <c r="JO193" s="938"/>
      <c r="JP193" s="938"/>
      <c r="JQ193" s="938"/>
      <c r="JR193" s="932"/>
      <c r="JS193" s="938"/>
      <c r="JU193" s="939"/>
      <c r="JV193" s="938"/>
      <c r="JW193" s="938"/>
      <c r="JX193" s="938"/>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KU193" s="940"/>
      <c r="KV193" s="940"/>
      <c r="KW193" s="940"/>
      <c r="KX193" s="940"/>
      <c r="KY193" s="940"/>
      <c r="KZ193" s="940"/>
      <c r="LA193" s="940"/>
      <c r="LB193" s="940"/>
      <c r="LC193" s="940"/>
      <c r="LD193" s="940"/>
      <c r="LE193" s="940"/>
      <c r="LF193" s="940"/>
      <c r="LG193" s="940"/>
      <c r="LH193" s="940"/>
      <c r="LI193" s="940"/>
      <c r="LJ193" s="940"/>
      <c r="LK193" s="940"/>
      <c r="LL193" s="940"/>
      <c r="LM193" s="940"/>
      <c r="LN193" s="940"/>
      <c r="LO193" s="940"/>
      <c r="LP193" s="940"/>
      <c r="LQ193" s="940"/>
      <c r="LR193" s="940"/>
      <c r="LS193" s="940"/>
      <c r="LT193" s="940"/>
      <c r="LU193" s="940"/>
      <c r="LV193" s="940"/>
      <c r="LW193" s="940"/>
      <c r="LX193" s="940"/>
      <c r="LY193" s="940"/>
      <c r="LZ193" s="940"/>
      <c r="MA193" s="940"/>
      <c r="MB193" s="940"/>
      <c r="MC193" s="940"/>
      <c r="MD193" s="940"/>
      <c r="ME193" s="940"/>
      <c r="MF193" s="940"/>
    </row>
    <row r="194" spans="1:380" s="462" customFormat="1" ht="15" hidden="1" customHeight="1" outlineLevel="1" x14ac:dyDescent="0.25">
      <c r="A194" s="1229">
        <v>43612</v>
      </c>
      <c r="B194" s="1229"/>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P194" s="932"/>
      <c r="DQ194" s="37"/>
      <c r="DR194" s="932"/>
      <c r="DS194" s="37"/>
      <c r="DT194" s="932"/>
      <c r="DU194" s="37"/>
      <c r="DV194" s="932"/>
      <c r="DW194" s="37"/>
      <c r="DX194" s="932"/>
      <c r="DY194" s="932"/>
      <c r="DZ194" s="932"/>
      <c r="EA194" s="932"/>
      <c r="EB194" s="37"/>
      <c r="EC194" s="37"/>
      <c r="EE194" s="941"/>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G194" s="938"/>
      <c r="II194" s="938"/>
      <c r="IK194" s="938"/>
      <c r="IM194" s="938"/>
      <c r="IO194" s="938"/>
      <c r="IQ194" s="938"/>
      <c r="IS194" s="938"/>
      <c r="IT194" s="938"/>
      <c r="IU194" s="938"/>
      <c r="IV194" s="938"/>
      <c r="IW194" s="938"/>
      <c r="IX194" s="938"/>
      <c r="IY194" s="938"/>
      <c r="IZ194" s="938"/>
      <c r="JA194" s="938"/>
      <c r="JB194" s="938"/>
      <c r="JC194" s="938"/>
      <c r="JD194" s="938"/>
      <c r="JE194" s="938"/>
      <c r="JF194" s="938"/>
      <c r="JG194" s="938"/>
      <c r="JH194" s="938"/>
      <c r="JI194" s="938"/>
      <c r="JJ194" s="938"/>
      <c r="JK194" s="938"/>
      <c r="JL194" s="938"/>
      <c r="JM194" s="938"/>
      <c r="JN194" s="938"/>
      <c r="JO194" s="938"/>
      <c r="JP194" s="938"/>
      <c r="JQ194" s="938"/>
      <c r="JR194" s="932"/>
      <c r="JS194" s="938"/>
      <c r="JU194" s="939"/>
      <c r="JV194" s="938"/>
      <c r="JW194" s="938"/>
      <c r="JX194" s="938"/>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KU194" s="940"/>
      <c r="KV194" s="940"/>
      <c r="KW194" s="940"/>
      <c r="KX194" s="940"/>
      <c r="KY194" s="940"/>
      <c r="KZ194" s="940"/>
      <c r="LA194" s="940"/>
      <c r="LB194" s="940"/>
      <c r="LC194" s="940"/>
      <c r="LD194" s="940"/>
      <c r="LE194" s="940"/>
      <c r="LF194" s="940"/>
      <c r="LG194" s="940"/>
      <c r="LH194" s="940"/>
      <c r="LI194" s="940"/>
      <c r="LJ194" s="940"/>
      <c r="LK194" s="940"/>
      <c r="LL194" s="940"/>
      <c r="LM194" s="940"/>
      <c r="LN194" s="940"/>
      <c r="LO194" s="940"/>
      <c r="LP194" s="940"/>
      <c r="LQ194" s="940"/>
      <c r="LR194" s="940"/>
      <c r="LS194" s="940"/>
      <c r="LT194" s="940"/>
      <c r="LU194" s="940"/>
      <c r="LV194" s="940"/>
      <c r="LW194" s="940"/>
      <c r="LX194" s="940"/>
      <c r="LY194" s="940"/>
      <c r="LZ194" s="940"/>
      <c r="MA194" s="940"/>
      <c r="MB194" s="940"/>
      <c r="MC194" s="940"/>
      <c r="MD194" s="940"/>
      <c r="ME194" s="940"/>
      <c r="MF194" s="940"/>
    </row>
    <row r="195" spans="1:380" s="462" customFormat="1" ht="15" hidden="1" customHeight="1" outlineLevel="1" x14ac:dyDescent="0.25">
      <c r="A195" s="1229">
        <v>43650</v>
      </c>
      <c r="B195" s="1229"/>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P195" s="932"/>
      <c r="DQ195" s="37"/>
      <c r="DR195" s="932"/>
      <c r="DS195" s="37"/>
      <c r="DT195" s="932"/>
      <c r="DU195" s="37"/>
      <c r="DV195" s="932"/>
      <c r="DW195" s="37"/>
      <c r="DX195" s="932"/>
      <c r="DY195" s="932"/>
      <c r="DZ195" s="932"/>
      <c r="EA195" s="932"/>
      <c r="EB195" s="37"/>
      <c r="EC195" s="37"/>
      <c r="EE195" s="941"/>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G195" s="938"/>
      <c r="II195" s="938"/>
      <c r="IK195" s="938"/>
      <c r="IM195" s="938"/>
      <c r="IO195" s="938"/>
      <c r="IQ195" s="938"/>
      <c r="IS195" s="938"/>
      <c r="IT195" s="938"/>
      <c r="IU195" s="938"/>
      <c r="IV195" s="938"/>
      <c r="IW195" s="938"/>
      <c r="IX195" s="938"/>
      <c r="IY195" s="938"/>
      <c r="IZ195" s="938"/>
      <c r="JA195" s="938"/>
      <c r="JB195" s="938"/>
      <c r="JC195" s="938"/>
      <c r="JD195" s="938"/>
      <c r="JE195" s="938"/>
      <c r="JF195" s="938"/>
      <c r="JG195" s="938"/>
      <c r="JH195" s="938"/>
      <c r="JI195" s="938"/>
      <c r="JJ195" s="938"/>
      <c r="JK195" s="938"/>
      <c r="JL195" s="938"/>
      <c r="JM195" s="938"/>
      <c r="JN195" s="938"/>
      <c r="JO195" s="938"/>
      <c r="JP195" s="938"/>
      <c r="JQ195" s="938"/>
      <c r="JR195" s="932"/>
      <c r="JS195" s="938"/>
      <c r="JU195" s="939"/>
      <c r="JV195" s="938"/>
      <c r="JW195" s="938"/>
      <c r="JX195" s="938"/>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KU195" s="940"/>
      <c r="KV195" s="940"/>
      <c r="KW195" s="940"/>
      <c r="KX195" s="940"/>
      <c r="KY195" s="940"/>
      <c r="KZ195" s="940"/>
      <c r="LA195" s="940"/>
      <c r="LB195" s="940"/>
      <c r="LC195" s="940"/>
      <c r="LD195" s="940"/>
      <c r="LE195" s="940"/>
      <c r="LF195" s="940"/>
      <c r="LG195" s="940"/>
      <c r="LH195" s="940"/>
      <c r="LI195" s="940"/>
      <c r="LJ195" s="940"/>
      <c r="LK195" s="940"/>
      <c r="LL195" s="940"/>
      <c r="LM195" s="940"/>
      <c r="LN195" s="940"/>
      <c r="LO195" s="940"/>
      <c r="LP195" s="940"/>
      <c r="LQ195" s="940"/>
      <c r="LR195" s="940"/>
      <c r="LS195" s="940"/>
      <c r="LT195" s="940"/>
      <c r="LU195" s="940"/>
      <c r="LV195" s="940"/>
      <c r="LW195" s="940"/>
      <c r="LX195" s="940"/>
      <c r="LY195" s="940"/>
      <c r="LZ195" s="940"/>
      <c r="MA195" s="940"/>
      <c r="MB195" s="940"/>
      <c r="MC195" s="940"/>
      <c r="MD195" s="940"/>
      <c r="ME195" s="940"/>
      <c r="MF195" s="940"/>
    </row>
    <row r="196" spans="1:380" s="462" customFormat="1" ht="15" hidden="1" customHeight="1" outlineLevel="1" x14ac:dyDescent="0.25">
      <c r="A196" s="1229">
        <v>43710</v>
      </c>
      <c r="B196" s="1229"/>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P196" s="932"/>
      <c r="DQ196" s="37"/>
      <c r="DR196" s="932"/>
      <c r="DS196" s="37"/>
      <c r="DT196" s="932"/>
      <c r="DU196" s="37"/>
      <c r="DV196" s="932"/>
      <c r="DW196" s="37"/>
      <c r="DX196" s="932"/>
      <c r="DY196" s="932"/>
      <c r="DZ196" s="932"/>
      <c r="EA196" s="932"/>
      <c r="EB196" s="37"/>
      <c r="EC196" s="37"/>
      <c r="EE196" s="941"/>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G196" s="938"/>
      <c r="II196" s="938"/>
      <c r="IK196" s="938"/>
      <c r="IM196" s="938"/>
      <c r="IO196" s="938"/>
      <c r="IQ196" s="938"/>
      <c r="IS196" s="938"/>
      <c r="IT196" s="938"/>
      <c r="IU196" s="938"/>
      <c r="IV196" s="938"/>
      <c r="IW196" s="938"/>
      <c r="IX196" s="938"/>
      <c r="IY196" s="938"/>
      <c r="IZ196" s="938"/>
      <c r="JA196" s="938"/>
      <c r="JB196" s="938"/>
      <c r="JC196" s="938"/>
      <c r="JD196" s="938"/>
      <c r="JE196" s="938"/>
      <c r="JF196" s="938"/>
      <c r="JG196" s="938"/>
      <c r="JH196" s="938"/>
      <c r="JI196" s="938"/>
      <c r="JJ196" s="938"/>
      <c r="JK196" s="938"/>
      <c r="JL196" s="938"/>
      <c r="JM196" s="938"/>
      <c r="JN196" s="938"/>
      <c r="JO196" s="938"/>
      <c r="JP196" s="938"/>
      <c r="JQ196" s="938"/>
      <c r="JR196" s="932"/>
      <c r="JS196" s="938"/>
      <c r="JU196" s="939"/>
      <c r="JV196" s="938"/>
      <c r="JW196" s="938"/>
      <c r="JX196" s="938"/>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KU196" s="940"/>
      <c r="KV196" s="940"/>
      <c r="KW196" s="940"/>
      <c r="KX196" s="940"/>
      <c r="KY196" s="940"/>
      <c r="KZ196" s="940"/>
      <c r="LA196" s="940"/>
      <c r="LB196" s="940"/>
      <c r="LC196" s="940"/>
      <c r="LD196" s="940"/>
      <c r="LE196" s="940"/>
      <c r="LF196" s="940"/>
      <c r="LG196" s="940"/>
      <c r="LH196" s="940"/>
      <c r="LI196" s="940"/>
      <c r="LJ196" s="940"/>
      <c r="LK196" s="940"/>
      <c r="LL196" s="940"/>
      <c r="LM196" s="940"/>
      <c r="LN196" s="940"/>
      <c r="LO196" s="940"/>
      <c r="LP196" s="940"/>
      <c r="LQ196" s="940"/>
      <c r="LR196" s="940"/>
      <c r="LS196" s="940"/>
      <c r="LT196" s="940"/>
      <c r="LU196" s="940"/>
      <c r="LV196" s="940"/>
      <c r="LW196" s="940"/>
      <c r="LX196" s="940"/>
      <c r="LY196" s="940"/>
      <c r="LZ196" s="940"/>
      <c r="MA196" s="940"/>
      <c r="MB196" s="940"/>
      <c r="MC196" s="940"/>
      <c r="MD196" s="940"/>
      <c r="ME196" s="940"/>
      <c r="MF196" s="940"/>
    </row>
    <row r="197" spans="1:380" s="462" customFormat="1" ht="15" hidden="1" customHeight="1" outlineLevel="1" x14ac:dyDescent="0.25">
      <c r="A197" s="1229">
        <v>43780</v>
      </c>
      <c r="B197" s="1229"/>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P197" s="932"/>
      <c r="DQ197" s="37"/>
      <c r="DR197" s="932"/>
      <c r="DS197" s="37"/>
      <c r="DT197" s="932"/>
      <c r="DU197" s="37"/>
      <c r="DV197" s="932"/>
      <c r="DW197" s="37"/>
      <c r="DX197" s="932"/>
      <c r="DY197" s="932"/>
      <c r="DZ197" s="932"/>
      <c r="EA197" s="932"/>
      <c r="EB197" s="37"/>
      <c r="EC197" s="37"/>
      <c r="EE197" s="941"/>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G197" s="938"/>
      <c r="II197" s="938"/>
      <c r="IK197" s="938"/>
      <c r="IM197" s="938"/>
      <c r="IO197" s="938"/>
      <c r="IQ197" s="938"/>
      <c r="IS197" s="938"/>
      <c r="IT197" s="938"/>
      <c r="IU197" s="938"/>
      <c r="IV197" s="938"/>
      <c r="IW197" s="938"/>
      <c r="IX197" s="938"/>
      <c r="IY197" s="938"/>
      <c r="IZ197" s="938"/>
      <c r="JA197" s="938"/>
      <c r="JB197" s="938"/>
      <c r="JC197" s="938"/>
      <c r="JD197" s="938"/>
      <c r="JE197" s="938"/>
      <c r="JF197" s="938"/>
      <c r="JG197" s="938"/>
      <c r="JH197" s="938"/>
      <c r="JI197" s="938"/>
      <c r="JJ197" s="938"/>
      <c r="JK197" s="938"/>
      <c r="JL197" s="938"/>
      <c r="JM197" s="938"/>
      <c r="JN197" s="938"/>
      <c r="JO197" s="938"/>
      <c r="JP197" s="938"/>
      <c r="JQ197" s="938"/>
      <c r="JR197" s="932"/>
      <c r="JS197" s="938"/>
      <c r="JU197" s="939"/>
      <c r="JV197" s="938"/>
      <c r="JW197" s="938"/>
      <c r="JX197" s="938"/>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KU197" s="940"/>
      <c r="KV197" s="940"/>
      <c r="KW197" s="940"/>
      <c r="KX197" s="940"/>
      <c r="KY197" s="940"/>
      <c r="KZ197" s="940"/>
      <c r="LA197" s="940"/>
      <c r="LB197" s="940"/>
      <c r="LC197" s="940"/>
      <c r="LD197" s="940"/>
      <c r="LE197" s="940"/>
      <c r="LF197" s="940"/>
      <c r="LG197" s="940"/>
      <c r="LH197" s="940"/>
      <c r="LI197" s="940"/>
      <c r="LJ197" s="940"/>
      <c r="LK197" s="940"/>
      <c r="LL197" s="940"/>
      <c r="LM197" s="940"/>
      <c r="LN197" s="940"/>
      <c r="LO197" s="940"/>
      <c r="LP197" s="940"/>
      <c r="LQ197" s="940"/>
      <c r="LR197" s="940"/>
      <c r="LS197" s="940"/>
      <c r="LT197" s="940"/>
      <c r="LU197" s="940"/>
      <c r="LV197" s="940"/>
      <c r="LW197" s="940"/>
      <c r="LX197" s="940"/>
      <c r="LY197" s="940"/>
      <c r="LZ197" s="940"/>
      <c r="MA197" s="940"/>
      <c r="MB197" s="940"/>
      <c r="MC197" s="940"/>
      <c r="MD197" s="940"/>
      <c r="ME197" s="940"/>
      <c r="MF197" s="940"/>
    </row>
    <row r="198" spans="1:380" s="462" customFormat="1" ht="15" hidden="1" customHeight="1" outlineLevel="1" x14ac:dyDescent="0.25">
      <c r="A198" s="1229">
        <v>43797</v>
      </c>
      <c r="B198" s="1229"/>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P198" s="932"/>
      <c r="DQ198" s="37"/>
      <c r="DR198" s="932"/>
      <c r="DS198" s="37"/>
      <c r="DT198" s="932"/>
      <c r="DU198" s="37"/>
      <c r="DV198" s="932"/>
      <c r="DW198" s="37"/>
      <c r="DX198" s="932"/>
      <c r="DY198" s="932"/>
      <c r="DZ198" s="932"/>
      <c r="EA198" s="932"/>
      <c r="EB198" s="37"/>
      <c r="EC198" s="37"/>
      <c r="EE198" s="941"/>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G198" s="938"/>
      <c r="II198" s="938"/>
      <c r="IK198" s="938"/>
      <c r="IM198" s="938"/>
      <c r="IO198" s="938"/>
      <c r="IQ198" s="938"/>
      <c r="IS198" s="938"/>
      <c r="IT198" s="938"/>
      <c r="IU198" s="938"/>
      <c r="IV198" s="938"/>
      <c r="IW198" s="938"/>
      <c r="IX198" s="938"/>
      <c r="IY198" s="938"/>
      <c r="IZ198" s="938"/>
      <c r="JA198" s="938"/>
      <c r="JB198" s="938"/>
      <c r="JC198" s="938"/>
      <c r="JD198" s="938"/>
      <c r="JE198" s="938"/>
      <c r="JF198" s="938"/>
      <c r="JG198" s="938"/>
      <c r="JH198" s="938"/>
      <c r="JI198" s="938"/>
      <c r="JJ198" s="938"/>
      <c r="JK198" s="938"/>
      <c r="JL198" s="938"/>
      <c r="JM198" s="938"/>
      <c r="JN198" s="938"/>
      <c r="JO198" s="938"/>
      <c r="JP198" s="938"/>
      <c r="JQ198" s="938"/>
      <c r="JR198" s="932"/>
      <c r="JS198" s="938"/>
      <c r="JU198" s="939"/>
      <c r="JV198" s="938"/>
      <c r="JW198" s="938"/>
      <c r="JX198" s="938"/>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KU198" s="940"/>
      <c r="KV198" s="940"/>
      <c r="KW198" s="940"/>
      <c r="KX198" s="940"/>
      <c r="KY198" s="940"/>
      <c r="KZ198" s="940"/>
      <c r="LA198" s="940"/>
      <c r="LB198" s="940"/>
      <c r="LC198" s="940"/>
      <c r="LD198" s="940"/>
      <c r="LE198" s="940"/>
      <c r="LF198" s="940"/>
      <c r="LG198" s="940"/>
      <c r="LH198" s="940"/>
      <c r="LI198" s="940"/>
      <c r="LJ198" s="940"/>
      <c r="LK198" s="940"/>
      <c r="LL198" s="940"/>
      <c r="LM198" s="940"/>
      <c r="LN198" s="940"/>
      <c r="LO198" s="940"/>
      <c r="LP198" s="940"/>
      <c r="LQ198" s="940"/>
      <c r="LR198" s="940"/>
      <c r="LS198" s="940"/>
      <c r="LT198" s="940"/>
      <c r="LU198" s="940"/>
      <c r="LV198" s="940"/>
      <c r="LW198" s="940"/>
      <c r="LX198" s="940"/>
      <c r="LY198" s="940"/>
      <c r="LZ198" s="940"/>
      <c r="MA198" s="940"/>
      <c r="MB198" s="940"/>
      <c r="MC198" s="940"/>
      <c r="MD198" s="940"/>
      <c r="ME198" s="940"/>
      <c r="MF198" s="940"/>
    </row>
    <row r="199" spans="1:380" s="462" customFormat="1" ht="15" hidden="1" customHeight="1" outlineLevel="1" x14ac:dyDescent="0.25">
      <c r="A199" s="1229">
        <v>43798</v>
      </c>
      <c r="B199" s="1229"/>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P199" s="932"/>
      <c r="DQ199" s="37"/>
      <c r="DR199" s="932"/>
      <c r="DS199" s="37"/>
      <c r="DT199" s="932"/>
      <c r="DU199" s="37"/>
      <c r="DV199" s="932"/>
      <c r="DW199" s="37"/>
      <c r="DX199" s="932"/>
      <c r="DY199" s="932"/>
      <c r="DZ199" s="932"/>
      <c r="EA199" s="932"/>
      <c r="EB199" s="37"/>
      <c r="EC199" s="37"/>
      <c r="EE199" s="941"/>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G199" s="938"/>
      <c r="II199" s="938"/>
      <c r="IK199" s="938"/>
      <c r="IM199" s="938"/>
      <c r="IO199" s="938"/>
      <c r="IQ199" s="938"/>
      <c r="IS199" s="938"/>
      <c r="IT199" s="938"/>
      <c r="IU199" s="938"/>
      <c r="IV199" s="938"/>
      <c r="IW199" s="938"/>
      <c r="IX199" s="938"/>
      <c r="IY199" s="938"/>
      <c r="IZ199" s="938"/>
      <c r="JA199" s="938"/>
      <c r="JB199" s="938"/>
      <c r="JC199" s="938"/>
      <c r="JD199" s="938"/>
      <c r="JE199" s="938"/>
      <c r="JF199" s="938"/>
      <c r="JG199" s="938"/>
      <c r="JH199" s="938"/>
      <c r="JI199" s="938"/>
      <c r="JJ199" s="938"/>
      <c r="JK199" s="938"/>
      <c r="JL199" s="938"/>
      <c r="JM199" s="938"/>
      <c r="JN199" s="938"/>
      <c r="JO199" s="938"/>
      <c r="JP199" s="938"/>
      <c r="JQ199" s="938"/>
      <c r="JR199" s="932"/>
      <c r="JS199" s="938"/>
      <c r="JU199" s="939"/>
      <c r="JV199" s="938"/>
      <c r="JW199" s="938"/>
      <c r="JX199" s="938"/>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KU199" s="940"/>
      <c r="KV199" s="940"/>
      <c r="KW199" s="940"/>
      <c r="KX199" s="940"/>
      <c r="KY199" s="940"/>
      <c r="KZ199" s="940"/>
      <c r="LA199" s="940"/>
      <c r="LB199" s="940"/>
      <c r="LC199" s="940"/>
      <c r="LD199" s="940"/>
      <c r="LE199" s="940"/>
      <c r="LF199" s="940"/>
      <c r="LG199" s="940"/>
      <c r="LH199" s="940"/>
      <c r="LI199" s="940"/>
      <c r="LJ199" s="940"/>
      <c r="LK199" s="940"/>
      <c r="LL199" s="940"/>
      <c r="LM199" s="940"/>
      <c r="LN199" s="940"/>
      <c r="LO199" s="940"/>
      <c r="LP199" s="940"/>
      <c r="LQ199" s="940"/>
      <c r="LR199" s="940"/>
      <c r="LS199" s="940"/>
      <c r="LT199" s="940"/>
      <c r="LU199" s="940"/>
      <c r="LV199" s="940"/>
      <c r="LW199" s="940"/>
      <c r="LX199" s="940"/>
      <c r="LY199" s="940"/>
      <c r="LZ199" s="940"/>
      <c r="MA199" s="940"/>
      <c r="MB199" s="940"/>
      <c r="MC199" s="940"/>
      <c r="MD199" s="940"/>
      <c r="ME199" s="940"/>
      <c r="MF199" s="940"/>
    </row>
    <row r="200" spans="1:380" s="462" customFormat="1" ht="15" hidden="1" customHeight="1" outlineLevel="1" x14ac:dyDescent="0.25">
      <c r="A200" s="1229">
        <v>43823</v>
      </c>
      <c r="B200" s="1229"/>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P200" s="932"/>
      <c r="DQ200" s="37"/>
      <c r="DR200" s="932"/>
      <c r="DS200" s="37"/>
      <c r="DT200" s="932"/>
      <c r="DU200" s="37"/>
      <c r="DV200" s="932"/>
      <c r="DW200" s="37"/>
      <c r="DX200" s="932"/>
      <c r="DY200" s="932"/>
      <c r="DZ200" s="932"/>
      <c r="EA200" s="932"/>
      <c r="EB200" s="37"/>
      <c r="EC200" s="37"/>
      <c r="EE200" s="941"/>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G200" s="938"/>
      <c r="II200" s="938"/>
      <c r="IK200" s="938"/>
      <c r="IM200" s="938"/>
      <c r="IO200" s="938"/>
      <c r="IQ200" s="938"/>
      <c r="IS200" s="938"/>
      <c r="IT200" s="938"/>
      <c r="IU200" s="938"/>
      <c r="IV200" s="938"/>
      <c r="IW200" s="938"/>
      <c r="IX200" s="938"/>
      <c r="IY200" s="938"/>
      <c r="IZ200" s="938"/>
      <c r="JA200" s="938"/>
      <c r="JB200" s="938"/>
      <c r="JC200" s="938"/>
      <c r="JD200" s="938"/>
      <c r="JE200" s="938"/>
      <c r="JF200" s="938"/>
      <c r="JG200" s="938"/>
      <c r="JH200" s="938"/>
      <c r="JI200" s="938"/>
      <c r="JJ200" s="938"/>
      <c r="JK200" s="938"/>
      <c r="JL200" s="938"/>
      <c r="JM200" s="938"/>
      <c r="JN200" s="938"/>
      <c r="JO200" s="938"/>
      <c r="JP200" s="938"/>
      <c r="JQ200" s="938"/>
      <c r="JR200" s="932"/>
      <c r="JS200" s="938"/>
      <c r="JU200" s="939"/>
      <c r="JV200" s="938"/>
      <c r="JW200" s="938"/>
      <c r="JX200" s="938"/>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KU200" s="940"/>
      <c r="KV200" s="940"/>
      <c r="KW200" s="940"/>
      <c r="KX200" s="940"/>
      <c r="KY200" s="940"/>
      <c r="KZ200" s="940"/>
      <c r="LA200" s="940"/>
      <c r="LB200" s="940"/>
      <c r="LC200" s="940"/>
      <c r="LD200" s="940"/>
      <c r="LE200" s="940"/>
      <c r="LF200" s="940"/>
      <c r="LG200" s="940"/>
      <c r="LH200" s="940"/>
      <c r="LI200" s="940"/>
      <c r="LJ200" s="940"/>
      <c r="LK200" s="940"/>
      <c r="LL200" s="940"/>
      <c r="LM200" s="940"/>
      <c r="LN200" s="940"/>
      <c r="LO200" s="940"/>
      <c r="LP200" s="940"/>
      <c r="LQ200" s="940"/>
      <c r="LR200" s="940"/>
      <c r="LS200" s="940"/>
      <c r="LT200" s="940"/>
      <c r="LU200" s="940"/>
      <c r="LV200" s="940"/>
      <c r="LW200" s="940"/>
      <c r="LX200" s="940"/>
      <c r="LY200" s="940"/>
      <c r="LZ200" s="940"/>
      <c r="MA200" s="940"/>
      <c r="MB200" s="940"/>
      <c r="MC200" s="940"/>
      <c r="MD200" s="940"/>
      <c r="ME200" s="940"/>
      <c r="MF200" s="940"/>
    </row>
    <row r="201" spans="1:380" s="462" customFormat="1" ht="15" hidden="1" customHeight="1" outlineLevel="1" x14ac:dyDescent="0.25">
      <c r="A201" s="1229">
        <v>43824</v>
      </c>
      <c r="B201" s="1229"/>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P201" s="932"/>
      <c r="DQ201" s="37"/>
      <c r="DR201" s="932"/>
      <c r="DS201" s="37"/>
      <c r="DT201" s="932"/>
      <c r="DU201" s="37"/>
      <c r="DV201" s="932"/>
      <c r="DW201" s="37"/>
      <c r="DX201" s="932"/>
      <c r="DY201" s="932"/>
      <c r="DZ201" s="932"/>
      <c r="EA201" s="932"/>
      <c r="EB201" s="37"/>
      <c r="EC201" s="37"/>
      <c r="EE201" s="941"/>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G201" s="938"/>
      <c r="II201" s="938"/>
      <c r="IK201" s="938"/>
      <c r="IM201" s="938"/>
      <c r="IO201" s="938"/>
      <c r="IQ201" s="938"/>
      <c r="IS201" s="938"/>
      <c r="IT201" s="938"/>
      <c r="IU201" s="938"/>
      <c r="IV201" s="938"/>
      <c r="IW201" s="938"/>
      <c r="IX201" s="938"/>
      <c r="IY201" s="938"/>
      <c r="IZ201" s="938"/>
      <c r="JA201" s="938"/>
      <c r="JB201" s="938"/>
      <c r="JC201" s="938"/>
      <c r="JD201" s="938"/>
      <c r="JE201" s="938"/>
      <c r="JF201" s="938"/>
      <c r="JG201" s="938"/>
      <c r="JH201" s="938"/>
      <c r="JI201" s="938"/>
      <c r="JJ201" s="938"/>
      <c r="JK201" s="938"/>
      <c r="JL201" s="938"/>
      <c r="JM201" s="938"/>
      <c r="JN201" s="938"/>
      <c r="JO201" s="938"/>
      <c r="JP201" s="938"/>
      <c r="JQ201" s="938"/>
      <c r="JR201" s="932"/>
      <c r="JS201" s="938"/>
      <c r="JU201" s="939"/>
      <c r="JV201" s="938"/>
      <c r="JW201" s="938"/>
      <c r="JX201" s="938"/>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KU201" s="940"/>
      <c r="KV201" s="940"/>
      <c r="KW201" s="940"/>
      <c r="KX201" s="940"/>
      <c r="KY201" s="940"/>
      <c r="KZ201" s="940"/>
      <c r="LA201" s="940"/>
      <c r="LB201" s="940"/>
      <c r="LC201" s="940"/>
      <c r="LD201" s="940"/>
      <c r="LE201" s="940"/>
      <c r="LF201" s="940"/>
      <c r="LG201" s="940"/>
      <c r="LH201" s="940"/>
      <c r="LI201" s="940"/>
      <c r="LJ201" s="940"/>
      <c r="LK201" s="940"/>
      <c r="LL201" s="940"/>
      <c r="LM201" s="940"/>
      <c r="LN201" s="940"/>
      <c r="LO201" s="940"/>
      <c r="LP201" s="940"/>
      <c r="LQ201" s="940"/>
      <c r="LR201" s="940"/>
      <c r="LS201" s="940"/>
      <c r="LT201" s="940"/>
      <c r="LU201" s="940"/>
      <c r="LV201" s="940"/>
      <c r="LW201" s="940"/>
      <c r="LX201" s="940"/>
      <c r="LY201" s="940"/>
      <c r="LZ201" s="940"/>
      <c r="MA201" s="940"/>
      <c r="MB201" s="940"/>
      <c r="MC201" s="940"/>
      <c r="MD201" s="940"/>
      <c r="ME201" s="940"/>
      <c r="MF201" s="940"/>
    </row>
    <row r="202" spans="1:380" s="462" customFormat="1" ht="15" hidden="1" customHeight="1" outlineLevel="1" x14ac:dyDescent="0.25">
      <c r="A202" s="1229">
        <v>43825</v>
      </c>
      <c r="B202" s="1229"/>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P202" s="932"/>
      <c r="DQ202" s="37"/>
      <c r="DR202" s="932"/>
      <c r="DS202" s="37"/>
      <c r="DT202" s="932"/>
      <c r="DU202" s="37"/>
      <c r="DV202" s="932"/>
      <c r="DW202" s="37"/>
      <c r="DX202" s="932"/>
      <c r="DY202" s="932"/>
      <c r="DZ202" s="932"/>
      <c r="EA202" s="932"/>
      <c r="EB202" s="37"/>
      <c r="EC202" s="37"/>
      <c r="EE202" s="941"/>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G202" s="938"/>
      <c r="II202" s="938"/>
      <c r="IK202" s="938"/>
      <c r="IM202" s="938"/>
      <c r="IO202" s="938"/>
      <c r="IQ202" s="938"/>
      <c r="IS202" s="938"/>
      <c r="IT202" s="938"/>
      <c r="IU202" s="938"/>
      <c r="IV202" s="938"/>
      <c r="IW202" s="938"/>
      <c r="IX202" s="938"/>
      <c r="IY202" s="938"/>
      <c r="IZ202" s="938"/>
      <c r="JA202" s="938"/>
      <c r="JB202" s="938"/>
      <c r="JC202" s="938"/>
      <c r="JD202" s="938"/>
      <c r="JE202" s="938"/>
      <c r="JF202" s="938"/>
      <c r="JG202" s="938"/>
      <c r="JH202" s="938"/>
      <c r="JI202" s="938"/>
      <c r="JJ202" s="938"/>
      <c r="JK202" s="938"/>
      <c r="JL202" s="938"/>
      <c r="JM202" s="938"/>
      <c r="JN202" s="938"/>
      <c r="JO202" s="938"/>
      <c r="JP202" s="938"/>
      <c r="JQ202" s="938"/>
      <c r="JR202" s="932"/>
      <c r="JS202" s="938"/>
      <c r="JU202" s="939"/>
      <c r="JV202" s="938"/>
      <c r="JW202" s="938"/>
      <c r="JX202" s="938"/>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KU202" s="940"/>
      <c r="KV202" s="940"/>
      <c r="KW202" s="940"/>
      <c r="KX202" s="940"/>
      <c r="KY202" s="940"/>
      <c r="KZ202" s="940"/>
      <c r="LA202" s="940"/>
      <c r="LB202" s="940"/>
      <c r="LC202" s="940"/>
      <c r="LD202" s="940"/>
      <c r="LE202" s="940"/>
      <c r="LF202" s="940"/>
      <c r="LG202" s="940"/>
      <c r="LH202" s="940"/>
      <c r="LI202" s="940"/>
      <c r="LJ202" s="940"/>
      <c r="LK202" s="940"/>
      <c r="LL202" s="940"/>
      <c r="LM202" s="940"/>
      <c r="LN202" s="940"/>
      <c r="LO202" s="940"/>
      <c r="LP202" s="940"/>
      <c r="LQ202" s="940"/>
      <c r="LR202" s="940"/>
      <c r="LS202" s="940"/>
      <c r="LT202" s="940"/>
      <c r="LU202" s="940"/>
      <c r="LV202" s="940"/>
      <c r="LW202" s="940"/>
      <c r="LX202" s="940"/>
      <c r="LY202" s="940"/>
      <c r="LZ202" s="940"/>
      <c r="MA202" s="940"/>
      <c r="MB202" s="940"/>
      <c r="MC202" s="940"/>
      <c r="MD202" s="940"/>
      <c r="ME202" s="940"/>
      <c r="MF202" s="940"/>
    </row>
    <row r="203" spans="1:380" s="462" customFormat="1" ht="15" hidden="1" customHeight="1" outlineLevel="1" x14ac:dyDescent="0.25">
      <c r="A203" s="1229"/>
      <c r="B203" s="1229"/>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P203" s="932"/>
      <c r="DQ203" s="37"/>
      <c r="DR203" s="932"/>
      <c r="DS203" s="37"/>
      <c r="DT203" s="932"/>
      <c r="DU203" s="37"/>
      <c r="DV203" s="932"/>
      <c r="DW203" s="37"/>
      <c r="DX203" s="932"/>
      <c r="DY203" s="932"/>
      <c r="DZ203" s="932"/>
      <c r="EA203" s="932"/>
      <c r="EB203" s="37"/>
      <c r="EC203" s="37"/>
      <c r="EE203" s="941"/>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G203" s="938"/>
      <c r="II203" s="938"/>
      <c r="IK203" s="938"/>
      <c r="IM203" s="938"/>
      <c r="IO203" s="938"/>
      <c r="IQ203" s="938"/>
      <c r="IS203" s="938"/>
      <c r="IT203" s="938"/>
      <c r="IU203" s="938"/>
      <c r="IV203" s="938"/>
      <c r="IW203" s="938"/>
      <c r="IX203" s="938"/>
      <c r="IY203" s="938"/>
      <c r="IZ203" s="938"/>
      <c r="JA203" s="938"/>
      <c r="JB203" s="938"/>
      <c r="JC203" s="938"/>
      <c r="JD203" s="938"/>
      <c r="JE203" s="938"/>
      <c r="JF203" s="938"/>
      <c r="JG203" s="938"/>
      <c r="JH203" s="938"/>
      <c r="JI203" s="938"/>
      <c r="JJ203" s="938"/>
      <c r="JK203" s="938"/>
      <c r="JL203" s="938"/>
      <c r="JM203" s="938"/>
      <c r="JN203" s="938"/>
      <c r="JO203" s="938"/>
      <c r="JP203" s="938"/>
      <c r="JQ203" s="938"/>
      <c r="JR203" s="932"/>
      <c r="JS203" s="938"/>
      <c r="JU203" s="939"/>
      <c r="JV203" s="938"/>
      <c r="JW203" s="938"/>
      <c r="JX203" s="938"/>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KU203" s="940"/>
      <c r="KV203" s="940"/>
      <c r="KW203" s="940"/>
      <c r="KX203" s="940"/>
      <c r="KY203" s="940"/>
      <c r="KZ203" s="940"/>
      <c r="LA203" s="940"/>
      <c r="LB203" s="940"/>
      <c r="LC203" s="940"/>
      <c r="LD203" s="940"/>
      <c r="LE203" s="940"/>
      <c r="LF203" s="940"/>
      <c r="LG203" s="940"/>
      <c r="LH203" s="940"/>
      <c r="LI203" s="940"/>
      <c r="LJ203" s="940"/>
      <c r="LK203" s="940"/>
      <c r="LL203" s="940"/>
      <c r="LM203" s="940"/>
      <c r="LN203" s="940"/>
      <c r="LO203" s="940"/>
      <c r="LP203" s="940"/>
      <c r="LQ203" s="940"/>
      <c r="LR203" s="940"/>
      <c r="LS203" s="940"/>
      <c r="LT203" s="940"/>
      <c r="LU203" s="940"/>
      <c r="LV203" s="940"/>
      <c r="LW203" s="940"/>
      <c r="LX203" s="940"/>
      <c r="LY203" s="940"/>
      <c r="LZ203" s="940"/>
      <c r="MA203" s="940"/>
      <c r="MB203" s="940"/>
      <c r="MC203" s="940"/>
      <c r="MD203" s="940"/>
      <c r="ME203" s="940"/>
      <c r="MF203" s="940"/>
    </row>
    <row r="204" spans="1:380" s="462" customFormat="1" ht="15" hidden="1" customHeight="1" outlineLevel="1" x14ac:dyDescent="0.25">
      <c r="A204" s="1229"/>
      <c r="B204" s="1229"/>
      <c r="C204" s="463"/>
      <c r="D204" s="461"/>
      <c r="H204" s="932"/>
      <c r="I204" s="37"/>
      <c r="J204" s="932"/>
      <c r="K204" s="37"/>
      <c r="L204" s="932"/>
      <c r="M204" s="37"/>
      <c r="N204" s="932"/>
      <c r="O204" s="37"/>
      <c r="P204" s="932"/>
      <c r="Q204" s="37"/>
      <c r="R204" s="932"/>
      <c r="S204" s="37"/>
      <c r="T204" s="37"/>
      <c r="U204" s="37"/>
      <c r="V204" s="932"/>
      <c r="W204" s="37"/>
      <c r="X204" s="932"/>
      <c r="Y204" s="37"/>
      <c r="Z204" s="932"/>
      <c r="AA204" s="37"/>
      <c r="AB204" s="932"/>
      <c r="AC204" s="37"/>
      <c r="AD204" s="932"/>
      <c r="AE204" s="37"/>
      <c r="AF204" s="932"/>
      <c r="AG204" s="37"/>
      <c r="AH204" s="37"/>
      <c r="AI204" s="37"/>
      <c r="AJ204" s="932"/>
      <c r="AK204" s="37"/>
      <c r="AL204" s="932"/>
      <c r="AM204" s="37"/>
      <c r="AN204" s="932"/>
      <c r="AO204" s="37"/>
      <c r="AP204" s="932"/>
      <c r="AQ204" s="37"/>
      <c r="AR204" s="37"/>
      <c r="AS204" s="37"/>
      <c r="AT204" s="37"/>
      <c r="AU204" s="37"/>
      <c r="AV204" s="37"/>
      <c r="AW204" s="37"/>
      <c r="AX204" s="932"/>
      <c r="AY204" s="37"/>
      <c r="AZ204" s="932"/>
      <c r="BA204" s="37"/>
      <c r="BB204" s="932"/>
      <c r="BC204" s="37"/>
      <c r="BD204" s="932"/>
      <c r="BE204" s="37"/>
      <c r="BF204" s="932"/>
      <c r="BG204" s="37"/>
      <c r="BH204" s="37"/>
      <c r="BI204" s="37"/>
      <c r="BJ204" s="37"/>
      <c r="BK204" s="37"/>
      <c r="BL204" s="932"/>
      <c r="BM204" s="37"/>
      <c r="BN204" s="932"/>
      <c r="BO204" s="37"/>
      <c r="BP204" s="932"/>
      <c r="BQ204" s="37"/>
      <c r="BR204" s="932"/>
      <c r="BS204" s="37"/>
      <c r="BT204" s="932"/>
      <c r="BU204" s="932"/>
      <c r="BV204" s="932"/>
      <c r="BW204" s="932"/>
      <c r="BX204" s="37"/>
      <c r="BY204" s="37"/>
      <c r="BZ204" s="932"/>
      <c r="CA204" s="37"/>
      <c r="CB204" s="932"/>
      <c r="CC204" s="37"/>
      <c r="CD204" s="932"/>
      <c r="CE204" s="37"/>
      <c r="CF204" s="932"/>
      <c r="CG204" s="37"/>
      <c r="CH204" s="932"/>
      <c r="CI204" s="932"/>
      <c r="CJ204" s="932"/>
      <c r="CK204" s="932"/>
      <c r="CL204" s="37"/>
      <c r="CM204" s="37"/>
      <c r="CN204" s="932"/>
      <c r="CO204" s="37"/>
      <c r="CP204" s="932"/>
      <c r="CQ204" s="37"/>
      <c r="CR204" s="932"/>
      <c r="CS204" s="37"/>
      <c r="CT204" s="932"/>
      <c r="CU204" s="37"/>
      <c r="CV204" s="932"/>
      <c r="CW204" s="932"/>
      <c r="CX204" s="932"/>
      <c r="CY204" s="932"/>
      <c r="CZ204" s="37"/>
      <c r="DA204" s="37"/>
      <c r="DB204" s="932"/>
      <c r="DC204" s="37"/>
      <c r="DD204" s="932"/>
      <c r="DE204" s="37"/>
      <c r="DF204" s="932"/>
      <c r="DG204" s="37"/>
      <c r="DH204" s="932"/>
      <c r="DI204" s="37"/>
      <c r="DJ204" s="932"/>
      <c r="DK204" s="932"/>
      <c r="DL204" s="932"/>
      <c r="DM204" s="932"/>
      <c r="DN204" s="37"/>
      <c r="DO204" s="37"/>
      <c r="DP204" s="932"/>
      <c r="DQ204" s="37"/>
      <c r="DR204" s="932"/>
      <c r="DS204" s="37"/>
      <c r="DT204" s="932"/>
      <c r="DU204" s="37"/>
      <c r="DV204" s="932"/>
      <c r="DW204" s="37"/>
      <c r="DX204" s="932"/>
      <c r="DY204" s="932"/>
      <c r="DZ204" s="932"/>
      <c r="EA204" s="932"/>
      <c r="EB204" s="37"/>
      <c r="EC204" s="37"/>
      <c r="EE204" s="938"/>
      <c r="EG204" s="938"/>
      <c r="EI204" s="938"/>
      <c r="EK204" s="938"/>
      <c r="EM204" s="938"/>
      <c r="EO204" s="938"/>
      <c r="EQ204" s="938"/>
      <c r="ES204" s="938"/>
      <c r="EU204" s="938"/>
      <c r="EW204" s="938"/>
      <c r="EY204" s="938"/>
      <c r="FA204" s="938"/>
      <c r="FC204" s="938"/>
      <c r="FE204" s="938"/>
      <c r="FG204" s="938"/>
      <c r="FI204" s="938"/>
      <c r="FK204" s="938"/>
      <c r="FM204" s="938"/>
      <c r="FO204" s="938"/>
      <c r="FQ204" s="938"/>
      <c r="FS204" s="938"/>
      <c r="FU204" s="938"/>
      <c r="FW204" s="938"/>
      <c r="FY204" s="938"/>
      <c r="GA204" s="938"/>
      <c r="GC204" s="938"/>
      <c r="GE204" s="938"/>
      <c r="GG204" s="938"/>
      <c r="GI204" s="938"/>
      <c r="GK204" s="938"/>
      <c r="GM204" s="938"/>
      <c r="GO204" s="938"/>
      <c r="GQ204" s="938"/>
      <c r="GS204" s="938"/>
      <c r="GU204" s="938"/>
      <c r="GW204" s="938"/>
      <c r="GY204" s="938"/>
      <c r="HA204" s="938"/>
      <c r="HC204" s="938"/>
      <c r="HE204" s="938"/>
      <c r="HG204" s="938"/>
      <c r="HI204" s="938"/>
      <c r="HK204" s="938"/>
      <c r="HM204" s="938"/>
      <c r="HO204" s="938"/>
      <c r="HQ204" s="938"/>
      <c r="HS204" s="938"/>
      <c r="HU204" s="938"/>
      <c r="HW204" s="938"/>
      <c r="HY204" s="938"/>
      <c r="IA204" s="938"/>
      <c r="IC204" s="938"/>
      <c r="IE204" s="938"/>
      <c r="IG204" s="938"/>
      <c r="II204" s="938"/>
      <c r="IK204" s="938"/>
      <c r="IM204" s="938"/>
      <c r="IO204" s="938"/>
      <c r="IQ204" s="938"/>
      <c r="IS204" s="938"/>
      <c r="IT204" s="938"/>
      <c r="IU204" s="938"/>
      <c r="IV204" s="938"/>
      <c r="IW204" s="938"/>
      <c r="IX204" s="938"/>
      <c r="IY204" s="938"/>
      <c r="IZ204" s="938"/>
      <c r="JA204" s="938"/>
      <c r="JB204" s="938"/>
      <c r="JC204" s="938"/>
      <c r="JD204" s="938"/>
      <c r="JE204" s="938"/>
      <c r="JF204" s="938"/>
      <c r="JG204" s="938"/>
      <c r="JH204" s="938"/>
      <c r="JI204" s="938"/>
      <c r="JJ204" s="938"/>
      <c r="JK204" s="938"/>
      <c r="JL204" s="938"/>
      <c r="JM204" s="938"/>
      <c r="JN204" s="938"/>
      <c r="JO204" s="938"/>
      <c r="JP204" s="938"/>
      <c r="JQ204" s="938"/>
      <c r="JR204" s="932"/>
      <c r="JS204" s="938"/>
      <c r="JU204" s="939"/>
      <c r="JV204" s="938"/>
      <c r="JW204" s="938"/>
      <c r="JX204" s="938"/>
      <c r="JZ204" s="940"/>
      <c r="KA204" s="940"/>
      <c r="KB204" s="940"/>
      <c r="KC204" s="940"/>
      <c r="KD204" s="940"/>
      <c r="KE204" s="940"/>
      <c r="KF204" s="940"/>
      <c r="KG204" s="940"/>
      <c r="KH204" s="940"/>
      <c r="KI204" s="940"/>
      <c r="KJ204" s="940"/>
      <c r="KK204" s="940"/>
      <c r="KL204" s="940"/>
      <c r="KM204" s="940"/>
      <c r="KN204" s="940"/>
      <c r="KO204" s="940"/>
      <c r="KP204" s="940"/>
      <c r="KQ204" s="940"/>
      <c r="KR204" s="940"/>
      <c r="KS204" s="940"/>
      <c r="KT204" s="940"/>
      <c r="KU204" s="940"/>
      <c r="KV204" s="940"/>
      <c r="KW204" s="940"/>
      <c r="KX204" s="940"/>
      <c r="KY204" s="940"/>
      <c r="KZ204" s="940"/>
      <c r="LA204" s="940"/>
      <c r="LB204" s="940"/>
      <c r="LC204" s="940"/>
      <c r="LD204" s="940"/>
      <c r="LE204" s="940"/>
      <c r="LF204" s="940"/>
      <c r="LG204" s="940"/>
      <c r="LH204" s="940"/>
      <c r="LI204" s="940"/>
      <c r="LJ204" s="940"/>
      <c r="LK204" s="940"/>
      <c r="LL204" s="940"/>
      <c r="LM204" s="940"/>
      <c r="LN204" s="940"/>
      <c r="LO204" s="940"/>
      <c r="LP204" s="940"/>
      <c r="LQ204" s="940"/>
      <c r="LR204" s="940"/>
      <c r="LS204" s="940"/>
      <c r="LT204" s="940"/>
      <c r="LU204" s="940"/>
      <c r="LV204" s="940"/>
      <c r="LW204" s="940"/>
      <c r="LX204" s="940"/>
      <c r="LY204" s="940"/>
      <c r="LZ204" s="940"/>
      <c r="MA204" s="940"/>
      <c r="MB204" s="940"/>
      <c r="MC204" s="940"/>
      <c r="MD204" s="940"/>
      <c r="ME204" s="940"/>
      <c r="MF204" s="940"/>
    </row>
    <row r="205" spans="1:380" s="436" customFormat="1" ht="15" hidden="1" customHeight="1" outlineLevel="1" x14ac:dyDescent="0.25">
      <c r="A205" s="772"/>
      <c r="B205" s="518"/>
      <c r="C205" s="518"/>
      <c r="D205" s="519"/>
      <c r="E205" s="520"/>
      <c r="F205" s="523" t="s">
        <v>153</v>
      </c>
      <c r="G205" s="520"/>
      <c r="H205" s="521">
        <v>46.807884744849872</v>
      </c>
      <c r="I205" s="521">
        <v>49.260122118551038</v>
      </c>
      <c r="J205" s="521">
        <v>49.600629476584025</v>
      </c>
      <c r="K205" s="521">
        <v>32.058265425964407</v>
      </c>
      <c r="L205" s="521">
        <v>46.081432089165375</v>
      </c>
      <c r="M205" s="521">
        <v>53.606562170308962</v>
      </c>
      <c r="N205" s="521">
        <v>50.375557716349483</v>
      </c>
      <c r="O205" s="521">
        <v>51.188483219716829</v>
      </c>
      <c r="P205" s="521">
        <v>48.296872752420462</v>
      </c>
      <c r="Q205" s="521">
        <v>56.460944662737397</v>
      </c>
      <c r="R205" s="521">
        <v>46.201291727140784</v>
      </c>
      <c r="S205" s="521">
        <v>38.039013381719215</v>
      </c>
      <c r="T205" s="521">
        <v>46.38694335395892</v>
      </c>
      <c r="U205" s="521">
        <v>46.38694335395892</v>
      </c>
      <c r="V205" s="521">
        <f t="shared" ref="V205:Y205" si="1497">V48/V28</f>
        <v>47.678426818580185</v>
      </c>
      <c r="W205" s="521">
        <f t="shared" si="1497"/>
        <v>51.208712842290232</v>
      </c>
      <c r="X205" s="521">
        <f t="shared" si="1497"/>
        <v>50.734484282073069</v>
      </c>
      <c r="Y205" s="521">
        <f t="shared" si="1497"/>
        <v>42.190769124551224</v>
      </c>
      <c r="Z205" s="521">
        <v>49.962058581536944</v>
      </c>
      <c r="AA205" s="521">
        <v>48.429290465631929</v>
      </c>
      <c r="AB205" s="521">
        <v>48.372510336680442</v>
      </c>
      <c r="AC205" s="521">
        <v>46.831612440877166</v>
      </c>
      <c r="AD205" s="521">
        <v>43.422286127167624</v>
      </c>
      <c r="AE205" s="521">
        <v>45.204978656126478</v>
      </c>
      <c r="AF205" s="521">
        <v>55.26859276278001</v>
      </c>
      <c r="AG205" s="521">
        <v>100.37871701244813</v>
      </c>
      <c r="AH205" s="521">
        <v>51.984377273199627</v>
      </c>
      <c r="AI205" s="521"/>
      <c r="AJ205" s="521">
        <f t="shared" ref="AJ205" si="1498">AJ48/AJ28</f>
        <v>43.934589647411848</v>
      </c>
      <c r="AK205" s="521">
        <f t="shared" ref="AK205:AP205" si="1499">AK48/AK28</f>
        <v>39.460915542938253</v>
      </c>
      <c r="AL205" s="521">
        <f t="shared" si="1499"/>
        <v>53.048919523099855</v>
      </c>
      <c r="AM205" s="521">
        <f t="shared" si="1499"/>
        <v>34.754163060806192</v>
      </c>
      <c r="AN205" s="521">
        <f t="shared" si="1499"/>
        <v>46.466020615336561</v>
      </c>
      <c r="AO205" s="521">
        <f t="shared" si="1499"/>
        <v>51.455762975778548</v>
      </c>
      <c r="AP205" s="521">
        <f t="shared" si="1499"/>
        <v>45.154702863317127</v>
      </c>
      <c r="AQ205" s="521">
        <f t="shared" ref="AQ205:AW205" si="1500">AQ48/AQ28</f>
        <v>51.007578768095378</v>
      </c>
      <c r="AR205" s="521">
        <f t="shared" si="1500"/>
        <v>48.816616867469882</v>
      </c>
      <c r="AS205" s="521">
        <f t="shared" si="1500"/>
        <v>44.554325130499628</v>
      </c>
      <c r="AT205" s="521">
        <f t="shared" si="1500"/>
        <v>37.016265969095997</v>
      </c>
      <c r="AU205" s="521">
        <f t="shared" si="1500"/>
        <v>52.154613981762914</v>
      </c>
      <c r="AV205" s="521">
        <f t="shared" si="1500"/>
        <v>44.994030186568068</v>
      </c>
      <c r="AW205" s="521">
        <f t="shared" si="1500"/>
        <v>44.994030186568075</v>
      </c>
      <c r="AX205" s="521">
        <f t="shared" ref="AX205:BD205" si="1501">AX48/AX28</f>
        <v>41.724177667766774</v>
      </c>
      <c r="AY205" s="521">
        <f t="shared" si="1501"/>
        <v>42.979971651311125</v>
      </c>
      <c r="AZ205" s="521">
        <f t="shared" si="1501"/>
        <v>39.408668442077229</v>
      </c>
      <c r="BA205" s="521">
        <f t="shared" si="1501"/>
        <v>23.008445614805062</v>
      </c>
      <c r="BB205" s="521">
        <f t="shared" si="1501"/>
        <v>33.73032412032412</v>
      </c>
      <c r="BC205" s="521">
        <f t="shared" si="1501"/>
        <v>45.460926988265975</v>
      </c>
      <c r="BD205" s="521">
        <f t="shared" si="1501"/>
        <v>35.570375519904935</v>
      </c>
      <c r="BE205" s="521">
        <f t="shared" ref="BE205:BK205" si="1502">BE48/BE28</f>
        <v>51.571908695652169</v>
      </c>
      <c r="BF205" s="521">
        <f t="shared" si="1502"/>
        <v>48.014424988870758</v>
      </c>
      <c r="BG205" s="521">
        <f t="shared" si="1502"/>
        <v>50.09903268164576</v>
      </c>
      <c r="BH205" s="521">
        <f t="shared" si="1502"/>
        <v>42.96415193287384</v>
      </c>
      <c r="BI205" s="521">
        <f t="shared" si="1502"/>
        <v>49.239896096602074</v>
      </c>
      <c r="BJ205" s="521">
        <f t="shared" si="1502"/>
        <v>40.354295244016818</v>
      </c>
      <c r="BK205" s="521">
        <f t="shared" si="1502"/>
        <v>40.354295244016825</v>
      </c>
      <c r="BL205" s="521">
        <f t="shared" ref="BL205:BR205" si="1503">BL48/BL28</f>
        <v>39.377360160965793</v>
      </c>
      <c r="BM205" s="521">
        <f t="shared" si="1503"/>
        <v>43.424386542591272</v>
      </c>
      <c r="BN205" s="521">
        <f t="shared" si="1503"/>
        <v>39.795787653006919</v>
      </c>
      <c r="BO205" s="521">
        <f t="shared" si="1503"/>
        <v>23.120209741856179</v>
      </c>
      <c r="BP205" s="521">
        <f t="shared" si="1503"/>
        <v>42.030766814969901</v>
      </c>
      <c r="BQ205" s="521">
        <f t="shared" si="1503"/>
        <v>40.098041574061966</v>
      </c>
      <c r="BR205" s="521">
        <f t="shared" si="1503"/>
        <v>35.183855585831068</v>
      </c>
      <c r="BS205" s="521">
        <f>BS48/BS28</f>
        <v>46.886963034217395</v>
      </c>
      <c r="BT205" s="521">
        <f>BT48/BT28</f>
        <v>41.117954462437602</v>
      </c>
      <c r="BU205" s="521">
        <f t="shared" ref="BU205:BW205" si="1504">BU48/BU28</f>
        <v>35.515317188422912</v>
      </c>
      <c r="BV205" s="521">
        <f t="shared" si="1504"/>
        <v>43.952296678966789</v>
      </c>
      <c r="BW205" s="521">
        <f t="shared" si="1504"/>
        <v>40.305526495960564</v>
      </c>
      <c r="BX205" s="521">
        <f>BX48/BX28</f>
        <v>38.169253686768833</v>
      </c>
      <c r="BY205" s="521">
        <f>BY48/BY28</f>
        <v>38.169253686768833</v>
      </c>
      <c r="BZ205" s="521">
        <f t="shared" ref="BZ205:CF205" si="1505">BZ48/BZ28</f>
        <v>39.617228197486071</v>
      </c>
      <c r="CA205" s="521">
        <f t="shared" si="1505"/>
        <v>44.64712922810061</v>
      </c>
      <c r="CB205" s="521">
        <f t="shared" si="1505"/>
        <v>43.884188651436986</v>
      </c>
      <c r="CC205" s="521">
        <f t="shared" si="1505"/>
        <v>45.077566786009363</v>
      </c>
      <c r="CD205" s="521">
        <f t="shared" si="1505"/>
        <v>46.209625875689376</v>
      </c>
      <c r="CE205" s="521">
        <f t="shared" si="1505"/>
        <v>49.598425476034144</v>
      </c>
      <c r="CF205" s="521">
        <f t="shared" si="1505"/>
        <v>47.497612070216157</v>
      </c>
      <c r="CG205" s="521">
        <f>CG48/CG28</f>
        <v>50.116685157624133</v>
      </c>
      <c r="CH205" s="521">
        <f>CH48/CH28</f>
        <v>36.71271654599088</v>
      </c>
      <c r="CI205" s="521">
        <f t="shared" ref="CI205:CK205" si="1506">CI48/CI28</f>
        <v>45.132158763823661</v>
      </c>
      <c r="CJ205" s="521">
        <f t="shared" si="1506"/>
        <v>53.123495435684646</v>
      </c>
      <c r="CK205" s="521">
        <f t="shared" si="1506"/>
        <v>53.434263990267638</v>
      </c>
      <c r="CL205" s="521">
        <f>CL48/CL28</f>
        <v>46.079832638475274</v>
      </c>
      <c r="CM205" s="521">
        <f>CM48/CM28</f>
        <v>46.079832638475274</v>
      </c>
      <c r="CN205" s="521">
        <f t="shared" ref="CN205:CT205" si="1507">CN48/CN28</f>
        <v>47.051524843796486</v>
      </c>
      <c r="CO205" s="521">
        <f t="shared" si="1507"/>
        <v>45.805508681302918</v>
      </c>
      <c r="CP205" s="521">
        <f t="shared" si="1507"/>
        <v>41.681346718146713</v>
      </c>
      <c r="CQ205" s="521">
        <f t="shared" si="1507"/>
        <v>47.573246573445935</v>
      </c>
      <c r="CR205" s="521">
        <f t="shared" si="1507"/>
        <v>52.52150411861615</v>
      </c>
      <c r="CS205" s="521">
        <f t="shared" si="1507"/>
        <v>51.922098097112858</v>
      </c>
      <c r="CT205" s="521">
        <f t="shared" si="1507"/>
        <v>42.305789473684214</v>
      </c>
      <c r="CU205" s="521">
        <f>CU48/CU28</f>
        <v>56.002215398442175</v>
      </c>
      <c r="CV205" s="521">
        <f>CV48/CV28</f>
        <v>54.861168525208107</v>
      </c>
      <c r="CW205" s="521">
        <f t="shared" ref="CW205:CY205" si="1508">CW48/CW28</f>
        <v>63.389547417840369</v>
      </c>
      <c r="CX205" s="521">
        <f t="shared" si="1508"/>
        <v>62.096465781409606</v>
      </c>
      <c r="CY205" s="521">
        <f t="shared" si="1508"/>
        <v>63.231818669527897</v>
      </c>
      <c r="CZ205" s="521">
        <f>CZ48/CZ28</f>
        <v>51.844372714763118</v>
      </c>
      <c r="DA205" s="521">
        <f>DA48/DA28</f>
        <v>51.844372714763118</v>
      </c>
      <c r="DB205" s="521">
        <f t="shared" ref="DB205:DH205" si="1509">DB48/DB28</f>
        <v>66.047822975517889</v>
      </c>
      <c r="DC205" s="521">
        <f t="shared" si="1509"/>
        <v>58.66440276406712</v>
      </c>
      <c r="DD205" s="521">
        <f t="shared" si="1509"/>
        <v>68.435974729241877</v>
      </c>
      <c r="DE205" s="521">
        <f t="shared" si="1509"/>
        <v>61.571003179088663</v>
      </c>
      <c r="DF205" s="521">
        <f t="shared" si="1509"/>
        <v>69.761088353413655</v>
      </c>
      <c r="DG205" s="521">
        <f t="shared" si="1509"/>
        <v>70.11463712136613</v>
      </c>
      <c r="DH205" s="521">
        <f t="shared" si="1509"/>
        <v>56.294353045798132</v>
      </c>
      <c r="DI205" s="521">
        <f>DI48/DI28</f>
        <v>59.475509633312619</v>
      </c>
      <c r="DJ205" s="521">
        <f>DJ48/DJ28</f>
        <v>64.331499421391968</v>
      </c>
      <c r="DK205" s="521">
        <f t="shared" ref="DK205:DM205" si="1510">DK48/DK28</f>
        <v>56.632705321944805</v>
      </c>
      <c r="DL205" s="521">
        <f t="shared" si="1510"/>
        <v>73.327574468085103</v>
      </c>
      <c r="DM205" s="521" t="e">
        <f t="shared" si="1510"/>
        <v>#DIV/0!</v>
      </c>
      <c r="DN205" s="521">
        <f>DN48/DN28</f>
        <v>63.553721034152574</v>
      </c>
      <c r="DO205" s="521">
        <f>DO48/DO28</f>
        <v>63.553721034152574</v>
      </c>
      <c r="DP205" s="521" t="e">
        <f t="shared" ref="DP205:DV205" si="1511">DP48/DP28</f>
        <v>#DIV/0!</v>
      </c>
      <c r="DQ205" s="521" t="e">
        <f t="shared" si="1511"/>
        <v>#DIV/0!</v>
      </c>
      <c r="DR205" s="521" t="e">
        <f t="shared" si="1511"/>
        <v>#DIV/0!</v>
      </c>
      <c r="DS205" s="521" t="e">
        <f t="shared" si="1511"/>
        <v>#DIV/0!</v>
      </c>
      <c r="DT205" s="521" t="e">
        <f t="shared" si="1511"/>
        <v>#DIV/0!</v>
      </c>
      <c r="DU205" s="521" t="e">
        <f t="shared" si="1511"/>
        <v>#DIV/0!</v>
      </c>
      <c r="DV205" s="521" t="e">
        <f t="shared" si="1511"/>
        <v>#DIV/0!</v>
      </c>
      <c r="DW205" s="521" t="e">
        <f>DW48/DW28</f>
        <v>#DIV/0!</v>
      </c>
      <c r="DX205" s="521" t="e">
        <f>DX48/DX28</f>
        <v>#DIV/0!</v>
      </c>
      <c r="DY205" s="521" t="e">
        <f t="shared" ref="DY205:EA205" si="1512">DY48/DY28</f>
        <v>#DIV/0!</v>
      </c>
      <c r="DZ205" s="521" t="e">
        <f t="shared" si="1512"/>
        <v>#DIV/0!</v>
      </c>
      <c r="EA205" s="521" t="e">
        <f t="shared" si="1512"/>
        <v>#DIV/0!</v>
      </c>
      <c r="EB205" s="521" t="e">
        <f>EB48/EB28</f>
        <v>#DIV/0!</v>
      </c>
      <c r="EC205" s="521" t="e">
        <f>EC48/EC28</f>
        <v>#DIV/0!</v>
      </c>
      <c r="EE205" s="522"/>
      <c r="EG205" s="522"/>
      <c r="EI205" s="522"/>
      <c r="EK205" s="522"/>
      <c r="EM205" s="522"/>
      <c r="EO205" s="522"/>
      <c r="EQ205" s="522"/>
      <c r="ES205" s="522"/>
      <c r="EU205" s="522"/>
      <c r="EW205" s="522"/>
      <c r="EY205" s="522"/>
      <c r="FA205" s="522"/>
      <c r="FC205" s="522"/>
      <c r="FE205" s="522"/>
      <c r="FG205" s="522"/>
      <c r="FI205" s="522"/>
      <c r="FK205" s="522"/>
      <c r="FM205" s="522"/>
      <c r="FO205" s="522"/>
      <c r="FQ205" s="522"/>
      <c r="FS205" s="522"/>
      <c r="FU205" s="522"/>
      <c r="FW205" s="522"/>
      <c r="FY205" s="522"/>
      <c r="GA205" s="522"/>
      <c r="GC205" s="522"/>
      <c r="GE205" s="522"/>
      <c r="GG205" s="522"/>
      <c r="GI205" s="522"/>
      <c r="GK205" s="522"/>
      <c r="GM205" s="522"/>
      <c r="GO205" s="522"/>
      <c r="GQ205" s="522"/>
      <c r="GS205" s="522"/>
      <c r="GU205" s="522"/>
      <c r="GW205" s="522"/>
      <c r="GY205" s="522"/>
      <c r="HA205" s="522"/>
      <c r="HC205" s="522"/>
      <c r="HE205" s="522"/>
      <c r="HG205" s="522"/>
      <c r="HI205" s="522"/>
      <c r="HK205" s="522"/>
      <c r="HM205" s="522"/>
      <c r="HO205" s="522"/>
      <c r="HQ205" s="522"/>
      <c r="HS205" s="522"/>
      <c r="HU205" s="522"/>
      <c r="HW205" s="522"/>
      <c r="HY205" s="522"/>
      <c r="IA205" s="522"/>
      <c r="IC205" s="522"/>
      <c r="IE205" s="522"/>
      <c r="IG205" s="522"/>
      <c r="II205" s="522"/>
      <c r="IK205" s="522"/>
      <c r="IM205" s="522"/>
      <c r="IO205" s="522"/>
      <c r="IQ205" s="522"/>
      <c r="IS205" s="522"/>
      <c r="IT205" s="522"/>
      <c r="IU205" s="522"/>
      <c r="IV205" s="522"/>
      <c r="IW205" s="522"/>
      <c r="IX205" s="522"/>
      <c r="IY205" s="522"/>
      <c r="IZ205" s="522"/>
      <c r="JA205" s="522"/>
      <c r="JB205" s="522"/>
      <c r="JC205" s="522"/>
      <c r="JD205" s="522"/>
      <c r="JE205" s="522"/>
      <c r="JF205" s="522"/>
      <c r="JG205" s="522"/>
      <c r="JH205" s="522"/>
      <c r="JI205" s="522"/>
      <c r="JJ205" s="522"/>
      <c r="JK205" s="522"/>
      <c r="JL205" s="522"/>
      <c r="JM205" s="522"/>
      <c r="JN205" s="522"/>
      <c r="JO205" s="522"/>
      <c r="JP205" s="522"/>
      <c r="JQ205" s="522"/>
      <c r="JR205" s="521"/>
      <c r="JS205" s="522"/>
      <c r="JV205" s="522"/>
      <c r="JW205" s="522"/>
      <c r="JX205" s="522"/>
      <c r="JZ205" s="276"/>
      <c r="KA205" s="276"/>
      <c r="KB205" s="276"/>
      <c r="KC205" s="276"/>
      <c r="KD205" s="276"/>
      <c r="KE205" s="276"/>
      <c r="KF205" s="276"/>
      <c r="KG205" s="276"/>
      <c r="KH205" s="276"/>
      <c r="KI205" s="276"/>
      <c r="KJ205" s="276"/>
      <c r="KK205" s="277"/>
      <c r="KL205" s="277"/>
      <c r="KM205" s="277"/>
      <c r="KN205" s="277"/>
      <c r="KO205" s="277"/>
      <c r="KP205" s="277"/>
      <c r="KQ205" s="277"/>
      <c r="KR205" s="277"/>
      <c r="KS205" s="277"/>
      <c r="KT205" s="277"/>
      <c r="KU205" s="277"/>
      <c r="KV205" s="277"/>
      <c r="KW205" s="277"/>
      <c r="KX205" s="277"/>
      <c r="KY205" s="277"/>
      <c r="KZ205" s="277"/>
      <c r="LA205" s="277"/>
      <c r="LB205" s="277"/>
      <c r="LC205" s="277"/>
      <c r="LD205" s="277"/>
      <c r="LE205" s="277"/>
      <c r="LF205" s="277"/>
      <c r="LG205" s="277"/>
      <c r="LH205" s="277"/>
      <c r="LI205" s="795"/>
      <c r="LJ205" s="795"/>
      <c r="LK205" s="795"/>
      <c r="LL205" s="795"/>
      <c r="LM205" s="795"/>
      <c r="LN205" s="795"/>
      <c r="LO205" s="795"/>
      <c r="LP205" s="795"/>
      <c r="LQ205" s="795"/>
      <c r="LR205" s="795"/>
      <c r="LS205" s="795"/>
      <c r="LT205" s="795"/>
      <c r="LU205" s="907"/>
      <c r="LV205" s="907"/>
      <c r="LW205" s="907"/>
      <c r="LX205" s="907"/>
      <c r="LY205" s="907"/>
      <c r="LZ205" s="907"/>
      <c r="MA205" s="907"/>
      <c r="MB205" s="907"/>
      <c r="MC205" s="907"/>
      <c r="MD205" s="907"/>
      <c r="ME205" s="907"/>
      <c r="MF205" s="907"/>
      <c r="MS205" s="520"/>
      <c r="MT205" s="520"/>
      <c r="MU205" s="520"/>
      <c r="MV205" s="520"/>
      <c r="MW205" s="520"/>
      <c r="MX205" s="520"/>
      <c r="MY205" s="520"/>
      <c r="MZ205" s="520"/>
      <c r="NA205" s="520"/>
      <c r="NB205" s="520"/>
      <c r="NC205" s="520"/>
      <c r="ND205" s="520"/>
      <c r="NE205" s="520"/>
      <c r="NF205" s="520"/>
      <c r="NG205" s="520"/>
      <c r="NH205" s="520"/>
      <c r="NI205" s="520"/>
      <c r="NJ205" s="520"/>
      <c r="NK205" s="520"/>
      <c r="NL205" s="520"/>
      <c r="NM205" s="520"/>
      <c r="NN205" s="520"/>
      <c r="NO205" s="520"/>
      <c r="NP205" s="520"/>
    </row>
    <row r="206" spans="1:380" collapsed="1" x14ac:dyDescent="0.25">
      <c r="BU206" s="20"/>
      <c r="BW206" s="20"/>
      <c r="CI206" s="20"/>
      <c r="CK206" s="20"/>
      <c r="CW206" s="20"/>
      <c r="CY206" s="20"/>
      <c r="DK206" s="20"/>
      <c r="DM206" s="20"/>
      <c r="DY206" s="20"/>
      <c r="EA206" s="20"/>
    </row>
  </sheetData>
  <sheetProtection sheet="1" objects="1" scenarios="1"/>
  <mergeCells count="318">
    <mergeCell ref="JL10:JM10"/>
    <mergeCell ref="JN10:JO10"/>
    <mergeCell ref="JP10:JQ10"/>
    <mergeCell ref="IT10:IU10"/>
    <mergeCell ref="IV10:IW10"/>
    <mergeCell ref="IX10:IY10"/>
    <mergeCell ref="IZ10:JA10"/>
    <mergeCell ref="JB10:JC10"/>
    <mergeCell ref="JD10:JE10"/>
    <mergeCell ref="JF10:JG10"/>
    <mergeCell ref="JH10:JI10"/>
    <mergeCell ref="JJ10:JK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J1:EK1"/>
    <mergeCell ref="EX1:EY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JT1:JU1"/>
    <mergeCell ref="JT10:JU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0:B140"/>
    <mergeCell ref="A141:B141"/>
    <mergeCell ref="A142:B142"/>
    <mergeCell ref="A137:B137"/>
    <mergeCell ref="A130:B130"/>
    <mergeCell ref="A131:B131"/>
    <mergeCell ref="A132:B132"/>
    <mergeCell ref="A133:B133"/>
    <mergeCell ref="A134:B134"/>
    <mergeCell ref="A135:B135"/>
    <mergeCell ref="FV1:FW1"/>
    <mergeCell ref="FV10:FW10"/>
    <mergeCell ref="FX1:FY1"/>
    <mergeCell ref="FX10:FY10"/>
    <mergeCell ref="FN1:FO1"/>
    <mergeCell ref="FN10:FO10"/>
    <mergeCell ref="FP1:FQ1"/>
    <mergeCell ref="FP10:FQ10"/>
    <mergeCell ref="FR1:FS1"/>
    <mergeCell ref="FR10:FS10"/>
    <mergeCell ref="A145:B145"/>
    <mergeCell ref="A146:B146"/>
    <mergeCell ref="A147:B147"/>
    <mergeCell ref="A148:B148"/>
    <mergeCell ref="A149:B149"/>
    <mergeCell ref="A150:B150"/>
    <mergeCell ref="A151:B151"/>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6:B136"/>
    <mergeCell ref="A138:B138"/>
    <mergeCell ref="A139:B139"/>
    <mergeCell ref="A164:B164"/>
    <mergeCell ref="A165:B165"/>
    <mergeCell ref="A203:B203"/>
    <mergeCell ref="A204:B204"/>
    <mergeCell ref="FZ1:GA1"/>
    <mergeCell ref="FZ10:GA10"/>
    <mergeCell ref="GB1:GC1"/>
    <mergeCell ref="GB10:GC10"/>
    <mergeCell ref="GD1:GE1"/>
    <mergeCell ref="GD10:GE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GX1:GY1"/>
    <mergeCell ref="GX10:GY10"/>
    <mergeCell ref="GZ1:HA1"/>
    <mergeCell ref="GZ10:HA10"/>
    <mergeCell ref="HB1:HC1"/>
    <mergeCell ref="HB10:HC10"/>
    <mergeCell ref="HD1:HE1"/>
    <mergeCell ref="HD10:HE10"/>
    <mergeCell ref="HF1:HG1"/>
    <mergeCell ref="HF10:HG10"/>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78</v>
      </c>
      <c r="B1" s="236" t="s">
        <v>76</v>
      </c>
      <c r="C1" s="237" t="s">
        <v>79</v>
      </c>
    </row>
    <row r="2" spans="1:3" s="32" customFormat="1" hidden="1" outlineLevel="1" x14ac:dyDescent="0.25">
      <c r="A2" s="231">
        <v>1</v>
      </c>
      <c r="B2" s="232" t="s">
        <v>77</v>
      </c>
      <c r="C2" s="233" t="s">
        <v>149</v>
      </c>
    </row>
    <row r="3" spans="1:3" s="32" customFormat="1" hidden="1" outlineLevel="1" x14ac:dyDescent="0.25">
      <c r="A3" s="231">
        <v>2</v>
      </c>
      <c r="B3" s="232" t="s">
        <v>95</v>
      </c>
      <c r="C3" s="233" t="s">
        <v>98</v>
      </c>
    </row>
    <row r="4" spans="1:3" hidden="1" outlineLevel="1" x14ac:dyDescent="0.25">
      <c r="A4" s="228">
        <v>3</v>
      </c>
      <c r="B4" s="229" t="s">
        <v>97</v>
      </c>
      <c r="C4" s="230" t="s">
        <v>103</v>
      </c>
    </row>
    <row r="5" spans="1:3" s="32" customFormat="1" hidden="1" outlineLevel="1" x14ac:dyDescent="0.25">
      <c r="A5" s="231"/>
      <c r="B5" s="234"/>
      <c r="C5" s="233" t="s">
        <v>100</v>
      </c>
    </row>
    <row r="6" spans="1:3" s="29" customFormat="1" hidden="1" outlineLevel="1" x14ac:dyDescent="0.25">
      <c r="A6" s="238">
        <v>4</v>
      </c>
      <c r="B6" s="239" t="s">
        <v>101</v>
      </c>
      <c r="C6" s="240" t="s">
        <v>102</v>
      </c>
    </row>
    <row r="7" spans="1:3" hidden="1" outlineLevel="1" x14ac:dyDescent="0.25">
      <c r="A7" s="228">
        <v>5</v>
      </c>
      <c r="B7" s="229" t="s">
        <v>125</v>
      </c>
      <c r="C7" s="230" t="s">
        <v>126</v>
      </c>
    </row>
    <row r="8" spans="1:3" hidden="1" outlineLevel="1" x14ac:dyDescent="0.25">
      <c r="A8" s="470" t="s">
        <v>145</v>
      </c>
      <c r="B8" s="469" t="s">
        <v>144</v>
      </c>
      <c r="C8" s="230" t="s">
        <v>147</v>
      </c>
    </row>
    <row r="9" spans="1:3" hidden="1" outlineLevel="1" x14ac:dyDescent="0.25">
      <c r="A9" s="470" t="s">
        <v>150</v>
      </c>
      <c r="B9" s="469" t="s">
        <v>144</v>
      </c>
      <c r="C9" s="230" t="s">
        <v>148</v>
      </c>
    </row>
    <row r="10" spans="1:3" hidden="1" outlineLevel="1" collapsed="1" x14ac:dyDescent="0.25">
      <c r="A10" s="707" t="s">
        <v>181</v>
      </c>
      <c r="B10" s="708" t="s">
        <v>182</v>
      </c>
      <c r="C10" s="709" t="s">
        <v>184</v>
      </c>
    </row>
    <row r="11" spans="1:3" ht="30" hidden="1" outlineLevel="1" collapsed="1" x14ac:dyDescent="0.25">
      <c r="A11" s="707" t="s">
        <v>194</v>
      </c>
      <c r="B11" s="708" t="s">
        <v>195</v>
      </c>
      <c r="C11" s="773" t="s">
        <v>197</v>
      </c>
    </row>
    <row r="12" spans="1:3" ht="30" hidden="1" outlineLevel="1" collapsed="1" x14ac:dyDescent="0.25">
      <c r="A12" s="707" t="s">
        <v>203</v>
      </c>
      <c r="B12" s="708" t="s">
        <v>204</v>
      </c>
      <c r="C12" s="773" t="s">
        <v>205</v>
      </c>
    </row>
    <row r="13" spans="1:3" ht="30" hidden="1" outlineLevel="1" x14ac:dyDescent="0.25">
      <c r="A13" s="707" t="s">
        <v>207</v>
      </c>
      <c r="B13" s="708" t="s">
        <v>209</v>
      </c>
      <c r="C13" s="773" t="s">
        <v>208</v>
      </c>
    </row>
    <row r="14" spans="1:3" ht="30" hidden="1" outlineLevel="1" x14ac:dyDescent="0.25">
      <c r="A14" s="707" t="s">
        <v>210</v>
      </c>
      <c r="B14" s="708" t="s">
        <v>211</v>
      </c>
      <c r="C14" s="773" t="s">
        <v>229</v>
      </c>
    </row>
    <row r="15" spans="1:3" ht="30" hidden="1" outlineLevel="1" x14ac:dyDescent="0.25">
      <c r="A15" s="707" t="s">
        <v>220</v>
      </c>
      <c r="B15" s="708" t="s">
        <v>219</v>
      </c>
      <c r="C15" s="773" t="s">
        <v>236</v>
      </c>
    </row>
    <row r="16" spans="1:3" ht="30" hidden="1" outlineLevel="1" x14ac:dyDescent="0.25">
      <c r="A16" s="707" t="s">
        <v>222</v>
      </c>
      <c r="B16" s="708" t="s">
        <v>219</v>
      </c>
      <c r="C16" s="773" t="s">
        <v>231</v>
      </c>
    </row>
    <row r="17" spans="1:3" ht="30" hidden="1" outlineLevel="1" x14ac:dyDescent="0.25">
      <c r="A17" s="707" t="s">
        <v>228</v>
      </c>
      <c r="B17" s="708" t="s">
        <v>219</v>
      </c>
      <c r="C17" s="773" t="s">
        <v>238</v>
      </c>
    </row>
    <row r="18" spans="1:3" hidden="1" outlineLevel="1" x14ac:dyDescent="0.25">
      <c r="A18" s="707" t="s">
        <v>234</v>
      </c>
      <c r="B18" s="708" t="s">
        <v>219</v>
      </c>
      <c r="C18" s="773" t="s">
        <v>230</v>
      </c>
    </row>
    <row r="19" spans="1:3" hidden="1" outlineLevel="1" collapsed="1" x14ac:dyDescent="0.25">
      <c r="A19" s="707" t="s">
        <v>246</v>
      </c>
      <c r="B19" s="708" t="s">
        <v>245</v>
      </c>
      <c r="C19" s="773" t="s">
        <v>247</v>
      </c>
    </row>
    <row r="20" spans="1:3" hidden="1" outlineLevel="1" x14ac:dyDescent="0.25">
      <c r="A20" s="707" t="s">
        <v>256</v>
      </c>
      <c r="B20" s="708" t="s">
        <v>257</v>
      </c>
      <c r="C20" s="773" t="s">
        <v>258</v>
      </c>
    </row>
    <row r="21" spans="1:3" hidden="1" outlineLevel="1" collapsed="1" x14ac:dyDescent="0.25">
      <c r="A21" s="707" t="s">
        <v>259</v>
      </c>
      <c r="B21" s="708" t="s">
        <v>260</v>
      </c>
      <c r="C21" s="773" t="s">
        <v>262</v>
      </c>
    </row>
    <row r="22" spans="1:3" hidden="1" outlineLevel="1" x14ac:dyDescent="0.25">
      <c r="A22" s="707" t="s">
        <v>263</v>
      </c>
      <c r="B22" s="955" t="s">
        <v>264</v>
      </c>
      <c r="C22" s="709" t="s">
        <v>266</v>
      </c>
    </row>
    <row r="23" spans="1:3" hidden="1" outlineLevel="1" collapsed="1" x14ac:dyDescent="0.25">
      <c r="A23" s="707" t="s">
        <v>274</v>
      </c>
      <c r="B23" s="708" t="s">
        <v>275</v>
      </c>
      <c r="C23" s="773" t="s">
        <v>277</v>
      </c>
    </row>
    <row r="24" spans="1:3" collapsed="1" x14ac:dyDescent="0.25">
      <c r="A24" s="707" t="s">
        <v>297</v>
      </c>
      <c r="B24" s="708" t="s">
        <v>298</v>
      </c>
      <c r="C24" s="773" t="s">
        <v>300</v>
      </c>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2"/>
  <sheetViews>
    <sheetView zoomScale="89" zoomScaleNormal="89" workbookViewId="0">
      <selection activeCell="Y1" sqref="Y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customWidth="1"/>
    <col min="24" max="24" width="9.85546875" style="2" customWidth="1"/>
    <col min="25" max="25" width="4.7109375" style="655" customWidth="1"/>
    <col min="26" max="26" width="10.85546875" style="416" hidden="1" customWidth="1" outlineLevel="1" collapsed="1"/>
    <col min="27" max="27" width="10.85546875" style="2" hidden="1" customWidth="1" outlineLevel="1"/>
    <col min="28" max="28" width="9.85546875" style="2" hidden="1" customWidth="1" outlineLevel="1"/>
    <col min="29" max="29" width="4.7109375" style="655" hidden="1" customWidth="1" outlineLevel="1"/>
    <col min="30" max="30" width="10.85546875" style="416" hidden="1" customWidth="1" outlineLevel="1" collapsed="1"/>
    <col min="31" max="31" width="10.85546875" style="2" hidden="1" customWidth="1" outlineLevel="1"/>
    <col min="32" max="32" width="9.85546875" style="2" hidden="1" customWidth="1" outlineLevel="1"/>
    <col min="33" max="33" width="6" style="655" hidden="1" customWidth="1" outlineLevel="1"/>
    <col min="34" max="34" width="9.140625" style="2" collapsed="1"/>
    <col min="35" max="16384" width="9.140625" style="2"/>
  </cols>
  <sheetData>
    <row r="1" spans="1:33" ht="12.75" customHeight="1" thickBot="1" x14ac:dyDescent="0.35">
      <c r="B1" s="414"/>
      <c r="C1" s="414"/>
      <c r="F1" s="414"/>
      <c r="I1" s="414"/>
      <c r="L1" s="414"/>
      <c r="O1" s="414"/>
      <c r="S1" s="414"/>
      <c r="V1" s="414"/>
      <c r="Z1" s="414"/>
      <c r="AD1" s="414"/>
    </row>
    <row r="2" spans="1:33" ht="20.25" customHeight="1" x14ac:dyDescent="0.3">
      <c r="A2" s="737"/>
      <c r="B2" s="738"/>
      <c r="C2" s="738"/>
      <c r="D2" s="739"/>
      <c r="E2" s="740"/>
      <c r="F2" s="741"/>
      <c r="G2" s="1270" t="s">
        <v>159</v>
      </c>
      <c r="H2" s="1268"/>
      <c r="I2" s="738"/>
      <c r="J2" s="1270" t="s">
        <v>172</v>
      </c>
      <c r="K2" s="1269"/>
      <c r="L2" s="741"/>
      <c r="M2" s="1271" t="s">
        <v>199</v>
      </c>
      <c r="N2" s="1268"/>
      <c r="O2" s="738"/>
      <c r="P2" s="1268" t="s">
        <v>240</v>
      </c>
      <c r="Q2" s="1269"/>
      <c r="S2" s="738"/>
      <c r="T2" s="1268" t="s">
        <v>254</v>
      </c>
      <c r="U2" s="1269"/>
      <c r="V2" s="738"/>
      <c r="W2" s="1268" t="s">
        <v>286</v>
      </c>
      <c r="X2" s="1269"/>
      <c r="Z2" s="738"/>
      <c r="AA2" s="1268" t="s">
        <v>288</v>
      </c>
      <c r="AB2" s="1269"/>
      <c r="AD2" s="738"/>
      <c r="AE2" s="1268" t="s">
        <v>296</v>
      </c>
      <c r="AF2" s="1269"/>
    </row>
    <row r="3" spans="1:33" ht="20.25" customHeight="1" thickBot="1" x14ac:dyDescent="0.35">
      <c r="A3" s="742" t="s">
        <v>160</v>
      </c>
      <c r="B3" s="743" t="s">
        <v>129</v>
      </c>
      <c r="C3" s="743" t="s">
        <v>128</v>
      </c>
      <c r="D3" s="744" t="s">
        <v>131</v>
      </c>
      <c r="E3" s="745" t="s">
        <v>132</v>
      </c>
      <c r="F3" s="746" t="s">
        <v>158</v>
      </c>
      <c r="G3" s="747" t="s">
        <v>131</v>
      </c>
      <c r="H3" s="745" t="s">
        <v>132</v>
      </c>
      <c r="I3" s="743" t="s">
        <v>171</v>
      </c>
      <c r="J3" s="747" t="s">
        <v>131</v>
      </c>
      <c r="K3" s="748" t="s">
        <v>132</v>
      </c>
      <c r="L3" s="746" t="s">
        <v>198</v>
      </c>
      <c r="M3" s="835" t="s">
        <v>131</v>
      </c>
      <c r="N3" s="999" t="s">
        <v>132</v>
      </c>
      <c r="O3" s="743" t="s">
        <v>239</v>
      </c>
      <c r="P3" s="746" t="s">
        <v>131</v>
      </c>
      <c r="Q3" s="832" t="s">
        <v>132</v>
      </c>
      <c r="S3" s="743" t="s">
        <v>253</v>
      </c>
      <c r="T3" s="746" t="s">
        <v>131</v>
      </c>
      <c r="U3" s="832" t="s">
        <v>132</v>
      </c>
      <c r="V3" s="743" t="s">
        <v>273</v>
      </c>
      <c r="W3" s="746" t="s">
        <v>131</v>
      </c>
      <c r="X3" s="832" t="s">
        <v>132</v>
      </c>
      <c r="Z3" s="743" t="s">
        <v>287</v>
      </c>
      <c r="AA3" s="746" t="s">
        <v>131</v>
      </c>
      <c r="AB3" s="832" t="s">
        <v>132</v>
      </c>
      <c r="AD3" s="743" t="s">
        <v>295</v>
      </c>
      <c r="AE3" s="746" t="s">
        <v>131</v>
      </c>
      <c r="AF3" s="832" t="s">
        <v>132</v>
      </c>
    </row>
    <row r="4" spans="1:33" ht="23.1" customHeight="1" x14ac:dyDescent="0.3">
      <c r="A4" s="485" t="str">
        <f>'Summary Data'!B5</f>
        <v>Number Off Cycle PR Processed</v>
      </c>
      <c r="B4" s="498">
        <v>576</v>
      </c>
      <c r="C4" s="498">
        <v>685</v>
      </c>
      <c r="D4" s="425">
        <f>C4-B4</f>
        <v>109</v>
      </c>
      <c r="E4" s="425">
        <f>D4/B4</f>
        <v>0.1892361111111111</v>
      </c>
      <c r="F4" s="425">
        <v>776</v>
      </c>
      <c r="G4" s="512">
        <f t="shared" ref="G4:G63" si="0">F4-C4</f>
        <v>91</v>
      </c>
      <c r="H4" s="415">
        <f t="shared" ref="H4:H35" si="1">G4/C4</f>
        <v>0.13284671532846715</v>
      </c>
      <c r="I4" s="498">
        <v>248</v>
      </c>
      <c r="J4" s="512">
        <f t="shared" ref="J4:J69" si="2">I4-F4</f>
        <v>-528</v>
      </c>
      <c r="K4" s="486">
        <f t="shared" ref="K4:K69" si="3">J4/F4</f>
        <v>-0.68041237113402064</v>
      </c>
      <c r="L4" s="425">
        <v>431</v>
      </c>
      <c r="M4" s="836">
        <v>183</v>
      </c>
      <c r="N4" s="1000">
        <v>0.73790322580645162</v>
      </c>
      <c r="O4" s="498">
        <v>609</v>
      </c>
      <c r="P4" s="1002">
        <f t="shared" ref="P4:P69" si="4">O4-L4</f>
        <v>178</v>
      </c>
      <c r="Q4" s="833">
        <f t="shared" ref="Q4:Q69"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431</v>
      </c>
      <c r="AA4" s="1002">
        <f t="shared" ref="AA4:AA35" si="10">Z4-V4</f>
        <v>-90</v>
      </c>
      <c r="AB4" s="833">
        <f t="shared" ref="AB4:AB35" si="11">AA4/V4</f>
        <v>-0.17274472168905949</v>
      </c>
      <c r="AC4" s="655" t="str">
        <f>IF(AA4&gt;0,"-","+")</f>
        <v>+</v>
      </c>
      <c r="AD4" s="498">
        <f>'Summary Data'!RZ5</f>
        <v>0</v>
      </c>
      <c r="AE4" s="1002">
        <f t="shared" ref="AE4:AE68" si="12">AD4-Z4</f>
        <v>-431</v>
      </c>
      <c r="AF4" s="833">
        <f t="shared" ref="AF4:AF68" si="13">AE4/Z4</f>
        <v>-1</v>
      </c>
      <c r="AG4" s="655" t="str">
        <f>IF(AE4&gt;0,"-","+")</f>
        <v>+</v>
      </c>
    </row>
    <row r="5" spans="1:33" ht="23.1" customHeight="1" x14ac:dyDescent="0.3">
      <c r="A5" s="485" t="str">
        <f>'Summary Data'!B6</f>
        <v>Number Calls Resolved on First Call</v>
      </c>
      <c r="B5" s="498">
        <v>37465</v>
      </c>
      <c r="C5" s="498">
        <v>32612</v>
      </c>
      <c r="D5" s="425">
        <f t="shared" ref="D5:D69" si="14">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19724</v>
      </c>
      <c r="AA5" s="1003">
        <f t="shared" si="10"/>
        <v>-7955</v>
      </c>
      <c r="AB5" s="833">
        <f t="shared" si="11"/>
        <v>-0.28740200151739587</v>
      </c>
      <c r="AC5" s="655" t="str">
        <f>IF(AA5&gt;0,"+","-")</f>
        <v>-</v>
      </c>
      <c r="AD5" s="498">
        <f>'Summary Data'!RZ6</f>
        <v>0</v>
      </c>
      <c r="AE5" s="1003">
        <f t="shared" si="12"/>
        <v>-19724</v>
      </c>
      <c r="AF5" s="833">
        <f t="shared" si="13"/>
        <v>-1</v>
      </c>
      <c r="AG5" s="655" t="str">
        <f>IF(AE5&gt;0,"+","-")</f>
        <v>-</v>
      </c>
    </row>
    <row r="6" spans="1:33" ht="23.1" customHeight="1" x14ac:dyDescent="0.3">
      <c r="A6" s="485" t="str">
        <f>'Summary Data'!B7</f>
        <v>Number Call Abandoned</v>
      </c>
      <c r="B6" s="498">
        <v>1096</v>
      </c>
      <c r="C6" s="498">
        <v>834</v>
      </c>
      <c r="D6" s="425">
        <f t="shared" si="14"/>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452</v>
      </c>
      <c r="AA6" s="1003">
        <f t="shared" si="10"/>
        <v>-532</v>
      </c>
      <c r="AB6" s="833">
        <f t="shared" si="11"/>
        <v>-0.54065040650406504</v>
      </c>
      <c r="AC6" s="655" t="str">
        <f>IF(AA6&gt;0,"-","+")</f>
        <v>+</v>
      </c>
      <c r="AD6" s="498">
        <f>'Summary Data'!RZ7</f>
        <v>0</v>
      </c>
      <c r="AE6" s="1003">
        <f t="shared" si="12"/>
        <v>-452</v>
      </c>
      <c r="AF6" s="833">
        <f t="shared" si="13"/>
        <v>-1</v>
      </c>
      <c r="AG6" s="655" t="str">
        <f>IF(AE6&gt;0,"-","+")</f>
        <v>+</v>
      </c>
    </row>
    <row r="7" spans="1:33" ht="21.75" hidden="1" customHeight="1" outlineLevel="1" x14ac:dyDescent="0.3">
      <c r="A7" s="485" t="s">
        <v>14</v>
      </c>
      <c r="B7" s="493">
        <v>94733314</v>
      </c>
      <c r="C7" s="493">
        <v>94733314</v>
      </c>
      <c r="D7" s="439">
        <f t="shared" si="14"/>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c r="AD7" s="493">
        <f>'Summary Data'!RZ8</f>
        <v>0</v>
      </c>
      <c r="AE7" s="1003">
        <f t="shared" si="12"/>
        <v>-94733314</v>
      </c>
      <c r="AF7" s="833">
        <f t="shared" si="13"/>
        <v>-1</v>
      </c>
      <c r="AG7" s="655" t="str">
        <f>IF(AE7&gt;0,"-","+")</f>
        <v>+</v>
      </c>
    </row>
    <row r="8" spans="1:33" ht="21.75" hidden="1" customHeight="1" outlineLevel="1" x14ac:dyDescent="0.3">
      <c r="A8" s="485" t="s">
        <v>67</v>
      </c>
      <c r="B8" s="494">
        <v>0</v>
      </c>
      <c r="C8" s="494">
        <v>0</v>
      </c>
      <c r="D8" s="440">
        <f t="shared" si="14"/>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c r="AD8" s="494">
        <f>'Summary Data'!RZ9</f>
        <v>0</v>
      </c>
      <c r="AE8" s="1003">
        <f t="shared" si="12"/>
        <v>0</v>
      </c>
      <c r="AF8" s="833" t="e">
        <f t="shared" si="13"/>
        <v>#DIV/0!</v>
      </c>
      <c r="AG8" s="655" t="str">
        <f>IF(AE8&gt;0,"-","+")</f>
        <v>+</v>
      </c>
    </row>
    <row r="9" spans="1:33" ht="21.75" hidden="1" customHeight="1" outlineLevel="1" x14ac:dyDescent="0.3">
      <c r="A9" s="485" t="s">
        <v>130</v>
      </c>
      <c r="B9" s="495" t="s">
        <v>17</v>
      </c>
      <c r="C9" s="495" t="s">
        <v>151</v>
      </c>
      <c r="D9" s="441" t="e">
        <f t="shared" si="14"/>
        <v>#VALUE!</v>
      </c>
      <c r="E9" s="422" t="e">
        <f t="shared" ref="E9:E69" si="15">D9/B9</f>
        <v>#VALUE!</v>
      </c>
      <c r="F9" s="421" t="s">
        <v>173</v>
      </c>
      <c r="G9" s="510" t="e">
        <f t="shared" si="0"/>
        <v>#VALUE!</v>
      </c>
      <c r="H9" s="415" t="e">
        <f t="shared" si="1"/>
        <v>#VALUE!</v>
      </c>
      <c r="I9" s="495" t="s">
        <v>154</v>
      </c>
      <c r="J9" s="510" t="e">
        <f t="shared" si="2"/>
        <v>#VALUE!</v>
      </c>
      <c r="K9" s="486" t="e">
        <f t="shared" si="3"/>
        <v>#VALUE!</v>
      </c>
      <c r="L9" s="421" t="s">
        <v>189</v>
      </c>
      <c r="M9" s="837" t="e">
        <v>#VALUE!</v>
      </c>
      <c r="N9" s="1000" t="e">
        <v>#VALUE!</v>
      </c>
      <c r="O9" s="495" t="s">
        <v>213</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c r="AD9" s="495">
        <f>'Summary Data'!RZ10</f>
        <v>0</v>
      </c>
      <c r="AE9" s="1003" t="e">
        <f t="shared" si="12"/>
        <v>#VALUE!</v>
      </c>
      <c r="AF9" s="833" t="e">
        <f t="shared" si="13"/>
        <v>#VALUE!</v>
      </c>
      <c r="AG9" s="655" t="e">
        <f>IF(AE9&gt;0,"-","+")</f>
        <v>#VALUE!</v>
      </c>
    </row>
    <row r="10" spans="1:33" ht="23.1" customHeight="1" collapsed="1" x14ac:dyDescent="0.3">
      <c r="A10" s="485" t="str">
        <f>'Summary Data'!B11</f>
        <v>Number of Employee Payrolls</v>
      </c>
      <c r="B10" s="496">
        <v>1463697.3333333333</v>
      </c>
      <c r="C10" s="496">
        <v>1547316</v>
      </c>
      <c r="D10" s="427">
        <f t="shared" si="14"/>
        <v>83618.666666666744</v>
      </c>
      <c r="E10" s="415">
        <f t="shared" si="15"/>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1373153</v>
      </c>
      <c r="AA10" s="1003">
        <f t="shared" si="10"/>
        <v>-123802</v>
      </c>
      <c r="AB10" s="833">
        <f t="shared" si="11"/>
        <v>-8.2702552848950034E-2</v>
      </c>
      <c r="AC10" s="656"/>
      <c r="AD10" s="496">
        <f>'Summary Data'!RZ11</f>
        <v>0</v>
      </c>
      <c r="AE10" s="1003">
        <f t="shared" si="12"/>
        <v>-1373153</v>
      </c>
      <c r="AF10" s="833">
        <f t="shared" si="13"/>
        <v>-1</v>
      </c>
      <c r="AG10" s="656"/>
    </row>
    <row r="11" spans="1:33" ht="21.75" hidden="1" customHeight="1" outlineLevel="1" x14ac:dyDescent="0.3">
      <c r="A11" s="485" t="s">
        <v>90</v>
      </c>
      <c r="B11" s="497">
        <v>0</v>
      </c>
      <c r="C11" s="497">
        <v>0</v>
      </c>
      <c r="D11" s="438">
        <f t="shared" si="14"/>
        <v>0</v>
      </c>
      <c r="E11" s="415" t="e">
        <f t="shared" si="15"/>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c r="AD11" s="497">
        <f>'Summary Data'!RZ12</f>
        <v>0</v>
      </c>
      <c r="AE11" s="1003">
        <f t="shared" si="12"/>
        <v>0</v>
      </c>
      <c r="AF11" s="833" t="e">
        <f t="shared" si="13"/>
        <v>#DIV/0!</v>
      </c>
      <c r="AG11" s="656" t="str">
        <f>IF(AE11&gt;0,"-","+")</f>
        <v>+</v>
      </c>
    </row>
    <row r="12" spans="1:33" ht="23.1" customHeight="1" collapsed="1" x14ac:dyDescent="0.3">
      <c r="A12" s="485" t="str">
        <f>'Summary Data'!E13</f>
        <v>Number of Calls</v>
      </c>
      <c r="B12" s="498">
        <v>61608</v>
      </c>
      <c r="C12" s="498">
        <v>53225</v>
      </c>
      <c r="D12" s="427">
        <f t="shared" si="14"/>
        <v>-8383</v>
      </c>
      <c r="E12" s="415">
        <f t="shared" si="15"/>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26277</v>
      </c>
      <c r="AA12" s="1003">
        <f t="shared" si="10"/>
        <v>-10408</v>
      </c>
      <c r="AB12" s="833">
        <f t="shared" si="11"/>
        <v>-0.28371268910999048</v>
      </c>
      <c r="AC12" s="656"/>
      <c r="AD12" s="498">
        <f>'Summary Data'!RZ13</f>
        <v>0</v>
      </c>
      <c r="AE12" s="1003">
        <f t="shared" si="12"/>
        <v>-26277</v>
      </c>
      <c r="AF12" s="833">
        <f t="shared" si="13"/>
        <v>-1</v>
      </c>
      <c r="AG12" s="656"/>
    </row>
    <row r="13" spans="1:33" ht="21.75" hidden="1" customHeight="1" outlineLevel="1" x14ac:dyDescent="0.3">
      <c r="A13" s="485" t="s">
        <v>32</v>
      </c>
      <c r="B13" s="498" t="s">
        <v>29</v>
      </c>
      <c r="C13" s="498" t="s">
        <v>29</v>
      </c>
      <c r="D13" s="427" t="e">
        <f t="shared" si="14"/>
        <v>#VALUE!</v>
      </c>
      <c r="E13" s="415" t="e">
        <f t="shared" si="15"/>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c r="AD13" s="498">
        <f>'Summary Data'!RZ14</f>
        <v>0</v>
      </c>
      <c r="AE13" s="438" t="e">
        <f t="shared" si="12"/>
        <v>#VALUE!</v>
      </c>
      <c r="AF13" s="833" t="e">
        <f t="shared" si="13"/>
        <v>#VALUE!</v>
      </c>
      <c r="AG13" s="655" t="e">
        <f>IF(AE13&gt;0,"-","+")</f>
        <v>#VALUE!</v>
      </c>
    </row>
    <row r="14" spans="1:33" ht="21.75" hidden="1" customHeight="1" outlineLevel="1" x14ac:dyDescent="0.3">
      <c r="A14" s="485" t="s">
        <v>30</v>
      </c>
      <c r="B14" s="496" t="s">
        <v>29</v>
      </c>
      <c r="C14" s="496" t="s">
        <v>29</v>
      </c>
      <c r="D14" s="427" t="e">
        <f t="shared" si="14"/>
        <v>#VALUE!</v>
      </c>
      <c r="E14" s="415" t="e">
        <f t="shared" si="15"/>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c r="AD14" s="496">
        <f>'Summary Data'!RZ15</f>
        <v>0</v>
      </c>
      <c r="AE14" s="438" t="e">
        <f t="shared" si="12"/>
        <v>#VALUE!</v>
      </c>
      <c r="AF14" s="833" t="e">
        <f t="shared" si="13"/>
        <v>#VALUE!</v>
      </c>
      <c r="AG14" s="655" t="e">
        <f>IF(AE14&gt;0,"-","+")</f>
        <v>#VALUE!</v>
      </c>
    </row>
    <row r="15" spans="1:33" ht="21.75" hidden="1" customHeight="1" outlineLevel="1" x14ac:dyDescent="0.3">
      <c r="A15" s="485" t="s">
        <v>31</v>
      </c>
      <c r="B15" s="496" t="s">
        <v>29</v>
      </c>
      <c r="C15" s="496" t="s">
        <v>29</v>
      </c>
      <c r="D15" s="427" t="e">
        <f t="shared" si="14"/>
        <v>#VALUE!</v>
      </c>
      <c r="E15" s="415" t="e">
        <f t="shared" si="15"/>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c r="AD15" s="496">
        <f>'Summary Data'!RZ16</f>
        <v>0</v>
      </c>
      <c r="AE15" s="438" t="e">
        <f t="shared" si="12"/>
        <v>#VALUE!</v>
      </c>
      <c r="AF15" s="833" t="e">
        <f t="shared" si="13"/>
        <v>#VALUE!</v>
      </c>
      <c r="AG15" s="655" t="e">
        <f>IF(AE15&gt;0,"-","+")</f>
        <v>#VALUE!</v>
      </c>
    </row>
    <row r="16" spans="1:33" ht="21.75" hidden="1" customHeight="1" outlineLevel="1" x14ac:dyDescent="0.3">
      <c r="A16" s="485" t="s">
        <v>3</v>
      </c>
      <c r="B16" s="499" t="s">
        <v>29</v>
      </c>
      <c r="C16" s="499" t="s">
        <v>29</v>
      </c>
      <c r="D16" s="427" t="e">
        <f t="shared" si="14"/>
        <v>#VALUE!</v>
      </c>
      <c r="E16" s="415" t="e">
        <f t="shared" si="15"/>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c r="AD16" s="499">
        <f>'Summary Data'!RZ17</f>
        <v>0</v>
      </c>
      <c r="AE16" s="438" t="e">
        <f t="shared" si="12"/>
        <v>#VALUE!</v>
      </c>
      <c r="AF16" s="833" t="e">
        <f t="shared" si="13"/>
        <v>#VALUE!</v>
      </c>
      <c r="AG16" s="655" t="e">
        <f>IF(AE16&gt;0,"-","+")</f>
        <v>#VALUE!</v>
      </c>
    </row>
    <row r="17" spans="1:33"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0.80401108755910644</v>
      </c>
      <c r="AA17" s="430">
        <f t="shared" si="10"/>
        <v>-1.1660510248402201E-2</v>
      </c>
      <c r="AB17" s="833">
        <f t="shared" si="11"/>
        <v>-1.4295594305042823E-2</v>
      </c>
      <c r="AC17" s="655" t="str">
        <f>IF(AA17&gt;0,"+","-")</f>
        <v>-</v>
      </c>
      <c r="AD17" s="500" t="e">
        <f>AD5/AD22</f>
        <v>#DIV/0!</v>
      </c>
      <c r="AE17" s="430" t="e">
        <f t="shared" si="12"/>
        <v>#DIV/0!</v>
      </c>
      <c r="AF17" s="833" t="e">
        <f t="shared" si="13"/>
        <v>#DIV/0!</v>
      </c>
      <c r="AG17" s="655" t="e">
        <f>IF(AE17&gt;0,"+","-")</f>
        <v>#DIV/0!</v>
      </c>
    </row>
    <row r="18" spans="1:33" ht="21.75" hidden="1" customHeight="1" outlineLevel="1" x14ac:dyDescent="0.3">
      <c r="A18" s="485" t="str">
        <f>'Summary Data'!E19</f>
        <v xml:space="preserve">Calls Abandoned </v>
      </c>
      <c r="B18" s="496" t="s">
        <v>29</v>
      </c>
      <c r="C18" s="496" t="s">
        <v>29</v>
      </c>
      <c r="D18" s="427" t="e">
        <f t="shared" si="14"/>
        <v>#VALUE!</v>
      </c>
      <c r="E18" s="415" t="e">
        <f t="shared" si="15"/>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c r="AD18" s="496">
        <f>'Summary Data'!RZ19</f>
        <v>0</v>
      </c>
      <c r="AE18" s="438" t="e">
        <f t="shared" si="12"/>
        <v>#VALUE!</v>
      </c>
      <c r="AF18" s="833" t="e">
        <f t="shared" si="13"/>
        <v>#VALUE!</v>
      </c>
      <c r="AG18" s="655" t="e">
        <f>IF(AE18&gt;0,"+","-")</f>
        <v>#VALUE!</v>
      </c>
    </row>
    <row r="19" spans="1:33" ht="21.75" hidden="1" customHeight="1" outlineLevel="1" x14ac:dyDescent="0.3">
      <c r="A19" s="485" t="s">
        <v>168</v>
      </c>
      <c r="B19" s="501" t="s">
        <v>29</v>
      </c>
      <c r="C19" s="501" t="s">
        <v>29</v>
      </c>
      <c r="D19" s="427" t="e">
        <f t="shared" si="14"/>
        <v>#VALUE!</v>
      </c>
      <c r="E19" s="415" t="e">
        <f t="shared" si="15"/>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c r="AD19" s="501">
        <f>'Summary Data'!RZ20</f>
        <v>0</v>
      </c>
      <c r="AE19" s="438" t="e">
        <f t="shared" si="12"/>
        <v>#VALUE!</v>
      </c>
      <c r="AF19" s="833" t="e">
        <f t="shared" si="13"/>
        <v>#VALUE!</v>
      </c>
      <c r="AG19" s="655" t="e">
        <f>IF(AE19&gt;0,"+","-")</f>
        <v>#VALUE!</v>
      </c>
    </row>
    <row r="20" spans="1:33" ht="21.75" hidden="1" customHeight="1" outlineLevel="1" x14ac:dyDescent="0.3">
      <c r="A20" s="485" t="s">
        <v>91</v>
      </c>
      <c r="B20" s="497">
        <v>0</v>
      </c>
      <c r="C20" s="497">
        <v>0</v>
      </c>
      <c r="D20" s="438">
        <f t="shared" si="14"/>
        <v>0</v>
      </c>
      <c r="E20" s="415" t="e">
        <f t="shared" si="15"/>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c r="AD20" s="497">
        <f>'Summary Data'!RZ21</f>
        <v>0</v>
      </c>
      <c r="AE20" s="438">
        <f t="shared" si="12"/>
        <v>0</v>
      </c>
      <c r="AF20" s="833" t="e">
        <f t="shared" si="13"/>
        <v>#DIV/0!</v>
      </c>
      <c r="AG20" s="655" t="str">
        <f>IF(AE20&gt;0,"+","-")</f>
        <v>-</v>
      </c>
    </row>
    <row r="21" spans="1:33" ht="23.1" customHeight="1" collapsed="1" x14ac:dyDescent="0.3">
      <c r="A21" s="485" t="str">
        <f>'Summary Data'!E22</f>
        <v xml:space="preserve">Number of New Tickets </v>
      </c>
      <c r="B21" s="498">
        <v>130386</v>
      </c>
      <c r="C21" s="498">
        <v>90700</v>
      </c>
      <c r="D21" s="427">
        <f t="shared" si="14"/>
        <v>-39686</v>
      </c>
      <c r="E21" s="415">
        <f t="shared" si="15"/>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61885</v>
      </c>
      <c r="AA21" s="1003">
        <f t="shared" si="10"/>
        <v>-13650</v>
      </c>
      <c r="AB21" s="833">
        <f t="shared" si="11"/>
        <v>-0.18071092870854571</v>
      </c>
      <c r="AC21" s="656"/>
      <c r="AD21" s="498">
        <f>'Summary Data'!RZ22</f>
        <v>0</v>
      </c>
      <c r="AE21" s="1003">
        <f t="shared" si="12"/>
        <v>-61885</v>
      </c>
      <c r="AF21" s="833">
        <f t="shared" si="13"/>
        <v>-1</v>
      </c>
      <c r="AG21" s="656"/>
    </row>
    <row r="22" spans="1:33" ht="23.1" customHeight="1" x14ac:dyDescent="0.3">
      <c r="A22" s="487" t="str">
        <f>'Summary Data'!E23</f>
        <v>Reported Source - Telephone</v>
      </c>
      <c r="B22" s="498">
        <v>52704</v>
      </c>
      <c r="C22" s="498">
        <v>45194</v>
      </c>
      <c r="D22" s="427">
        <f t="shared" si="14"/>
        <v>-7510</v>
      </c>
      <c r="E22" s="415">
        <f t="shared" si="15"/>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24532</v>
      </c>
      <c r="AA22" s="1003">
        <f t="shared" si="10"/>
        <v>-9402</v>
      </c>
      <c r="AB22" s="833">
        <f t="shared" si="11"/>
        <v>-0.27706724818765838</v>
      </c>
      <c r="AC22" s="656"/>
      <c r="AD22" s="498">
        <f>'Summary Data'!RZ23</f>
        <v>0</v>
      </c>
      <c r="AE22" s="1003">
        <f t="shared" si="12"/>
        <v>-24532</v>
      </c>
      <c r="AF22" s="833">
        <f t="shared" si="13"/>
        <v>-1</v>
      </c>
      <c r="AG22" s="656"/>
    </row>
    <row r="23" spans="1:33" ht="23.1" customHeight="1" x14ac:dyDescent="0.3">
      <c r="A23" s="487" t="str">
        <f>'Summary Data'!E24</f>
        <v>Reported Source - Email</v>
      </c>
      <c r="B23" s="498">
        <v>20186</v>
      </c>
      <c r="C23" s="498">
        <v>19497</v>
      </c>
      <c r="D23" s="427">
        <f t="shared" si="14"/>
        <v>-689</v>
      </c>
      <c r="E23" s="415">
        <f t="shared" si="15"/>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28164</v>
      </c>
      <c r="AA23" s="1003">
        <f t="shared" si="10"/>
        <v>-3539</v>
      </c>
      <c r="AB23" s="833">
        <f t="shared" si="11"/>
        <v>-0.11162981421316595</v>
      </c>
      <c r="AC23" s="656"/>
      <c r="AD23" s="498">
        <f>'Summary Data'!RZ24</f>
        <v>0</v>
      </c>
      <c r="AE23" s="1003">
        <f t="shared" si="12"/>
        <v>-28164</v>
      </c>
      <c r="AF23" s="833">
        <f t="shared" si="13"/>
        <v>-1</v>
      </c>
      <c r="AG23" s="656"/>
    </row>
    <row r="24" spans="1:33" ht="23.1" customHeight="1" x14ac:dyDescent="0.3">
      <c r="A24" s="487" t="str">
        <f>'Summary Data'!E25</f>
        <v>Reported Source - Fax</v>
      </c>
      <c r="B24" s="498">
        <v>33004</v>
      </c>
      <c r="C24" s="498">
        <v>14957</v>
      </c>
      <c r="D24" s="427">
        <f t="shared" si="14"/>
        <v>-18047</v>
      </c>
      <c r="E24" s="415">
        <f t="shared" si="15"/>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4224</v>
      </c>
      <c r="AA24" s="1003">
        <f t="shared" si="10"/>
        <v>-411</v>
      </c>
      <c r="AB24" s="833">
        <f t="shared" si="11"/>
        <v>-8.8673139158576053E-2</v>
      </c>
      <c r="AC24" s="656"/>
      <c r="AD24" s="498">
        <f>'Summary Data'!RZ25</f>
        <v>0</v>
      </c>
      <c r="AE24" s="1003">
        <f t="shared" si="12"/>
        <v>-4224</v>
      </c>
      <c r="AF24" s="833">
        <f t="shared" si="13"/>
        <v>-1</v>
      </c>
      <c r="AG24" s="656"/>
    </row>
    <row r="25" spans="1:33" ht="23.1" customHeight="1" x14ac:dyDescent="0.3">
      <c r="A25" s="487" t="str">
        <f>'Summary Data'!E26</f>
        <v>Reported Source - US Mail</v>
      </c>
      <c r="B25" s="498">
        <v>23565</v>
      </c>
      <c r="C25" s="498">
        <v>10327</v>
      </c>
      <c r="D25" s="427">
        <f t="shared" si="14"/>
        <v>-13238</v>
      </c>
      <c r="E25" s="415">
        <f t="shared" si="15"/>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4719</v>
      </c>
      <c r="AA25" s="1003">
        <f t="shared" si="10"/>
        <v>-204</v>
      </c>
      <c r="AB25" s="833">
        <f t="shared" si="11"/>
        <v>-4.1438147471054232E-2</v>
      </c>
      <c r="AC25" s="656"/>
      <c r="AD25" s="498">
        <f>'Summary Data'!RZ26</f>
        <v>0</v>
      </c>
      <c r="AE25" s="1003">
        <f t="shared" si="12"/>
        <v>-4719</v>
      </c>
      <c r="AF25" s="833">
        <f t="shared" si="13"/>
        <v>-1</v>
      </c>
      <c r="AG25" s="656"/>
    </row>
    <row r="26" spans="1:33" ht="23.1" customHeight="1" x14ac:dyDescent="0.3">
      <c r="A26" s="487" t="str">
        <f>'Summary Data'!E27</f>
        <v>Reported Source - Other</v>
      </c>
      <c r="B26" s="498">
        <v>927</v>
      </c>
      <c r="C26" s="498">
        <v>725</v>
      </c>
      <c r="D26" s="427">
        <f t="shared" si="14"/>
        <v>-202</v>
      </c>
      <c r="E26" s="415">
        <f t="shared" si="15"/>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246</v>
      </c>
      <c r="AA26" s="1003">
        <f t="shared" si="10"/>
        <v>-94</v>
      </c>
      <c r="AB26" s="833">
        <f t="shared" si="11"/>
        <v>-0.27647058823529413</v>
      </c>
      <c r="AC26" s="656"/>
      <c r="AD26" s="498">
        <f>'Summary Data'!RZ27</f>
        <v>0</v>
      </c>
      <c r="AE26" s="1003">
        <f t="shared" si="12"/>
        <v>-246</v>
      </c>
      <c r="AF26" s="833">
        <f t="shared" si="13"/>
        <v>-1</v>
      </c>
      <c r="AG26" s="656"/>
    </row>
    <row r="27" spans="1:33" ht="23.1" customHeight="1" x14ac:dyDescent="0.3">
      <c r="A27" s="485" t="str">
        <f>'Summary Data'!E28</f>
        <v>Resolved Tickets</v>
      </c>
      <c r="B27" s="498">
        <v>142029</v>
      </c>
      <c r="C27" s="498">
        <v>91957</v>
      </c>
      <c r="D27" s="427">
        <f t="shared" si="14"/>
        <v>-50072</v>
      </c>
      <c r="E27" s="415">
        <f t="shared" si="15"/>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62660</v>
      </c>
      <c r="AA27" s="1003">
        <f t="shared" si="10"/>
        <v>-13645</v>
      </c>
      <c r="AB27" s="833">
        <f t="shared" si="11"/>
        <v>-0.17882183343162308</v>
      </c>
      <c r="AC27" s="656"/>
      <c r="AD27" s="498">
        <f>'Summary Data'!RZ28</f>
        <v>0</v>
      </c>
      <c r="AE27" s="1003">
        <f t="shared" si="12"/>
        <v>-62660</v>
      </c>
      <c r="AF27" s="833">
        <f t="shared" si="13"/>
        <v>-1</v>
      </c>
      <c r="AG27" s="656"/>
    </row>
    <row r="28" spans="1:33" ht="20.25" hidden="1" customHeight="1" outlineLevel="1" x14ac:dyDescent="0.3">
      <c r="A28" s="485" t="s">
        <v>44</v>
      </c>
      <c r="B28" s="502">
        <v>0</v>
      </c>
      <c r="C28" s="502">
        <v>0</v>
      </c>
      <c r="D28" s="427">
        <f t="shared" si="14"/>
        <v>0</v>
      </c>
      <c r="E28" s="415" t="e">
        <f t="shared" si="15"/>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6">IF(P28&gt;0,"-","+")</f>
        <v>+</v>
      </c>
      <c r="S28" s="502">
        <f>'Summary Data'!CL29</f>
        <v>0</v>
      </c>
      <c r="T28" s="1003">
        <f t="shared" si="6"/>
        <v>0</v>
      </c>
      <c r="U28" s="833" t="e">
        <f t="shared" si="7"/>
        <v>#DIV/0!</v>
      </c>
      <c r="V28" s="502">
        <f>'Summary Data'!CZ29</f>
        <v>0</v>
      </c>
      <c r="W28" s="1003">
        <f t="shared" si="8"/>
        <v>0</v>
      </c>
      <c r="X28" s="833" t="e">
        <f t="shared" si="9"/>
        <v>#DIV/0!</v>
      </c>
      <c r="Y28" s="656" t="str">
        <f t="shared" ref="Y28:Y34" si="17">IF(W28&gt;0,"-","+")</f>
        <v>+</v>
      </c>
      <c r="Z28" s="502">
        <f>'Summary Data'!DN29</f>
        <v>0</v>
      </c>
      <c r="AA28" s="1003">
        <f t="shared" si="10"/>
        <v>0</v>
      </c>
      <c r="AB28" s="833" t="e">
        <f t="shared" si="11"/>
        <v>#DIV/0!</v>
      </c>
      <c r="AC28" s="656" t="str">
        <f t="shared" ref="AC28:AC34" si="18">IF(AA28&gt;0,"-","+")</f>
        <v>+</v>
      </c>
      <c r="AD28" s="502">
        <f>'Summary Data'!RZ29</f>
        <v>0</v>
      </c>
      <c r="AE28" s="1003">
        <f t="shared" si="12"/>
        <v>0</v>
      </c>
      <c r="AF28" s="833" t="e">
        <f t="shared" si="13"/>
        <v>#DIV/0!</v>
      </c>
      <c r="AG28" s="656" t="str">
        <f t="shared" ref="AG28:AG34" si="19">IF(AE28&gt;0,"-","+")</f>
        <v>+</v>
      </c>
    </row>
    <row r="29" spans="1:33" ht="20.25" hidden="1" customHeight="1" outlineLevel="1" x14ac:dyDescent="0.3">
      <c r="A29" s="485" t="s">
        <v>45</v>
      </c>
      <c r="B29" s="498">
        <v>0</v>
      </c>
      <c r="C29" s="498">
        <v>0</v>
      </c>
      <c r="D29" s="427">
        <f t="shared" si="14"/>
        <v>0</v>
      </c>
      <c r="E29" s="415" t="e">
        <f t="shared" si="15"/>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6"/>
        <v>+</v>
      </c>
      <c r="S29" s="498">
        <f>'Summary Data'!CL30</f>
        <v>0</v>
      </c>
      <c r="T29" s="1003">
        <f t="shared" si="6"/>
        <v>0</v>
      </c>
      <c r="U29" s="833" t="e">
        <f t="shared" si="7"/>
        <v>#DIV/0!</v>
      </c>
      <c r="V29" s="498">
        <f>'Summary Data'!CZ30</f>
        <v>0</v>
      </c>
      <c r="W29" s="1003">
        <f t="shared" si="8"/>
        <v>0</v>
      </c>
      <c r="X29" s="833" t="e">
        <f t="shared" si="9"/>
        <v>#DIV/0!</v>
      </c>
      <c r="Y29" s="656" t="str">
        <f t="shared" si="17"/>
        <v>+</v>
      </c>
      <c r="Z29" s="498">
        <f>'Summary Data'!DN30</f>
        <v>0</v>
      </c>
      <c r="AA29" s="1003">
        <f t="shared" si="10"/>
        <v>0</v>
      </c>
      <c r="AB29" s="833" t="e">
        <f t="shared" si="11"/>
        <v>#DIV/0!</v>
      </c>
      <c r="AC29" s="656" t="str">
        <f t="shared" si="18"/>
        <v>+</v>
      </c>
      <c r="AD29" s="498">
        <f>'Summary Data'!RZ30</f>
        <v>0</v>
      </c>
      <c r="AE29" s="1003">
        <f t="shared" si="12"/>
        <v>0</v>
      </c>
      <c r="AF29" s="833" t="e">
        <f t="shared" si="13"/>
        <v>#DIV/0!</v>
      </c>
      <c r="AG29" s="656" t="str">
        <f t="shared" si="19"/>
        <v>+</v>
      </c>
    </row>
    <row r="30" spans="1:33" ht="20.25" hidden="1" customHeight="1" outlineLevel="1" x14ac:dyDescent="0.3">
      <c r="A30" s="485" t="s">
        <v>80</v>
      </c>
      <c r="B30" s="496">
        <v>0</v>
      </c>
      <c r="C30" s="496">
        <v>0</v>
      </c>
      <c r="D30" s="427">
        <f t="shared" si="14"/>
        <v>0</v>
      </c>
      <c r="E30" s="415" t="e">
        <f t="shared" si="15"/>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6"/>
        <v>+</v>
      </c>
      <c r="S30" s="496">
        <f>'Summary Data'!CL31</f>
        <v>0</v>
      </c>
      <c r="T30" s="1003">
        <f t="shared" si="6"/>
        <v>0</v>
      </c>
      <c r="U30" s="833" t="e">
        <f t="shared" si="7"/>
        <v>#DIV/0!</v>
      </c>
      <c r="V30" s="496">
        <f>'Summary Data'!CZ31</f>
        <v>0</v>
      </c>
      <c r="W30" s="1003">
        <f t="shared" si="8"/>
        <v>0</v>
      </c>
      <c r="X30" s="833" t="e">
        <f t="shared" si="9"/>
        <v>#DIV/0!</v>
      </c>
      <c r="Y30" s="656" t="str">
        <f t="shared" si="17"/>
        <v>+</v>
      </c>
      <c r="Z30" s="496">
        <f>'Summary Data'!DN31</f>
        <v>0</v>
      </c>
      <c r="AA30" s="1003">
        <f t="shared" si="10"/>
        <v>0</v>
      </c>
      <c r="AB30" s="833" t="e">
        <f t="shared" si="11"/>
        <v>#DIV/0!</v>
      </c>
      <c r="AC30" s="656" t="str">
        <f t="shared" si="18"/>
        <v>+</v>
      </c>
      <c r="AD30" s="496">
        <f>'Summary Data'!RZ31</f>
        <v>0</v>
      </c>
      <c r="AE30" s="1003">
        <f t="shared" si="12"/>
        <v>0</v>
      </c>
      <c r="AF30" s="833" t="e">
        <f t="shared" si="13"/>
        <v>#DIV/0!</v>
      </c>
      <c r="AG30" s="656" t="str">
        <f t="shared" si="19"/>
        <v>+</v>
      </c>
    </row>
    <row r="31" spans="1:33" ht="20.25" hidden="1" customHeight="1" outlineLevel="1" x14ac:dyDescent="0.3">
      <c r="A31" s="485" t="s">
        <v>81</v>
      </c>
      <c r="B31" s="496" t="s">
        <v>29</v>
      </c>
      <c r="C31" s="496" t="s">
        <v>29</v>
      </c>
      <c r="D31" s="427" t="e">
        <f t="shared" si="14"/>
        <v>#VALUE!</v>
      </c>
      <c r="E31" s="415" t="e">
        <f t="shared" si="15"/>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6"/>
        <v>#VALUE!</v>
      </c>
      <c r="S31" s="496" t="str">
        <f>'Summary Data'!CL32</f>
        <v>-</v>
      </c>
      <c r="T31" s="1003" t="e">
        <f t="shared" si="6"/>
        <v>#VALUE!</v>
      </c>
      <c r="U31" s="833" t="e">
        <f t="shared" si="7"/>
        <v>#VALUE!</v>
      </c>
      <c r="V31" s="496" t="str">
        <f>'Summary Data'!CZ32</f>
        <v>-</v>
      </c>
      <c r="W31" s="1003" t="e">
        <f t="shared" si="8"/>
        <v>#VALUE!</v>
      </c>
      <c r="X31" s="833" t="e">
        <f t="shared" si="9"/>
        <v>#VALUE!</v>
      </c>
      <c r="Y31" s="656" t="e">
        <f t="shared" si="17"/>
        <v>#VALUE!</v>
      </c>
      <c r="Z31" s="496" t="str">
        <f>'Summary Data'!DN32</f>
        <v>-</v>
      </c>
      <c r="AA31" s="1003" t="e">
        <f t="shared" si="10"/>
        <v>#VALUE!</v>
      </c>
      <c r="AB31" s="833" t="e">
        <f t="shared" si="11"/>
        <v>#VALUE!</v>
      </c>
      <c r="AC31" s="656" t="e">
        <f t="shared" si="18"/>
        <v>#VALUE!</v>
      </c>
      <c r="AD31" s="496">
        <f>'Summary Data'!RZ32</f>
        <v>0</v>
      </c>
      <c r="AE31" s="1003" t="e">
        <f t="shared" si="12"/>
        <v>#VALUE!</v>
      </c>
      <c r="AF31" s="833" t="e">
        <f t="shared" si="13"/>
        <v>#VALUE!</v>
      </c>
      <c r="AG31" s="656" t="e">
        <f t="shared" si="19"/>
        <v>#VALUE!</v>
      </c>
    </row>
    <row r="32" spans="1:33" ht="20.25" hidden="1" customHeight="1" outlineLevel="1" x14ac:dyDescent="0.3">
      <c r="A32" s="485" t="s">
        <v>105</v>
      </c>
      <c r="B32" s="496" t="s">
        <v>29</v>
      </c>
      <c r="C32" s="496" t="s">
        <v>29</v>
      </c>
      <c r="D32" s="427" t="e">
        <f t="shared" si="14"/>
        <v>#VALUE!</v>
      </c>
      <c r="E32" s="415" t="e">
        <f t="shared" si="15"/>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6"/>
        <v>#VALUE!</v>
      </c>
      <c r="S32" s="496" t="str">
        <f>'Summary Data'!CL34</f>
        <v>-</v>
      </c>
      <c r="T32" s="1003" t="e">
        <f t="shared" si="6"/>
        <v>#VALUE!</v>
      </c>
      <c r="U32" s="833" t="e">
        <f t="shared" si="7"/>
        <v>#VALUE!</v>
      </c>
      <c r="V32" s="496" t="str">
        <f>'Summary Data'!CZ34</f>
        <v>-</v>
      </c>
      <c r="W32" s="1003" t="e">
        <f t="shared" si="8"/>
        <v>#VALUE!</v>
      </c>
      <c r="X32" s="833" t="e">
        <f t="shared" si="9"/>
        <v>#VALUE!</v>
      </c>
      <c r="Y32" s="656" t="e">
        <f t="shared" si="17"/>
        <v>#VALUE!</v>
      </c>
      <c r="Z32" s="496" t="str">
        <f>'Summary Data'!DN34</f>
        <v>-</v>
      </c>
      <c r="AA32" s="1003" t="e">
        <f t="shared" si="10"/>
        <v>#VALUE!</v>
      </c>
      <c r="AB32" s="833" t="e">
        <f t="shared" si="11"/>
        <v>#VALUE!</v>
      </c>
      <c r="AC32" s="656" t="e">
        <f t="shared" si="18"/>
        <v>#VALUE!</v>
      </c>
      <c r="AD32" s="496">
        <f>'Summary Data'!RZ34</f>
        <v>0</v>
      </c>
      <c r="AE32" s="1003" t="e">
        <f t="shared" si="12"/>
        <v>#VALUE!</v>
      </c>
      <c r="AF32" s="833" t="e">
        <f t="shared" si="13"/>
        <v>#VALUE!</v>
      </c>
      <c r="AG32" s="656" t="e">
        <f t="shared" si="19"/>
        <v>#VALUE!</v>
      </c>
    </row>
    <row r="33" spans="1:33" ht="20.25" hidden="1" customHeight="1" outlineLevel="1" x14ac:dyDescent="0.3">
      <c r="A33" s="485" t="s">
        <v>104</v>
      </c>
      <c r="B33" s="499" t="s">
        <v>29</v>
      </c>
      <c r="C33" s="499" t="s">
        <v>29</v>
      </c>
      <c r="D33" s="427" t="e">
        <f t="shared" si="14"/>
        <v>#VALUE!</v>
      </c>
      <c r="E33" s="415" t="e">
        <f t="shared" si="15"/>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6"/>
        <v>#VALUE!</v>
      </c>
      <c r="S33" s="499" t="str">
        <f>'Summary Data'!CL35</f>
        <v>-</v>
      </c>
      <c r="T33" s="1003" t="e">
        <f t="shared" si="6"/>
        <v>#VALUE!</v>
      </c>
      <c r="U33" s="833" t="e">
        <f t="shared" si="7"/>
        <v>#VALUE!</v>
      </c>
      <c r="V33" s="499" t="str">
        <f>'Summary Data'!CZ35</f>
        <v>-</v>
      </c>
      <c r="W33" s="1003" t="e">
        <f t="shared" si="8"/>
        <v>#VALUE!</v>
      </c>
      <c r="X33" s="833" t="e">
        <f t="shared" si="9"/>
        <v>#VALUE!</v>
      </c>
      <c r="Y33" s="656" t="e">
        <f t="shared" si="17"/>
        <v>#VALUE!</v>
      </c>
      <c r="Z33" s="499" t="str">
        <f>'Summary Data'!DN35</f>
        <v>-</v>
      </c>
      <c r="AA33" s="1003" t="e">
        <f t="shared" si="10"/>
        <v>#VALUE!</v>
      </c>
      <c r="AB33" s="833" t="e">
        <f t="shared" si="11"/>
        <v>#VALUE!</v>
      </c>
      <c r="AC33" s="656" t="e">
        <f t="shared" si="18"/>
        <v>#VALUE!</v>
      </c>
      <c r="AD33" s="499">
        <f>'Summary Data'!RZ35</f>
        <v>0</v>
      </c>
      <c r="AE33" s="1003" t="e">
        <f t="shared" si="12"/>
        <v>#VALUE!</v>
      </c>
      <c r="AF33" s="833" t="e">
        <f t="shared" si="13"/>
        <v>#VALUE!</v>
      </c>
      <c r="AG33" s="656" t="e">
        <f t="shared" si="19"/>
        <v>#VALUE!</v>
      </c>
    </row>
    <row r="34" spans="1:33" ht="20.25" hidden="1" customHeight="1" outlineLevel="1" x14ac:dyDescent="0.3">
      <c r="A34" s="485" t="s">
        <v>161</v>
      </c>
      <c r="B34" s="497">
        <v>0</v>
      </c>
      <c r="C34" s="497">
        <v>0</v>
      </c>
      <c r="D34" s="438">
        <f t="shared" si="14"/>
        <v>0</v>
      </c>
      <c r="E34" s="415" t="e">
        <f t="shared" si="15"/>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6"/>
        <v>+</v>
      </c>
      <c r="S34" s="497">
        <f>'Summary Data'!CL36</f>
        <v>0</v>
      </c>
      <c r="T34" s="1003">
        <f t="shared" si="6"/>
        <v>0</v>
      </c>
      <c r="U34" s="833" t="e">
        <f t="shared" si="7"/>
        <v>#DIV/0!</v>
      </c>
      <c r="V34" s="497">
        <f>'Summary Data'!CZ36</f>
        <v>0</v>
      </c>
      <c r="W34" s="1003">
        <f t="shared" si="8"/>
        <v>0</v>
      </c>
      <c r="X34" s="833" t="e">
        <f t="shared" si="9"/>
        <v>#DIV/0!</v>
      </c>
      <c r="Y34" s="656" t="str">
        <f t="shared" si="17"/>
        <v>+</v>
      </c>
      <c r="Z34" s="497">
        <f>'Summary Data'!DN36</f>
        <v>0</v>
      </c>
      <c r="AA34" s="1003">
        <f t="shared" si="10"/>
        <v>0</v>
      </c>
      <c r="AB34" s="833" t="e">
        <f t="shared" si="11"/>
        <v>#DIV/0!</v>
      </c>
      <c r="AC34" s="656" t="str">
        <f t="shared" si="18"/>
        <v>+</v>
      </c>
      <c r="AD34" s="497">
        <f>'Summary Data'!RZ36</f>
        <v>0</v>
      </c>
      <c r="AE34" s="1003">
        <f t="shared" si="12"/>
        <v>0</v>
      </c>
      <c r="AF34" s="833" t="e">
        <f t="shared" si="13"/>
        <v>#DIV/0!</v>
      </c>
      <c r="AG34" s="656" t="str">
        <f t="shared" si="19"/>
        <v>+</v>
      </c>
    </row>
    <row r="35" spans="1:33" ht="23.1" customHeight="1" collapsed="1" x14ac:dyDescent="0.3">
      <c r="A35" s="485" t="str">
        <f>'Summary Data'!E37</f>
        <v>Bi Weekly Payrolls</v>
      </c>
      <c r="B35" s="497">
        <v>751822</v>
      </c>
      <c r="C35" s="497">
        <v>745688</v>
      </c>
      <c r="D35" s="438">
        <f t="shared" si="14"/>
        <v>-6134</v>
      </c>
      <c r="E35" s="415">
        <f t="shared" si="15"/>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621972</v>
      </c>
      <c r="AA35" s="1003">
        <f t="shared" si="10"/>
        <v>-63912</v>
      </c>
      <c r="AB35" s="833">
        <f t="shared" si="11"/>
        <v>-9.3181937470476053E-2</v>
      </c>
      <c r="AC35" s="656"/>
      <c r="AD35" s="497">
        <f>'Summary Data'!RZ37</f>
        <v>0</v>
      </c>
      <c r="AE35" s="1003">
        <f t="shared" si="12"/>
        <v>-621972</v>
      </c>
      <c r="AF35" s="833">
        <f t="shared" si="13"/>
        <v>-1</v>
      </c>
      <c r="AG35" s="656"/>
    </row>
    <row r="36" spans="1:33" ht="23.1" customHeight="1" x14ac:dyDescent="0.3">
      <c r="A36" s="827" t="str">
        <f>'Summary Data'!E38</f>
        <v>Monthly Payrolls</v>
      </c>
      <c r="B36" s="497">
        <v>799735</v>
      </c>
      <c r="C36" s="497">
        <v>801628</v>
      </c>
      <c r="D36" s="438">
        <f t="shared" si="14"/>
        <v>1893</v>
      </c>
      <c r="E36" s="415">
        <f t="shared" si="15"/>
        <v>2.3670340800390128E-3</v>
      </c>
      <c r="F36" s="424">
        <v>777710</v>
      </c>
      <c r="G36" s="510">
        <f t="shared" si="0"/>
        <v>-23918</v>
      </c>
      <c r="H36" s="415">
        <f t="shared" ref="H36:H69" si="20">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8" si="21">S36-O36</f>
        <v>7852</v>
      </c>
      <c r="U36" s="833">
        <f t="shared" ref="U36:U68" si="22">T36/O36</f>
        <v>9.8310368789087197E-3</v>
      </c>
      <c r="V36" s="497">
        <f>'Summary Data'!CZ38</f>
        <v>811071</v>
      </c>
      <c r="W36" s="1003">
        <f t="shared" ref="W36:W68" si="23">V36-S36</f>
        <v>4524</v>
      </c>
      <c r="X36" s="833">
        <f t="shared" ref="X36:X68" si="24">W36/S36</f>
        <v>5.6090965560593497E-3</v>
      </c>
      <c r="Y36" s="656"/>
      <c r="Z36" s="497">
        <f>'Summary Data'!DN38</f>
        <v>751181</v>
      </c>
      <c r="AA36" s="1003">
        <f t="shared" ref="AA36:AA68" si="25">Z36-V36</f>
        <v>-59890</v>
      </c>
      <c r="AB36" s="833">
        <f t="shared" ref="AB36:AB68" si="26">AA36/V36</f>
        <v>-7.3840637872640003E-2</v>
      </c>
      <c r="AC36" s="656"/>
      <c r="AD36" s="497">
        <f>'Summary Data'!RZ38</f>
        <v>0</v>
      </c>
      <c r="AE36" s="1003">
        <f t="shared" si="12"/>
        <v>-751181</v>
      </c>
      <c r="AF36" s="833">
        <f t="shared" si="13"/>
        <v>-1</v>
      </c>
      <c r="AG36" s="656"/>
    </row>
    <row r="37" spans="1:33" ht="23.1" customHeight="1" x14ac:dyDescent="0.3">
      <c r="A37" s="487" t="str">
        <f>'Summary Data'!E39</f>
        <v>Total Payrolls Processed</v>
      </c>
      <c r="B37" s="503">
        <v>1551557</v>
      </c>
      <c r="C37" s="503">
        <v>1547316</v>
      </c>
      <c r="D37" s="427">
        <f t="shared" si="14"/>
        <v>-4241</v>
      </c>
      <c r="E37" s="415">
        <f t="shared" si="15"/>
        <v>-2.7333833046417244E-3</v>
      </c>
      <c r="F37" s="429">
        <v>1536331</v>
      </c>
      <c r="G37" s="510">
        <f t="shared" si="0"/>
        <v>-10985</v>
      </c>
      <c r="H37" s="415">
        <f t="shared" si="20"/>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21"/>
        <v>61067</v>
      </c>
      <c r="U37" s="833">
        <f t="shared" si="22"/>
        <v>4.2599068452748426E-2</v>
      </c>
      <c r="V37" s="503">
        <f>'Summary Data'!CZ39</f>
        <v>1496955</v>
      </c>
      <c r="W37" s="1003">
        <f t="shared" si="23"/>
        <v>2359</v>
      </c>
      <c r="X37" s="833">
        <f t="shared" si="24"/>
        <v>1.5783529462142277E-3</v>
      </c>
      <c r="Y37" s="656"/>
      <c r="Z37" s="503">
        <f>'Summary Data'!DN39</f>
        <v>1373153</v>
      </c>
      <c r="AA37" s="1003">
        <f t="shared" si="25"/>
        <v>-123802</v>
      </c>
      <c r="AB37" s="833">
        <f t="shared" si="26"/>
        <v>-8.2702552848950034E-2</v>
      </c>
      <c r="AC37" s="656"/>
      <c r="AD37" s="503">
        <f>'Summary Data'!RZ39</f>
        <v>0</v>
      </c>
      <c r="AE37" s="1003">
        <f t="shared" si="12"/>
        <v>-1373153</v>
      </c>
      <c r="AF37" s="833">
        <f t="shared" si="13"/>
        <v>-1</v>
      </c>
      <c r="AG37" s="656"/>
    </row>
    <row r="38" spans="1:33" ht="23.1" customHeight="1" x14ac:dyDescent="0.3">
      <c r="A38" s="828" t="str">
        <f>'Summary Data'!E40</f>
        <v>Payrolls Processed Off-Cycle %</v>
      </c>
      <c r="B38" s="500">
        <v>3.7123998667145324E-4</v>
      </c>
      <c r="C38" s="500">
        <v>4.4270207249197965E-4</v>
      </c>
      <c r="D38" s="442">
        <f t="shared" si="14"/>
        <v>7.1462085820526414E-5</v>
      </c>
      <c r="E38" s="415">
        <f t="shared" si="15"/>
        <v>0.19249565883583075</v>
      </c>
      <c r="F38" s="430">
        <v>5.0509948702460604E-4</v>
      </c>
      <c r="G38" s="509">
        <f t="shared" si="0"/>
        <v>6.2397414532626384E-5</v>
      </c>
      <c r="H38" s="415">
        <f t="shared" si="20"/>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7">IF(P38&gt;0,"-","+")</f>
        <v>-</v>
      </c>
      <c r="S38" s="500">
        <f>'Summary Data'!CL40</f>
        <v>3.6197072653747231E-4</v>
      </c>
      <c r="T38" s="430">
        <f t="shared" si="21"/>
        <v>-6.2855000741152698E-5</v>
      </c>
      <c r="U38" s="833">
        <f t="shared" si="22"/>
        <v>-0.14795478876430851</v>
      </c>
      <c r="V38" s="500">
        <f>'Summary Data'!CZ40</f>
        <v>3.4803985423743531E-4</v>
      </c>
      <c r="W38" s="430">
        <f t="shared" si="23"/>
        <v>-1.3930872300036996E-5</v>
      </c>
      <c r="X38" s="833">
        <f t="shared" si="24"/>
        <v>-3.8486184872728459E-2</v>
      </c>
      <c r="Y38" s="655" t="str">
        <f t="shared" ref="Y38:Y47" si="28">IF(W38&gt;0,"-","+")</f>
        <v>+</v>
      </c>
      <c r="Z38" s="500">
        <f>'Summary Data'!DN40</f>
        <v>3.1387616674908041E-4</v>
      </c>
      <c r="AA38" s="430">
        <f t="shared" si="25"/>
        <v>-3.4163687488354905E-5</v>
      </c>
      <c r="AB38" s="833">
        <f t="shared" si="26"/>
        <v>-9.8160274096219427E-2</v>
      </c>
      <c r="AC38" s="655" t="str">
        <f t="shared" ref="AC38:AC47" si="29">IF(AA38&gt;0,"-","+")</f>
        <v>+</v>
      </c>
      <c r="AD38" s="500">
        <f>'Summary Data'!RZ40</f>
        <v>0</v>
      </c>
      <c r="AE38" s="430">
        <f t="shared" si="12"/>
        <v>-3.1387616674908041E-4</v>
      </c>
      <c r="AF38" s="833">
        <f t="shared" si="13"/>
        <v>-1</v>
      </c>
      <c r="AG38" s="655" t="str">
        <f t="shared" ref="AG38:AG47" si="30">IF(AE38&gt;0,"-","+")</f>
        <v>+</v>
      </c>
    </row>
    <row r="39" spans="1:33" ht="20.25" hidden="1" customHeight="1" outlineLevel="1" x14ac:dyDescent="0.3">
      <c r="A39" s="485" t="s">
        <v>16</v>
      </c>
      <c r="B39" s="492">
        <v>0</v>
      </c>
      <c r="C39" s="492">
        <v>0</v>
      </c>
      <c r="D39" s="438">
        <f t="shared" si="14"/>
        <v>0</v>
      </c>
      <c r="E39" s="415" t="e">
        <f t="shared" si="15"/>
        <v>#DIV/0!</v>
      </c>
      <c r="F39" s="416">
        <v>0</v>
      </c>
      <c r="G39" s="508">
        <f t="shared" si="0"/>
        <v>0</v>
      </c>
      <c r="H39" s="415" t="e">
        <f t="shared" si="20"/>
        <v>#DIV/0!</v>
      </c>
      <c r="I39" s="492">
        <v>0</v>
      </c>
      <c r="J39" s="508">
        <f t="shared" si="2"/>
        <v>0</v>
      </c>
      <c r="K39" s="486" t="e">
        <f t="shared" si="3"/>
        <v>#DIV/0!</v>
      </c>
      <c r="L39" s="416">
        <v>0</v>
      </c>
      <c r="M39" s="838">
        <v>0</v>
      </c>
      <c r="N39" s="1000" t="e">
        <v>#DIV/0!</v>
      </c>
      <c r="O39" s="492">
        <v>0</v>
      </c>
      <c r="P39" s="438">
        <f t="shared" si="4"/>
        <v>0</v>
      </c>
      <c r="Q39" s="833" t="e">
        <f t="shared" si="5"/>
        <v>#DIV/0!</v>
      </c>
      <c r="R39" s="655" t="str">
        <f t="shared" si="27"/>
        <v>+</v>
      </c>
      <c r="S39" s="492">
        <f>'Summary Data'!CL41</f>
        <v>0</v>
      </c>
      <c r="T39" s="438">
        <f t="shared" si="21"/>
        <v>0</v>
      </c>
      <c r="U39" s="833" t="e">
        <f t="shared" si="22"/>
        <v>#DIV/0!</v>
      </c>
      <c r="V39" s="492">
        <f>'Summary Data'!CZ41</f>
        <v>0</v>
      </c>
      <c r="W39" s="438">
        <f t="shared" si="23"/>
        <v>0</v>
      </c>
      <c r="X39" s="833" t="e">
        <f t="shared" si="24"/>
        <v>#DIV/0!</v>
      </c>
      <c r="Y39" s="655" t="str">
        <f t="shared" si="28"/>
        <v>+</v>
      </c>
      <c r="Z39" s="492">
        <f>'Summary Data'!DN41</f>
        <v>0</v>
      </c>
      <c r="AA39" s="438">
        <f t="shared" si="25"/>
        <v>0</v>
      </c>
      <c r="AB39" s="833" t="e">
        <f t="shared" si="26"/>
        <v>#DIV/0!</v>
      </c>
      <c r="AC39" s="655" t="str">
        <f t="shared" si="29"/>
        <v>+</v>
      </c>
      <c r="AD39" s="492">
        <f>'Summary Data'!RZ41</f>
        <v>0</v>
      </c>
      <c r="AE39" s="438">
        <f t="shared" si="12"/>
        <v>0</v>
      </c>
      <c r="AF39" s="833" t="e">
        <f t="shared" si="13"/>
        <v>#DIV/0!</v>
      </c>
      <c r="AG39" s="655" t="str">
        <f t="shared" si="30"/>
        <v>+</v>
      </c>
    </row>
    <row r="40" spans="1:33" ht="20.25" hidden="1" customHeight="1" outlineLevel="1" x14ac:dyDescent="0.3">
      <c r="A40" s="485" t="s">
        <v>15</v>
      </c>
      <c r="B40" s="496" t="s">
        <v>29</v>
      </c>
      <c r="C40" s="496" t="s">
        <v>29</v>
      </c>
      <c r="D40" s="427" t="e">
        <f t="shared" si="14"/>
        <v>#VALUE!</v>
      </c>
      <c r="E40" s="415" t="e">
        <f t="shared" si="15"/>
        <v>#VALUE!</v>
      </c>
      <c r="F40" s="423" t="s">
        <v>29</v>
      </c>
      <c r="G40" s="508" t="e">
        <f t="shared" si="0"/>
        <v>#VALUE!</v>
      </c>
      <c r="H40" s="415" t="e">
        <f t="shared" si="20"/>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7"/>
        <v>#VALUE!</v>
      </c>
      <c r="S40" s="496" t="str">
        <f>'Summary Data'!CL42</f>
        <v>-</v>
      </c>
      <c r="T40" s="438" t="e">
        <f t="shared" si="21"/>
        <v>#VALUE!</v>
      </c>
      <c r="U40" s="833" t="e">
        <f t="shared" si="22"/>
        <v>#VALUE!</v>
      </c>
      <c r="V40" s="496" t="str">
        <f>'Summary Data'!CZ42</f>
        <v>-</v>
      </c>
      <c r="W40" s="438" t="e">
        <f t="shared" si="23"/>
        <v>#VALUE!</v>
      </c>
      <c r="X40" s="833" t="e">
        <f t="shared" si="24"/>
        <v>#VALUE!</v>
      </c>
      <c r="Y40" s="655" t="e">
        <f t="shared" si="28"/>
        <v>#VALUE!</v>
      </c>
      <c r="Z40" s="496" t="str">
        <f>'Summary Data'!DN42</f>
        <v>-</v>
      </c>
      <c r="AA40" s="438" t="e">
        <f t="shared" si="25"/>
        <v>#VALUE!</v>
      </c>
      <c r="AB40" s="833" t="e">
        <f t="shared" si="26"/>
        <v>#VALUE!</v>
      </c>
      <c r="AC40" s="655" t="e">
        <f t="shared" si="29"/>
        <v>#VALUE!</v>
      </c>
      <c r="AD40" s="496">
        <f>'Summary Data'!RZ42</f>
        <v>0</v>
      </c>
      <c r="AE40" s="438" t="e">
        <f t="shared" si="12"/>
        <v>#VALUE!</v>
      </c>
      <c r="AF40" s="833" t="e">
        <f t="shared" si="13"/>
        <v>#VALUE!</v>
      </c>
      <c r="AG40" s="655" t="e">
        <f t="shared" si="30"/>
        <v>#VALUE!</v>
      </c>
    </row>
    <row r="41" spans="1:33" ht="20.25" hidden="1" customHeight="1" outlineLevel="1" x14ac:dyDescent="0.3">
      <c r="A41" s="485" t="s">
        <v>169</v>
      </c>
      <c r="B41" s="496" t="s">
        <v>29</v>
      </c>
      <c r="C41" s="496" t="s">
        <v>29</v>
      </c>
      <c r="D41" s="427" t="e">
        <f t="shared" si="14"/>
        <v>#VALUE!</v>
      </c>
      <c r="E41" s="415" t="e">
        <f t="shared" si="15"/>
        <v>#VALUE!</v>
      </c>
      <c r="F41" s="423" t="s">
        <v>29</v>
      </c>
      <c r="G41" s="508" t="e">
        <f t="shared" si="0"/>
        <v>#VALUE!</v>
      </c>
      <c r="H41" s="415" t="e">
        <f t="shared" si="20"/>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7"/>
        <v>#VALUE!</v>
      </c>
      <c r="S41" s="496" t="str">
        <f>'Summary Data'!CL43</f>
        <v>-</v>
      </c>
      <c r="T41" s="438" t="e">
        <f t="shared" si="21"/>
        <v>#VALUE!</v>
      </c>
      <c r="U41" s="833" t="e">
        <f t="shared" si="22"/>
        <v>#VALUE!</v>
      </c>
      <c r="V41" s="496" t="str">
        <f>'Summary Data'!CZ43</f>
        <v>-</v>
      </c>
      <c r="W41" s="438" t="e">
        <f t="shared" si="23"/>
        <v>#VALUE!</v>
      </c>
      <c r="X41" s="833" t="e">
        <f t="shared" si="24"/>
        <v>#VALUE!</v>
      </c>
      <c r="Y41" s="655" t="e">
        <f t="shared" si="28"/>
        <v>#VALUE!</v>
      </c>
      <c r="Z41" s="496" t="str">
        <f>'Summary Data'!DN43</f>
        <v>-</v>
      </c>
      <c r="AA41" s="438" t="e">
        <f t="shared" si="25"/>
        <v>#VALUE!</v>
      </c>
      <c r="AB41" s="833" t="e">
        <f t="shared" si="26"/>
        <v>#VALUE!</v>
      </c>
      <c r="AC41" s="655" t="e">
        <f t="shared" si="29"/>
        <v>#VALUE!</v>
      </c>
      <c r="AD41" s="496">
        <f>'Summary Data'!RZ43</f>
        <v>0</v>
      </c>
      <c r="AE41" s="438" t="e">
        <f t="shared" si="12"/>
        <v>#VALUE!</v>
      </c>
      <c r="AF41" s="833" t="e">
        <f t="shared" si="13"/>
        <v>#VALUE!</v>
      </c>
      <c r="AG41" s="655" t="e">
        <f t="shared" si="30"/>
        <v>#VALUE!</v>
      </c>
    </row>
    <row r="42" spans="1:33" ht="20.25" hidden="1" customHeight="1" outlineLevel="1" x14ac:dyDescent="0.3">
      <c r="A42" s="485" t="s">
        <v>58</v>
      </c>
      <c r="B42" s="492">
        <v>0</v>
      </c>
      <c r="C42" s="492">
        <v>0</v>
      </c>
      <c r="D42" s="438">
        <f t="shared" si="14"/>
        <v>0</v>
      </c>
      <c r="E42" s="415" t="e">
        <f t="shared" si="15"/>
        <v>#DIV/0!</v>
      </c>
      <c r="F42" s="416">
        <v>0</v>
      </c>
      <c r="G42" s="508">
        <f t="shared" si="0"/>
        <v>0</v>
      </c>
      <c r="H42" s="415" t="e">
        <f t="shared" si="20"/>
        <v>#DIV/0!</v>
      </c>
      <c r="I42" s="749">
        <v>0</v>
      </c>
      <c r="J42" s="508">
        <f t="shared" si="2"/>
        <v>0</v>
      </c>
      <c r="K42" s="486" t="e">
        <f t="shared" si="3"/>
        <v>#DIV/0!</v>
      </c>
      <c r="L42" s="516">
        <v>0</v>
      </c>
      <c r="M42" s="838">
        <v>0</v>
      </c>
      <c r="N42" s="1000" t="e">
        <v>#DIV/0!</v>
      </c>
      <c r="O42" s="749">
        <v>0</v>
      </c>
      <c r="P42" s="438">
        <f t="shared" si="4"/>
        <v>0</v>
      </c>
      <c r="Q42" s="833" t="e">
        <f t="shared" si="5"/>
        <v>#DIV/0!</v>
      </c>
      <c r="R42" s="655" t="str">
        <f t="shared" si="27"/>
        <v>+</v>
      </c>
      <c r="S42" s="749">
        <f>'Summary Data'!CL44</f>
        <v>0</v>
      </c>
      <c r="T42" s="438">
        <f t="shared" si="21"/>
        <v>0</v>
      </c>
      <c r="U42" s="833" t="e">
        <f t="shared" si="22"/>
        <v>#DIV/0!</v>
      </c>
      <c r="V42" s="749">
        <f>'Summary Data'!CZ44</f>
        <v>0</v>
      </c>
      <c r="W42" s="438">
        <f t="shared" si="23"/>
        <v>0</v>
      </c>
      <c r="X42" s="833" t="e">
        <f t="shared" si="24"/>
        <v>#DIV/0!</v>
      </c>
      <c r="Y42" s="655" t="str">
        <f t="shared" si="28"/>
        <v>+</v>
      </c>
      <c r="Z42" s="749">
        <f>'Summary Data'!DN44</f>
        <v>0</v>
      </c>
      <c r="AA42" s="438">
        <f t="shared" si="25"/>
        <v>0</v>
      </c>
      <c r="AB42" s="833" t="e">
        <f t="shared" si="26"/>
        <v>#DIV/0!</v>
      </c>
      <c r="AC42" s="655" t="str">
        <f t="shared" si="29"/>
        <v>+</v>
      </c>
      <c r="AD42" s="749">
        <f>'Summary Data'!RZ44</f>
        <v>0</v>
      </c>
      <c r="AE42" s="438">
        <f t="shared" si="12"/>
        <v>0</v>
      </c>
      <c r="AF42" s="833" t="e">
        <f t="shared" si="13"/>
        <v>#DIV/0!</v>
      </c>
      <c r="AG42" s="655" t="str">
        <f t="shared" si="30"/>
        <v>+</v>
      </c>
    </row>
    <row r="43" spans="1:33" ht="23.1" customHeight="1" collapsed="1" x14ac:dyDescent="0.3">
      <c r="A43" s="828" t="str">
        <f>'Summary Data'!E45</f>
        <v>Total ERP Costs</v>
      </c>
      <c r="B43" s="504">
        <v>16449087.869999999</v>
      </c>
      <c r="C43" s="504">
        <v>15105028.170000004</v>
      </c>
      <c r="D43" s="427">
        <f t="shared" si="14"/>
        <v>-1344059.6999999955</v>
      </c>
      <c r="E43" s="415">
        <f t="shared" si="15"/>
        <v>-8.1710287562589065E-2</v>
      </c>
      <c r="F43" s="431">
        <v>12600150.57</v>
      </c>
      <c r="G43" s="513">
        <f t="shared" si="0"/>
        <v>-2504877.6000000034</v>
      </c>
      <c r="H43" s="415">
        <f t="shared" si="20"/>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7"/>
        <v>-</v>
      </c>
      <c r="S43" s="504">
        <f>'Summary Data'!CL45</f>
        <v>13132064.09</v>
      </c>
      <c r="T43" s="1004">
        <f t="shared" si="21"/>
        <v>-662427.17999999784</v>
      </c>
      <c r="U43" s="833">
        <f t="shared" si="22"/>
        <v>-4.8021138803475277E-2</v>
      </c>
      <c r="V43" s="504">
        <f>'Summary Data'!CZ45</f>
        <v>12532014.41</v>
      </c>
      <c r="W43" s="1004">
        <f t="shared" si="23"/>
        <v>-600049.6799999997</v>
      </c>
      <c r="X43" s="833">
        <f t="shared" si="24"/>
        <v>-4.5693477878845756E-2</v>
      </c>
      <c r="Y43" s="655" t="str">
        <f t="shared" si="28"/>
        <v>+</v>
      </c>
      <c r="Z43" s="504">
        <f>'Summary Data'!DN45</f>
        <v>10755706.739999998</v>
      </c>
      <c r="AA43" s="1004">
        <f t="shared" si="25"/>
        <v>-1776307.6700000018</v>
      </c>
      <c r="AB43" s="833">
        <f t="shared" si="26"/>
        <v>-0.14174159172547598</v>
      </c>
      <c r="AC43" s="655" t="str">
        <f t="shared" si="29"/>
        <v>+</v>
      </c>
      <c r="AD43" s="504">
        <f>'Summary Data'!RZ45</f>
        <v>0</v>
      </c>
      <c r="AE43" s="1004">
        <f t="shared" si="12"/>
        <v>-10755706.739999998</v>
      </c>
      <c r="AF43" s="833">
        <f t="shared" si="13"/>
        <v>-1</v>
      </c>
      <c r="AG43" s="655" t="str">
        <f t="shared" si="30"/>
        <v>+</v>
      </c>
    </row>
    <row r="44" spans="1:33" ht="23.1" customHeight="1" x14ac:dyDescent="0.3">
      <c r="A44" s="828" t="str">
        <f>'Summary Data'!E46</f>
        <v>Cost Per Employee Payroll</v>
      </c>
      <c r="B44" s="505">
        <v>10.601665211139519</v>
      </c>
      <c r="C44" s="505">
        <v>9.7620836144653094</v>
      </c>
      <c r="D44" s="443">
        <f t="shared" si="14"/>
        <v>-0.83958159667420951</v>
      </c>
      <c r="E44" s="415">
        <f t="shared" si="15"/>
        <v>-7.9193370093599391E-2</v>
      </c>
      <c r="F44" s="432">
        <v>8.2014556563657184</v>
      </c>
      <c r="G44" s="514">
        <f t="shared" si="0"/>
        <v>-1.560627958099591</v>
      </c>
      <c r="H44" s="415">
        <f t="shared" si="20"/>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7"/>
        <v>-</v>
      </c>
      <c r="S44" s="505">
        <f>'Summary Data'!CL46</f>
        <v>8.7863637330756941</v>
      </c>
      <c r="T44" s="1005">
        <f t="shared" si="21"/>
        <v>-0.83638632639292965</v>
      </c>
      <c r="U44" s="833">
        <f t="shared" si="22"/>
        <v>-8.6917598526830661E-2</v>
      </c>
      <c r="V44" s="505">
        <f>'Summary Data'!CZ46</f>
        <v>8.3716707649862556</v>
      </c>
      <c r="W44" s="1005">
        <f t="shared" si="23"/>
        <v>-0.41469296808943845</v>
      </c>
      <c r="X44" s="833">
        <f t="shared" si="24"/>
        <v>-4.7197336769516353E-2</v>
      </c>
      <c r="Y44" s="655" t="str">
        <f t="shared" si="28"/>
        <v>+</v>
      </c>
      <c r="Z44" s="505">
        <f>'Summary Data'!DN46</f>
        <v>7.8328538334766762</v>
      </c>
      <c r="AA44" s="1005">
        <f t="shared" si="25"/>
        <v>-0.53881693150957943</v>
      </c>
      <c r="AB44" s="833">
        <f t="shared" si="26"/>
        <v>-6.436193522601627E-2</v>
      </c>
      <c r="AC44" s="655" t="str">
        <f t="shared" si="29"/>
        <v>+</v>
      </c>
      <c r="AD44" s="505">
        <f>'Summary Data'!RZ46</f>
        <v>0</v>
      </c>
      <c r="AE44" s="1005">
        <f t="shared" si="12"/>
        <v>-7.8328538334766762</v>
      </c>
      <c r="AF44" s="833">
        <f t="shared" si="13"/>
        <v>-1</v>
      </c>
      <c r="AG44" s="655" t="str">
        <f t="shared" si="30"/>
        <v>+</v>
      </c>
    </row>
    <row r="45" spans="1:33" ht="23.1" customHeight="1" x14ac:dyDescent="0.3">
      <c r="A45" s="828" t="str">
        <f>'Summary Data'!E47</f>
        <v>Cost as % of System Implementation</v>
      </c>
      <c r="B45" s="500">
        <v>0.17363572723741089</v>
      </c>
      <c r="C45" s="500">
        <v>0.15944790203370277</v>
      </c>
      <c r="D45" s="442">
        <f t="shared" si="14"/>
        <v>-1.4187825203708121E-2</v>
      </c>
      <c r="E45" s="415">
        <f t="shared" si="15"/>
        <v>-8.1710287562589065E-2</v>
      </c>
      <c r="F45" s="430">
        <v>0.13300654266143377</v>
      </c>
      <c r="G45" s="509">
        <f t="shared" si="0"/>
        <v>-2.6441359372268991E-2</v>
      </c>
      <c r="H45" s="415">
        <f t="shared" si="20"/>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7"/>
        <v>-</v>
      </c>
      <c r="S45" s="500">
        <f>'Summary Data'!CL47</f>
        <v>0.13862139447586516</v>
      </c>
      <c r="T45" s="430">
        <f t="shared" si="21"/>
        <v>-6.9925473102313007E-3</v>
      </c>
      <c r="U45" s="833">
        <f t="shared" si="22"/>
        <v>-4.8021138803475236E-2</v>
      </c>
      <c r="V45" s="500">
        <f>'Summary Data'!CZ47</f>
        <v>0.13228730085384746</v>
      </c>
      <c r="W45" s="430">
        <f t="shared" si="23"/>
        <v>-6.3340936220177002E-3</v>
      </c>
      <c r="X45" s="833">
        <f t="shared" si="24"/>
        <v>-4.5693477878845784E-2</v>
      </c>
      <c r="Y45" s="655" t="str">
        <f t="shared" si="28"/>
        <v>+</v>
      </c>
      <c r="Z45" s="500">
        <f>'Summary Data'!DN47</f>
        <v>0.11353668826575621</v>
      </c>
      <c r="AA45" s="430">
        <f t="shared" si="25"/>
        <v>-1.8750612588091256E-2</v>
      </c>
      <c r="AB45" s="833">
        <f t="shared" si="26"/>
        <v>-0.14174159172547598</v>
      </c>
      <c r="AC45" s="655" t="str">
        <f t="shared" si="29"/>
        <v>+</v>
      </c>
      <c r="AD45" s="500">
        <f>'Summary Data'!RZ47</f>
        <v>0</v>
      </c>
      <c r="AE45" s="430">
        <f t="shared" si="12"/>
        <v>-0.11353668826575621</v>
      </c>
      <c r="AF45" s="833">
        <f t="shared" si="13"/>
        <v>-1</v>
      </c>
      <c r="AG45" s="655" t="str">
        <f t="shared" si="30"/>
        <v>+</v>
      </c>
    </row>
    <row r="46" spans="1:33" ht="23.1" customHeight="1" x14ac:dyDescent="0.3">
      <c r="A46" s="828" t="str">
        <f>'Summary Data'!E48</f>
        <v>Service Center Costs</v>
      </c>
      <c r="B46" s="504">
        <v>4406958.51</v>
      </c>
      <c r="C46" s="504">
        <v>4265604.1500000004</v>
      </c>
      <c r="D46" s="427">
        <f t="shared" si="14"/>
        <v>-141354.3599999994</v>
      </c>
      <c r="E46" s="415">
        <f t="shared" si="15"/>
        <v>-3.207526453431471E-2</v>
      </c>
      <c r="F46" s="431">
        <v>4001965.3</v>
      </c>
      <c r="G46" s="513">
        <f t="shared" si="0"/>
        <v>-263638.85000000056</v>
      </c>
      <c r="H46" s="415">
        <f t="shared" si="20"/>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7"/>
        <v>+</v>
      </c>
      <c r="S46" s="504">
        <f>'Summary Data'!CL48</f>
        <v>3868401.9499999993</v>
      </c>
      <c r="T46" s="1004">
        <f t="shared" si="21"/>
        <v>162014.73999999836</v>
      </c>
      <c r="U46" s="833">
        <f t="shared" si="22"/>
        <v>4.3712308191350122E-2</v>
      </c>
      <c r="V46" s="504">
        <f>'Summary Data'!CZ48</f>
        <v>3955984.86</v>
      </c>
      <c r="W46" s="1004">
        <f t="shared" si="23"/>
        <v>87582.910000000615</v>
      </c>
      <c r="X46" s="833">
        <f t="shared" si="24"/>
        <v>2.2640591937453818E-2</v>
      </c>
      <c r="Y46" s="655" t="str">
        <f t="shared" si="28"/>
        <v>-</v>
      </c>
      <c r="Z46" s="504">
        <f>'Summary Data'!DN48</f>
        <v>3982276.16</v>
      </c>
      <c r="AA46" s="1004">
        <f t="shared" si="25"/>
        <v>26291.300000000279</v>
      </c>
      <c r="AB46" s="833">
        <f t="shared" si="26"/>
        <v>6.6459556672823772E-3</v>
      </c>
      <c r="AC46" s="655" t="str">
        <f t="shared" si="29"/>
        <v>-</v>
      </c>
      <c r="AD46" s="504">
        <f>'Summary Data'!RZ48</f>
        <v>0</v>
      </c>
      <c r="AE46" s="1004">
        <f t="shared" si="12"/>
        <v>-3982276.16</v>
      </c>
      <c r="AF46" s="833">
        <f t="shared" si="13"/>
        <v>-1</v>
      </c>
      <c r="AG46" s="655" t="str">
        <f t="shared" si="30"/>
        <v>+</v>
      </c>
    </row>
    <row r="47" spans="1:33"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31">J46/J21</f>
        <v>-75.371579865437312</v>
      </c>
      <c r="K47" s="433">
        <f t="shared" si="31"/>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7"/>
        <v>-</v>
      </c>
      <c r="S47" s="506">
        <f>'Summary Data'!CL49</f>
        <v>46.482366052653703</v>
      </c>
      <c r="T47" s="1006">
        <f t="shared" si="21"/>
        <v>-19.275692459872033</v>
      </c>
      <c r="U47" s="833">
        <f t="shared" si="22"/>
        <v>-0.29313049831299925</v>
      </c>
      <c r="V47" s="506">
        <f>'Summary Data'!CZ49</f>
        <v>52.372871648904479</v>
      </c>
      <c r="W47" s="1006">
        <f t="shared" si="23"/>
        <v>5.890505596250776</v>
      </c>
      <c r="X47" s="833">
        <f t="shared" si="24"/>
        <v>0.12672559717760934</v>
      </c>
      <c r="Y47" s="655" t="str">
        <f t="shared" si="28"/>
        <v>-</v>
      </c>
      <c r="Z47" s="506">
        <f>'Summary Data'!DN49</f>
        <v>64.349618809081363</v>
      </c>
      <c r="AA47" s="1006">
        <f t="shared" si="25"/>
        <v>11.976747160176885</v>
      </c>
      <c r="AB47" s="833">
        <f t="shared" si="26"/>
        <v>0.22868226971524888</v>
      </c>
      <c r="AC47" s="655" t="str">
        <f t="shared" si="29"/>
        <v>-</v>
      </c>
      <c r="AD47" s="506">
        <f>'Summary Data'!RZ49</f>
        <v>0</v>
      </c>
      <c r="AE47" s="1006">
        <f t="shared" si="12"/>
        <v>-64.349618809081363</v>
      </c>
      <c r="AF47" s="833">
        <f t="shared" si="13"/>
        <v>-1</v>
      </c>
      <c r="AG47" s="655" t="str">
        <f t="shared" si="30"/>
        <v>+</v>
      </c>
    </row>
    <row r="48" spans="1:33" ht="23.1" customHeight="1" x14ac:dyDescent="0.3">
      <c r="A48" s="828" t="str">
        <f>'Summary Data'!E50</f>
        <v>Service Center Costs % of Total Costs</v>
      </c>
      <c r="B48" s="500">
        <v>0.26791506889798139</v>
      </c>
      <c r="C48" s="500">
        <v>0.28239630552109057</v>
      </c>
      <c r="D48" s="442">
        <f t="shared" si="14"/>
        <v>1.4481236623109184E-2</v>
      </c>
      <c r="E48" s="415">
        <f t="shared" si="15"/>
        <v>5.4051594345458233E-2</v>
      </c>
      <c r="F48" s="430">
        <v>0.31761249818144038</v>
      </c>
      <c r="G48" s="509">
        <f t="shared" si="0"/>
        <v>3.521619266034981E-2</v>
      </c>
      <c r="H48" s="415">
        <f t="shared" si="20"/>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21"/>
        <v>2.5890802263883406E-2</v>
      </c>
      <c r="U48" s="833">
        <f t="shared" si="22"/>
        <v>9.636080246522212E-2</v>
      </c>
      <c r="V48" s="500">
        <f>'Summary Data'!CZ50</f>
        <v>0.31567030890447245</v>
      </c>
      <c r="W48" s="430">
        <f t="shared" si="23"/>
        <v>2.1093468318858222E-2</v>
      </c>
      <c r="X48" s="833">
        <f t="shared" si="24"/>
        <v>7.1605996849327086E-2</v>
      </c>
      <c r="Y48" s="656"/>
      <c r="Z48" s="500">
        <f>'Summary Data'!DN50</f>
        <v>0.37024774440810021</v>
      </c>
      <c r="AA48" s="430">
        <f t="shared" si="25"/>
        <v>5.4577435503627758E-2</v>
      </c>
      <c r="AB48" s="833">
        <f t="shared" si="26"/>
        <v>0.1728937881203895</v>
      </c>
      <c r="AC48" s="656"/>
      <c r="AD48" s="500">
        <f>'Summary Data'!RZ50</f>
        <v>0</v>
      </c>
      <c r="AE48" s="430">
        <f t="shared" si="12"/>
        <v>-0.37024774440810021</v>
      </c>
      <c r="AF48" s="833">
        <f t="shared" si="13"/>
        <v>-1</v>
      </c>
      <c r="AG48" s="656"/>
    </row>
    <row r="49" spans="1:33" ht="20.25" hidden="1" customHeight="1" outlineLevel="1" x14ac:dyDescent="0.3">
      <c r="A49" s="485" t="s">
        <v>5</v>
      </c>
      <c r="B49" s="492">
        <v>0</v>
      </c>
      <c r="C49" s="492">
        <v>0</v>
      </c>
      <c r="D49" s="438">
        <f t="shared" si="14"/>
        <v>0</v>
      </c>
      <c r="E49" s="415" t="e">
        <f t="shared" si="15"/>
        <v>#DIV/0!</v>
      </c>
      <c r="F49" s="416">
        <v>0</v>
      </c>
      <c r="G49" s="508">
        <f t="shared" si="0"/>
        <v>0</v>
      </c>
      <c r="H49" s="415" t="e">
        <f t="shared" si="20"/>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21"/>
        <v>0</v>
      </c>
      <c r="U49" s="833" t="e">
        <f t="shared" si="22"/>
        <v>#DIV/0!</v>
      </c>
      <c r="V49" s="492">
        <f>'Summary Data'!CZ51</f>
        <v>0</v>
      </c>
      <c r="W49" s="438">
        <f t="shared" si="23"/>
        <v>0</v>
      </c>
      <c r="X49" s="833" t="e">
        <f t="shared" si="24"/>
        <v>#DIV/0!</v>
      </c>
      <c r="Y49" s="656"/>
      <c r="Z49" s="492">
        <f>'Summary Data'!DN51</f>
        <v>0</v>
      </c>
      <c r="AA49" s="438">
        <f t="shared" si="25"/>
        <v>0</v>
      </c>
      <c r="AB49" s="833" t="e">
        <f t="shared" si="26"/>
        <v>#DIV/0!</v>
      </c>
      <c r="AC49" s="656"/>
      <c r="AD49" s="492">
        <f>'Summary Data'!RZ51</f>
        <v>0</v>
      </c>
      <c r="AE49" s="438">
        <f t="shared" si="12"/>
        <v>0</v>
      </c>
      <c r="AF49" s="833" t="e">
        <f t="shared" si="13"/>
        <v>#DIV/0!</v>
      </c>
      <c r="AG49" s="656"/>
    </row>
    <row r="50" spans="1:33" ht="23.1" customHeight="1" collapsed="1" x14ac:dyDescent="0.3">
      <c r="A50" s="828" t="str">
        <f>'Summary Data'!E52</f>
        <v>Number of Classes Offered</v>
      </c>
      <c r="B50" s="498">
        <v>919</v>
      </c>
      <c r="C50" s="498">
        <v>1439</v>
      </c>
      <c r="D50" s="427">
        <f t="shared" si="14"/>
        <v>520</v>
      </c>
      <c r="E50" s="415">
        <f t="shared" si="15"/>
        <v>0.56583242655059851</v>
      </c>
      <c r="F50" s="425">
        <v>1092</v>
      </c>
      <c r="G50" s="510">
        <f t="shared" si="0"/>
        <v>-347</v>
      </c>
      <c r="H50" s="415">
        <f t="shared" si="20"/>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21"/>
        <v>-42</v>
      </c>
      <c r="U50" s="833">
        <f t="shared" si="22"/>
        <v>-0.14189189189189189</v>
      </c>
      <c r="V50" s="498">
        <f>'Summary Data'!CZ52</f>
        <v>213</v>
      </c>
      <c r="W50" s="1003">
        <f t="shared" si="23"/>
        <v>-41</v>
      </c>
      <c r="X50" s="833">
        <f t="shared" si="24"/>
        <v>-0.16141732283464566</v>
      </c>
      <c r="Y50" s="656"/>
      <c r="Z50" s="498">
        <f>'Summary Data'!DN52</f>
        <v>142</v>
      </c>
      <c r="AA50" s="1003">
        <f t="shared" si="25"/>
        <v>-71</v>
      </c>
      <c r="AB50" s="833">
        <f t="shared" si="26"/>
        <v>-0.33333333333333331</v>
      </c>
      <c r="AC50" s="656"/>
      <c r="AD50" s="498">
        <f>'Summary Data'!RZ52</f>
        <v>0</v>
      </c>
      <c r="AE50" s="1003">
        <f t="shared" si="12"/>
        <v>-142</v>
      </c>
      <c r="AF50" s="833">
        <f t="shared" si="13"/>
        <v>-1</v>
      </c>
      <c r="AG50" s="656"/>
    </row>
    <row r="51" spans="1:33" ht="23.1" customHeight="1" x14ac:dyDescent="0.3">
      <c r="A51" s="487" t="str">
        <f>'Summary Data'!E53</f>
        <v>Benefits</v>
      </c>
      <c r="B51" s="498">
        <v>11</v>
      </c>
      <c r="C51" s="498">
        <v>12</v>
      </c>
      <c r="D51" s="427">
        <f t="shared" si="14"/>
        <v>1</v>
      </c>
      <c r="E51" s="415">
        <f t="shared" si="15"/>
        <v>9.0909090909090912E-2</v>
      </c>
      <c r="F51" s="425">
        <v>20</v>
      </c>
      <c r="G51" s="510">
        <f t="shared" si="0"/>
        <v>8</v>
      </c>
      <c r="H51" s="415">
        <f t="shared" si="20"/>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21"/>
        <v>-2</v>
      </c>
      <c r="U51" s="833">
        <f t="shared" si="22"/>
        <v>-0.18181818181818182</v>
      </c>
      <c r="V51" s="498">
        <f>'Summary Data'!CZ53</f>
        <v>7</v>
      </c>
      <c r="W51" s="1003">
        <f t="shared" si="23"/>
        <v>-2</v>
      </c>
      <c r="X51" s="833">
        <f t="shared" si="24"/>
        <v>-0.22222222222222221</v>
      </c>
      <c r="Y51" s="656"/>
      <c r="Z51" s="498">
        <f>'Summary Data'!DN53</f>
        <v>5</v>
      </c>
      <c r="AA51" s="1003">
        <f t="shared" si="25"/>
        <v>-2</v>
      </c>
      <c r="AB51" s="833">
        <f t="shared" si="26"/>
        <v>-0.2857142857142857</v>
      </c>
      <c r="AC51" s="656"/>
      <c r="AD51" s="498">
        <f>'Summary Data'!RZ53</f>
        <v>0</v>
      </c>
      <c r="AE51" s="1003">
        <f t="shared" si="12"/>
        <v>-5</v>
      </c>
      <c r="AF51" s="833">
        <f t="shared" si="13"/>
        <v>-1</v>
      </c>
      <c r="AG51" s="656"/>
    </row>
    <row r="52" spans="1:33" ht="23.1" customHeight="1" x14ac:dyDescent="0.3">
      <c r="A52" s="487" t="str">
        <f>'Summary Data'!E54</f>
        <v xml:space="preserve">BI </v>
      </c>
      <c r="B52" s="498">
        <v>31</v>
      </c>
      <c r="C52" s="498">
        <v>10</v>
      </c>
      <c r="D52" s="427">
        <f t="shared" si="14"/>
        <v>-21</v>
      </c>
      <c r="E52" s="415">
        <f t="shared" si="15"/>
        <v>-0.67741935483870963</v>
      </c>
      <c r="F52" s="425">
        <v>19</v>
      </c>
      <c r="G52" s="510">
        <f t="shared" si="0"/>
        <v>9</v>
      </c>
      <c r="H52" s="415">
        <f t="shared" si="20"/>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21"/>
        <v>-8</v>
      </c>
      <c r="U52" s="833">
        <f t="shared" si="22"/>
        <v>-0.5714285714285714</v>
      </c>
      <c r="V52" s="498">
        <f>'Summary Data'!CZ54</f>
        <v>1</v>
      </c>
      <c r="W52" s="1003">
        <f t="shared" si="23"/>
        <v>-5</v>
      </c>
      <c r="X52" s="833">
        <f t="shared" si="24"/>
        <v>-0.83333333333333337</v>
      </c>
      <c r="Y52" s="656"/>
      <c r="Z52" s="498">
        <f>'Summary Data'!DN54</f>
        <v>0</v>
      </c>
      <c r="AA52" s="1003">
        <f t="shared" si="25"/>
        <v>-1</v>
      </c>
      <c r="AB52" s="833">
        <f t="shared" si="26"/>
        <v>-1</v>
      </c>
      <c r="AC52" s="656"/>
      <c r="AD52" s="498">
        <f>'Summary Data'!RZ54</f>
        <v>0</v>
      </c>
      <c r="AE52" s="1003">
        <f t="shared" si="12"/>
        <v>0</v>
      </c>
      <c r="AF52" s="833" t="e">
        <f t="shared" si="13"/>
        <v>#DIV/0!</v>
      </c>
      <c r="AG52" s="656"/>
    </row>
    <row r="53" spans="1:33" ht="23.1" customHeight="1" x14ac:dyDescent="0.3">
      <c r="A53" s="487" t="str">
        <f>'Summary Data'!E55</f>
        <v>Bus Objects</v>
      </c>
      <c r="B53" s="498">
        <v>0</v>
      </c>
      <c r="C53" s="498">
        <v>0</v>
      </c>
      <c r="D53" s="427">
        <f t="shared" ref="D53:D54" si="32">C53-B53</f>
        <v>0</v>
      </c>
      <c r="E53" s="415">
        <v>0</v>
      </c>
      <c r="F53" s="425">
        <v>0</v>
      </c>
      <c r="G53" s="510">
        <f t="shared" ref="G53:G54" si="33">F53-C53</f>
        <v>0</v>
      </c>
      <c r="H53" s="415">
        <v>0</v>
      </c>
      <c r="I53" s="498">
        <v>0</v>
      </c>
      <c r="J53" s="510">
        <f t="shared" ref="J53:J54" si="34">I53-F53</f>
        <v>0</v>
      </c>
      <c r="K53" s="486">
        <v>0</v>
      </c>
      <c r="L53" s="425">
        <v>0</v>
      </c>
      <c r="M53" s="837">
        <v>0</v>
      </c>
      <c r="N53" s="1000">
        <v>0</v>
      </c>
      <c r="O53" s="498">
        <v>47</v>
      </c>
      <c r="P53" s="1003">
        <f t="shared" ref="P53:P54" si="35">O53-L53</f>
        <v>47</v>
      </c>
      <c r="Q53" s="947">
        <v>1</v>
      </c>
      <c r="R53" s="656"/>
      <c r="S53" s="498">
        <f>'Summary Data'!CL55</f>
        <v>30</v>
      </c>
      <c r="T53" s="1003">
        <f t="shared" si="21"/>
        <v>-17</v>
      </c>
      <c r="U53" s="833">
        <f t="shared" si="22"/>
        <v>-0.36170212765957449</v>
      </c>
      <c r="V53" s="498">
        <f>'Summary Data'!CZ55</f>
        <v>19</v>
      </c>
      <c r="W53" s="1003">
        <f t="shared" si="23"/>
        <v>-11</v>
      </c>
      <c r="X53" s="833">
        <f t="shared" si="24"/>
        <v>-0.36666666666666664</v>
      </c>
      <c r="Y53" s="656"/>
      <c r="Z53" s="498">
        <f>'Summary Data'!DN55</f>
        <v>11</v>
      </c>
      <c r="AA53" s="1003">
        <f t="shared" si="25"/>
        <v>-8</v>
      </c>
      <c r="AB53" s="833">
        <f t="shared" si="26"/>
        <v>-0.42105263157894735</v>
      </c>
      <c r="AC53" s="656"/>
      <c r="AD53" s="498">
        <f>'Summary Data'!RZ55</f>
        <v>0</v>
      </c>
      <c r="AE53" s="1003">
        <f t="shared" si="12"/>
        <v>-11</v>
      </c>
      <c r="AF53" s="833">
        <f t="shared" si="13"/>
        <v>-1</v>
      </c>
      <c r="AG53" s="656"/>
    </row>
    <row r="54" spans="1:33" ht="23.1" customHeight="1" x14ac:dyDescent="0.3">
      <c r="A54" s="487" t="str">
        <f>'Summary Data'!E56</f>
        <v>Finance</v>
      </c>
      <c r="B54" s="498">
        <v>0</v>
      </c>
      <c r="C54" s="498">
        <v>0</v>
      </c>
      <c r="D54" s="427">
        <f t="shared" si="32"/>
        <v>0</v>
      </c>
      <c r="E54" s="415">
        <v>0</v>
      </c>
      <c r="F54" s="425">
        <v>0</v>
      </c>
      <c r="G54" s="510">
        <f t="shared" si="33"/>
        <v>0</v>
      </c>
      <c r="H54" s="415">
        <v>0</v>
      </c>
      <c r="I54" s="498">
        <v>0</v>
      </c>
      <c r="J54" s="510">
        <f t="shared" si="34"/>
        <v>0</v>
      </c>
      <c r="K54" s="486">
        <v>0</v>
      </c>
      <c r="L54" s="425">
        <v>0</v>
      </c>
      <c r="M54" s="837">
        <v>0</v>
      </c>
      <c r="N54" s="1000">
        <v>0</v>
      </c>
      <c r="O54" s="498">
        <v>5</v>
      </c>
      <c r="P54" s="1003">
        <f t="shared" si="35"/>
        <v>5</v>
      </c>
      <c r="Q54" s="947">
        <v>1</v>
      </c>
      <c r="R54" s="656"/>
      <c r="S54" s="498">
        <f>'Summary Data'!CL56</f>
        <v>3</v>
      </c>
      <c r="T54" s="1003">
        <f t="shared" si="21"/>
        <v>-2</v>
      </c>
      <c r="U54" s="833">
        <f t="shared" si="22"/>
        <v>-0.4</v>
      </c>
      <c r="V54" s="498">
        <f>'Summary Data'!CZ56</f>
        <v>1</v>
      </c>
      <c r="W54" s="1003">
        <f t="shared" si="23"/>
        <v>-2</v>
      </c>
      <c r="X54" s="833">
        <f t="shared" si="24"/>
        <v>-0.66666666666666663</v>
      </c>
      <c r="Y54" s="656"/>
      <c r="Z54" s="498">
        <f>'Summary Data'!DN56</f>
        <v>0</v>
      </c>
      <c r="AA54" s="1003">
        <f t="shared" si="25"/>
        <v>-1</v>
      </c>
      <c r="AB54" s="833">
        <f t="shared" si="26"/>
        <v>-1</v>
      </c>
      <c r="AC54" s="656"/>
      <c r="AD54" s="498">
        <f>'Summary Data'!RZ56</f>
        <v>0</v>
      </c>
      <c r="AE54" s="1003">
        <f t="shared" si="12"/>
        <v>0</v>
      </c>
      <c r="AF54" s="833" t="e">
        <f t="shared" si="13"/>
        <v>#DIV/0!</v>
      </c>
      <c r="AG54" s="656"/>
    </row>
    <row r="55" spans="1:33" ht="23.1" customHeight="1" x14ac:dyDescent="0.3">
      <c r="A55" s="487" t="str">
        <f>'Summary Data'!E57</f>
        <v>HR/PR Lab</v>
      </c>
      <c r="B55" s="498">
        <v>0</v>
      </c>
      <c r="C55" s="498">
        <v>0</v>
      </c>
      <c r="D55" s="427">
        <f t="shared" ref="D55" si="36">C55-B55</f>
        <v>0</v>
      </c>
      <c r="E55" s="415">
        <v>0</v>
      </c>
      <c r="F55" s="425">
        <v>0</v>
      </c>
      <c r="G55" s="510">
        <f t="shared" ref="G55" si="37">F55-C55</f>
        <v>0</v>
      </c>
      <c r="H55" s="415">
        <v>0</v>
      </c>
      <c r="I55" s="498">
        <v>0</v>
      </c>
      <c r="J55" s="510">
        <f t="shared" ref="J55" si="38">I55-F55</f>
        <v>0</v>
      </c>
      <c r="K55" s="486">
        <v>0</v>
      </c>
      <c r="L55" s="425">
        <v>0</v>
      </c>
      <c r="M55" s="837"/>
      <c r="N55" s="1000">
        <v>0</v>
      </c>
      <c r="O55" s="498">
        <v>0</v>
      </c>
      <c r="P55" s="1003">
        <f t="shared" ref="P55" si="39">O55-L55</f>
        <v>0</v>
      </c>
      <c r="Q55" s="947">
        <v>0</v>
      </c>
      <c r="R55" s="656"/>
      <c r="S55" s="498">
        <v>0</v>
      </c>
      <c r="T55" s="1003">
        <f t="shared" ref="T55" si="40">S55-O55</f>
        <v>0</v>
      </c>
      <c r="U55" s="833">
        <v>0</v>
      </c>
      <c r="V55" s="498">
        <v>0</v>
      </c>
      <c r="W55" s="498">
        <v>0</v>
      </c>
      <c r="X55" s="833">
        <v>0</v>
      </c>
      <c r="Y55" s="656"/>
      <c r="Z55" s="498">
        <f>'Summary Data'!DN57</f>
        <v>1</v>
      </c>
      <c r="AA55" s="1003">
        <f t="shared" ref="AA55" si="41">Z55-V55</f>
        <v>1</v>
      </c>
      <c r="AB55" s="833" t="e">
        <f t="shared" ref="AB55" si="42">AA55/V55</f>
        <v>#DIV/0!</v>
      </c>
      <c r="AC55" s="656"/>
      <c r="AD55" s="498">
        <f>'Summary Data'!RZ57</f>
        <v>0</v>
      </c>
      <c r="AE55" s="1003">
        <f t="shared" ref="AE55" si="43">AD55-Z55</f>
        <v>-1</v>
      </c>
      <c r="AF55" s="833">
        <f t="shared" ref="AF55" si="44">AE55/Z55</f>
        <v>-1</v>
      </c>
      <c r="AG55" s="656"/>
    </row>
    <row r="56" spans="1:33" ht="23.1" customHeight="1" x14ac:dyDescent="0.3">
      <c r="A56" s="487" t="str">
        <f>'Summary Data'!E58</f>
        <v>Org Management</v>
      </c>
      <c r="B56" s="498">
        <v>49</v>
      </c>
      <c r="C56" s="498">
        <v>57</v>
      </c>
      <c r="D56" s="427">
        <f t="shared" si="14"/>
        <v>8</v>
      </c>
      <c r="E56" s="415">
        <f t="shared" si="15"/>
        <v>0.16326530612244897</v>
      </c>
      <c r="F56" s="425">
        <v>57</v>
      </c>
      <c r="G56" s="510">
        <f t="shared" si="0"/>
        <v>0</v>
      </c>
      <c r="H56" s="415">
        <f t="shared" si="20"/>
        <v>0</v>
      </c>
      <c r="I56" s="498">
        <v>76</v>
      </c>
      <c r="J56" s="510">
        <f t="shared" si="2"/>
        <v>19</v>
      </c>
      <c r="K56" s="486">
        <f t="shared" si="3"/>
        <v>0.33333333333333331</v>
      </c>
      <c r="L56" s="425">
        <v>36</v>
      </c>
      <c r="M56" s="837">
        <v>-40</v>
      </c>
      <c r="N56" s="1000">
        <v>-0.52631578947368418</v>
      </c>
      <c r="O56" s="498">
        <v>28</v>
      </c>
      <c r="P56" s="1003">
        <f t="shared" si="4"/>
        <v>-8</v>
      </c>
      <c r="Q56" s="833">
        <f t="shared" si="5"/>
        <v>-0.22222222222222221</v>
      </c>
      <c r="R56" s="656"/>
      <c r="S56" s="498">
        <f>'Summary Data'!CL58</f>
        <v>27</v>
      </c>
      <c r="T56" s="1003">
        <f t="shared" si="21"/>
        <v>-1</v>
      </c>
      <c r="U56" s="833">
        <f t="shared" si="22"/>
        <v>-3.5714285714285712E-2</v>
      </c>
      <c r="V56" s="498">
        <f>'Summary Data'!CZ58</f>
        <v>26</v>
      </c>
      <c r="W56" s="1003">
        <f t="shared" si="23"/>
        <v>-1</v>
      </c>
      <c r="X56" s="833">
        <f t="shared" si="24"/>
        <v>-3.7037037037037035E-2</v>
      </c>
      <c r="Y56" s="656"/>
      <c r="Z56" s="498">
        <f>'Summary Data'!DN58</f>
        <v>21</v>
      </c>
      <c r="AA56" s="1003">
        <f t="shared" si="25"/>
        <v>-5</v>
      </c>
      <c r="AB56" s="833">
        <f t="shared" si="26"/>
        <v>-0.19230769230769232</v>
      </c>
      <c r="AC56" s="656"/>
      <c r="AD56" s="498">
        <f>'Summary Data'!RZ58</f>
        <v>0</v>
      </c>
      <c r="AE56" s="1003">
        <f t="shared" si="12"/>
        <v>-21</v>
      </c>
      <c r="AF56" s="833">
        <f t="shared" si="13"/>
        <v>-1</v>
      </c>
      <c r="AG56" s="656"/>
    </row>
    <row r="57" spans="1:33" ht="23.1" customHeight="1" x14ac:dyDescent="0.3">
      <c r="A57" s="487" t="str">
        <f>'Summary Data'!E59</f>
        <v>Personnel Administration</v>
      </c>
      <c r="B57" s="498">
        <v>245</v>
      </c>
      <c r="C57" s="498">
        <v>317</v>
      </c>
      <c r="D57" s="427">
        <f t="shared" si="14"/>
        <v>72</v>
      </c>
      <c r="E57" s="415">
        <f t="shared" si="15"/>
        <v>0.29387755102040819</v>
      </c>
      <c r="F57" s="425">
        <v>272</v>
      </c>
      <c r="G57" s="510">
        <f t="shared" si="0"/>
        <v>-45</v>
      </c>
      <c r="H57" s="415">
        <f t="shared" si="20"/>
        <v>-0.14195583596214512</v>
      </c>
      <c r="I57" s="498">
        <v>327</v>
      </c>
      <c r="J57" s="510">
        <f t="shared" si="2"/>
        <v>55</v>
      </c>
      <c r="K57" s="486">
        <f t="shared" si="3"/>
        <v>0.20220588235294118</v>
      </c>
      <c r="L57" s="425">
        <v>141</v>
      </c>
      <c r="M57" s="837">
        <v>-186</v>
      </c>
      <c r="N57" s="1000">
        <v>-0.56880733944954132</v>
      </c>
      <c r="O57" s="498">
        <v>108</v>
      </c>
      <c r="P57" s="1003">
        <f t="shared" si="4"/>
        <v>-33</v>
      </c>
      <c r="Q57" s="833">
        <f t="shared" si="5"/>
        <v>-0.23404255319148937</v>
      </c>
      <c r="R57" s="656"/>
      <c r="S57" s="498">
        <f>'Summary Data'!CL59</f>
        <v>91</v>
      </c>
      <c r="T57" s="1003">
        <f t="shared" si="21"/>
        <v>-17</v>
      </c>
      <c r="U57" s="833">
        <f t="shared" si="22"/>
        <v>-0.15740740740740741</v>
      </c>
      <c r="V57" s="498">
        <f>'Summary Data'!CZ59</f>
        <v>94</v>
      </c>
      <c r="W57" s="1003">
        <f t="shared" si="23"/>
        <v>3</v>
      </c>
      <c r="X57" s="833">
        <f t="shared" si="24"/>
        <v>3.2967032967032968E-2</v>
      </c>
      <c r="Y57" s="656"/>
      <c r="Z57" s="498">
        <f>'Summary Data'!DN59</f>
        <v>65</v>
      </c>
      <c r="AA57" s="1003">
        <f t="shared" si="25"/>
        <v>-29</v>
      </c>
      <c r="AB57" s="833">
        <f t="shared" si="26"/>
        <v>-0.30851063829787234</v>
      </c>
      <c r="AC57" s="656"/>
      <c r="AD57" s="498">
        <f>'Summary Data'!RZ59</f>
        <v>0</v>
      </c>
      <c r="AE57" s="1003">
        <f t="shared" si="12"/>
        <v>-65</v>
      </c>
      <c r="AF57" s="833">
        <f t="shared" si="13"/>
        <v>-1</v>
      </c>
      <c r="AG57" s="656"/>
    </row>
    <row r="58" spans="1:33" ht="23.1" customHeight="1" x14ac:dyDescent="0.3">
      <c r="A58" s="487" t="str">
        <f>'Summary Data'!E60</f>
        <v>Payroll</v>
      </c>
      <c r="B58" s="498">
        <v>92</v>
      </c>
      <c r="C58" s="498">
        <v>147</v>
      </c>
      <c r="D58" s="427">
        <f t="shared" si="14"/>
        <v>55</v>
      </c>
      <c r="E58" s="415">
        <f t="shared" si="15"/>
        <v>0.59782608695652173</v>
      </c>
      <c r="F58" s="425">
        <v>107</v>
      </c>
      <c r="G58" s="510">
        <f t="shared" si="0"/>
        <v>-40</v>
      </c>
      <c r="H58" s="415">
        <f t="shared" si="20"/>
        <v>-0.27210884353741499</v>
      </c>
      <c r="I58" s="498">
        <v>147</v>
      </c>
      <c r="J58" s="510">
        <f t="shared" si="2"/>
        <v>40</v>
      </c>
      <c r="K58" s="486">
        <f t="shared" si="3"/>
        <v>0.37383177570093457</v>
      </c>
      <c r="L58" s="425">
        <v>41</v>
      </c>
      <c r="M58" s="837">
        <v>-106</v>
      </c>
      <c r="N58" s="1000">
        <v>-0.72108843537414968</v>
      </c>
      <c r="O58" s="498">
        <v>8</v>
      </c>
      <c r="P58" s="1003">
        <f t="shared" si="4"/>
        <v>-33</v>
      </c>
      <c r="Q58" s="833">
        <f t="shared" si="5"/>
        <v>-0.80487804878048785</v>
      </c>
      <c r="R58" s="656"/>
      <c r="S58" s="498">
        <f>'Summary Data'!CL60</f>
        <v>10</v>
      </c>
      <c r="T58" s="1003">
        <f t="shared" si="21"/>
        <v>2</v>
      </c>
      <c r="U58" s="833">
        <f t="shared" si="22"/>
        <v>0.25</v>
      </c>
      <c r="V58" s="498">
        <f>'Summary Data'!CZ60</f>
        <v>6</v>
      </c>
      <c r="W58" s="1003">
        <f t="shared" si="23"/>
        <v>-4</v>
      </c>
      <c r="X58" s="833">
        <f t="shared" si="24"/>
        <v>-0.4</v>
      </c>
      <c r="Y58" s="656"/>
      <c r="Z58" s="498">
        <f>'Summary Data'!DN60</f>
        <v>6</v>
      </c>
      <c r="AA58" s="1003">
        <f t="shared" si="25"/>
        <v>0</v>
      </c>
      <c r="AB58" s="833">
        <f t="shared" si="26"/>
        <v>0</v>
      </c>
      <c r="AC58" s="656"/>
      <c r="AD58" s="498">
        <f>'Summary Data'!RZ60</f>
        <v>0</v>
      </c>
      <c r="AE58" s="1003">
        <f t="shared" si="12"/>
        <v>-6</v>
      </c>
      <c r="AF58" s="833">
        <f t="shared" si="13"/>
        <v>-1</v>
      </c>
      <c r="AG58" s="656"/>
    </row>
    <row r="59" spans="1:33" ht="23.1" customHeight="1" x14ac:dyDescent="0.3">
      <c r="A59" s="487" t="str">
        <f>'Summary Data'!E61</f>
        <v>Time</v>
      </c>
      <c r="B59" s="498">
        <v>289</v>
      </c>
      <c r="C59" s="498">
        <v>450</v>
      </c>
      <c r="D59" s="427">
        <f t="shared" si="14"/>
        <v>161</v>
      </c>
      <c r="E59" s="415">
        <f t="shared" si="15"/>
        <v>0.55709342560553632</v>
      </c>
      <c r="F59" s="425">
        <v>402</v>
      </c>
      <c r="G59" s="510">
        <f t="shared" si="0"/>
        <v>-48</v>
      </c>
      <c r="H59" s="415">
        <f t="shared" si="20"/>
        <v>-0.10666666666666667</v>
      </c>
      <c r="I59" s="498">
        <v>630</v>
      </c>
      <c r="J59" s="510">
        <f t="shared" si="2"/>
        <v>228</v>
      </c>
      <c r="K59" s="486">
        <f t="shared" si="3"/>
        <v>0.56716417910447758</v>
      </c>
      <c r="L59" s="425">
        <v>168</v>
      </c>
      <c r="M59" s="837">
        <v>-462</v>
      </c>
      <c r="N59" s="1000">
        <v>-0.73333333333333328</v>
      </c>
      <c r="O59" s="498">
        <v>32</v>
      </c>
      <c r="P59" s="1003">
        <f t="shared" si="4"/>
        <v>-136</v>
      </c>
      <c r="Q59" s="833">
        <f t="shared" si="5"/>
        <v>-0.80952380952380953</v>
      </c>
      <c r="R59" s="656"/>
      <c r="S59" s="498">
        <f>'Summary Data'!CL61</f>
        <v>26</v>
      </c>
      <c r="T59" s="1003">
        <f t="shared" si="21"/>
        <v>-6</v>
      </c>
      <c r="U59" s="833">
        <f t="shared" si="22"/>
        <v>-0.1875</v>
      </c>
      <c r="V59" s="498">
        <f>'Summary Data'!CZ61</f>
        <v>28</v>
      </c>
      <c r="W59" s="1003">
        <f t="shared" si="23"/>
        <v>2</v>
      </c>
      <c r="X59" s="833">
        <f t="shared" si="24"/>
        <v>7.6923076923076927E-2</v>
      </c>
      <c r="Y59" s="656"/>
      <c r="Z59" s="498">
        <f>'Summary Data'!DN61</f>
        <v>24</v>
      </c>
      <c r="AA59" s="1003">
        <f t="shared" si="25"/>
        <v>-4</v>
      </c>
      <c r="AB59" s="833">
        <f t="shared" si="26"/>
        <v>-0.14285714285714285</v>
      </c>
      <c r="AC59" s="656"/>
      <c r="AD59" s="498">
        <f>'Summary Data'!RZ61</f>
        <v>0</v>
      </c>
      <c r="AE59" s="1003">
        <f t="shared" si="12"/>
        <v>-24</v>
      </c>
      <c r="AF59" s="833">
        <f t="shared" si="13"/>
        <v>-1</v>
      </c>
      <c r="AG59" s="656"/>
    </row>
    <row r="60" spans="1:33" ht="23.1" customHeight="1" x14ac:dyDescent="0.3">
      <c r="A60" s="487" t="str">
        <f>'Summary Data'!E62</f>
        <v>Workflow</v>
      </c>
      <c r="B60" s="498">
        <v>14</v>
      </c>
      <c r="C60" s="498">
        <v>10</v>
      </c>
      <c r="D60" s="427">
        <f t="shared" si="14"/>
        <v>-4</v>
      </c>
      <c r="E60" s="415">
        <f t="shared" si="15"/>
        <v>-0.2857142857142857</v>
      </c>
      <c r="F60" s="425">
        <v>10</v>
      </c>
      <c r="G60" s="510">
        <f t="shared" si="0"/>
        <v>0</v>
      </c>
      <c r="H60" s="415">
        <f t="shared" si="20"/>
        <v>0</v>
      </c>
      <c r="I60" s="498">
        <v>13</v>
      </c>
      <c r="J60" s="510">
        <f t="shared" si="2"/>
        <v>3</v>
      </c>
      <c r="K60" s="486">
        <f t="shared" si="3"/>
        <v>0.3</v>
      </c>
      <c r="L60" s="425">
        <v>12</v>
      </c>
      <c r="M60" s="837">
        <v>-1</v>
      </c>
      <c r="N60" s="1000">
        <v>-7.6923076923076927E-2</v>
      </c>
      <c r="O60" s="498">
        <v>8</v>
      </c>
      <c r="P60" s="1003">
        <f t="shared" si="4"/>
        <v>-4</v>
      </c>
      <c r="Q60" s="833">
        <f t="shared" si="5"/>
        <v>-0.33333333333333331</v>
      </c>
      <c r="R60" s="656"/>
      <c r="S60" s="498">
        <f>'Summary Data'!CL62</f>
        <v>9</v>
      </c>
      <c r="T60" s="1003">
        <f t="shared" si="21"/>
        <v>1</v>
      </c>
      <c r="U60" s="833">
        <f t="shared" si="22"/>
        <v>0.125</v>
      </c>
      <c r="V60" s="498">
        <f>'Summary Data'!CZ62</f>
        <v>10</v>
      </c>
      <c r="W60" s="1003">
        <f t="shared" si="23"/>
        <v>1</v>
      </c>
      <c r="X60" s="833">
        <f t="shared" si="24"/>
        <v>0.1111111111111111</v>
      </c>
      <c r="Y60" s="656"/>
      <c r="Z60" s="498">
        <f>'Summary Data'!DN62</f>
        <v>9</v>
      </c>
      <c r="AA60" s="1003">
        <f t="shared" si="25"/>
        <v>-1</v>
      </c>
      <c r="AB60" s="833">
        <f t="shared" si="26"/>
        <v>-0.1</v>
      </c>
      <c r="AC60" s="656"/>
      <c r="AD60" s="498">
        <f>'Summary Data'!RZ62</f>
        <v>0</v>
      </c>
      <c r="AE60" s="1003">
        <f t="shared" si="12"/>
        <v>-9</v>
      </c>
      <c r="AF60" s="833">
        <f t="shared" si="13"/>
        <v>-1</v>
      </c>
      <c r="AG60" s="656"/>
    </row>
    <row r="61" spans="1:33" ht="23.1" customHeight="1" x14ac:dyDescent="0.3">
      <c r="A61" s="487" t="str">
        <f>'Summary Data'!E63</f>
        <v>Other (Non-ERP)</v>
      </c>
      <c r="B61" s="498">
        <v>188</v>
      </c>
      <c r="C61" s="498">
        <v>436</v>
      </c>
      <c r="D61" s="427">
        <f t="shared" si="14"/>
        <v>248</v>
      </c>
      <c r="E61" s="415">
        <f t="shared" si="15"/>
        <v>1.3191489361702127</v>
      </c>
      <c r="F61" s="425">
        <v>205</v>
      </c>
      <c r="G61" s="510">
        <f t="shared" si="0"/>
        <v>-231</v>
      </c>
      <c r="H61" s="415">
        <f t="shared" si="20"/>
        <v>-0.52981651376146788</v>
      </c>
      <c r="I61" s="498">
        <v>115</v>
      </c>
      <c r="J61" s="510">
        <f t="shared" si="2"/>
        <v>-90</v>
      </c>
      <c r="K61" s="486">
        <f t="shared" si="3"/>
        <v>-0.43902439024390244</v>
      </c>
      <c r="L61" s="425">
        <v>26</v>
      </c>
      <c r="M61" s="837">
        <v>-89</v>
      </c>
      <c r="N61" s="1000">
        <v>-0.77391304347826084</v>
      </c>
      <c r="O61" s="498">
        <v>35</v>
      </c>
      <c r="P61" s="1003">
        <f t="shared" si="4"/>
        <v>9</v>
      </c>
      <c r="Q61" s="833">
        <f t="shared" si="5"/>
        <v>0.34615384615384615</v>
      </c>
      <c r="R61" s="656"/>
      <c r="S61" s="498">
        <f>'Summary Data'!CL63</f>
        <v>43</v>
      </c>
      <c r="T61" s="1003">
        <f t="shared" si="21"/>
        <v>8</v>
      </c>
      <c r="U61" s="833">
        <f t="shared" si="22"/>
        <v>0.22857142857142856</v>
      </c>
      <c r="V61" s="498">
        <f>'Summary Data'!CZ63</f>
        <v>21</v>
      </c>
      <c r="W61" s="1003">
        <f t="shared" si="23"/>
        <v>-22</v>
      </c>
      <c r="X61" s="833">
        <f t="shared" si="24"/>
        <v>-0.51162790697674421</v>
      </c>
      <c r="Y61" s="656"/>
      <c r="Z61" s="498">
        <f>'Summary Data'!DN63</f>
        <v>0</v>
      </c>
      <c r="AA61" s="1003">
        <f t="shared" si="25"/>
        <v>-21</v>
      </c>
      <c r="AB61" s="833">
        <f t="shared" si="26"/>
        <v>-1</v>
      </c>
      <c r="AC61" s="656"/>
      <c r="AD61" s="498">
        <f>'Summary Data'!RZ63</f>
        <v>0</v>
      </c>
      <c r="AE61" s="1003">
        <f t="shared" si="12"/>
        <v>0</v>
      </c>
      <c r="AF61" s="833" t="e">
        <f t="shared" si="13"/>
        <v>#DIV/0!</v>
      </c>
      <c r="AG61" s="656"/>
    </row>
    <row r="62" spans="1:33" ht="23.1" customHeight="1" x14ac:dyDescent="0.3">
      <c r="A62" s="828" t="str">
        <f>'Summary Data'!E64</f>
        <v>Number Trained in Classroom</v>
      </c>
      <c r="B62" s="498">
        <v>1703</v>
      </c>
      <c r="C62" s="498">
        <v>1324</v>
      </c>
      <c r="D62" s="427">
        <f t="shared" si="14"/>
        <v>-379</v>
      </c>
      <c r="E62" s="415">
        <f t="shared" si="15"/>
        <v>-0.22254844392248974</v>
      </c>
      <c r="F62" s="425">
        <v>1048</v>
      </c>
      <c r="G62" s="510">
        <f t="shared" si="0"/>
        <v>-276</v>
      </c>
      <c r="H62" s="415">
        <f t="shared" si="20"/>
        <v>-0.20845921450151059</v>
      </c>
      <c r="I62" s="498">
        <v>1780</v>
      </c>
      <c r="J62" s="510">
        <f t="shared" si="2"/>
        <v>732</v>
      </c>
      <c r="K62" s="486">
        <f t="shared" si="3"/>
        <v>0.69847328244274809</v>
      </c>
      <c r="L62" s="425">
        <v>1199</v>
      </c>
      <c r="M62" s="837">
        <v>-581</v>
      </c>
      <c r="N62" s="1000">
        <v>-0.32640449438202246</v>
      </c>
      <c r="O62" s="498">
        <v>2342</v>
      </c>
      <c r="P62" s="1003">
        <f t="shared" si="4"/>
        <v>1143</v>
      </c>
      <c r="Q62" s="833">
        <f t="shared" si="5"/>
        <v>0.95329441201000831</v>
      </c>
      <c r="R62" s="656"/>
      <c r="S62" s="498">
        <f>'Summary Data'!CL64</f>
        <v>2134</v>
      </c>
      <c r="T62" s="1003">
        <f t="shared" si="21"/>
        <v>-208</v>
      </c>
      <c r="U62" s="833">
        <f t="shared" si="22"/>
        <v>-8.8812980358667803E-2</v>
      </c>
      <c r="V62" s="498">
        <f>'Summary Data'!CZ64</f>
        <v>2062</v>
      </c>
      <c r="W62" s="1003">
        <f t="shared" si="23"/>
        <v>-72</v>
      </c>
      <c r="X62" s="833">
        <f t="shared" si="24"/>
        <v>-3.3739456419868794E-2</v>
      </c>
      <c r="Y62" s="656"/>
      <c r="Z62" s="498">
        <f>'Summary Data'!DN64</f>
        <v>1688</v>
      </c>
      <c r="AA62" s="1003">
        <f t="shared" si="25"/>
        <v>-374</v>
      </c>
      <c r="AB62" s="833">
        <f t="shared" si="26"/>
        <v>-0.18137730358874879</v>
      </c>
      <c r="AC62" s="656"/>
      <c r="AD62" s="498">
        <f>'Summary Data'!RZ64</f>
        <v>0</v>
      </c>
      <c r="AE62" s="1003">
        <f t="shared" si="12"/>
        <v>-1688</v>
      </c>
      <c r="AF62" s="833">
        <f t="shared" si="13"/>
        <v>-1</v>
      </c>
      <c r="AG62" s="656"/>
    </row>
    <row r="63" spans="1:33" ht="23.1" customHeight="1" thickBot="1" x14ac:dyDescent="0.35">
      <c r="A63" s="829" t="str">
        <f>'Summary Data'!E65</f>
        <v>Number Attending eLearning</v>
      </c>
      <c r="B63" s="507">
        <v>2950</v>
      </c>
      <c r="C63" s="507">
        <v>2407</v>
      </c>
      <c r="D63" s="489">
        <f t="shared" si="14"/>
        <v>-543</v>
      </c>
      <c r="E63" s="490">
        <f t="shared" si="15"/>
        <v>-0.1840677966101695</v>
      </c>
      <c r="F63" s="488">
        <v>1511</v>
      </c>
      <c r="G63" s="511">
        <f t="shared" si="0"/>
        <v>-896</v>
      </c>
      <c r="H63" s="490">
        <f t="shared" si="20"/>
        <v>-0.37224761113419191</v>
      </c>
      <c r="I63" s="507">
        <v>2237</v>
      </c>
      <c r="J63" s="511">
        <f t="shared" si="2"/>
        <v>726</v>
      </c>
      <c r="K63" s="491">
        <f t="shared" si="3"/>
        <v>0.48047650562541361</v>
      </c>
      <c r="L63" s="488">
        <v>611</v>
      </c>
      <c r="M63" s="843">
        <v>-1626</v>
      </c>
      <c r="N63" s="1001">
        <v>-0.72686633884666962</v>
      </c>
      <c r="O63" s="507">
        <v>574</v>
      </c>
      <c r="P63" s="1007">
        <f t="shared" si="4"/>
        <v>-37</v>
      </c>
      <c r="Q63" s="834">
        <f t="shared" si="5"/>
        <v>-6.0556464811783964E-2</v>
      </c>
      <c r="R63" s="656"/>
      <c r="S63" s="507">
        <f>'Summary Data'!CL65</f>
        <v>430</v>
      </c>
      <c r="T63" s="1007">
        <f t="shared" si="21"/>
        <v>-144</v>
      </c>
      <c r="U63" s="834">
        <f t="shared" si="22"/>
        <v>-0.25087108013937282</v>
      </c>
      <c r="V63" s="507">
        <f>'Summary Data'!CZ65</f>
        <v>435</v>
      </c>
      <c r="W63" s="1007">
        <f t="shared" si="23"/>
        <v>5</v>
      </c>
      <c r="X63" s="834">
        <f t="shared" si="24"/>
        <v>1.1627906976744186E-2</v>
      </c>
      <c r="Y63" s="656"/>
      <c r="Z63" s="507">
        <f>'Summary Data'!DN65</f>
        <v>254</v>
      </c>
      <c r="AA63" s="1007">
        <f t="shared" si="25"/>
        <v>-181</v>
      </c>
      <c r="AB63" s="834">
        <f t="shared" si="26"/>
        <v>-0.41609195402298849</v>
      </c>
      <c r="AC63" s="656"/>
      <c r="AD63" s="507">
        <f>'Summary Data'!RZ65</f>
        <v>0</v>
      </c>
      <c r="AE63" s="1007">
        <f t="shared" si="12"/>
        <v>-254</v>
      </c>
      <c r="AF63" s="834">
        <f t="shared" si="13"/>
        <v>-1</v>
      </c>
      <c r="AG63" s="656"/>
    </row>
    <row r="64" spans="1:33" ht="20.25" hidden="1" customHeight="1" outlineLevel="1" x14ac:dyDescent="0.3">
      <c r="A64" s="2" t="s">
        <v>4</v>
      </c>
      <c r="B64" s="416" t="e">
        <f>'Summary Data'!#REF!</f>
        <v>#REF!</v>
      </c>
      <c r="C64" s="416">
        <f>'Summary Data'!T66</f>
        <v>0</v>
      </c>
      <c r="D64" s="438" t="e">
        <f t="shared" si="14"/>
        <v>#REF!</v>
      </c>
      <c r="E64" s="415" t="e">
        <f t="shared" si="15"/>
        <v>#REF!</v>
      </c>
      <c r="F64" s="425">
        <f>'Summary Data'!AH66</f>
        <v>0</v>
      </c>
      <c r="G64" s="438">
        <f t="shared" ref="G64:G69" si="45">F64-C64</f>
        <v>0</v>
      </c>
      <c r="H64" s="415" t="e">
        <f t="shared" si="20"/>
        <v>#DIV/0!</v>
      </c>
      <c r="I64" s="425">
        <f>'Summary Data'!AV66</f>
        <v>0</v>
      </c>
      <c r="J64" s="438">
        <f t="shared" si="2"/>
        <v>0</v>
      </c>
      <c r="K64" s="415" t="e">
        <f t="shared" si="3"/>
        <v>#DIV/0!</v>
      </c>
      <c r="L64" s="425">
        <f>'Summary Data'!BJ66</f>
        <v>0</v>
      </c>
      <c r="M64" s="438">
        <f t="shared" ref="M64:M69" si="46">L64-I64</f>
        <v>0</v>
      </c>
      <c r="N64" s="415" t="e">
        <f t="shared" ref="N64:N69" si="47">M64/I64</f>
        <v>#DIV/0!</v>
      </c>
      <c r="O64" s="425">
        <f>'Summary Data'!BX66</f>
        <v>0</v>
      </c>
      <c r="P64" s="438">
        <f t="shared" si="4"/>
        <v>0</v>
      </c>
      <c r="Q64" s="415" t="e">
        <f t="shared" si="5"/>
        <v>#DIV/0!</v>
      </c>
      <c r="S64" s="425">
        <f>'Summary Data'!CL66</f>
        <v>0</v>
      </c>
      <c r="T64" s="438">
        <f t="shared" si="21"/>
        <v>0</v>
      </c>
      <c r="U64" s="415" t="e">
        <f t="shared" si="22"/>
        <v>#DIV/0!</v>
      </c>
      <c r="V64" s="425">
        <f>'Summary Data'!CZ66</f>
        <v>0</v>
      </c>
      <c r="W64" s="438">
        <f t="shared" si="23"/>
        <v>0</v>
      </c>
      <c r="X64" s="415" t="e">
        <f t="shared" si="24"/>
        <v>#DIV/0!</v>
      </c>
      <c r="Z64" s="425">
        <f>'Summary Data'!DN66</f>
        <v>0</v>
      </c>
      <c r="AA64" s="438">
        <f t="shared" si="25"/>
        <v>0</v>
      </c>
      <c r="AB64" s="415" t="e">
        <f t="shared" si="26"/>
        <v>#DIV/0!</v>
      </c>
      <c r="AD64" s="425">
        <f>'Summary Data'!RZ66</f>
        <v>0</v>
      </c>
      <c r="AE64" s="438">
        <f t="shared" si="12"/>
        <v>0</v>
      </c>
      <c r="AF64" s="415" t="e">
        <f t="shared" si="13"/>
        <v>#DIV/0!</v>
      </c>
    </row>
    <row r="65" spans="1:32" ht="20.25" hidden="1" customHeight="1" outlineLevel="1" x14ac:dyDescent="0.3">
      <c r="A65" s="2" t="s">
        <v>68</v>
      </c>
      <c r="B65" s="423" t="e">
        <f>'Summary Data'!#REF!</f>
        <v>#REF!</v>
      </c>
      <c r="C65" s="423" t="str">
        <f>'Summary Data'!T67</f>
        <v>-</v>
      </c>
      <c r="D65" s="427" t="e">
        <f t="shared" si="14"/>
        <v>#VALUE!</v>
      </c>
      <c r="E65" s="415" t="e">
        <f t="shared" si="15"/>
        <v>#VALUE!</v>
      </c>
      <c r="F65" s="425" t="str">
        <f>'Summary Data'!AH67</f>
        <v>-</v>
      </c>
      <c r="G65" s="438" t="e">
        <f t="shared" si="45"/>
        <v>#VALUE!</v>
      </c>
      <c r="H65" s="415" t="e">
        <f t="shared" si="20"/>
        <v>#VALUE!</v>
      </c>
      <c r="I65" s="425" t="str">
        <f>'Summary Data'!AV67</f>
        <v>-</v>
      </c>
      <c r="J65" s="438" t="e">
        <f t="shared" si="2"/>
        <v>#VALUE!</v>
      </c>
      <c r="K65" s="415" t="e">
        <f t="shared" si="3"/>
        <v>#VALUE!</v>
      </c>
      <c r="L65" s="425" t="str">
        <f>'Summary Data'!BJ67</f>
        <v>-</v>
      </c>
      <c r="M65" s="438" t="e">
        <f t="shared" si="46"/>
        <v>#VALUE!</v>
      </c>
      <c r="N65" s="415" t="e">
        <f t="shared" si="47"/>
        <v>#VALUE!</v>
      </c>
      <c r="O65" s="425" t="str">
        <f>'Summary Data'!BX67</f>
        <v>-</v>
      </c>
      <c r="P65" s="438" t="e">
        <f t="shared" si="4"/>
        <v>#VALUE!</v>
      </c>
      <c r="Q65" s="415" t="e">
        <f t="shared" si="5"/>
        <v>#VALUE!</v>
      </c>
      <c r="S65" s="425" t="str">
        <f>'Summary Data'!CL67</f>
        <v>-</v>
      </c>
      <c r="T65" s="438" t="e">
        <f t="shared" si="21"/>
        <v>#VALUE!</v>
      </c>
      <c r="U65" s="415" t="e">
        <f t="shared" si="22"/>
        <v>#VALUE!</v>
      </c>
      <c r="V65" s="425" t="str">
        <f>'Summary Data'!CZ67</f>
        <v>-</v>
      </c>
      <c r="W65" s="438" t="e">
        <f t="shared" si="23"/>
        <v>#VALUE!</v>
      </c>
      <c r="X65" s="415" t="e">
        <f t="shared" si="24"/>
        <v>#VALUE!</v>
      </c>
      <c r="Z65" s="425" t="str">
        <f>'Summary Data'!DN67</f>
        <v>-</v>
      </c>
      <c r="AA65" s="438" t="e">
        <f t="shared" si="25"/>
        <v>#VALUE!</v>
      </c>
      <c r="AB65" s="415" t="e">
        <f t="shared" si="26"/>
        <v>#VALUE!</v>
      </c>
      <c r="AD65" s="425">
        <f>'Summary Data'!RZ67</f>
        <v>0</v>
      </c>
      <c r="AE65" s="438" t="e">
        <f t="shared" si="12"/>
        <v>#VALUE!</v>
      </c>
      <c r="AF65" s="415" t="e">
        <f t="shared" si="13"/>
        <v>#VALUE!</v>
      </c>
    </row>
    <row r="66" spans="1:32" ht="20.25" hidden="1" customHeight="1" outlineLevel="1" x14ac:dyDescent="0.3">
      <c r="A66" s="2" t="s">
        <v>69</v>
      </c>
      <c r="B66" s="423" t="e">
        <f>'Summary Data'!#REF!</f>
        <v>#REF!</v>
      </c>
      <c r="C66" s="423" t="str">
        <f>'Summary Data'!T68</f>
        <v>-</v>
      </c>
      <c r="D66" s="427" t="e">
        <f t="shared" si="14"/>
        <v>#VALUE!</v>
      </c>
      <c r="E66" s="415" t="e">
        <f t="shared" si="15"/>
        <v>#VALUE!</v>
      </c>
      <c r="F66" s="425" t="str">
        <f>'Summary Data'!AH68</f>
        <v>-</v>
      </c>
      <c r="G66" s="438" t="e">
        <f t="shared" si="45"/>
        <v>#VALUE!</v>
      </c>
      <c r="H66" s="415" t="e">
        <f t="shared" si="20"/>
        <v>#VALUE!</v>
      </c>
      <c r="I66" s="425" t="str">
        <f>'Summary Data'!AV68</f>
        <v>-</v>
      </c>
      <c r="J66" s="438" t="e">
        <f t="shared" si="2"/>
        <v>#VALUE!</v>
      </c>
      <c r="K66" s="415" t="e">
        <f t="shared" si="3"/>
        <v>#VALUE!</v>
      </c>
      <c r="L66" s="425" t="str">
        <f>'Summary Data'!BJ68</f>
        <v>-</v>
      </c>
      <c r="M66" s="438" t="e">
        <f t="shared" si="46"/>
        <v>#VALUE!</v>
      </c>
      <c r="N66" s="415" t="e">
        <f t="shared" si="47"/>
        <v>#VALUE!</v>
      </c>
      <c r="O66" s="425" t="str">
        <f>'Summary Data'!BX68</f>
        <v>-</v>
      </c>
      <c r="P66" s="438" t="e">
        <f t="shared" si="4"/>
        <v>#VALUE!</v>
      </c>
      <c r="Q66" s="415" t="e">
        <f t="shared" si="5"/>
        <v>#VALUE!</v>
      </c>
      <c r="S66" s="425" t="str">
        <f>'Summary Data'!CL68</f>
        <v>-</v>
      </c>
      <c r="T66" s="438" t="e">
        <f t="shared" si="21"/>
        <v>#VALUE!</v>
      </c>
      <c r="U66" s="415" t="e">
        <f t="shared" si="22"/>
        <v>#VALUE!</v>
      </c>
      <c r="V66" s="425" t="str">
        <f>'Summary Data'!CZ68</f>
        <v>-</v>
      </c>
      <c r="W66" s="438" t="e">
        <f t="shared" si="23"/>
        <v>#VALUE!</v>
      </c>
      <c r="X66" s="415" t="e">
        <f t="shared" si="24"/>
        <v>#VALUE!</v>
      </c>
      <c r="Z66" s="425" t="str">
        <f>'Summary Data'!DN68</f>
        <v>-</v>
      </c>
      <c r="AA66" s="438" t="e">
        <f t="shared" si="25"/>
        <v>#VALUE!</v>
      </c>
      <c r="AB66" s="415" t="e">
        <f t="shared" si="26"/>
        <v>#VALUE!</v>
      </c>
      <c r="AD66" s="425">
        <f>'Summary Data'!RZ68</f>
        <v>0</v>
      </c>
      <c r="AE66" s="438" t="e">
        <f t="shared" si="12"/>
        <v>#VALUE!</v>
      </c>
      <c r="AF66" s="415" t="e">
        <f t="shared" si="13"/>
        <v>#VALUE!</v>
      </c>
    </row>
    <row r="67" spans="1:32" ht="20.25" hidden="1" customHeight="1" outlineLevel="1" x14ac:dyDescent="0.3">
      <c r="A67" s="2" t="s">
        <v>70</v>
      </c>
      <c r="B67" s="423" t="e">
        <f>'Summary Data'!#REF!</f>
        <v>#REF!</v>
      </c>
      <c r="C67" s="423" t="str">
        <f>'Summary Data'!T69</f>
        <v>-</v>
      </c>
      <c r="D67" s="427" t="e">
        <f t="shared" si="14"/>
        <v>#VALUE!</v>
      </c>
      <c r="E67" s="415" t="e">
        <f t="shared" si="15"/>
        <v>#VALUE!</v>
      </c>
      <c r="F67" s="425" t="str">
        <f>'Summary Data'!AH69</f>
        <v>-</v>
      </c>
      <c r="G67" s="438" t="e">
        <f t="shared" si="45"/>
        <v>#VALUE!</v>
      </c>
      <c r="H67" s="415" t="e">
        <f t="shared" si="20"/>
        <v>#VALUE!</v>
      </c>
      <c r="I67" s="425" t="str">
        <f>'Summary Data'!AV69</f>
        <v>-</v>
      </c>
      <c r="J67" s="438" t="e">
        <f t="shared" si="2"/>
        <v>#VALUE!</v>
      </c>
      <c r="K67" s="415" t="e">
        <f t="shared" si="3"/>
        <v>#VALUE!</v>
      </c>
      <c r="L67" s="425" t="str">
        <f>'Summary Data'!BJ69</f>
        <v>-</v>
      </c>
      <c r="M67" s="438" t="e">
        <f t="shared" si="46"/>
        <v>#VALUE!</v>
      </c>
      <c r="N67" s="415" t="e">
        <f t="shared" si="47"/>
        <v>#VALUE!</v>
      </c>
      <c r="O67" s="425" t="str">
        <f>'Summary Data'!BX69</f>
        <v>-</v>
      </c>
      <c r="P67" s="438" t="e">
        <f t="shared" si="4"/>
        <v>#VALUE!</v>
      </c>
      <c r="Q67" s="415" t="e">
        <f t="shared" si="5"/>
        <v>#VALUE!</v>
      </c>
      <c r="S67" s="425" t="str">
        <f>'Summary Data'!CL69</f>
        <v>-</v>
      </c>
      <c r="T67" s="438" t="e">
        <f t="shared" si="21"/>
        <v>#VALUE!</v>
      </c>
      <c r="U67" s="415" t="e">
        <f t="shared" si="22"/>
        <v>#VALUE!</v>
      </c>
      <c r="V67" s="425" t="str">
        <f>'Summary Data'!CZ69</f>
        <v>-</v>
      </c>
      <c r="W67" s="438" t="e">
        <f t="shared" si="23"/>
        <v>#VALUE!</v>
      </c>
      <c r="X67" s="415" t="e">
        <f t="shared" si="24"/>
        <v>#VALUE!</v>
      </c>
      <c r="Z67" s="425" t="str">
        <f>'Summary Data'!DN69</f>
        <v>-</v>
      </c>
      <c r="AA67" s="438" t="e">
        <f t="shared" si="25"/>
        <v>#VALUE!</v>
      </c>
      <c r="AB67" s="415" t="e">
        <f t="shared" si="26"/>
        <v>#VALUE!</v>
      </c>
      <c r="AD67" s="425">
        <f>'Summary Data'!RZ69</f>
        <v>0</v>
      </c>
      <c r="AE67" s="438" t="e">
        <f t="shared" si="12"/>
        <v>#VALUE!</v>
      </c>
      <c r="AF67" s="415" t="e">
        <f t="shared" si="13"/>
        <v>#VALUE!</v>
      </c>
    </row>
    <row r="68" spans="1:32" ht="20.25" hidden="1" customHeight="1" outlineLevel="1" x14ac:dyDescent="0.3">
      <c r="A68" s="2" t="s">
        <v>71</v>
      </c>
      <c r="B68" s="423" t="e">
        <f>'Summary Data'!#REF!</f>
        <v>#REF!</v>
      </c>
      <c r="C68" s="423" t="str">
        <f>'Summary Data'!T70</f>
        <v>-</v>
      </c>
      <c r="D68" s="427" t="e">
        <f t="shared" si="14"/>
        <v>#VALUE!</v>
      </c>
      <c r="E68" s="415" t="e">
        <f t="shared" si="15"/>
        <v>#VALUE!</v>
      </c>
      <c r="F68" s="425" t="str">
        <f>'Summary Data'!AH70</f>
        <v>-</v>
      </c>
      <c r="G68" s="438" t="e">
        <f t="shared" si="45"/>
        <v>#VALUE!</v>
      </c>
      <c r="H68" s="415" t="e">
        <f t="shared" si="20"/>
        <v>#VALUE!</v>
      </c>
      <c r="I68" s="425" t="str">
        <f>'Summary Data'!AV70</f>
        <v>-</v>
      </c>
      <c r="J68" s="438" t="e">
        <f t="shared" si="2"/>
        <v>#VALUE!</v>
      </c>
      <c r="K68" s="415" t="e">
        <f t="shared" si="3"/>
        <v>#VALUE!</v>
      </c>
      <c r="L68" s="425" t="str">
        <f>'Summary Data'!BJ70</f>
        <v>-</v>
      </c>
      <c r="M68" s="438" t="e">
        <f t="shared" si="46"/>
        <v>#VALUE!</v>
      </c>
      <c r="N68" s="415" t="e">
        <f t="shared" si="47"/>
        <v>#VALUE!</v>
      </c>
      <c r="O68" s="425" t="str">
        <f>'Summary Data'!BX70</f>
        <v>-</v>
      </c>
      <c r="P68" s="438" t="e">
        <f t="shared" si="4"/>
        <v>#VALUE!</v>
      </c>
      <c r="Q68" s="415" t="e">
        <f t="shared" si="5"/>
        <v>#VALUE!</v>
      </c>
      <c r="S68" s="425" t="str">
        <f>'Summary Data'!CL70</f>
        <v>-</v>
      </c>
      <c r="T68" s="438" t="e">
        <f t="shared" si="21"/>
        <v>#VALUE!</v>
      </c>
      <c r="U68" s="415" t="e">
        <f t="shared" si="22"/>
        <v>#VALUE!</v>
      </c>
      <c r="V68" s="425" t="str">
        <f>'Summary Data'!CZ70</f>
        <v>-</v>
      </c>
      <c r="W68" s="438" t="e">
        <f t="shared" si="23"/>
        <v>#VALUE!</v>
      </c>
      <c r="X68" s="415" t="e">
        <f t="shared" si="24"/>
        <v>#VALUE!</v>
      </c>
      <c r="Z68" s="425" t="str">
        <f>'Summary Data'!DN70</f>
        <v>-</v>
      </c>
      <c r="AA68" s="438" t="e">
        <f t="shared" si="25"/>
        <v>#VALUE!</v>
      </c>
      <c r="AB68" s="415" t="e">
        <f t="shared" si="26"/>
        <v>#VALUE!</v>
      </c>
      <c r="AD68" s="425">
        <f>'Summary Data'!RZ70</f>
        <v>0</v>
      </c>
      <c r="AE68" s="438" t="e">
        <f t="shared" si="12"/>
        <v>#VALUE!</v>
      </c>
      <c r="AF68" s="415" t="e">
        <f t="shared" si="13"/>
        <v>#VALUE!</v>
      </c>
    </row>
    <row r="69" spans="1:32" ht="20.25" hidden="1" customHeight="1" outlineLevel="1" x14ac:dyDescent="0.3">
      <c r="B69" s="434"/>
      <c r="C69" s="434"/>
      <c r="D69" s="427">
        <f t="shared" si="14"/>
        <v>0</v>
      </c>
      <c r="E69" s="415" t="e">
        <f t="shared" si="15"/>
        <v>#DIV/0!</v>
      </c>
      <c r="F69" s="425" t="str">
        <f>'Summary Data'!AH71</f>
        <v>-</v>
      </c>
      <c r="G69" s="438" t="e">
        <f t="shared" si="45"/>
        <v>#VALUE!</v>
      </c>
      <c r="H69" s="415" t="e">
        <f t="shared" si="20"/>
        <v>#VALUE!</v>
      </c>
      <c r="I69" s="425" t="str">
        <f>'Summary Data'!AV71</f>
        <v>-</v>
      </c>
      <c r="J69" s="438" t="e">
        <f t="shared" si="2"/>
        <v>#VALUE!</v>
      </c>
      <c r="K69" s="415" t="e">
        <f t="shared" si="3"/>
        <v>#VALUE!</v>
      </c>
      <c r="L69" s="425" t="str">
        <f>'Summary Data'!BJ71</f>
        <v>-</v>
      </c>
      <c r="M69" s="438" t="e">
        <f t="shared" si="46"/>
        <v>#VALUE!</v>
      </c>
      <c r="N69" s="415" t="e">
        <f t="shared" si="47"/>
        <v>#VALUE!</v>
      </c>
      <c r="O69" s="425" t="str">
        <f>'Summary Data'!BX71</f>
        <v>-</v>
      </c>
      <c r="P69" s="438" t="e">
        <f t="shared" si="4"/>
        <v>#VALUE!</v>
      </c>
      <c r="Q69" s="415" t="e">
        <f t="shared" si="5"/>
        <v>#VALUE!</v>
      </c>
      <c r="S69" s="425" t="str">
        <f>'Summary Data'!CL71</f>
        <v>-</v>
      </c>
      <c r="T69" s="438" t="e">
        <f t="shared" ref="T69" si="48">S69-O69</f>
        <v>#VALUE!</v>
      </c>
      <c r="U69" s="415" t="e">
        <f t="shared" ref="U69" si="49">T69/O69</f>
        <v>#VALUE!</v>
      </c>
      <c r="V69" s="425" t="str">
        <f>'Summary Data'!CZ71</f>
        <v>-</v>
      </c>
      <c r="W69" s="438" t="e">
        <f t="shared" ref="W69" si="50">V69-S69</f>
        <v>#VALUE!</v>
      </c>
      <c r="X69" s="415" t="e">
        <f t="shared" ref="X69" si="51">W69/S69</f>
        <v>#VALUE!</v>
      </c>
      <c r="Z69" s="425" t="str">
        <f>'Summary Data'!DN71</f>
        <v>-</v>
      </c>
      <c r="AA69" s="438" t="e">
        <f t="shared" ref="AA69" si="52">Z69-V69</f>
        <v>#VALUE!</v>
      </c>
      <c r="AB69" s="415" t="e">
        <f t="shared" ref="AB69" si="53">AA69/V69</f>
        <v>#VALUE!</v>
      </c>
      <c r="AD69" s="425">
        <f>'Summary Data'!RZ71</f>
        <v>0</v>
      </c>
      <c r="AE69" s="438" t="e">
        <f t="shared" ref="AE69" si="54">AD69-Z69</f>
        <v>#VALUE!</v>
      </c>
      <c r="AF69" s="415" t="e">
        <f t="shared" ref="AF69" si="55">AE69/Z69</f>
        <v>#VALUE!</v>
      </c>
    </row>
    <row r="70" spans="1:32" ht="20.25" customHeight="1" collapsed="1" x14ac:dyDescent="0.3"/>
    <row r="71" spans="1:32" ht="20.25" customHeight="1" x14ac:dyDescent="0.3">
      <c r="B71" s="430"/>
      <c r="C71" s="430"/>
      <c r="D71" s="442"/>
      <c r="F71" s="430"/>
      <c r="I71" s="430"/>
      <c r="L71" s="430"/>
      <c r="O71" s="430"/>
      <c r="S71" s="430"/>
      <c r="V71" s="430"/>
      <c r="Z71" s="430"/>
      <c r="AD71" s="430"/>
    </row>
    <row r="72" spans="1:32" ht="20.25" customHeight="1" x14ac:dyDescent="0.3">
      <c r="B72" s="435"/>
      <c r="C72" s="435"/>
      <c r="F72" s="435"/>
      <c r="I72" s="435"/>
      <c r="L72" s="435"/>
      <c r="O72" s="435"/>
      <c r="S72" s="435"/>
      <c r="V72" s="435"/>
      <c r="Z72" s="435"/>
      <c r="AD72" s="435"/>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13" priority="13" stopIfTrue="1" operator="equal">
      <formula>"+"</formula>
    </cfRule>
    <cfRule type="cellIs" dxfId="12" priority="14" stopIfTrue="1" operator="equal">
      <formula>"-"</formula>
    </cfRule>
    <cfRule type="cellIs" priority="15" stopIfTrue="1" operator="equal">
      <formula>"-"</formula>
    </cfRule>
  </conditionalFormatting>
  <conditionalFormatting sqref="Y1:Y1048576">
    <cfRule type="cellIs" dxfId="11" priority="7" stopIfTrue="1" operator="equal">
      <formula>"+"</formula>
    </cfRule>
    <cfRule type="cellIs" dxfId="10" priority="8" stopIfTrue="1" operator="equal">
      <formula>"-"</formula>
    </cfRule>
    <cfRule type="cellIs" priority="9" stopIfTrue="1" operator="equal">
      <formula>"-"</formula>
    </cfRule>
  </conditionalFormatting>
  <conditionalFormatting sqref="AC1:AC1048576">
    <cfRule type="cellIs" dxfId="9" priority="4" stopIfTrue="1" operator="equal">
      <formula>"+"</formula>
    </cfRule>
    <cfRule type="cellIs" dxfId="8" priority="5" stopIfTrue="1" operator="equal">
      <formula>"-"</formula>
    </cfRule>
    <cfRule type="cellIs" priority="6" stopIfTrue="1" operator="equal">
      <formula>"-"</formula>
    </cfRule>
  </conditionalFormatting>
  <conditionalFormatting sqref="AG1:AG1048576">
    <cfRule type="cellIs" dxfId="7" priority="1" stopIfTrue="1" operator="equal">
      <formula>"+"</formula>
    </cfRule>
    <cfRule type="cellIs" dxfId="6" priority="2" stopIfTrue="1" operator="equal">
      <formula>"-"</formula>
    </cfRule>
    <cfRule type="cellIs" priority="3" stopIfTrue="1" operator="equal">
      <formula>"-"</formula>
    </cfRule>
  </conditionalFormatting>
  <printOptions horizontalCentered="1"/>
  <pageMargins left="0" right="0" top="1.07" bottom="0.75" header="0.5" footer="0.3"/>
  <pageSetup scale="73"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3"/>
  <sheetViews>
    <sheetView topLeftCell="A6" zoomScale="80" zoomScaleNormal="80" workbookViewId="0">
      <selection activeCell="S6" sqref="S6"/>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7" width="9.42578125" style="436" customWidth="1"/>
    <col min="18" max="18" width="8.5703125" style="436" customWidth="1"/>
    <col min="19" max="23" width="8.42578125" style="436" customWidth="1"/>
    <col min="24" max="24" width="9" style="436" customWidth="1"/>
    <col min="25" max="26" width="8.42578125" style="436" customWidth="1"/>
    <col min="27" max="16384" width="9.140625" style="436"/>
  </cols>
  <sheetData>
    <row r="1" spans="1:18" s="585" customFormat="1" ht="20.25" hidden="1" customHeight="1" outlineLevel="1" x14ac:dyDescent="0.25">
      <c r="A1" s="1135" t="s">
        <v>294</v>
      </c>
      <c r="B1" s="1139"/>
      <c r="C1" s="1140">
        <v>43312</v>
      </c>
      <c r="D1" s="1141">
        <v>43343</v>
      </c>
      <c r="E1" s="1142">
        <v>43373</v>
      </c>
      <c r="F1" s="1141">
        <v>43404</v>
      </c>
      <c r="G1" s="1143">
        <v>43434</v>
      </c>
      <c r="H1" s="1143">
        <v>43465</v>
      </c>
      <c r="I1" s="1141">
        <v>43496</v>
      </c>
      <c r="J1" s="1143">
        <v>43524</v>
      </c>
      <c r="K1" s="1143">
        <v>43555</v>
      </c>
      <c r="L1" s="1141">
        <v>43585</v>
      </c>
      <c r="M1" s="1143">
        <v>43616</v>
      </c>
      <c r="N1" s="1143">
        <v>43646</v>
      </c>
      <c r="O1" s="1144" t="s">
        <v>177</v>
      </c>
      <c r="P1" s="1145" t="s">
        <v>142</v>
      </c>
      <c r="Q1" s="607" t="s">
        <v>179</v>
      </c>
      <c r="R1" s="736" t="s">
        <v>178</v>
      </c>
    </row>
    <row r="2" spans="1:18" s="524" customFormat="1" ht="20.25" hidden="1" customHeight="1" outlineLevel="1" x14ac:dyDescent="0.25">
      <c r="A2" s="1136"/>
      <c r="B2" s="565" t="s">
        <v>139</v>
      </c>
      <c r="C2" s="856">
        <f>'Summary Data'!DP11</f>
        <v>0</v>
      </c>
      <c r="D2" s="858">
        <f>'Summary Data'!DQ11</f>
        <v>0</v>
      </c>
      <c r="E2" s="527">
        <f>'Summary Data'!DR11</f>
        <v>0</v>
      </c>
      <c r="F2" s="527">
        <f>'Summary Data'!DS11</f>
        <v>0</v>
      </c>
      <c r="G2" s="527">
        <f>'Summary Data'!DT11</f>
        <v>0</v>
      </c>
      <c r="H2" s="527">
        <f>'Summary Data'!DU11</f>
        <v>0</v>
      </c>
      <c r="I2" s="527">
        <f>'Summary Data'!DV11</f>
        <v>0</v>
      </c>
      <c r="J2" s="527">
        <f>'Summary Data'!DW11</f>
        <v>0</v>
      </c>
      <c r="K2" s="527">
        <f>'Summary Data'!DX11</f>
        <v>0</v>
      </c>
      <c r="L2" s="527">
        <f>'Summary Data'!DY11</f>
        <v>0</v>
      </c>
      <c r="M2" s="526">
        <f>'Summary Data'!DZ11</f>
        <v>0</v>
      </c>
      <c r="N2" s="528">
        <f>'Summary Data'!EA11</f>
        <v>0</v>
      </c>
      <c r="O2" s="561">
        <f>COUNTIF(C2:N2,"&gt;0")</f>
        <v>0</v>
      </c>
      <c r="P2" s="554" t="e">
        <f>SUM(C2:N2)/$O$2</f>
        <v>#DIV/0!</v>
      </c>
      <c r="Q2" s="611" t="e">
        <f>P2-P7</f>
        <v>#DIV/0!</v>
      </c>
      <c r="R2" s="651" t="e">
        <f>Q2/P7</f>
        <v>#DIV/0!</v>
      </c>
    </row>
    <row r="3" spans="1:18" s="524" customFormat="1" ht="20.25" hidden="1" customHeight="1" outlineLevel="1" x14ac:dyDescent="0.25">
      <c r="A3" s="1136"/>
      <c r="B3" s="565" t="s">
        <v>138</v>
      </c>
      <c r="C3" s="856">
        <f>'Summary Data'!DP5</f>
        <v>0</v>
      </c>
      <c r="D3" s="858">
        <f>'Summary Data'!DQ5</f>
        <v>0</v>
      </c>
      <c r="E3" s="527">
        <f>'Summary Data'!DR5</f>
        <v>0</v>
      </c>
      <c r="F3" s="527">
        <f>'Summary Data'!DS5</f>
        <v>0</v>
      </c>
      <c r="G3" s="527">
        <f>'Summary Data'!DT5</f>
        <v>0</v>
      </c>
      <c r="H3" s="527">
        <f>'Summary Data'!DU5</f>
        <v>0</v>
      </c>
      <c r="I3" s="527">
        <f>'Summary Data'!DV5</f>
        <v>0</v>
      </c>
      <c r="J3" s="527">
        <f>'Summary Data'!DW5</f>
        <v>0</v>
      </c>
      <c r="K3" s="527">
        <f>'Summary Data'!DX5</f>
        <v>0</v>
      </c>
      <c r="L3" s="527">
        <f>'Summary Data'!DY5</f>
        <v>0</v>
      </c>
      <c r="M3" s="526">
        <f>'Summary Data'!DZ5</f>
        <v>0</v>
      </c>
      <c r="N3" s="528">
        <f>'Summary Data'!EA5</f>
        <v>0</v>
      </c>
      <c r="O3" s="856"/>
      <c r="P3" s="554" t="e">
        <f>SUM(C3:N3)/$O$2</f>
        <v>#DIV/0!</v>
      </c>
      <c r="Q3" s="611" t="e">
        <f>P3-P8</f>
        <v>#DIV/0!</v>
      </c>
      <c r="R3" s="651" t="e">
        <f>Q3/P8</f>
        <v>#DIV/0!</v>
      </c>
    </row>
    <row r="4" spans="1:18" s="524" customFormat="1" ht="20.25" hidden="1" customHeight="1" outlineLevel="1" x14ac:dyDescent="0.25">
      <c r="A4" s="1137"/>
      <c r="B4" s="566" t="s">
        <v>140</v>
      </c>
      <c r="C4" s="552" t="str">
        <f t="shared" ref="C4:N4" si="0">IF(C2=0,"-",(C3/C2))</f>
        <v>-</v>
      </c>
      <c r="D4" s="535" t="str">
        <f t="shared" si="0"/>
        <v>-</v>
      </c>
      <c r="E4" s="535" t="str">
        <f t="shared" si="0"/>
        <v>-</v>
      </c>
      <c r="F4" s="535" t="str">
        <f t="shared" si="0"/>
        <v>-</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t="e">
        <f>SUM(C4:N4)/$O$2</f>
        <v>#DIV/0!</v>
      </c>
      <c r="Q4" s="612" t="e">
        <f>P4-P9</f>
        <v>#DIV/0!</v>
      </c>
      <c r="R4" s="651" t="e">
        <f>Q4/P9</f>
        <v>#DIV/0!</v>
      </c>
    </row>
    <row r="5" spans="1:18" s="524" customFormat="1" ht="20.25" hidden="1" customHeight="1" outlineLevel="1" thickBot="1" x14ac:dyDescent="0.3">
      <c r="A5" s="1138"/>
      <c r="B5" s="568" t="s">
        <v>141</v>
      </c>
      <c r="C5" s="553" t="str">
        <f t="shared" ref="C5:N5" si="1">IF(C4="-","-",(100%-C4))</f>
        <v>-</v>
      </c>
      <c r="D5" s="536" t="str">
        <f t="shared" si="1"/>
        <v>-</v>
      </c>
      <c r="E5" s="536" t="str">
        <f t="shared" si="1"/>
        <v>-</v>
      </c>
      <c r="F5" s="536" t="str">
        <f t="shared" si="1"/>
        <v>-</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t="e">
        <f>SUM(C5:N5)/$O$2</f>
        <v>#DIV/0!</v>
      </c>
      <c r="Q5" s="614" t="e">
        <f>P5-P10</f>
        <v>#DIV/0!</v>
      </c>
      <c r="R5" s="654" t="e">
        <f>Q5/P10</f>
        <v>#DIV/0!</v>
      </c>
    </row>
    <row r="6" spans="1:18" s="585" customFormat="1" ht="20.25" customHeight="1" collapsed="1" x14ac:dyDescent="0.25">
      <c r="A6" s="1042" t="s">
        <v>281</v>
      </c>
      <c r="B6" s="1046"/>
      <c r="C6" s="1047">
        <v>42947</v>
      </c>
      <c r="D6" s="1048">
        <v>42978</v>
      </c>
      <c r="E6" s="1049">
        <v>43008</v>
      </c>
      <c r="F6" s="1048">
        <v>43039</v>
      </c>
      <c r="G6" s="1052">
        <v>43069</v>
      </c>
      <c r="H6" s="1052">
        <v>43100</v>
      </c>
      <c r="I6" s="1048">
        <v>43131</v>
      </c>
      <c r="J6" s="1052">
        <v>43159</v>
      </c>
      <c r="K6" s="1052">
        <v>43190</v>
      </c>
      <c r="L6" s="1048">
        <v>43220</v>
      </c>
      <c r="M6" s="1052">
        <v>43251</v>
      </c>
      <c r="N6" s="1052">
        <v>43281</v>
      </c>
      <c r="O6" s="1050" t="s">
        <v>177</v>
      </c>
      <c r="P6" s="1051" t="s">
        <v>142</v>
      </c>
      <c r="Q6" s="607" t="s">
        <v>179</v>
      </c>
      <c r="R6" s="736" t="s">
        <v>178</v>
      </c>
    </row>
    <row r="7" spans="1:18" s="524" customFormat="1" ht="20.25" customHeight="1" x14ac:dyDescent="0.25">
      <c r="A7" s="1043"/>
      <c r="B7" s="565" t="s">
        <v>139</v>
      </c>
      <c r="C7" s="856">
        <f>'Summary Data'!DB11</f>
        <v>120333</v>
      </c>
      <c r="D7" s="527">
        <f>'Summary Data'!DC11</f>
        <v>120439</v>
      </c>
      <c r="E7" s="527">
        <f>'Summary Data'!DD11</f>
        <v>120457</v>
      </c>
      <c r="F7" s="527">
        <f>'Summary Data'!DE11</f>
        <v>123696</v>
      </c>
      <c r="G7" s="527">
        <f>'Summary Data'!DF11</f>
        <v>123112</v>
      </c>
      <c r="H7" s="527">
        <f>'Summary Data'!DG11</f>
        <v>150674</v>
      </c>
      <c r="I7" s="527">
        <f>'Summary Data'!DH11</f>
        <v>122749</v>
      </c>
      <c r="J7" s="527">
        <f>'Summary Data'!DI11</f>
        <v>122426</v>
      </c>
      <c r="K7" s="527">
        <f>'Summary Data'!DJ11</f>
        <v>122432</v>
      </c>
      <c r="L7" s="527">
        <f>'Summary Data'!DK11</f>
        <v>123204</v>
      </c>
      <c r="M7" s="527">
        <f>'Summary Data'!DL11</f>
        <v>123631</v>
      </c>
      <c r="N7" s="527">
        <f>'Summary Data'!DM11</f>
        <v>0</v>
      </c>
      <c r="O7" s="561">
        <f>COUNTIF(C7:N7,"&gt;0")</f>
        <v>11</v>
      </c>
      <c r="P7" s="554">
        <f>SUM(C7:N7)/$O$7</f>
        <v>124832.09090909091</v>
      </c>
      <c r="Q7" s="611">
        <f>P7-P12</f>
        <v>85.840909090911737</v>
      </c>
      <c r="R7" s="651">
        <f>Q7/P12</f>
        <v>6.8812416478180097E-4</v>
      </c>
    </row>
    <row r="8" spans="1:18" s="524" customFormat="1" ht="20.25" customHeight="1" x14ac:dyDescent="0.25">
      <c r="A8" s="1043"/>
      <c r="B8" s="565" t="s">
        <v>138</v>
      </c>
      <c r="C8" s="856">
        <f>'Summary Data'!DB5</f>
        <v>39</v>
      </c>
      <c r="D8" s="527">
        <f>'Summary Data'!DC5</f>
        <v>42</v>
      </c>
      <c r="E8" s="527">
        <f>'Summary Data'!DD5</f>
        <v>46</v>
      </c>
      <c r="F8" s="527">
        <f>'Summary Data'!DE5</f>
        <v>41</v>
      </c>
      <c r="G8" s="527">
        <f>'Summary Data'!DF5</f>
        <v>29</v>
      </c>
      <c r="H8" s="527">
        <f>'Summary Data'!DG5</f>
        <v>39</v>
      </c>
      <c r="I8" s="527">
        <f>'Summary Data'!DH5</f>
        <v>48</v>
      </c>
      <c r="J8" s="527">
        <f>'Summary Data'!DI5</f>
        <v>35</v>
      </c>
      <c r="K8" s="527">
        <f>'Summary Data'!DJ5</f>
        <v>23</v>
      </c>
      <c r="L8" s="527">
        <f>'Summary Data'!DK5</f>
        <v>56</v>
      </c>
      <c r="M8" s="527">
        <f>'Summary Data'!DL5</f>
        <v>33</v>
      </c>
      <c r="N8" s="527">
        <f>'Summary Data'!DM5</f>
        <v>0</v>
      </c>
      <c r="O8" s="856"/>
      <c r="P8" s="554">
        <f>SUM(C8:N8)/$O$7</f>
        <v>39.18181818181818</v>
      </c>
      <c r="Q8" s="611">
        <f>P8-P13</f>
        <v>-4.2348484848484844</v>
      </c>
      <c r="R8" s="651">
        <f>Q8/P13</f>
        <v>-9.7539696388064909E-2</v>
      </c>
    </row>
    <row r="9" spans="1:18" s="524" customFormat="1" ht="20.25" customHeight="1" x14ac:dyDescent="0.25">
      <c r="A9" s="1044"/>
      <c r="B9" s="566" t="s">
        <v>140</v>
      </c>
      <c r="C9" s="552">
        <f t="shared" ref="C9:N9" si="2">IF(C7=0,"-",(C8/C7))</f>
        <v>3.2410062077734285E-4</v>
      </c>
      <c r="D9" s="535">
        <f t="shared" si="2"/>
        <v>3.4872425045043547E-4</v>
      </c>
      <c r="E9" s="535">
        <f t="shared" si="2"/>
        <v>3.8187901076732774E-4</v>
      </c>
      <c r="F9" s="535">
        <f t="shared" si="2"/>
        <v>3.3145776742982797E-4</v>
      </c>
      <c r="G9" s="535">
        <f t="shared" si="2"/>
        <v>2.3555786600818767E-4</v>
      </c>
      <c r="H9" s="535">
        <f t="shared" si="2"/>
        <v>2.5883695926304473E-4</v>
      </c>
      <c r="I9" s="535">
        <f t="shared" si="2"/>
        <v>3.910418822149264E-4</v>
      </c>
      <c r="J9" s="535">
        <f t="shared" si="2"/>
        <v>2.8588698479081243E-4</v>
      </c>
      <c r="K9" s="535">
        <f t="shared" si="2"/>
        <v>1.8785938316779927E-4</v>
      </c>
      <c r="L9" s="535">
        <f t="shared" si="2"/>
        <v>4.5453069705529041E-4</v>
      </c>
      <c r="M9" s="535">
        <f t="shared" si="2"/>
        <v>2.6692334446862031E-4</v>
      </c>
      <c r="N9" s="558" t="str">
        <f t="shared" si="2"/>
        <v>-</v>
      </c>
      <c r="O9" s="562"/>
      <c r="P9" s="555">
        <f>SUM(C9:N9)/$O$7</f>
        <v>3.1516352421760143E-4</v>
      </c>
      <c r="Q9" s="612">
        <f>P9-P14</f>
        <v>-3.4179830786759766E-5</v>
      </c>
      <c r="R9" s="651">
        <f>Q9/P14</f>
        <v>-9.7840220222116622E-2</v>
      </c>
    </row>
    <row r="10" spans="1:18" s="524" customFormat="1" ht="20.25" customHeight="1" thickBot="1" x14ac:dyDescent="0.3">
      <c r="A10" s="1045"/>
      <c r="B10" s="568" t="s">
        <v>141</v>
      </c>
      <c r="C10" s="553">
        <f t="shared" ref="C10:N10" si="3">IF(C9="-","-",(100%-C9))</f>
        <v>0.99967589937922263</v>
      </c>
      <c r="D10" s="536">
        <f t="shared" si="3"/>
        <v>0.99965127574954959</v>
      </c>
      <c r="E10" s="536">
        <f t="shared" si="3"/>
        <v>0.99961812098923264</v>
      </c>
      <c r="F10" s="536">
        <f t="shared" si="3"/>
        <v>0.99966854223257018</v>
      </c>
      <c r="G10" s="536">
        <f t="shared" si="3"/>
        <v>0.99976444213399185</v>
      </c>
      <c r="H10" s="536">
        <f t="shared" si="3"/>
        <v>0.9997411630407369</v>
      </c>
      <c r="I10" s="536">
        <f t="shared" si="3"/>
        <v>0.99960895811778505</v>
      </c>
      <c r="J10" s="536">
        <f t="shared" si="3"/>
        <v>0.99971411301520918</v>
      </c>
      <c r="K10" s="536">
        <f t="shared" si="3"/>
        <v>0.99981214061683221</v>
      </c>
      <c r="L10" s="536">
        <f t="shared" si="3"/>
        <v>0.99954546930294474</v>
      </c>
      <c r="M10" s="536">
        <f t="shared" si="3"/>
        <v>0.99973307665553135</v>
      </c>
      <c r="N10" s="559" t="str">
        <f t="shared" si="3"/>
        <v>-</v>
      </c>
      <c r="O10" s="615"/>
      <c r="P10" s="557">
        <f>SUM(C10:N10)/$O$7</f>
        <v>0.99968483647578232</v>
      </c>
      <c r="Q10" s="614">
        <f>P10-P15</f>
        <v>3.4179830786573717E-5</v>
      </c>
      <c r="R10" s="654">
        <f>Q10/P15</f>
        <v>3.4191775456125113E-5</v>
      </c>
    </row>
    <row r="11" spans="1:18" s="585" customFormat="1" ht="20.25" customHeight="1" x14ac:dyDescent="0.25">
      <c r="A11" s="987" t="s">
        <v>269</v>
      </c>
      <c r="B11" s="988"/>
      <c r="C11" s="989">
        <v>42582</v>
      </c>
      <c r="D11" s="990">
        <v>42613</v>
      </c>
      <c r="E11" s="991">
        <v>42643</v>
      </c>
      <c r="F11" s="990">
        <v>42674</v>
      </c>
      <c r="G11" s="990">
        <v>42704</v>
      </c>
      <c r="H11" s="990">
        <v>42705</v>
      </c>
      <c r="I11" s="990">
        <v>42766</v>
      </c>
      <c r="J11" s="992">
        <v>42794</v>
      </c>
      <c r="K11" s="990">
        <v>42825</v>
      </c>
      <c r="L11" s="990">
        <v>42855</v>
      </c>
      <c r="M11" s="990">
        <v>42886</v>
      </c>
      <c r="N11" s="993">
        <v>42916</v>
      </c>
      <c r="O11" s="994" t="s">
        <v>177</v>
      </c>
      <c r="P11" s="995" t="s">
        <v>142</v>
      </c>
      <c r="Q11" s="607" t="s">
        <v>179</v>
      </c>
      <c r="R11" s="736" t="s">
        <v>178</v>
      </c>
    </row>
    <row r="12" spans="1:18" s="524" customFormat="1" ht="20.25" customHeight="1" x14ac:dyDescent="0.25">
      <c r="A12" s="996"/>
      <c r="B12" s="565" t="s">
        <v>139</v>
      </c>
      <c r="C12" s="856">
        <f>'Summary Data'!CN11</f>
        <v>145790</v>
      </c>
      <c r="D12" s="527">
        <f>'Summary Data'!CO11</f>
        <v>116206</v>
      </c>
      <c r="E12" s="527">
        <f>'Summary Data'!CP11</f>
        <v>115029</v>
      </c>
      <c r="F12" s="527">
        <f>'Summary Data'!CQ11</f>
        <v>119153</v>
      </c>
      <c r="G12" s="527">
        <f>'Summary Data'!CR11</f>
        <v>118608</v>
      </c>
      <c r="H12" s="527">
        <f>'Summary Data'!CS11</f>
        <v>138463</v>
      </c>
      <c r="I12" s="527">
        <f>'Summary Data'!CT11</f>
        <v>122677</v>
      </c>
      <c r="J12" s="527">
        <f>'Summary Data'!CU11</f>
        <v>118351</v>
      </c>
      <c r="K12" s="527">
        <f>'Summary Data'!CV11</f>
        <v>118694</v>
      </c>
      <c r="L12" s="527">
        <f>'Summary Data'!CW11</f>
        <v>118948</v>
      </c>
      <c r="M12" s="527">
        <f>'Summary Data'!CX11</f>
        <v>119134</v>
      </c>
      <c r="N12" s="528">
        <f>'Summary Data'!CY11</f>
        <v>145902</v>
      </c>
      <c r="O12" s="561">
        <f>COUNTIF(C12:N12,"&gt;0")</f>
        <v>12</v>
      </c>
      <c r="P12" s="554">
        <f>SUM(C12:N12)/$O$12</f>
        <v>124746.25</v>
      </c>
      <c r="Q12" s="611">
        <f>P12-P17</f>
        <v>196.58333333332848</v>
      </c>
      <c r="R12" s="651">
        <f>Q12/P17</f>
        <v>1.5783529462141887E-3</v>
      </c>
    </row>
    <row r="13" spans="1:18" s="524" customFormat="1" ht="20.25" customHeight="1" x14ac:dyDescent="0.25">
      <c r="A13" s="996"/>
      <c r="B13" s="565" t="s">
        <v>138</v>
      </c>
      <c r="C13" s="856">
        <f>'Summary Data'!CN5</f>
        <v>64</v>
      </c>
      <c r="D13" s="527">
        <f>'Summary Data'!CO5</f>
        <v>49</v>
      </c>
      <c r="E13" s="527">
        <f>'Summary Data'!CP5</f>
        <v>37</v>
      </c>
      <c r="F13" s="527">
        <f>'Summary Data'!CQ5</f>
        <v>42</v>
      </c>
      <c r="G13" s="527">
        <f>'Summary Data'!CR5</f>
        <v>35</v>
      </c>
      <c r="H13" s="527">
        <f>'Summary Data'!CS5</f>
        <v>58</v>
      </c>
      <c r="I13" s="527">
        <f>'Summary Data'!CT5</f>
        <v>11</v>
      </c>
      <c r="J13" s="527">
        <f>'Summary Data'!CU5</f>
        <v>102</v>
      </c>
      <c r="K13" s="527">
        <f>'Summary Data'!CV5</f>
        <v>18</v>
      </c>
      <c r="L13" s="527">
        <f>'Summary Data'!CW5</f>
        <v>31</v>
      </c>
      <c r="M13" s="527">
        <f>'Summary Data'!CX5</f>
        <v>47</v>
      </c>
      <c r="N13" s="528">
        <f>'Summary Data'!CY5</f>
        <v>27</v>
      </c>
      <c r="O13" s="856"/>
      <c r="P13" s="554">
        <f>SUM(C13:N13)/$O$12</f>
        <v>43.416666666666664</v>
      </c>
      <c r="Q13" s="611">
        <f>P13-P18</f>
        <v>-1.6666666666666714</v>
      </c>
      <c r="R13" s="651">
        <f>Q13/P18</f>
        <v>-3.6968576709796773E-2</v>
      </c>
    </row>
    <row r="14" spans="1:18" s="524" customFormat="1" ht="20.25" customHeight="1" x14ac:dyDescent="0.25">
      <c r="A14" s="997"/>
      <c r="B14" s="566" t="s">
        <v>140</v>
      </c>
      <c r="C14" s="552">
        <f t="shared" ref="C14:N14" si="4">IF(C12=0,"-",(C13/C12))</f>
        <v>4.3898758488236504E-4</v>
      </c>
      <c r="D14" s="535">
        <f t="shared" si="4"/>
        <v>4.2166497426983119E-4</v>
      </c>
      <c r="E14" s="535">
        <f t="shared" si="4"/>
        <v>3.2165801667405613E-4</v>
      </c>
      <c r="F14" s="535">
        <f t="shared" si="4"/>
        <v>3.5248797764219112E-4</v>
      </c>
      <c r="G14" s="535">
        <f t="shared" si="4"/>
        <v>2.9508970727101037E-4</v>
      </c>
      <c r="H14" s="535">
        <f t="shared" si="4"/>
        <v>4.1888446733062261E-4</v>
      </c>
      <c r="I14" s="535">
        <f t="shared" si="4"/>
        <v>8.9666359627314004E-5</v>
      </c>
      <c r="J14" s="535">
        <f t="shared" si="4"/>
        <v>8.6184316144350282E-4</v>
      </c>
      <c r="K14" s="535">
        <f t="shared" si="4"/>
        <v>1.5165046253391072E-4</v>
      </c>
      <c r="L14" s="535">
        <f t="shared" si="4"/>
        <v>2.6061808521370681E-4</v>
      </c>
      <c r="M14" s="535">
        <f t="shared" si="4"/>
        <v>3.9451374082965401E-4</v>
      </c>
      <c r="N14" s="558">
        <f t="shared" si="4"/>
        <v>1.850557223341695E-4</v>
      </c>
      <c r="O14" s="562"/>
      <c r="P14" s="555">
        <f>SUM(C14:N14)/$O$12</f>
        <v>3.493433550043612E-4</v>
      </c>
      <c r="Q14" s="612">
        <f>P14-P19</f>
        <v>-1.6816630644371857E-5</v>
      </c>
      <c r="R14" s="651">
        <f>Q14/P19</f>
        <v>-4.5927002685936566E-2</v>
      </c>
    </row>
    <row r="15" spans="1:18" s="524" customFormat="1" ht="20.25" customHeight="1" thickBot="1" x14ac:dyDescent="0.3">
      <c r="A15" s="998"/>
      <c r="B15" s="568" t="s">
        <v>141</v>
      </c>
      <c r="C15" s="553">
        <f t="shared" ref="C15:N15" si="5">IF(C14="-","-",(100%-C14))</f>
        <v>0.99956101241511763</v>
      </c>
      <c r="D15" s="536">
        <f t="shared" si="5"/>
        <v>0.99957833502573012</v>
      </c>
      <c r="E15" s="536">
        <f t="shared" si="5"/>
        <v>0.99967834198332595</v>
      </c>
      <c r="F15" s="536">
        <f t="shared" si="5"/>
        <v>0.9996475120223578</v>
      </c>
      <c r="G15" s="536">
        <f t="shared" si="5"/>
        <v>0.99970491029272901</v>
      </c>
      <c r="H15" s="536">
        <f t="shared" si="5"/>
        <v>0.99958111553266937</v>
      </c>
      <c r="I15" s="536">
        <f t="shared" si="5"/>
        <v>0.99991033364037274</v>
      </c>
      <c r="J15" s="536">
        <f t="shared" si="5"/>
        <v>0.99913815683855645</v>
      </c>
      <c r="K15" s="536">
        <f t="shared" si="5"/>
        <v>0.99984834953746604</v>
      </c>
      <c r="L15" s="536">
        <f t="shared" si="5"/>
        <v>0.99973938191478628</v>
      </c>
      <c r="M15" s="536">
        <f t="shared" si="5"/>
        <v>0.99960548625917034</v>
      </c>
      <c r="N15" s="559">
        <f t="shared" si="5"/>
        <v>0.99981494427766582</v>
      </c>
      <c r="O15" s="615"/>
      <c r="P15" s="557">
        <f>SUM(C15:N15)/$O$12</f>
        <v>0.99965065664499575</v>
      </c>
      <c r="Q15" s="614">
        <f>P15-P20</f>
        <v>1.681663064423411E-5</v>
      </c>
      <c r="R15" s="654">
        <f>Q15/P20</f>
        <v>1.6822790476953719E-5</v>
      </c>
    </row>
    <row r="16" spans="1:18" s="585" customFormat="1" ht="20.25" customHeight="1" x14ac:dyDescent="0.25">
      <c r="A16" s="919" t="s">
        <v>252</v>
      </c>
      <c r="B16" s="923"/>
      <c r="C16" s="924">
        <v>42216</v>
      </c>
      <c r="D16" s="925">
        <v>42247</v>
      </c>
      <c r="E16" s="926">
        <v>42277</v>
      </c>
      <c r="F16" s="925">
        <v>42308</v>
      </c>
      <c r="G16" s="925">
        <v>42338</v>
      </c>
      <c r="H16" s="925">
        <v>42339</v>
      </c>
      <c r="I16" s="925">
        <v>42400</v>
      </c>
      <c r="J16" s="927">
        <v>42428</v>
      </c>
      <c r="K16" s="925">
        <v>42460</v>
      </c>
      <c r="L16" s="925">
        <v>42490</v>
      </c>
      <c r="M16" s="925">
        <v>42521</v>
      </c>
      <c r="N16" s="928">
        <v>42551</v>
      </c>
      <c r="O16" s="929" t="s">
        <v>177</v>
      </c>
      <c r="P16" s="930" t="s">
        <v>142</v>
      </c>
      <c r="Q16" s="607" t="s">
        <v>179</v>
      </c>
      <c r="R16" s="736" t="s">
        <v>178</v>
      </c>
    </row>
    <row r="17" spans="1:18" s="524" customFormat="1" ht="20.25" customHeight="1" x14ac:dyDescent="0.25">
      <c r="A17" s="920"/>
      <c r="B17" s="565" t="s">
        <v>139</v>
      </c>
      <c r="C17" s="856">
        <f>'Summary Data'!BZ11</f>
        <v>148617</v>
      </c>
      <c r="D17" s="527">
        <f>'Summary Data'!CA11</f>
        <v>121181</v>
      </c>
      <c r="E17" s="527">
        <f>'Summary Data'!CB11</f>
        <v>120655</v>
      </c>
      <c r="F17" s="527">
        <f>'Summary Data'!CC11</f>
        <v>120725</v>
      </c>
      <c r="G17" s="527">
        <f>'Summary Data'!CD11</f>
        <v>120484</v>
      </c>
      <c r="H17" s="527">
        <f>'Summary Data'!CE11</f>
        <v>146930</v>
      </c>
      <c r="I17" s="527">
        <f>'Summary Data'!CF11</f>
        <v>122677</v>
      </c>
      <c r="J17" s="527">
        <f>'Summary Data'!CG11</f>
        <v>118613</v>
      </c>
      <c r="K17" s="527">
        <f>'Summary Data'!CH11</f>
        <v>117993</v>
      </c>
      <c r="L17" s="527">
        <f>'Summary Data'!CI11</f>
        <v>118591</v>
      </c>
      <c r="M17" s="527">
        <f>'Summary Data'!CJ11</f>
        <v>118832</v>
      </c>
      <c r="N17" s="528">
        <f>'Summary Data'!CK11</f>
        <v>119298</v>
      </c>
      <c r="O17" s="561">
        <f>COUNTIF(C17:N17,"&gt;0")</f>
        <v>12</v>
      </c>
      <c r="P17" s="554">
        <f>SUM(C17:N17)/$O$17</f>
        <v>124549.66666666667</v>
      </c>
      <c r="Q17" s="611">
        <f>P17-P22</f>
        <v>5088.9166666666715</v>
      </c>
      <c r="R17" s="651">
        <f>Q17/P22</f>
        <v>4.2599068452748468E-2</v>
      </c>
    </row>
    <row r="18" spans="1:18" s="524" customFormat="1" ht="20.25" customHeight="1" x14ac:dyDescent="0.25">
      <c r="A18" s="920"/>
      <c r="B18" s="565" t="s">
        <v>138</v>
      </c>
      <c r="C18" s="856">
        <f>'Summary Data'!BZ5</f>
        <v>24</v>
      </c>
      <c r="D18" s="527">
        <f>'Summary Data'!CA5</f>
        <v>31</v>
      </c>
      <c r="E18" s="527">
        <f>'Summary Data'!CB5</f>
        <v>28</v>
      </c>
      <c r="F18" s="527">
        <f>'Summary Data'!CC5</f>
        <v>25</v>
      </c>
      <c r="G18" s="527">
        <f>'Summary Data'!CD5</f>
        <v>165</v>
      </c>
      <c r="H18" s="527">
        <f>'Summary Data'!CE5</f>
        <v>54</v>
      </c>
      <c r="I18" s="527">
        <f>'Summary Data'!CF5</f>
        <v>11</v>
      </c>
      <c r="J18" s="527">
        <f>'Summary Data'!CG5</f>
        <v>36</v>
      </c>
      <c r="K18" s="527">
        <f>'Summary Data'!CH5</f>
        <v>48</v>
      </c>
      <c r="L18" s="527">
        <f>'Summary Data'!CI5</f>
        <v>44</v>
      </c>
      <c r="M18" s="527">
        <f>'Summary Data'!CJ5</f>
        <v>24</v>
      </c>
      <c r="N18" s="528">
        <f>'Summary Data'!CK5</f>
        <v>51</v>
      </c>
      <c r="O18" s="856"/>
      <c r="P18" s="554">
        <f>SUM(C18:N18)/$O$17</f>
        <v>45.083333333333336</v>
      </c>
      <c r="Q18" s="611">
        <f>P18-P23</f>
        <v>-5.6666666666666643</v>
      </c>
      <c r="R18" s="651">
        <f>Q18/P23</f>
        <v>-0.11165845648604264</v>
      </c>
    </row>
    <row r="19" spans="1:18" s="524" customFormat="1" ht="20.25" customHeight="1" x14ac:dyDescent="0.25">
      <c r="A19" s="921"/>
      <c r="B19" s="566" t="s">
        <v>140</v>
      </c>
      <c r="C19" s="552">
        <f t="shared" ref="C19:N19" si="6">IF(C17=0,"-",(C18/C17))</f>
        <v>1.6148892791537981E-4</v>
      </c>
      <c r="D19" s="535">
        <f t="shared" si="6"/>
        <v>2.5581568067601355E-4</v>
      </c>
      <c r="E19" s="535">
        <f t="shared" si="6"/>
        <v>2.3206663627698811E-4</v>
      </c>
      <c r="F19" s="535">
        <f t="shared" si="6"/>
        <v>2.0708221163802029E-4</v>
      </c>
      <c r="G19" s="535">
        <f t="shared" si="6"/>
        <v>1.3694764450051459E-3</v>
      </c>
      <c r="H19" s="535">
        <f t="shared" si="6"/>
        <v>3.6752194922752329E-4</v>
      </c>
      <c r="I19" s="535">
        <f t="shared" si="6"/>
        <v>8.9666359627314004E-5</v>
      </c>
      <c r="J19" s="535">
        <f t="shared" si="6"/>
        <v>3.0350804717863976E-4</v>
      </c>
      <c r="K19" s="535">
        <f t="shared" si="6"/>
        <v>4.0680379344537387E-4</v>
      </c>
      <c r="L19" s="535">
        <f t="shared" si="6"/>
        <v>3.7102309618773768E-4</v>
      </c>
      <c r="M19" s="535">
        <f t="shared" si="6"/>
        <v>2.0196580045778916E-4</v>
      </c>
      <c r="N19" s="558">
        <f t="shared" si="6"/>
        <v>4.2750088014887087E-4</v>
      </c>
      <c r="O19" s="562"/>
      <c r="P19" s="555">
        <f>SUM(C19:N19)/$O$17</f>
        <v>3.6615998564873306E-4</v>
      </c>
      <c r="Q19" s="612">
        <f>P19-P24</f>
        <v>-6.6960305831562138E-5</v>
      </c>
      <c r="R19" s="651">
        <f>Q19/P24</f>
        <v>-0.1545997893626937</v>
      </c>
    </row>
    <row r="20" spans="1:18" s="524" customFormat="1" ht="20.25" customHeight="1" thickBot="1" x14ac:dyDescent="0.3">
      <c r="A20" s="922"/>
      <c r="B20" s="568" t="s">
        <v>141</v>
      </c>
      <c r="C20" s="553">
        <f t="shared" ref="C20:N20" si="7">IF(C19="-","-",(100%-C19))</f>
        <v>0.99983851107208466</v>
      </c>
      <c r="D20" s="536">
        <f t="shared" si="7"/>
        <v>0.99974418431932399</v>
      </c>
      <c r="E20" s="536">
        <f t="shared" si="7"/>
        <v>0.99976793336372305</v>
      </c>
      <c r="F20" s="536">
        <f t="shared" si="7"/>
        <v>0.99979291778836199</v>
      </c>
      <c r="G20" s="536">
        <f t="shared" si="7"/>
        <v>0.99863052355499482</v>
      </c>
      <c r="H20" s="536">
        <f t="shared" si="7"/>
        <v>0.99963247805077249</v>
      </c>
      <c r="I20" s="536">
        <f t="shared" si="7"/>
        <v>0.99991033364037274</v>
      </c>
      <c r="J20" s="536">
        <f t="shared" si="7"/>
        <v>0.9996964919528214</v>
      </c>
      <c r="K20" s="536">
        <f t="shared" si="7"/>
        <v>0.99959319620655462</v>
      </c>
      <c r="L20" s="536">
        <f t="shared" si="7"/>
        <v>0.99962897690381225</v>
      </c>
      <c r="M20" s="536">
        <f t="shared" si="7"/>
        <v>0.99979803419954216</v>
      </c>
      <c r="N20" s="559">
        <f t="shared" si="7"/>
        <v>0.99957249911985113</v>
      </c>
      <c r="O20" s="615"/>
      <c r="P20" s="557">
        <f>SUM(C20:N20)/$O$17</f>
        <v>0.99963384001435152</v>
      </c>
      <c r="Q20" s="614">
        <f>P20-P25</f>
        <v>6.6960305831975653E-5</v>
      </c>
      <c r="R20" s="654">
        <f>Q20/P25</f>
        <v>6.6989320265895298E-5</v>
      </c>
    </row>
    <row r="21" spans="1:18" s="585" customFormat="1" ht="20.25" customHeight="1" x14ac:dyDescent="0.25">
      <c r="A21" s="844" t="s">
        <v>217</v>
      </c>
      <c r="B21" s="848"/>
      <c r="C21" s="849">
        <v>41851</v>
      </c>
      <c r="D21" s="850">
        <v>41882</v>
      </c>
      <c r="E21" s="851">
        <v>41912</v>
      </c>
      <c r="F21" s="850">
        <v>41943</v>
      </c>
      <c r="G21" s="850">
        <v>41973</v>
      </c>
      <c r="H21" s="850">
        <v>41974</v>
      </c>
      <c r="I21" s="850">
        <v>42035</v>
      </c>
      <c r="J21" s="852">
        <v>42063</v>
      </c>
      <c r="K21" s="850">
        <v>42094</v>
      </c>
      <c r="L21" s="850">
        <v>42124</v>
      </c>
      <c r="M21" s="850">
        <v>42155</v>
      </c>
      <c r="N21" s="853">
        <v>42185</v>
      </c>
      <c r="O21" s="854" t="s">
        <v>177</v>
      </c>
      <c r="P21" s="855" t="s">
        <v>142</v>
      </c>
      <c r="Q21" s="607" t="s">
        <v>179</v>
      </c>
      <c r="R21" s="736" t="s">
        <v>178</v>
      </c>
    </row>
    <row r="22" spans="1:18" s="524" customFormat="1" ht="20.25" customHeight="1" x14ac:dyDescent="0.25">
      <c r="A22" s="845"/>
      <c r="B22" s="565" t="s">
        <v>139</v>
      </c>
      <c r="C22" s="856">
        <f>'Summary Data'!BL11</f>
        <v>113834</v>
      </c>
      <c r="D22" s="858">
        <f>'Summary Data'!BM11</f>
        <v>115414</v>
      </c>
      <c r="E22" s="527">
        <f>'Summary Data'!BN11</f>
        <v>115875</v>
      </c>
      <c r="F22" s="527">
        <f>'Summary Data'!BO11</f>
        <v>116600</v>
      </c>
      <c r="G22" s="527">
        <f>'Summary Data'!BP11</f>
        <v>117464</v>
      </c>
      <c r="H22" s="527">
        <f>'Summary Data'!BQ11</f>
        <v>117293</v>
      </c>
      <c r="I22" s="527">
        <f>'Summary Data'!BR11</f>
        <v>142567</v>
      </c>
      <c r="J22" s="527">
        <f>'Summary Data'!BS11</f>
        <v>117052</v>
      </c>
      <c r="K22" s="527">
        <f>'Summary Data'!BT11</f>
        <v>117471</v>
      </c>
      <c r="L22" s="527">
        <f>'Summary Data'!BU11</f>
        <v>118989</v>
      </c>
      <c r="M22" s="527">
        <f>'Summary Data'!BV11</f>
        <v>119836</v>
      </c>
      <c r="N22" s="528">
        <f>'Summary Data'!BW11</f>
        <v>121134</v>
      </c>
      <c r="O22" s="561">
        <f>COUNTIF(C22:N22,"&gt;0")</f>
        <v>12</v>
      </c>
      <c r="P22" s="554">
        <f>SUM(C22:N22)/$O$22</f>
        <v>119460.75</v>
      </c>
      <c r="Q22" s="611">
        <f>P22-P27</f>
        <v>3788.5833333333285</v>
      </c>
      <c r="R22" s="651">
        <f>Q22/P27</f>
        <v>3.2752765358419512E-2</v>
      </c>
    </row>
    <row r="23" spans="1:18" s="524" customFormat="1" ht="20.25" customHeight="1" x14ac:dyDescent="0.25">
      <c r="A23" s="845"/>
      <c r="B23" s="565" t="s">
        <v>138</v>
      </c>
      <c r="C23" s="856">
        <f>'Summary Data'!BL5</f>
        <v>124</v>
      </c>
      <c r="D23" s="527">
        <f>'Summary Data'!BM5</f>
        <v>32</v>
      </c>
      <c r="E23" s="527">
        <f>'Summary Data'!BN5</f>
        <v>74</v>
      </c>
      <c r="F23" s="527">
        <f>'Summary Data'!BO5</f>
        <v>25</v>
      </c>
      <c r="G23" s="527">
        <f>'Summary Data'!BP5</f>
        <v>17</v>
      </c>
      <c r="H23" s="527">
        <f>'Summary Data'!BQ5</f>
        <v>46</v>
      </c>
      <c r="I23" s="527">
        <f>'Summary Data'!BR5</f>
        <v>19</v>
      </c>
      <c r="J23" s="527">
        <f>'Summary Data'!BS5</f>
        <v>66</v>
      </c>
      <c r="K23" s="527">
        <f>'Summary Data'!BT5</f>
        <v>156</v>
      </c>
      <c r="L23" s="527">
        <f>'Summary Data'!BU5</f>
        <v>17</v>
      </c>
      <c r="M23" s="527">
        <f>'Summary Data'!BV5</f>
        <v>6</v>
      </c>
      <c r="N23" s="527">
        <f>'Summary Data'!BW5</f>
        <v>27</v>
      </c>
      <c r="O23" s="561"/>
      <c r="P23" s="554">
        <f>SUM(C23:N23)/$O$22</f>
        <v>50.75</v>
      </c>
      <c r="Q23" s="611">
        <f>P23-P28</f>
        <v>14.833333333333336</v>
      </c>
      <c r="R23" s="651">
        <f>Q23/P28</f>
        <v>0.41299303944315552</v>
      </c>
    </row>
    <row r="24" spans="1:18" s="524" customFormat="1" ht="20.25" customHeight="1" x14ac:dyDescent="0.25">
      <c r="A24" s="846"/>
      <c r="B24" s="566" t="s">
        <v>140</v>
      </c>
      <c r="C24" s="552">
        <f t="shared" ref="C24:N24" si="8">IF(C22=0,"-",(C23/C22))</f>
        <v>1.0893054799093417E-3</v>
      </c>
      <c r="D24" s="535">
        <f t="shared" si="8"/>
        <v>2.7726272375968252E-4</v>
      </c>
      <c r="E24" s="535">
        <f t="shared" si="8"/>
        <v>6.3861920172599788E-4</v>
      </c>
      <c r="F24" s="535">
        <f t="shared" si="8"/>
        <v>2.144082332761578E-4</v>
      </c>
      <c r="G24" s="535">
        <f t="shared" si="8"/>
        <v>1.4472519239937343E-4</v>
      </c>
      <c r="H24" s="535">
        <f t="shared" si="8"/>
        <v>3.9218026651206806E-4</v>
      </c>
      <c r="I24" s="535">
        <f t="shared" si="8"/>
        <v>1.3327067273632748E-4</v>
      </c>
      <c r="J24" s="535">
        <f t="shared" si="8"/>
        <v>5.6385196323001743E-4</v>
      </c>
      <c r="K24" s="535">
        <f t="shared" si="8"/>
        <v>1.3279873330439003E-3</v>
      </c>
      <c r="L24" s="535">
        <f t="shared" si="8"/>
        <v>1.4287034936002487E-4</v>
      </c>
      <c r="M24" s="535">
        <f t="shared" si="8"/>
        <v>5.0068426850028375E-5</v>
      </c>
      <c r="N24" s="558">
        <f t="shared" si="8"/>
        <v>2.2289365496062211E-4</v>
      </c>
      <c r="O24" s="562"/>
      <c r="P24" s="555">
        <f>SUM(C24:N24)/$O$22</f>
        <v>4.331202914802952E-4</v>
      </c>
      <c r="Q24" s="612">
        <f>P24-P29</f>
        <v>1.1833164100309875E-4</v>
      </c>
      <c r="R24" s="651">
        <f>Q24/P29</f>
        <v>0.37590821912961819</v>
      </c>
    </row>
    <row r="25" spans="1:18" s="524" customFormat="1" ht="20.25" customHeight="1" thickBot="1" x14ac:dyDescent="0.3">
      <c r="A25" s="847"/>
      <c r="B25" s="568" t="s">
        <v>141</v>
      </c>
      <c r="C25" s="553">
        <f t="shared" ref="C25:N25" si="9">IF(C24="-","-",(100%-C24))</f>
        <v>0.99891069452009063</v>
      </c>
      <c r="D25" s="536">
        <f t="shared" si="9"/>
        <v>0.99972273727624028</v>
      </c>
      <c r="E25" s="536">
        <f t="shared" si="9"/>
        <v>0.99936138079827397</v>
      </c>
      <c r="F25" s="536">
        <f t="shared" si="9"/>
        <v>0.99978559176672388</v>
      </c>
      <c r="G25" s="536">
        <f t="shared" si="9"/>
        <v>0.99985527480760061</v>
      </c>
      <c r="H25" s="536">
        <f t="shared" si="9"/>
        <v>0.99960781973348789</v>
      </c>
      <c r="I25" s="536">
        <f t="shared" si="9"/>
        <v>0.99986672932726373</v>
      </c>
      <c r="J25" s="536">
        <f t="shared" si="9"/>
        <v>0.99943614803676994</v>
      </c>
      <c r="K25" s="536">
        <f t="shared" si="9"/>
        <v>0.99867201266695615</v>
      </c>
      <c r="L25" s="536">
        <f t="shared" si="9"/>
        <v>0.99985712965064</v>
      </c>
      <c r="M25" s="536">
        <f t="shared" si="9"/>
        <v>0.99994993157314993</v>
      </c>
      <c r="N25" s="559">
        <f t="shared" si="9"/>
        <v>0.99977710634503936</v>
      </c>
      <c r="O25" s="615"/>
      <c r="P25" s="557">
        <f>SUM(C25:N25)/$O$22</f>
        <v>0.99956687970851954</v>
      </c>
      <c r="Q25" s="614">
        <f>P25-P30</f>
        <v>-1.1833164100316651E-4</v>
      </c>
      <c r="R25" s="654">
        <f>Q25/P30</f>
        <v>-1.1836890219014543E-4</v>
      </c>
    </row>
    <row r="26" spans="1:18" s="585" customFormat="1" ht="20.25" customHeight="1" x14ac:dyDescent="0.25">
      <c r="A26" s="727" t="s">
        <v>191</v>
      </c>
      <c r="B26" s="728"/>
      <c r="C26" s="729">
        <v>41486</v>
      </c>
      <c r="D26" s="730">
        <v>41517</v>
      </c>
      <c r="E26" s="731">
        <v>41547</v>
      </c>
      <c r="F26" s="730">
        <v>41578</v>
      </c>
      <c r="G26" s="730">
        <v>41608</v>
      </c>
      <c r="H26" s="730">
        <v>41609</v>
      </c>
      <c r="I26" s="730">
        <v>41670</v>
      </c>
      <c r="J26" s="732">
        <v>41698</v>
      </c>
      <c r="K26" s="730">
        <v>41729</v>
      </c>
      <c r="L26" s="730">
        <v>41759</v>
      </c>
      <c r="M26" s="730">
        <v>41790</v>
      </c>
      <c r="N26" s="733">
        <v>41820</v>
      </c>
      <c r="O26" s="734" t="s">
        <v>177</v>
      </c>
      <c r="P26" s="735" t="s">
        <v>142</v>
      </c>
      <c r="Q26" s="607" t="s">
        <v>179</v>
      </c>
      <c r="R26" s="736" t="s">
        <v>178</v>
      </c>
    </row>
    <row r="27" spans="1:18" s="524" customFormat="1" ht="20.25" customHeight="1" x14ac:dyDescent="0.25">
      <c r="A27" s="724"/>
      <c r="B27" s="565" t="s">
        <v>139</v>
      </c>
      <c r="C27" s="549">
        <f>'Summary Data'!AX11</f>
        <v>112399</v>
      </c>
      <c r="D27" s="527">
        <f>'Summary Data'!AY11</f>
        <v>133843</v>
      </c>
      <c r="E27" s="526">
        <f>'Summary Data'!AZ11</f>
        <v>110716</v>
      </c>
      <c r="F27" s="603">
        <f>'Summary Data'!BA11</f>
        <v>110651</v>
      </c>
      <c r="G27" s="603">
        <f>'Summary Data'!BB11</f>
        <v>110119</v>
      </c>
      <c r="H27" s="603">
        <f>'Summary Data'!BC11</f>
        <v>109794</v>
      </c>
      <c r="I27" s="603">
        <f>'Summary Data'!BD11</f>
        <v>123268</v>
      </c>
      <c r="J27" s="603">
        <f>'Summary Data'!BE11</f>
        <v>109540</v>
      </c>
      <c r="K27" s="603">
        <f>'Summary Data'!BF11</f>
        <v>109775</v>
      </c>
      <c r="L27" s="603">
        <f>'Summary Data'!BG11</f>
        <v>110455</v>
      </c>
      <c r="M27" s="603">
        <f>'Summary Data'!BH11</f>
        <v>111303</v>
      </c>
      <c r="N27" s="604">
        <f>'Summary Data'!BI11</f>
        <v>136203</v>
      </c>
      <c r="O27" s="561">
        <f>COUNTIF(C27:N27,"&gt;0")</f>
        <v>12</v>
      </c>
      <c r="P27" s="554">
        <f>SUM(C27:N27)/$O$27</f>
        <v>115672.16666666667</v>
      </c>
      <c r="Q27" s="611">
        <f>P27-P32</f>
        <v>545.08333333334303</v>
      </c>
      <c r="R27" s="651">
        <f>Q27/P32</f>
        <v>4.7346229709922848E-3</v>
      </c>
    </row>
    <row r="28" spans="1:18" s="524" customFormat="1" ht="20.25" customHeight="1" x14ac:dyDescent="0.25">
      <c r="A28" s="724"/>
      <c r="B28" s="565" t="s">
        <v>138</v>
      </c>
      <c r="C28" s="549">
        <f>'Summary Data'!AX5</f>
        <v>27</v>
      </c>
      <c r="D28" s="527">
        <f>'Summary Data'!AY5</f>
        <v>22</v>
      </c>
      <c r="E28" s="526">
        <f>'Summary Data'!AZ5</f>
        <v>68</v>
      </c>
      <c r="F28" s="603">
        <f>'Summary Data'!BA5</f>
        <v>86</v>
      </c>
      <c r="G28" s="603">
        <f>'Summary Data'!BB5</f>
        <v>13</v>
      </c>
      <c r="H28" s="603">
        <f>'Summary Data'!BC5</f>
        <v>42</v>
      </c>
      <c r="I28" s="603">
        <f>'Summary Data'!BD5</f>
        <v>27</v>
      </c>
      <c r="J28" s="603">
        <f>'Summary Data'!BE5</f>
        <v>21</v>
      </c>
      <c r="K28" s="603">
        <f>'Summary Data'!BF5</f>
        <v>32</v>
      </c>
      <c r="L28" s="603">
        <f>'Summary Data'!BG5</f>
        <v>32</v>
      </c>
      <c r="M28" s="603">
        <f>'Summary Data'!BH5</f>
        <v>25</v>
      </c>
      <c r="N28" s="604">
        <f>'Summary Data'!BI5</f>
        <v>36</v>
      </c>
      <c r="O28" s="561"/>
      <c r="P28" s="554">
        <f>SUM(C28:N28)/$O$27</f>
        <v>35.916666666666664</v>
      </c>
      <c r="Q28" s="611">
        <f>P28-P33</f>
        <v>15.249999999999996</v>
      </c>
      <c r="R28" s="651">
        <f>Q28/P33</f>
        <v>0.7379032258064514</v>
      </c>
    </row>
    <row r="29" spans="1:18" s="524" customFormat="1" ht="20.25" customHeight="1" x14ac:dyDescent="0.25">
      <c r="A29" s="725"/>
      <c r="B29" s="566" t="s">
        <v>140</v>
      </c>
      <c r="C29" s="552">
        <f t="shared" ref="C29:N29" si="10">IF(C27=0,"-",(C28/C27))</f>
        <v>2.402156602816751E-4</v>
      </c>
      <c r="D29" s="535">
        <f t="shared" si="10"/>
        <v>1.6437168921796432E-4</v>
      </c>
      <c r="E29" s="535">
        <f t="shared" si="10"/>
        <v>6.1418403844069511E-4</v>
      </c>
      <c r="F29" s="535">
        <f t="shared" si="10"/>
        <v>7.7721846164969133E-4</v>
      </c>
      <c r="G29" s="535">
        <f t="shared" si="10"/>
        <v>1.1805410510447789E-4</v>
      </c>
      <c r="H29" s="535">
        <f t="shared" si="10"/>
        <v>3.8253456473031315E-4</v>
      </c>
      <c r="I29" s="535">
        <f t="shared" si="10"/>
        <v>2.1903494824285298E-4</v>
      </c>
      <c r="J29" s="535">
        <f t="shared" si="10"/>
        <v>1.9171079057878402E-4</v>
      </c>
      <c r="K29" s="535">
        <f t="shared" si="10"/>
        <v>2.9150535185606925E-4</v>
      </c>
      <c r="L29" s="535">
        <f t="shared" si="10"/>
        <v>2.8971074193110319E-4</v>
      </c>
      <c r="M29" s="535">
        <f t="shared" si="10"/>
        <v>2.2461209491208683E-4</v>
      </c>
      <c r="N29" s="558">
        <f t="shared" si="10"/>
        <v>2.6431135878064358E-4</v>
      </c>
      <c r="O29" s="562"/>
      <c r="P29" s="555">
        <f>SUM(C29:N29)/$O$27</f>
        <v>3.1478865047719645E-4</v>
      </c>
      <c r="Q29" s="612">
        <f>P29-P34</f>
        <v>1.3364778824260921E-4</v>
      </c>
      <c r="R29" s="651">
        <f>Q29/P34</f>
        <v>0.7378113728393767</v>
      </c>
    </row>
    <row r="30" spans="1:18" s="524" customFormat="1" ht="20.25" customHeight="1" thickBot="1" x14ac:dyDescent="0.3">
      <c r="A30" s="726"/>
      <c r="B30" s="568" t="s">
        <v>141</v>
      </c>
      <c r="C30" s="553">
        <f t="shared" ref="C30:N30" si="11">IF(C29="-","-",(100%-C29))</f>
        <v>0.99975978433971835</v>
      </c>
      <c r="D30" s="536">
        <f t="shared" si="11"/>
        <v>0.99983562831078199</v>
      </c>
      <c r="E30" s="536">
        <f t="shared" si="11"/>
        <v>0.99938581596155929</v>
      </c>
      <c r="F30" s="536">
        <f t="shared" si="11"/>
        <v>0.99922278153835031</v>
      </c>
      <c r="G30" s="536">
        <f t="shared" si="11"/>
        <v>0.99988194589489554</v>
      </c>
      <c r="H30" s="536">
        <f t="shared" si="11"/>
        <v>0.99961746543526964</v>
      </c>
      <c r="I30" s="536">
        <f t="shared" si="11"/>
        <v>0.99978096505175718</v>
      </c>
      <c r="J30" s="536">
        <f t="shared" si="11"/>
        <v>0.99980828920942122</v>
      </c>
      <c r="K30" s="536">
        <f t="shared" si="11"/>
        <v>0.99970849464814393</v>
      </c>
      <c r="L30" s="536">
        <f t="shared" si="11"/>
        <v>0.99971028925806893</v>
      </c>
      <c r="M30" s="536">
        <f t="shared" si="11"/>
        <v>0.99977538790508791</v>
      </c>
      <c r="N30" s="559">
        <f t="shared" si="11"/>
        <v>0.99973568864121931</v>
      </c>
      <c r="O30" s="615"/>
      <c r="P30" s="557">
        <f>SUM(C30:N30)/$O$27</f>
        <v>0.99968521134952271</v>
      </c>
      <c r="Q30" s="614">
        <f>P30-P35</f>
        <v>-1.3364778824265233E-4</v>
      </c>
      <c r="R30" s="654">
        <f>Q30/P35</f>
        <v>-1.3367200170429769E-4</v>
      </c>
    </row>
    <row r="31" spans="1:18" s="585" customFormat="1" ht="20.25" customHeight="1" x14ac:dyDescent="0.25">
      <c r="A31" s="594" t="s">
        <v>156</v>
      </c>
      <c r="B31" s="595"/>
      <c r="C31" s="596">
        <v>41121</v>
      </c>
      <c r="D31" s="597">
        <v>41152</v>
      </c>
      <c r="E31" s="598">
        <v>41182</v>
      </c>
      <c r="F31" s="597">
        <v>41213</v>
      </c>
      <c r="G31" s="597">
        <v>41243</v>
      </c>
      <c r="H31" s="599">
        <v>41274</v>
      </c>
      <c r="I31" s="597">
        <v>41305</v>
      </c>
      <c r="J31" s="599">
        <v>41333</v>
      </c>
      <c r="K31" s="597">
        <v>41364</v>
      </c>
      <c r="L31" s="597">
        <v>41394</v>
      </c>
      <c r="M31" s="597">
        <v>41425</v>
      </c>
      <c r="N31" s="600">
        <v>41455</v>
      </c>
      <c r="O31" s="601" t="s">
        <v>177</v>
      </c>
      <c r="P31" s="602" t="s">
        <v>142</v>
      </c>
      <c r="Q31" s="609" t="s">
        <v>179</v>
      </c>
      <c r="R31" s="653" t="s">
        <v>178</v>
      </c>
    </row>
    <row r="32" spans="1:18" s="524" customFormat="1" ht="20.25" customHeight="1" x14ac:dyDescent="0.25">
      <c r="A32" s="546"/>
      <c r="B32" s="565" t="s">
        <v>139</v>
      </c>
      <c r="C32" s="549">
        <v>111549</v>
      </c>
      <c r="D32" s="527">
        <v>134889</v>
      </c>
      <c r="E32" s="526">
        <v>111390</v>
      </c>
      <c r="F32" s="603">
        <v>111467</v>
      </c>
      <c r="G32" s="603">
        <v>111297</v>
      </c>
      <c r="H32" s="603">
        <v>111106</v>
      </c>
      <c r="I32" s="603">
        <v>111020</v>
      </c>
      <c r="J32" s="603">
        <v>132508</v>
      </c>
      <c r="K32" s="603">
        <v>110944</v>
      </c>
      <c r="L32" s="603">
        <v>111316</v>
      </c>
      <c r="M32" s="603">
        <v>111603</v>
      </c>
      <c r="N32" s="604">
        <v>112436</v>
      </c>
      <c r="O32" s="561">
        <f>COUNTIF(C32:N32,"&gt;0")</f>
        <v>12</v>
      </c>
      <c r="P32" s="554">
        <f>SUM(C32:N32)/$O$32</f>
        <v>115127.08333333333</v>
      </c>
      <c r="Q32" s="611">
        <f>P32-P37</f>
        <v>-12900.5</v>
      </c>
      <c r="R32" s="651">
        <f>Q32/P37</f>
        <v>-0.10076344225300407</v>
      </c>
    </row>
    <row r="33" spans="1:47" s="524" customFormat="1" ht="20.25" customHeight="1" x14ac:dyDescent="0.25">
      <c r="A33" s="546"/>
      <c r="B33" s="565" t="s">
        <v>138</v>
      </c>
      <c r="C33" s="549">
        <v>20</v>
      </c>
      <c r="D33" s="527">
        <v>20</v>
      </c>
      <c r="E33" s="526">
        <v>21</v>
      </c>
      <c r="F33" s="603">
        <v>21</v>
      </c>
      <c r="G33" s="603">
        <v>20</v>
      </c>
      <c r="H33" s="603">
        <v>23</v>
      </c>
      <c r="I33" s="603">
        <v>28</v>
      </c>
      <c r="J33" s="603">
        <v>14</v>
      </c>
      <c r="K33" s="603">
        <v>10</v>
      </c>
      <c r="L33" s="857">
        <v>19</v>
      </c>
      <c r="M33" s="603">
        <v>20</v>
      </c>
      <c r="N33" s="604">
        <v>32</v>
      </c>
      <c r="O33" s="561"/>
      <c r="P33" s="554">
        <f>SUM(C33:N33)/$O$32</f>
        <v>20.666666666666668</v>
      </c>
      <c r="Q33" s="611">
        <f>P33-P38</f>
        <v>-44</v>
      </c>
      <c r="R33" s="651">
        <f>Q33/P38</f>
        <v>-0.68041237113402053</v>
      </c>
    </row>
    <row r="34" spans="1:47" s="524" customFormat="1" ht="20.25" customHeight="1" x14ac:dyDescent="0.25">
      <c r="A34" s="547"/>
      <c r="B34" s="566" t="s">
        <v>140</v>
      </c>
      <c r="C34" s="552">
        <f t="shared" ref="C34:N34" si="12">IF(C32=0,"-",(C33/C32))</f>
        <v>1.792934046921084E-4</v>
      </c>
      <c r="D34" s="535">
        <f t="shared" si="12"/>
        <v>1.4827005908561855E-4</v>
      </c>
      <c r="E34" s="535">
        <f t="shared" si="12"/>
        <v>1.8852679773767844E-4</v>
      </c>
      <c r="F34" s="535">
        <f t="shared" si="12"/>
        <v>1.8839656579974342E-4</v>
      </c>
      <c r="G34" s="535">
        <f t="shared" si="12"/>
        <v>1.7969936296575829E-4</v>
      </c>
      <c r="H34" s="535">
        <f t="shared" si="12"/>
        <v>2.0700952243803215E-4</v>
      </c>
      <c r="I34" s="535">
        <f t="shared" si="12"/>
        <v>2.5220680958385876E-4</v>
      </c>
      <c r="J34" s="535">
        <f t="shared" si="12"/>
        <v>1.0565399824916231E-4</v>
      </c>
      <c r="K34" s="535">
        <f t="shared" si="12"/>
        <v>9.0135563888087689E-5</v>
      </c>
      <c r="L34" s="535">
        <f t="shared" si="12"/>
        <v>1.7068525638722196E-4</v>
      </c>
      <c r="M34" s="535">
        <f t="shared" si="12"/>
        <v>1.7920665215092783E-4</v>
      </c>
      <c r="N34" s="558">
        <f t="shared" si="12"/>
        <v>2.8460635383684943E-4</v>
      </c>
      <c r="O34" s="562"/>
      <c r="P34" s="555">
        <f>SUM(C34:N34)/$O$32</f>
        <v>1.8114086223458724E-4</v>
      </c>
      <c r="Q34" s="612">
        <f>P34-P39</f>
        <v>-3.2829231740799279E-4</v>
      </c>
      <c r="R34" s="651">
        <f>Q34/P39</f>
        <v>-0.64442665010222488</v>
      </c>
    </row>
    <row r="35" spans="1:47" s="524" customFormat="1" ht="20.25" customHeight="1" thickBot="1" x14ac:dyDescent="0.3">
      <c r="A35" s="548"/>
      <c r="B35" s="568" t="s">
        <v>141</v>
      </c>
      <c r="C35" s="553">
        <f t="shared" ref="C35:N35" si="13">IF(C34="-","-",(100%-C34))</f>
        <v>0.99982070659530786</v>
      </c>
      <c r="D35" s="536">
        <f t="shared" si="13"/>
        <v>0.99985172994091442</v>
      </c>
      <c r="E35" s="536">
        <f t="shared" si="13"/>
        <v>0.99981147320226227</v>
      </c>
      <c r="F35" s="536">
        <f t="shared" si="13"/>
        <v>0.99981160343420028</v>
      </c>
      <c r="G35" s="536">
        <f t="shared" si="13"/>
        <v>0.9998203006370342</v>
      </c>
      <c r="H35" s="536">
        <f t="shared" si="13"/>
        <v>0.99979299047756198</v>
      </c>
      <c r="I35" s="536">
        <f t="shared" si="13"/>
        <v>0.99974779319041618</v>
      </c>
      <c r="J35" s="536">
        <f t="shared" si="13"/>
        <v>0.99989434600175087</v>
      </c>
      <c r="K35" s="536">
        <f t="shared" si="13"/>
        <v>0.99990986443611196</v>
      </c>
      <c r="L35" s="536">
        <f t="shared" si="13"/>
        <v>0.99982931474361281</v>
      </c>
      <c r="M35" s="536">
        <f t="shared" si="13"/>
        <v>0.99982079334784912</v>
      </c>
      <c r="N35" s="559">
        <f t="shared" si="13"/>
        <v>0.99971539364616313</v>
      </c>
      <c r="O35" s="615"/>
      <c r="P35" s="557">
        <f>SUM(C35:N35)/$O$32</f>
        <v>0.99981885913776536</v>
      </c>
      <c r="Q35" s="614">
        <f>P35-P40</f>
        <v>3.2829231740783005E-4</v>
      </c>
      <c r="R35" s="654">
        <f>Q35/P40</f>
        <v>3.2845964564949754E-4</v>
      </c>
    </row>
    <row r="36" spans="1:47" s="585" customFormat="1" ht="20.25" customHeight="1" x14ac:dyDescent="0.25">
      <c r="A36" s="586" t="s">
        <v>143</v>
      </c>
      <c r="B36" s="587"/>
      <c r="C36" s="588">
        <v>40755</v>
      </c>
      <c r="D36" s="589">
        <v>40786</v>
      </c>
      <c r="E36" s="590">
        <v>40816</v>
      </c>
      <c r="F36" s="589">
        <v>40847</v>
      </c>
      <c r="G36" s="589">
        <v>40877</v>
      </c>
      <c r="H36" s="589">
        <v>40908</v>
      </c>
      <c r="I36" s="589">
        <v>40939</v>
      </c>
      <c r="J36" s="589">
        <v>40968</v>
      </c>
      <c r="K36" s="589">
        <v>40999</v>
      </c>
      <c r="L36" s="589">
        <v>41029</v>
      </c>
      <c r="M36" s="589">
        <v>41060</v>
      </c>
      <c r="N36" s="591">
        <v>41090</v>
      </c>
      <c r="O36" s="592" t="s">
        <v>177</v>
      </c>
      <c r="P36" s="593" t="s">
        <v>142</v>
      </c>
      <c r="Q36" s="609" t="s">
        <v>179</v>
      </c>
      <c r="R36" s="653" t="s">
        <v>178</v>
      </c>
    </row>
    <row r="37" spans="1:47" s="524" customFormat="1" ht="20.25" customHeight="1" x14ac:dyDescent="0.25">
      <c r="A37" s="543"/>
      <c r="B37" s="565" t="s">
        <v>139</v>
      </c>
      <c r="C37" s="549">
        <v>125806</v>
      </c>
      <c r="D37" s="527">
        <v>158093</v>
      </c>
      <c r="E37" s="526">
        <v>127601</v>
      </c>
      <c r="F37" s="527">
        <v>127126</v>
      </c>
      <c r="G37" s="527">
        <v>127310</v>
      </c>
      <c r="H37" s="527">
        <v>126982</v>
      </c>
      <c r="I37" s="527">
        <v>159360</v>
      </c>
      <c r="J37" s="527">
        <v>126853</v>
      </c>
      <c r="K37" s="527">
        <v>124326</v>
      </c>
      <c r="L37" s="527">
        <v>124270</v>
      </c>
      <c r="M37" s="527">
        <v>101154</v>
      </c>
      <c r="N37" s="528">
        <v>107450</v>
      </c>
      <c r="O37" s="560">
        <f>COUNTIF(C37:N37,"&gt;0")</f>
        <v>12</v>
      </c>
      <c r="P37" s="554">
        <f>SUM(C37:N37)/$O$37</f>
        <v>128027.58333333333</v>
      </c>
      <c r="Q37" s="611">
        <f>P37-P42</f>
        <v>-915.41666666667152</v>
      </c>
      <c r="R37" s="651">
        <f>Q37/P42</f>
        <v>-7.0993901698166752E-3</v>
      </c>
    </row>
    <row r="38" spans="1:47" s="524" customFormat="1" ht="20.25" customHeight="1" x14ac:dyDescent="0.25">
      <c r="A38" s="543"/>
      <c r="B38" s="565" t="s">
        <v>138</v>
      </c>
      <c r="C38" s="549">
        <v>32</v>
      </c>
      <c r="D38" s="527">
        <v>21</v>
      </c>
      <c r="E38" s="526">
        <v>67</v>
      </c>
      <c r="F38" s="527">
        <v>5</v>
      </c>
      <c r="G38" s="527">
        <v>112</v>
      </c>
      <c r="H38" s="527">
        <v>427</v>
      </c>
      <c r="I38" s="527">
        <v>25</v>
      </c>
      <c r="J38" s="527">
        <v>16</v>
      </c>
      <c r="K38" s="527">
        <v>10</v>
      </c>
      <c r="L38" s="527">
        <v>21</v>
      </c>
      <c r="M38" s="527">
        <v>25</v>
      </c>
      <c r="N38" s="528">
        <v>15</v>
      </c>
      <c r="O38" s="561"/>
      <c r="P38" s="554">
        <f>SUM(C38:N38)/$O$37</f>
        <v>64.666666666666671</v>
      </c>
      <c r="Q38" s="611">
        <f>P38-P43</f>
        <v>7.5833333333333357</v>
      </c>
      <c r="R38" s="651">
        <f>Q38/P43</f>
        <v>0.1328467153284672</v>
      </c>
    </row>
    <row r="39" spans="1:47" s="524" customFormat="1" ht="20.25" customHeight="1" x14ac:dyDescent="0.25">
      <c r="A39" s="544"/>
      <c r="B39" s="566" t="s">
        <v>140</v>
      </c>
      <c r="C39" s="550">
        <f t="shared" ref="C39:N39" si="14">C38/C37</f>
        <v>2.5435988744574982E-4</v>
      </c>
      <c r="D39" s="530">
        <f t="shared" si="14"/>
        <v>1.3283320577128652E-4</v>
      </c>
      <c r="E39" s="529">
        <f t="shared" si="14"/>
        <v>5.2507425490395845E-4</v>
      </c>
      <c r="F39" s="530">
        <f t="shared" si="14"/>
        <v>3.9331057376146498E-5</v>
      </c>
      <c r="G39" s="530">
        <f t="shared" si="14"/>
        <v>8.7974236116565867E-4</v>
      </c>
      <c r="H39" s="530">
        <f t="shared" si="14"/>
        <v>3.3626813249121924E-3</v>
      </c>
      <c r="I39" s="530">
        <f t="shared" si="14"/>
        <v>1.5687751004016064E-4</v>
      </c>
      <c r="J39" s="530">
        <f t="shared" si="14"/>
        <v>1.261302452444956E-4</v>
      </c>
      <c r="K39" s="530">
        <f t="shared" si="14"/>
        <v>8.0433698502324538E-5</v>
      </c>
      <c r="L39" s="530">
        <f t="shared" si="14"/>
        <v>1.6898688339905046E-4</v>
      </c>
      <c r="M39" s="530">
        <f t="shared" si="14"/>
        <v>2.4714791308302192E-4</v>
      </c>
      <c r="N39" s="531">
        <f t="shared" si="14"/>
        <v>1.3959981386691485E-4</v>
      </c>
      <c r="O39" s="562"/>
      <c r="P39" s="555">
        <f>SUM(C39:N39)/$O$37</f>
        <v>5.0943317964258E-4</v>
      </c>
      <c r="Q39" s="612">
        <f>P39-P44</f>
        <v>6.1525162727991826E-5</v>
      </c>
      <c r="R39" s="651">
        <f>Q39/P44</f>
        <v>0.13736115542607957</v>
      </c>
    </row>
    <row r="40" spans="1:47" s="524" customFormat="1" ht="20.25" customHeight="1" thickBot="1" x14ac:dyDescent="0.3">
      <c r="A40" s="545"/>
      <c r="B40" s="567" t="s">
        <v>141</v>
      </c>
      <c r="C40" s="551">
        <f t="shared" ref="C40:N40" si="15">100%-C39</f>
        <v>0.99974564011255429</v>
      </c>
      <c r="D40" s="533">
        <f t="shared" si="15"/>
        <v>0.99986716679422871</v>
      </c>
      <c r="E40" s="532">
        <f t="shared" si="15"/>
        <v>0.999474925745096</v>
      </c>
      <c r="F40" s="533">
        <f t="shared" si="15"/>
        <v>0.99996066894262381</v>
      </c>
      <c r="G40" s="533">
        <f t="shared" si="15"/>
        <v>0.99912025763883439</v>
      </c>
      <c r="H40" s="533">
        <f t="shared" si="15"/>
        <v>0.99663731867508776</v>
      </c>
      <c r="I40" s="533">
        <f t="shared" si="15"/>
        <v>0.99984312248995988</v>
      </c>
      <c r="J40" s="533">
        <f t="shared" si="15"/>
        <v>0.99987386975475545</v>
      </c>
      <c r="K40" s="533">
        <f t="shared" si="15"/>
        <v>0.9999195663014977</v>
      </c>
      <c r="L40" s="533">
        <f t="shared" si="15"/>
        <v>0.99983101311660094</v>
      </c>
      <c r="M40" s="533">
        <f t="shared" si="15"/>
        <v>0.999752852086917</v>
      </c>
      <c r="N40" s="534">
        <f t="shared" si="15"/>
        <v>0.99986040018613309</v>
      </c>
      <c r="O40" s="563"/>
      <c r="P40" s="556">
        <f>SUM(C40:N40)/$O$37</f>
        <v>0.99949056682035753</v>
      </c>
      <c r="Q40" s="613">
        <f>P40-P45</f>
        <v>-6.1525162727726901E-5</v>
      </c>
      <c r="R40" s="652">
        <f>Q40/P45</f>
        <v>-6.1552732690161834E-5</v>
      </c>
    </row>
    <row r="41" spans="1:47" s="585" customFormat="1" ht="20.25" customHeight="1" thickTop="1" x14ac:dyDescent="0.25">
      <c r="A41" s="577" t="s">
        <v>107</v>
      </c>
      <c r="B41" s="578"/>
      <c r="C41" s="579">
        <v>40390</v>
      </c>
      <c r="D41" s="580">
        <v>40421</v>
      </c>
      <c r="E41" s="581">
        <v>40451</v>
      </c>
      <c r="F41" s="580">
        <v>40482</v>
      </c>
      <c r="G41" s="580">
        <v>40512</v>
      </c>
      <c r="H41" s="580">
        <v>40543</v>
      </c>
      <c r="I41" s="580">
        <v>40574</v>
      </c>
      <c r="J41" s="580">
        <v>40602</v>
      </c>
      <c r="K41" s="580">
        <v>40633</v>
      </c>
      <c r="L41" s="580">
        <v>40663</v>
      </c>
      <c r="M41" s="580">
        <v>40694</v>
      </c>
      <c r="N41" s="582">
        <v>40724</v>
      </c>
      <c r="O41" s="583" t="s">
        <v>177</v>
      </c>
      <c r="P41" s="584" t="s">
        <v>142</v>
      </c>
      <c r="Q41" s="609" t="s">
        <v>179</v>
      </c>
      <c r="R41" s="610" t="s">
        <v>178</v>
      </c>
    </row>
    <row r="42" spans="1:47" s="524" customFormat="1" ht="20.25" customHeight="1" x14ac:dyDescent="0.25">
      <c r="A42" s="540"/>
      <c r="B42" s="565" t="s">
        <v>139</v>
      </c>
      <c r="C42" s="549">
        <v>126699</v>
      </c>
      <c r="D42" s="527">
        <v>126741</v>
      </c>
      <c r="E42" s="526">
        <v>126838</v>
      </c>
      <c r="F42" s="527">
        <v>126572</v>
      </c>
      <c r="G42" s="527">
        <v>126945</v>
      </c>
      <c r="H42" s="527">
        <v>126740</v>
      </c>
      <c r="I42" s="527">
        <v>126515</v>
      </c>
      <c r="J42" s="527">
        <v>125849</v>
      </c>
      <c r="K42" s="527">
        <v>156184</v>
      </c>
      <c r="L42" s="527">
        <v>126852</v>
      </c>
      <c r="M42" s="527">
        <v>126190</v>
      </c>
      <c r="N42" s="528">
        <v>125191</v>
      </c>
      <c r="O42" s="560">
        <f>COUNTIF(C42:N42,"&gt;0")</f>
        <v>12</v>
      </c>
      <c r="P42" s="554">
        <f>SUM(C42:N42)/$O$42</f>
        <v>128943</v>
      </c>
      <c r="Q42" s="611">
        <f>P42-P47</f>
        <v>6968.2222222222335</v>
      </c>
      <c r="R42" s="651">
        <f>Q42/P47</f>
        <v>5.7128386287511268E-2</v>
      </c>
    </row>
    <row r="43" spans="1:47" s="524" customFormat="1" ht="20.25" customHeight="1" x14ac:dyDescent="0.25">
      <c r="A43" s="540"/>
      <c r="B43" s="565" t="s">
        <v>138</v>
      </c>
      <c r="C43" s="549">
        <v>19</v>
      </c>
      <c r="D43" s="527">
        <v>56</v>
      </c>
      <c r="E43" s="526">
        <v>5</v>
      </c>
      <c r="F43" s="527">
        <v>346</v>
      </c>
      <c r="G43" s="527">
        <v>96</v>
      </c>
      <c r="H43" s="527">
        <v>37</v>
      </c>
      <c r="I43" s="527">
        <v>9</v>
      </c>
      <c r="J43" s="527">
        <v>14</v>
      </c>
      <c r="K43" s="527">
        <v>26</v>
      </c>
      <c r="L43" s="527">
        <v>11</v>
      </c>
      <c r="M43" s="527">
        <v>14</v>
      </c>
      <c r="N43" s="528">
        <v>52</v>
      </c>
      <c r="O43" s="560"/>
      <c r="P43" s="554">
        <f>SUM(C43:N43)/$O$42</f>
        <v>57.083333333333336</v>
      </c>
      <c r="Q43" s="611">
        <f>P43-P48</f>
        <v>9.0833333333333357</v>
      </c>
      <c r="R43" s="651">
        <f>Q43/P48</f>
        <v>0.18923611111111116</v>
      </c>
    </row>
    <row r="44" spans="1:47" s="524" customFormat="1" ht="20.25" customHeight="1" x14ac:dyDescent="0.25">
      <c r="A44" s="541"/>
      <c r="B44" s="566" t="s">
        <v>140</v>
      </c>
      <c r="C44" s="550">
        <f t="shared" ref="C44:N44" si="16">C43/C42</f>
        <v>1.4996172029771348E-4</v>
      </c>
      <c r="D44" s="530">
        <f t="shared" si="16"/>
        <v>4.4184596933904578E-4</v>
      </c>
      <c r="E44" s="529">
        <f t="shared" si="16"/>
        <v>3.9420362982702345E-5</v>
      </c>
      <c r="F44" s="530">
        <f t="shared" si="16"/>
        <v>2.7336219701039723E-3</v>
      </c>
      <c r="G44" s="530">
        <f t="shared" si="16"/>
        <v>7.5623301429753043E-4</v>
      </c>
      <c r="H44" s="530">
        <f t="shared" si="16"/>
        <v>2.9193624743569511E-4</v>
      </c>
      <c r="I44" s="530">
        <f t="shared" si="16"/>
        <v>7.1137809745879934E-5</v>
      </c>
      <c r="J44" s="530">
        <f t="shared" si="16"/>
        <v>1.1124442784606949E-4</v>
      </c>
      <c r="K44" s="530">
        <f t="shared" si="16"/>
        <v>1.6647031706192695E-4</v>
      </c>
      <c r="L44" s="530">
        <f t="shared" si="16"/>
        <v>8.6715227193895247E-5</v>
      </c>
      <c r="M44" s="530">
        <f t="shared" si="16"/>
        <v>1.1094381488232031E-4</v>
      </c>
      <c r="N44" s="531">
        <f t="shared" si="16"/>
        <v>4.1536532178830749E-4</v>
      </c>
      <c r="O44" s="560"/>
      <c r="P44" s="555">
        <f>SUM(C44:N44)/$O$42</f>
        <v>4.4790801691458817E-4</v>
      </c>
      <c r="Q44" s="612">
        <f>P44-P49</f>
        <v>4.8069109904144626E-5</v>
      </c>
      <c r="R44" s="651">
        <f>Q44/P49</f>
        <v>0.12022119173832448</v>
      </c>
    </row>
    <row r="45" spans="1:47" s="524" customFormat="1" ht="20.25" customHeight="1" thickBot="1" x14ac:dyDescent="0.3">
      <c r="A45" s="542"/>
      <c r="B45" s="567" t="s">
        <v>141</v>
      </c>
      <c r="C45" s="551">
        <f t="shared" ref="C45:N45" si="17">100%-C44</f>
        <v>0.99985003827970231</v>
      </c>
      <c r="D45" s="533">
        <f t="shared" si="17"/>
        <v>0.99955815403066095</v>
      </c>
      <c r="E45" s="532">
        <f t="shared" si="17"/>
        <v>0.99996057963701734</v>
      </c>
      <c r="F45" s="533">
        <f t="shared" si="17"/>
        <v>0.99726637802989604</v>
      </c>
      <c r="G45" s="533">
        <f t="shared" si="17"/>
        <v>0.9992437669857025</v>
      </c>
      <c r="H45" s="533">
        <f t="shared" si="17"/>
        <v>0.99970806375256427</v>
      </c>
      <c r="I45" s="533">
        <f t="shared" si="17"/>
        <v>0.99992886219025412</v>
      </c>
      <c r="J45" s="533">
        <f t="shared" si="17"/>
        <v>0.99988875557215395</v>
      </c>
      <c r="K45" s="533">
        <f t="shared" si="17"/>
        <v>0.99983352968293804</v>
      </c>
      <c r="L45" s="533">
        <f t="shared" si="17"/>
        <v>0.99991328477280605</v>
      </c>
      <c r="M45" s="533">
        <f t="shared" si="17"/>
        <v>0.9998890561851177</v>
      </c>
      <c r="N45" s="534">
        <f t="shared" si="17"/>
        <v>0.99958463467821168</v>
      </c>
      <c r="O45" s="564"/>
      <c r="P45" s="556">
        <f>SUM(C45:N45)/$O$42</f>
        <v>0.99955209198308526</v>
      </c>
      <c r="Q45" s="613">
        <f>P45-P50</f>
        <v>-4.8069109904402829E-5</v>
      </c>
      <c r="R45" s="652">
        <f>Q45/P50</f>
        <v>-4.8088337492705858E-5</v>
      </c>
    </row>
    <row r="46" spans="1:47" s="576" customFormat="1" ht="20.25" customHeight="1" thickTop="1" x14ac:dyDescent="0.25">
      <c r="A46" s="569" t="s">
        <v>106</v>
      </c>
      <c r="B46" s="570"/>
      <c r="C46" s="571">
        <v>39995</v>
      </c>
      <c r="D46" s="572">
        <v>40056</v>
      </c>
      <c r="E46" s="573">
        <v>40086</v>
      </c>
      <c r="F46" s="572">
        <v>40117</v>
      </c>
      <c r="G46" s="572">
        <v>40147</v>
      </c>
      <c r="H46" s="572">
        <v>40178</v>
      </c>
      <c r="I46" s="572">
        <v>40209</v>
      </c>
      <c r="J46" s="572">
        <v>40237</v>
      </c>
      <c r="K46" s="572">
        <v>40268</v>
      </c>
      <c r="L46" s="572">
        <v>40298</v>
      </c>
      <c r="M46" s="572">
        <v>40329</v>
      </c>
      <c r="N46" s="574">
        <v>40359</v>
      </c>
      <c r="O46" s="616" t="s">
        <v>177</v>
      </c>
      <c r="P46" s="575" t="s">
        <v>142</v>
      </c>
      <c r="Q46" s="607" t="s">
        <v>179</v>
      </c>
      <c r="R46" s="608" t="s">
        <v>178</v>
      </c>
      <c r="AJ46" s="524"/>
      <c r="AK46" s="524"/>
      <c r="AL46" s="524"/>
      <c r="AM46" s="524"/>
      <c r="AN46" s="524"/>
      <c r="AO46" s="524"/>
      <c r="AP46" s="524"/>
      <c r="AQ46" s="524"/>
      <c r="AR46" s="524"/>
      <c r="AS46" s="524"/>
      <c r="AT46" s="524"/>
      <c r="AU46" s="524"/>
    </row>
    <row r="47" spans="1:47" s="524" customFormat="1" ht="20.25" customHeight="1" x14ac:dyDescent="0.25">
      <c r="A47" s="537"/>
      <c r="B47" s="565" t="s">
        <v>139</v>
      </c>
      <c r="C47" s="549">
        <v>96293.333333333328</v>
      </c>
      <c r="D47" s="527">
        <v>96362</v>
      </c>
      <c r="E47" s="526">
        <v>124865</v>
      </c>
      <c r="F47" s="527">
        <v>124639</v>
      </c>
      <c r="G47" s="527">
        <v>124801</v>
      </c>
      <c r="H47" s="527">
        <v>123894</v>
      </c>
      <c r="I47" s="527">
        <v>121550</v>
      </c>
      <c r="J47" s="527">
        <v>123674</v>
      </c>
      <c r="K47" s="527">
        <v>123573</v>
      </c>
      <c r="L47" s="527">
        <v>152913</v>
      </c>
      <c r="M47" s="527">
        <v>124924</v>
      </c>
      <c r="N47" s="528">
        <v>126209</v>
      </c>
      <c r="O47" s="560">
        <f>COUNTIF(C47:N47,"&gt;0")</f>
        <v>12</v>
      </c>
      <c r="P47" s="554">
        <f>SUM(C47:N47)/$O$47</f>
        <v>121974.77777777777</v>
      </c>
      <c r="Q47" s="720" t="s">
        <v>29</v>
      </c>
      <c r="R47" s="721" t="s">
        <v>29</v>
      </c>
    </row>
    <row r="48" spans="1:47" s="524" customFormat="1" ht="20.25" customHeight="1" x14ac:dyDescent="0.25">
      <c r="A48" s="537"/>
      <c r="B48" s="565" t="s">
        <v>138</v>
      </c>
      <c r="C48" s="549">
        <v>39</v>
      </c>
      <c r="D48" s="527">
        <v>35</v>
      </c>
      <c r="E48" s="526">
        <v>150</v>
      </c>
      <c r="F48" s="527">
        <v>17</v>
      </c>
      <c r="G48" s="527">
        <v>12</v>
      </c>
      <c r="H48" s="527">
        <v>8</v>
      </c>
      <c r="I48" s="527">
        <v>3</v>
      </c>
      <c r="J48" s="527">
        <v>206</v>
      </c>
      <c r="K48" s="527">
        <v>35</v>
      </c>
      <c r="L48" s="527">
        <v>5</v>
      </c>
      <c r="M48" s="527">
        <v>27</v>
      </c>
      <c r="N48" s="528">
        <v>39</v>
      </c>
      <c r="O48" s="561"/>
      <c r="P48" s="554">
        <f>SUM(C48:N48)/$O$47</f>
        <v>48</v>
      </c>
      <c r="Q48" s="720" t="s">
        <v>29</v>
      </c>
      <c r="R48" s="721" t="s">
        <v>29</v>
      </c>
    </row>
    <row r="49" spans="1:18" s="524" customFormat="1" ht="20.25" customHeight="1" x14ac:dyDescent="0.25">
      <c r="A49" s="538"/>
      <c r="B49" s="566" t="s">
        <v>140</v>
      </c>
      <c r="C49" s="550">
        <f>C48/C47</f>
        <v>4.050124619219053E-4</v>
      </c>
      <c r="D49" s="530">
        <f t="shared" ref="D49:N49" si="18">D48/D47</f>
        <v>3.6321371494987652E-4</v>
      </c>
      <c r="E49" s="529">
        <f t="shared" si="18"/>
        <v>1.2012974011932887E-3</v>
      </c>
      <c r="F49" s="530">
        <f t="shared" si="18"/>
        <v>1.3639390559937097E-4</v>
      </c>
      <c r="G49" s="530">
        <f t="shared" si="18"/>
        <v>9.6153075696508848E-5</v>
      </c>
      <c r="H49" s="530">
        <f t="shared" si="18"/>
        <v>6.4571327102200268E-5</v>
      </c>
      <c r="I49" s="530">
        <f t="shared" si="18"/>
        <v>2.4681201151789388E-5</v>
      </c>
      <c r="J49" s="530">
        <f t="shared" si="18"/>
        <v>1.665669421220305E-3</v>
      </c>
      <c r="K49" s="530">
        <f t="shared" si="18"/>
        <v>2.8323339240772662E-4</v>
      </c>
      <c r="L49" s="605">
        <f t="shared" si="18"/>
        <v>3.2698331731115075E-5</v>
      </c>
      <c r="M49" s="530">
        <f t="shared" si="18"/>
        <v>2.1613140789600077E-4</v>
      </c>
      <c r="N49" s="531">
        <f t="shared" si="18"/>
        <v>3.0901124325523539E-4</v>
      </c>
      <c r="O49" s="562"/>
      <c r="P49" s="555">
        <f>SUM(C49:N49)/$O$47</f>
        <v>3.9983890701044355E-4</v>
      </c>
      <c r="Q49" s="720" t="s">
        <v>29</v>
      </c>
      <c r="R49" s="721" t="s">
        <v>29</v>
      </c>
    </row>
    <row r="50" spans="1:18" s="524" customFormat="1" ht="20.25" customHeight="1" thickBot="1" x14ac:dyDescent="0.3">
      <c r="A50" s="539"/>
      <c r="B50" s="567" t="s">
        <v>141</v>
      </c>
      <c r="C50" s="551">
        <f>100%-C49</f>
        <v>0.99959498753807807</v>
      </c>
      <c r="D50" s="533">
        <f t="shared" ref="D50:N50" si="19">100%-D49</f>
        <v>0.99963678628505015</v>
      </c>
      <c r="E50" s="532">
        <f t="shared" si="19"/>
        <v>0.99879870259880676</v>
      </c>
      <c r="F50" s="533">
        <f t="shared" si="19"/>
        <v>0.99986360609440061</v>
      </c>
      <c r="G50" s="533">
        <f t="shared" si="19"/>
        <v>0.99990384692430345</v>
      </c>
      <c r="H50" s="533">
        <f t="shared" si="19"/>
        <v>0.99993542867289775</v>
      </c>
      <c r="I50" s="533">
        <f t="shared" si="19"/>
        <v>0.99997531879884816</v>
      </c>
      <c r="J50" s="533">
        <f t="shared" si="19"/>
        <v>0.99833433057877974</v>
      </c>
      <c r="K50" s="533">
        <f t="shared" si="19"/>
        <v>0.99971676660759223</v>
      </c>
      <c r="L50" s="606">
        <f t="shared" si="19"/>
        <v>0.99996730166826886</v>
      </c>
      <c r="M50" s="533">
        <f t="shared" si="19"/>
        <v>0.999783868592104</v>
      </c>
      <c r="N50" s="534">
        <f t="shared" si="19"/>
        <v>0.99969098875674478</v>
      </c>
      <c r="O50" s="563"/>
      <c r="P50" s="556">
        <f>SUM(C50:N50)/$O$47</f>
        <v>0.99960016109298966</v>
      </c>
      <c r="Q50" s="722" t="s">
        <v>29</v>
      </c>
      <c r="R50" s="723" t="s">
        <v>29</v>
      </c>
    </row>
    <row r="51" spans="1:18" ht="12.75" thickTop="1" x14ac:dyDescent="0.2"/>
    <row r="53" spans="1:18" x14ac:dyDescent="0.2">
      <c r="B53" s="525" t="s">
        <v>76</v>
      </c>
      <c r="C53" s="436" t="s">
        <v>140</v>
      </c>
    </row>
    <row r="54" spans="1:18" hidden="1" outlineLevel="1" x14ac:dyDescent="0.2">
      <c r="B54" s="774">
        <f>I31</f>
        <v>41305</v>
      </c>
      <c r="C54" s="775">
        <f>I34</f>
        <v>2.5220680958385876E-4</v>
      </c>
    </row>
    <row r="55" spans="1:18" collapsed="1" x14ac:dyDescent="0.2">
      <c r="B55" s="774">
        <f>J31</f>
        <v>41333</v>
      </c>
      <c r="C55" s="775">
        <f>J34</f>
        <v>1.0565399824916231E-4</v>
      </c>
    </row>
    <row r="56" spans="1:18" x14ac:dyDescent="0.2">
      <c r="B56" s="774">
        <f>K31</f>
        <v>41364</v>
      </c>
      <c r="C56" s="775">
        <f>K34</f>
        <v>9.0135563888087689E-5</v>
      </c>
    </row>
    <row r="57" spans="1:18" x14ac:dyDescent="0.2">
      <c r="B57" s="774">
        <f>L31</f>
        <v>41394</v>
      </c>
      <c r="C57" s="775">
        <f>L34</f>
        <v>1.7068525638722196E-4</v>
      </c>
    </row>
    <row r="58" spans="1:18" x14ac:dyDescent="0.2">
      <c r="B58" s="774">
        <f>M31</f>
        <v>41425</v>
      </c>
      <c r="C58" s="775">
        <f>M34</f>
        <v>1.7920665215092783E-4</v>
      </c>
    </row>
    <row r="59" spans="1:18" x14ac:dyDescent="0.2">
      <c r="B59" s="774">
        <f>N31</f>
        <v>41455</v>
      </c>
      <c r="C59" s="775">
        <f>N34</f>
        <v>2.8460635383684943E-4</v>
      </c>
    </row>
    <row r="60" spans="1:18" x14ac:dyDescent="0.2">
      <c r="B60" s="774">
        <f>C26</f>
        <v>41486</v>
      </c>
      <c r="C60" s="775">
        <f>C29</f>
        <v>2.402156602816751E-4</v>
      </c>
    </row>
    <row r="61" spans="1:18" x14ac:dyDescent="0.2">
      <c r="B61" s="774">
        <f>D26</f>
        <v>41517</v>
      </c>
      <c r="C61" s="775">
        <f>D29</f>
        <v>1.6437168921796432E-4</v>
      </c>
    </row>
    <row r="62" spans="1:18" x14ac:dyDescent="0.2">
      <c r="B62" s="774">
        <f>E26</f>
        <v>41547</v>
      </c>
      <c r="C62" s="775">
        <f>E29</f>
        <v>6.1418403844069511E-4</v>
      </c>
    </row>
    <row r="63" spans="1:18" x14ac:dyDescent="0.2">
      <c r="B63" s="774">
        <f>F26</f>
        <v>41578</v>
      </c>
      <c r="C63" s="775">
        <f>F29</f>
        <v>7.7721846164969133E-4</v>
      </c>
    </row>
    <row r="64" spans="1:18" x14ac:dyDescent="0.2">
      <c r="B64" s="774">
        <f>G26</f>
        <v>41608</v>
      </c>
      <c r="C64" s="775">
        <f>G29</f>
        <v>1.1805410510447789E-4</v>
      </c>
    </row>
    <row r="65" spans="2:3" x14ac:dyDescent="0.2">
      <c r="B65" s="774">
        <f>H26</f>
        <v>41609</v>
      </c>
      <c r="C65" s="775">
        <f>H29</f>
        <v>3.8253456473031315E-4</v>
      </c>
    </row>
    <row r="66" spans="2:3" x14ac:dyDescent="0.2">
      <c r="B66" s="774">
        <f>I26</f>
        <v>41670</v>
      </c>
      <c r="C66" s="775">
        <f>I29</f>
        <v>2.1903494824285298E-4</v>
      </c>
    </row>
    <row r="67" spans="2:3" hidden="1" outlineLevel="1" x14ac:dyDescent="0.2">
      <c r="B67" s="774">
        <f>J26</f>
        <v>41698</v>
      </c>
      <c r="C67" s="775">
        <f>J29</f>
        <v>1.9171079057878402E-4</v>
      </c>
    </row>
    <row r="68" spans="2:3" hidden="1" outlineLevel="1" x14ac:dyDescent="0.2">
      <c r="B68" s="774">
        <f>K26</f>
        <v>41729</v>
      </c>
      <c r="C68" s="775">
        <f>K29</f>
        <v>2.9150535185606925E-4</v>
      </c>
    </row>
    <row r="69" spans="2:3" hidden="1" outlineLevel="1" x14ac:dyDescent="0.2">
      <c r="B69" s="774">
        <f>L26</f>
        <v>41759</v>
      </c>
      <c r="C69" s="775">
        <f>L29</f>
        <v>2.8971074193110319E-4</v>
      </c>
    </row>
    <row r="70" spans="2:3" hidden="1" outlineLevel="1" x14ac:dyDescent="0.2">
      <c r="B70" s="774">
        <f>M26</f>
        <v>41790</v>
      </c>
      <c r="C70" s="775">
        <f>M29</f>
        <v>2.2461209491208683E-4</v>
      </c>
    </row>
    <row r="71" spans="2:3" hidden="1" outlineLevel="1" x14ac:dyDescent="0.2">
      <c r="B71" s="774">
        <f>N26</f>
        <v>41820</v>
      </c>
      <c r="C71" s="775">
        <f>N29</f>
        <v>2.6431135878064358E-4</v>
      </c>
    </row>
    <row r="72" spans="2:3" collapsed="1" x14ac:dyDescent="0.2">
      <c r="B72" s="774">
        <v>41851</v>
      </c>
    </row>
    <row r="73" spans="2:3" x14ac:dyDescent="0.2">
      <c r="B73" s="774">
        <v>41882</v>
      </c>
    </row>
    <row r="74" spans="2:3" x14ac:dyDescent="0.2">
      <c r="B74" s="774">
        <v>41912</v>
      </c>
    </row>
    <row r="75" spans="2:3" x14ac:dyDescent="0.2">
      <c r="B75" s="774">
        <v>41943</v>
      </c>
    </row>
    <row r="76" spans="2:3" x14ac:dyDescent="0.2">
      <c r="B76" s="774">
        <v>41973</v>
      </c>
    </row>
    <row r="77" spans="2:3" x14ac:dyDescent="0.2">
      <c r="B77" s="774">
        <v>41974</v>
      </c>
    </row>
    <row r="78" spans="2:3" x14ac:dyDescent="0.2">
      <c r="B78" s="774">
        <v>42035</v>
      </c>
    </row>
    <row r="79" spans="2:3" x14ac:dyDescent="0.2">
      <c r="B79" s="774">
        <v>42063</v>
      </c>
    </row>
    <row r="80" spans="2:3" x14ac:dyDescent="0.2">
      <c r="B80" s="774">
        <v>42094</v>
      </c>
    </row>
    <row r="81" spans="2:2" x14ac:dyDescent="0.2">
      <c r="B81" s="774">
        <v>42124</v>
      </c>
    </row>
    <row r="82" spans="2:2" x14ac:dyDescent="0.2">
      <c r="B82" s="774">
        <v>42155</v>
      </c>
    </row>
    <row r="83" spans="2:2" x14ac:dyDescent="0.2">
      <c r="B83" s="774">
        <v>42185</v>
      </c>
    </row>
  </sheetData>
  <sheetProtection sheet="1" objects="1" scenarios="1"/>
  <conditionalFormatting sqref="Q26:R1048576">
    <cfRule type="cellIs" dxfId="5" priority="6" stopIfTrue="1" operator="lessThan">
      <formula>0</formula>
    </cfRule>
  </conditionalFormatting>
  <conditionalFormatting sqref="Q21:R25">
    <cfRule type="cellIs" dxfId="4" priority="5" stopIfTrue="1" operator="lessThan">
      <formula>0</formula>
    </cfRule>
  </conditionalFormatting>
  <conditionalFormatting sqref="Q16:R20">
    <cfRule type="cellIs" dxfId="3" priority="4" stopIfTrue="1" operator="lessThan">
      <formula>0</formula>
    </cfRule>
  </conditionalFormatting>
  <conditionalFormatting sqref="Q11:R15">
    <cfRule type="cellIs" dxfId="2" priority="3" stopIfTrue="1" operator="lessThan">
      <formula>0</formula>
    </cfRule>
  </conditionalFormatting>
  <conditionalFormatting sqref="Q6:R10">
    <cfRule type="cellIs" dxfId="1" priority="2" stopIfTrue="1" operator="lessThan">
      <formula>0</formula>
    </cfRule>
  </conditionalFormatting>
  <conditionalFormatting sqref="Q1:R5">
    <cfRule type="cellIs" dxfId="0"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114</v>
      </c>
      <c r="B1" s="308" t="s">
        <v>111</v>
      </c>
      <c r="C1" s="309" t="s">
        <v>113</v>
      </c>
    </row>
    <row r="2" spans="1:3" ht="30" x14ac:dyDescent="0.25">
      <c r="A2" s="308" t="s">
        <v>110</v>
      </c>
      <c r="B2" s="310" t="s">
        <v>112</v>
      </c>
      <c r="C2" s="309" t="s">
        <v>115</v>
      </c>
    </row>
    <row r="3" spans="1:3" x14ac:dyDescent="0.25">
      <c r="A3" s="308" t="s">
        <v>303</v>
      </c>
      <c r="B3" s="1208" t="s">
        <v>304</v>
      </c>
      <c r="C3" s="309" t="s">
        <v>305</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FY Comp</vt:lpstr>
      <vt:lpstr>PR Processing Table</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2018-06-04T12:47:35Z</cp:lastPrinted>
  <dcterms:created xsi:type="dcterms:W3CDTF">2009-03-26T16:04:32Z</dcterms:created>
  <dcterms:modified xsi:type="dcterms:W3CDTF">2018-06-07T12:06:47Z</dcterms:modified>
</cp:coreProperties>
</file>