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T:\PMO\Metrics\Moved to SharePoint PMO\Monthly Reports\FY 1920\"/>
    </mc:Choice>
  </mc:AlternateContent>
  <xr:revisionPtr revIDLastSave="0" documentId="13_ncr:1_{121C3628-D5B7-4F6C-AAFC-6088FF1C28AC}" xr6:coauthVersionLast="45" xr6:coauthVersionMax="45" xr10:uidLastSave="{00000000-0000-0000-0000-000000000000}"/>
  <bookViews>
    <workbookView xWindow="-120" yWindow="-120" windowWidth="29040" windowHeight="15840"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Payrolls Processed" sheetId="21" r:id="rId6"/>
    <sheet name="Tickets" sheetId="6"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Table'!$A$1:$R$30</definedName>
    <definedName name="_xlnm.Print_Area" localSheetId="1">'Summary Data'!$A$10:$LG$71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O71" i="1" l="1"/>
  <c r="KO70" i="1"/>
  <c r="KO69" i="1"/>
  <c r="KO68" i="1"/>
  <c r="KO67" i="1"/>
  <c r="KO65" i="1"/>
  <c r="KO64" i="1"/>
  <c r="KO63" i="1"/>
  <c r="KO62" i="1"/>
  <c r="KO61" i="1"/>
  <c r="KO60" i="1"/>
  <c r="KO59" i="1"/>
  <c r="KO58" i="1"/>
  <c r="KO57" i="1"/>
  <c r="KO56" i="1"/>
  <c r="KO55" i="1"/>
  <c r="KO54" i="1"/>
  <c r="KO53" i="1"/>
  <c r="KO52" i="1"/>
  <c r="EH37" i="1" l="1"/>
  <c r="EH38" i="1" l="1"/>
  <c r="KM15" i="1" l="1"/>
  <c r="EH52" i="1"/>
  <c r="PG57" i="1" l="1"/>
  <c r="PG56" i="1"/>
  <c r="LE13" i="1" l="1"/>
  <c r="LE71" i="1"/>
  <c r="LE70" i="1"/>
  <c r="LE69" i="1"/>
  <c r="LE68" i="1"/>
  <c r="LE67" i="1"/>
  <c r="LE65" i="1"/>
  <c r="LE64" i="1"/>
  <c r="LE63" i="1"/>
  <c r="LE62" i="1"/>
  <c r="LE61" i="1"/>
  <c r="LE60" i="1"/>
  <c r="LE59" i="1"/>
  <c r="LE58" i="1"/>
  <c r="LE57" i="1"/>
  <c r="LE56" i="1"/>
  <c r="LE55" i="1"/>
  <c r="LE54" i="1"/>
  <c r="LE53" i="1"/>
  <c r="LE48" i="1"/>
  <c r="LE45" i="1"/>
  <c r="LE42" i="1"/>
  <c r="LE38" i="1"/>
  <c r="LE37" i="1"/>
  <c r="LE33" i="1"/>
  <c r="LE32" i="1"/>
  <c r="LE30" i="1"/>
  <c r="LE29" i="1"/>
  <c r="LE28" i="1"/>
  <c r="LE27" i="1"/>
  <c r="LE26" i="1"/>
  <c r="LE25" i="1"/>
  <c r="LE24" i="1"/>
  <c r="LE23" i="1"/>
  <c r="LE17" i="1"/>
  <c r="LE16" i="1"/>
  <c r="LE15" i="1"/>
  <c r="LE10" i="1"/>
  <c r="LE7" i="1"/>
  <c r="LE6" i="1"/>
  <c r="LE5" i="1"/>
  <c r="LD71" i="1"/>
  <c r="LD70" i="1"/>
  <c r="LD69" i="1"/>
  <c r="LD68" i="1"/>
  <c r="LD67" i="1"/>
  <c r="LD65" i="1"/>
  <c r="LD64" i="1"/>
  <c r="LD63" i="1"/>
  <c r="LD62" i="1"/>
  <c r="LD61" i="1"/>
  <c r="LD60" i="1"/>
  <c r="LD59" i="1"/>
  <c r="LD58" i="1"/>
  <c r="LD57" i="1"/>
  <c r="LD56" i="1"/>
  <c r="LD55" i="1"/>
  <c r="LD54" i="1"/>
  <c r="LD53" i="1"/>
  <c r="LD52" i="1"/>
  <c r="LD50" i="1"/>
  <c r="LD49" i="1"/>
  <c r="LD48" i="1"/>
  <c r="LD46" i="1"/>
  <c r="LD45" i="1"/>
  <c r="LD43" i="1"/>
  <c r="LD42" i="1"/>
  <c r="LD39" i="1"/>
  <c r="LD38" i="1"/>
  <c r="LD37" i="1"/>
  <c r="LD35" i="1"/>
  <c r="LD34" i="1"/>
  <c r="LD33" i="1"/>
  <c r="LD32" i="1"/>
  <c r="LD30" i="1"/>
  <c r="LD29" i="1"/>
  <c r="LD28" i="1"/>
  <c r="LD27" i="1"/>
  <c r="LD26" i="1"/>
  <c r="LD25" i="1"/>
  <c r="LD24" i="1"/>
  <c r="LD23" i="1"/>
  <c r="LD22" i="1"/>
  <c r="LD20" i="1"/>
  <c r="LD17" i="1"/>
  <c r="LD16" i="1"/>
  <c r="LD15" i="1"/>
  <c r="LD13" i="1"/>
  <c r="LD11" i="1"/>
  <c r="LD10" i="1"/>
  <c r="LD7" i="1"/>
  <c r="LD6" i="1"/>
  <c r="LD5" i="1"/>
  <c r="LE52" i="1" l="1"/>
  <c r="EH50" i="1"/>
  <c r="LE50" i="1" s="1"/>
  <c r="EH39" i="1"/>
  <c r="EH22" i="1"/>
  <c r="EH18" i="1"/>
  <c r="LE18" i="1" s="1"/>
  <c r="EH40" i="1" l="1"/>
  <c r="LE40" i="1" s="1"/>
  <c r="LE39" i="1"/>
  <c r="EH49" i="1"/>
  <c r="LE49" i="1" s="1"/>
  <c r="LE22" i="1"/>
  <c r="EH19" i="1"/>
  <c r="LE19" i="1" s="1"/>
  <c r="EH34" i="1"/>
  <c r="LE34" i="1" s="1"/>
  <c r="EH46" i="1"/>
  <c r="LE46" i="1" s="1"/>
  <c r="EG38" i="1"/>
  <c r="EG37" i="1"/>
  <c r="EG5" i="1"/>
  <c r="PF57" i="1" l="1"/>
  <c r="PF56" i="1"/>
  <c r="EG52" i="1" l="1"/>
  <c r="EG50" i="1"/>
  <c r="EG39" i="1"/>
  <c r="EG34" i="1"/>
  <c r="EG22" i="1"/>
  <c r="EG49" i="1" s="1"/>
  <c r="EG19" i="1"/>
  <c r="EG18" i="1"/>
  <c r="EG46" i="1" l="1"/>
  <c r="EG40" i="1"/>
  <c r="EF45" i="1"/>
  <c r="EF38" i="1"/>
  <c r="EF37" i="1"/>
  <c r="EF5" i="1"/>
  <c r="EF50" i="1" l="1"/>
  <c r="EF52" i="1"/>
  <c r="PE57" i="1" l="1"/>
  <c r="PE56" i="1"/>
  <c r="EF39" i="1" l="1"/>
  <c r="EF34" i="1"/>
  <c r="EF22" i="1"/>
  <c r="EF49" i="1" s="1"/>
  <c r="EF19" i="1"/>
  <c r="EF18" i="1"/>
  <c r="EF40" i="1" l="1"/>
  <c r="EF46" i="1"/>
  <c r="EE5" i="1"/>
  <c r="EE38" i="1"/>
  <c r="EE37" i="1"/>
  <c r="PD57" i="1" l="1"/>
  <c r="PD56" i="1"/>
  <c r="EE52" i="1" l="1"/>
  <c r="EE50" i="1"/>
  <c r="EE39" i="1"/>
  <c r="EE34" i="1"/>
  <c r="EE22" i="1"/>
  <c r="EE49" i="1" s="1"/>
  <c r="EE19" i="1"/>
  <c r="EE18" i="1"/>
  <c r="EE46" i="1" l="1"/>
  <c r="EE40" i="1"/>
  <c r="ED5" i="1"/>
  <c r="ED38" i="1"/>
  <c r="ED37" i="1"/>
  <c r="ED11" i="1" l="1"/>
  <c r="PC57" i="1" l="1"/>
  <c r="PC56" i="1"/>
  <c r="D3" i="23" l="1"/>
  <c r="E3" i="23"/>
  <c r="F3" i="23"/>
  <c r="G3" i="23"/>
  <c r="H3" i="23"/>
  <c r="I3" i="23"/>
  <c r="J3" i="23"/>
  <c r="K3" i="23"/>
  <c r="L3" i="23"/>
  <c r="M3" i="23"/>
  <c r="N3" i="23"/>
  <c r="C3" i="23"/>
  <c r="C2" i="23"/>
  <c r="C4" i="23" l="1"/>
  <c r="C5" i="23" s="1"/>
  <c r="ED52" i="1"/>
  <c r="ED50" i="1"/>
  <c r="ED34" i="1"/>
  <c r="ED22" i="1"/>
  <c r="ED49" i="1" s="1"/>
  <c r="ED19" i="1"/>
  <c r="ED18" i="1"/>
  <c r="ED39" i="1" l="1"/>
  <c r="ED46" i="1" l="1"/>
  <c r="ED40" i="1"/>
  <c r="PB57" i="1" l="1"/>
  <c r="PB56" i="1"/>
  <c r="EA5" i="1" l="1"/>
  <c r="EA37" i="1"/>
  <c r="EA38" i="1"/>
  <c r="EA11" i="1" s="1"/>
  <c r="EA52" i="1" l="1"/>
  <c r="EA50" i="1"/>
  <c r="EA39" i="1"/>
  <c r="EA34" i="1"/>
  <c r="EA22" i="1"/>
  <c r="EA19" i="1"/>
  <c r="EA18" i="1"/>
  <c r="EA49" i="1" l="1"/>
  <c r="EA46" i="1"/>
  <c r="EA40" i="1"/>
  <c r="EA35" i="1"/>
  <c r="EA20" i="1"/>
  <c r="EA43" i="1"/>
  <c r="DZ38" i="1"/>
  <c r="DZ5" i="1"/>
  <c r="DZ37" i="1" l="1"/>
  <c r="DZ11" i="1" s="1"/>
  <c r="PA57" i="1" l="1"/>
  <c r="PA56" i="1"/>
  <c r="EO11" i="1" l="1"/>
  <c r="N2" i="23" s="1"/>
  <c r="N4" i="23" s="1"/>
  <c r="N5" i="23" s="1"/>
  <c r="EN11" i="1"/>
  <c r="M2" i="23" s="1"/>
  <c r="M4" i="23" s="1"/>
  <c r="M5" i="23" s="1"/>
  <c r="EM11" i="1"/>
  <c r="L2" i="23" s="1"/>
  <c r="L4" i="23" s="1"/>
  <c r="L5" i="23" s="1"/>
  <c r="DZ52" i="1" l="1"/>
  <c r="DZ50" i="1"/>
  <c r="DZ43" i="1"/>
  <c r="DZ35" i="1"/>
  <c r="DZ34" i="1"/>
  <c r="DZ22" i="1"/>
  <c r="DZ49" i="1" s="1"/>
  <c r="DZ20" i="1"/>
  <c r="DZ19" i="1"/>
  <c r="DZ18" i="1"/>
  <c r="DZ39" i="1" l="1"/>
  <c r="DY38" i="1"/>
  <c r="DY5" i="1"/>
  <c r="DY37" i="1"/>
  <c r="DY39" i="1" s="1"/>
  <c r="DZ40" i="1" l="1"/>
  <c r="DZ46" i="1"/>
  <c r="AH69" i="22"/>
  <c r="AH68" i="22"/>
  <c r="AH67" i="22"/>
  <c r="AH66" i="22"/>
  <c r="AH65" i="22"/>
  <c r="AH64" i="22"/>
  <c r="AH49" i="22"/>
  <c r="AH42" i="22"/>
  <c r="AH41" i="22"/>
  <c r="AH40" i="22"/>
  <c r="AH39" i="22"/>
  <c r="AH34" i="22"/>
  <c r="AH33" i="22"/>
  <c r="AH32" i="22"/>
  <c r="AH31" i="22"/>
  <c r="AH30" i="22"/>
  <c r="AH29" i="22"/>
  <c r="AH28" i="22"/>
  <c r="AH20" i="22"/>
  <c r="AH19" i="22"/>
  <c r="AH18" i="22"/>
  <c r="AH16" i="22"/>
  <c r="AH15" i="22"/>
  <c r="AH14" i="22"/>
  <c r="AH13" i="22"/>
  <c r="AH11" i="22"/>
  <c r="AH9" i="22"/>
  <c r="AH8" i="22"/>
  <c r="OZ57" i="1" l="1"/>
  <c r="OZ56" i="1"/>
  <c r="DY18" i="1" l="1"/>
  <c r="DY52" i="1"/>
  <c r="DY50" i="1"/>
  <c r="DY34" i="1"/>
  <c r="DY22" i="1"/>
  <c r="DY49" i="1" s="1"/>
  <c r="DY19" i="1"/>
  <c r="DY11" i="1"/>
  <c r="DY35" i="1" s="1"/>
  <c r="DY46" i="1" l="1"/>
  <c r="DY40" i="1"/>
  <c r="DY20" i="1"/>
  <c r="DY43" i="1"/>
  <c r="DX37" i="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KZ71" i="1"/>
  <c r="KX71" i="1"/>
  <c r="KV71" i="1"/>
  <c r="KT71" i="1"/>
  <c r="KU71" i="1" s="1"/>
  <c r="KR71" i="1"/>
  <c r="KS71" i="1" s="1"/>
  <c r="KP71" i="1"/>
  <c r="KQ71" i="1" s="1"/>
  <c r="KN71" i="1"/>
  <c r="KL71" i="1"/>
  <c r="KM71" i="1" s="1"/>
  <c r="KJ71" i="1"/>
  <c r="KK71" i="1" s="1"/>
  <c r="KH71" i="1"/>
  <c r="KI71" i="1" s="1"/>
  <c r="KF71" i="1"/>
  <c r="KG71" i="1" s="1"/>
  <c r="LB70" i="1"/>
  <c r="KZ70" i="1"/>
  <c r="LA70" i="1" s="1"/>
  <c r="KX70" i="1"/>
  <c r="KY70" i="1" s="1"/>
  <c r="KV70" i="1"/>
  <c r="KT70" i="1"/>
  <c r="KU70" i="1" s="1"/>
  <c r="KR70" i="1"/>
  <c r="KS70" i="1" s="1"/>
  <c r="KP70" i="1"/>
  <c r="KQ70" i="1" s="1"/>
  <c r="KN70" i="1"/>
  <c r="KL70" i="1"/>
  <c r="KM70" i="1" s="1"/>
  <c r="KJ70" i="1"/>
  <c r="KK70" i="1" s="1"/>
  <c r="KH70" i="1"/>
  <c r="KF70" i="1"/>
  <c r="KG70" i="1" s="1"/>
  <c r="LB69" i="1"/>
  <c r="KZ69" i="1"/>
  <c r="KX69" i="1"/>
  <c r="KV69" i="1"/>
  <c r="KT69" i="1"/>
  <c r="KU69" i="1" s="1"/>
  <c r="KR69" i="1"/>
  <c r="KS69" i="1" s="1"/>
  <c r="KP69" i="1"/>
  <c r="KQ69" i="1" s="1"/>
  <c r="KN69" i="1"/>
  <c r="KL69" i="1"/>
  <c r="KM69" i="1" s="1"/>
  <c r="KJ69" i="1"/>
  <c r="KK69" i="1" s="1"/>
  <c r="KH69" i="1"/>
  <c r="KI69" i="1" s="1"/>
  <c r="KF69" i="1"/>
  <c r="KG69" i="1" s="1"/>
  <c r="LB68" i="1"/>
  <c r="KZ68" i="1"/>
  <c r="LA68" i="1" s="1"/>
  <c r="KX68" i="1"/>
  <c r="KY68" i="1" s="1"/>
  <c r="KV68" i="1"/>
  <c r="KT68" i="1"/>
  <c r="KU68" i="1" s="1"/>
  <c r="KR68" i="1"/>
  <c r="KS68" i="1" s="1"/>
  <c r="KP68" i="1"/>
  <c r="KQ68" i="1" s="1"/>
  <c r="KN68" i="1"/>
  <c r="KL68" i="1"/>
  <c r="KM68" i="1" s="1"/>
  <c r="KJ68" i="1"/>
  <c r="KK68" i="1" s="1"/>
  <c r="KH68" i="1"/>
  <c r="KF68" i="1"/>
  <c r="KG68" i="1" s="1"/>
  <c r="LB67" i="1"/>
  <c r="KZ67" i="1"/>
  <c r="KX67" i="1"/>
  <c r="KV67" i="1"/>
  <c r="KT67" i="1"/>
  <c r="KU67" i="1" s="1"/>
  <c r="KR67" i="1"/>
  <c r="KS67" i="1" s="1"/>
  <c r="KP67" i="1"/>
  <c r="KQ67" i="1" s="1"/>
  <c r="KN67" i="1"/>
  <c r="KL67" i="1"/>
  <c r="KM67" i="1" s="1"/>
  <c r="KJ67" i="1"/>
  <c r="KK67" i="1" s="1"/>
  <c r="KH67" i="1"/>
  <c r="KI67" i="1" s="1"/>
  <c r="KF67" i="1"/>
  <c r="KG67" i="1" s="1"/>
  <c r="LB65" i="1"/>
  <c r="KZ65" i="1"/>
  <c r="KX65" i="1"/>
  <c r="KV65" i="1"/>
  <c r="KT65" i="1"/>
  <c r="KU65" i="1" s="1"/>
  <c r="KR65" i="1"/>
  <c r="KS65" i="1" s="1"/>
  <c r="KP65" i="1"/>
  <c r="KQ65" i="1" s="1"/>
  <c r="KN65" i="1"/>
  <c r="KL65" i="1"/>
  <c r="KM65" i="1" s="1"/>
  <c r="KJ65" i="1"/>
  <c r="KK65" i="1" s="1"/>
  <c r="KH65" i="1"/>
  <c r="KI65" i="1" s="1"/>
  <c r="KF65" i="1"/>
  <c r="LB64" i="1"/>
  <c r="KZ64" i="1"/>
  <c r="KX64" i="1"/>
  <c r="KV64" i="1"/>
  <c r="KT64" i="1"/>
  <c r="KU64" i="1" s="1"/>
  <c r="KR64" i="1"/>
  <c r="KS64" i="1" s="1"/>
  <c r="KP64" i="1"/>
  <c r="KQ64" i="1" s="1"/>
  <c r="KN64" i="1"/>
  <c r="KL64" i="1"/>
  <c r="KM64" i="1" s="1"/>
  <c r="KJ64" i="1"/>
  <c r="KK64" i="1" s="1"/>
  <c r="KH64" i="1"/>
  <c r="KI64" i="1" s="1"/>
  <c r="KF64" i="1"/>
  <c r="KG64" i="1" s="1"/>
  <c r="LB63" i="1"/>
  <c r="KZ63" i="1"/>
  <c r="LA63" i="1" s="1"/>
  <c r="KX63" i="1"/>
  <c r="KV63" i="1"/>
  <c r="KT63" i="1"/>
  <c r="KU63" i="1" s="1"/>
  <c r="KR63" i="1"/>
  <c r="KS63" i="1" s="1"/>
  <c r="KP63" i="1"/>
  <c r="KQ63" i="1" s="1"/>
  <c r="KN63" i="1"/>
  <c r="KL63" i="1"/>
  <c r="KM63" i="1" s="1"/>
  <c r="KJ63" i="1"/>
  <c r="KK63" i="1" s="1"/>
  <c r="KH63" i="1"/>
  <c r="KF63" i="1"/>
  <c r="LB62" i="1"/>
  <c r="KZ62" i="1"/>
  <c r="KX62" i="1"/>
  <c r="KV62" i="1"/>
  <c r="KT62" i="1"/>
  <c r="KU62" i="1" s="1"/>
  <c r="KR62" i="1"/>
  <c r="KS62" i="1" s="1"/>
  <c r="KP62" i="1"/>
  <c r="KQ62" i="1" s="1"/>
  <c r="KN62" i="1"/>
  <c r="KL62" i="1"/>
  <c r="KM62" i="1" s="1"/>
  <c r="KJ62" i="1"/>
  <c r="KK62" i="1" s="1"/>
  <c r="KH62" i="1"/>
  <c r="KI62" i="1" s="1"/>
  <c r="KF62" i="1"/>
  <c r="LB61" i="1"/>
  <c r="KZ61" i="1"/>
  <c r="KX61" i="1"/>
  <c r="KV61" i="1"/>
  <c r="KT61" i="1"/>
  <c r="KU61" i="1" s="1"/>
  <c r="KR61" i="1"/>
  <c r="KS61" i="1" s="1"/>
  <c r="KP61" i="1"/>
  <c r="KQ61" i="1" s="1"/>
  <c r="KN61" i="1"/>
  <c r="KL61" i="1"/>
  <c r="KM61" i="1" s="1"/>
  <c r="KJ61" i="1"/>
  <c r="KK61" i="1" s="1"/>
  <c r="KH61" i="1"/>
  <c r="KI61" i="1" s="1"/>
  <c r="KF61" i="1"/>
  <c r="LB60" i="1"/>
  <c r="KZ60" i="1"/>
  <c r="KX60" i="1"/>
  <c r="KV60" i="1"/>
  <c r="KT60" i="1"/>
  <c r="KU60" i="1" s="1"/>
  <c r="KR60" i="1"/>
  <c r="KS60" i="1" s="1"/>
  <c r="KP60" i="1"/>
  <c r="KQ60" i="1" s="1"/>
  <c r="KN60" i="1"/>
  <c r="KL60" i="1"/>
  <c r="KM60" i="1" s="1"/>
  <c r="KJ60" i="1"/>
  <c r="KK60" i="1" s="1"/>
  <c r="KH60" i="1"/>
  <c r="KF60" i="1"/>
  <c r="LB59" i="1"/>
  <c r="KZ59" i="1"/>
  <c r="KX59" i="1"/>
  <c r="KV59" i="1"/>
  <c r="KT59" i="1"/>
  <c r="KU59" i="1" s="1"/>
  <c r="KR59" i="1"/>
  <c r="KS59" i="1" s="1"/>
  <c r="KP59" i="1"/>
  <c r="KQ59" i="1" s="1"/>
  <c r="KN59" i="1"/>
  <c r="KL59" i="1"/>
  <c r="KM59" i="1" s="1"/>
  <c r="KJ59" i="1"/>
  <c r="KK59" i="1" s="1"/>
  <c r="KH59" i="1"/>
  <c r="KI59" i="1" s="1"/>
  <c r="KF59" i="1"/>
  <c r="KG59" i="1" s="1"/>
  <c r="LB58" i="1"/>
  <c r="KZ58" i="1"/>
  <c r="KX58" i="1"/>
  <c r="KV58" i="1"/>
  <c r="KT58" i="1"/>
  <c r="KU58" i="1" s="1"/>
  <c r="KR58" i="1"/>
  <c r="KS58" i="1" s="1"/>
  <c r="KP58" i="1"/>
  <c r="KQ58" i="1" s="1"/>
  <c r="KN58" i="1"/>
  <c r="KL58" i="1"/>
  <c r="KM58" i="1" s="1"/>
  <c r="KJ58" i="1"/>
  <c r="KK58" i="1" s="1"/>
  <c r="KH58" i="1"/>
  <c r="KI58" i="1" s="1"/>
  <c r="KF58" i="1"/>
  <c r="LB57" i="1"/>
  <c r="KZ57" i="1"/>
  <c r="KX57" i="1"/>
  <c r="KY57" i="1" s="1"/>
  <c r="KV57" i="1"/>
  <c r="KT57" i="1"/>
  <c r="KU57" i="1" s="1"/>
  <c r="KR57" i="1"/>
  <c r="KS57" i="1" s="1"/>
  <c r="KP57" i="1"/>
  <c r="KQ57" i="1" s="1"/>
  <c r="KN57" i="1"/>
  <c r="KL57" i="1"/>
  <c r="KM57" i="1" s="1"/>
  <c r="KJ57" i="1"/>
  <c r="KK57" i="1" s="1"/>
  <c r="KH57" i="1"/>
  <c r="KF57" i="1"/>
  <c r="LB56" i="1"/>
  <c r="KZ56" i="1"/>
  <c r="KX56" i="1"/>
  <c r="KY56" i="1" s="1"/>
  <c r="KV56" i="1"/>
  <c r="KT56" i="1"/>
  <c r="KU56" i="1" s="1"/>
  <c r="KR56" i="1"/>
  <c r="KS56" i="1" s="1"/>
  <c r="KP56" i="1"/>
  <c r="KQ56" i="1" s="1"/>
  <c r="KN56" i="1"/>
  <c r="KL56" i="1"/>
  <c r="KM56" i="1" s="1"/>
  <c r="KJ56" i="1"/>
  <c r="KK56" i="1" s="1"/>
  <c r="KH56" i="1"/>
  <c r="KF56" i="1"/>
  <c r="LB55" i="1"/>
  <c r="LC55" i="1" s="1"/>
  <c r="KZ55" i="1"/>
  <c r="LA55" i="1" s="1"/>
  <c r="KX55" i="1"/>
  <c r="KY55" i="1" s="1"/>
  <c r="KV55" i="1"/>
  <c r="KT55" i="1"/>
  <c r="KU55" i="1" s="1"/>
  <c r="KR55" i="1"/>
  <c r="KS55" i="1" s="1"/>
  <c r="KP55" i="1"/>
  <c r="KQ55" i="1" s="1"/>
  <c r="KN55" i="1"/>
  <c r="KL55" i="1"/>
  <c r="KM55" i="1" s="1"/>
  <c r="KJ55" i="1"/>
  <c r="KK55" i="1" s="1"/>
  <c r="KH55" i="1"/>
  <c r="KI55" i="1" s="1"/>
  <c r="KF55" i="1"/>
  <c r="KG55" i="1" s="1"/>
  <c r="LB54" i="1"/>
  <c r="KZ54" i="1"/>
  <c r="KX54" i="1"/>
  <c r="KY54" i="1" s="1"/>
  <c r="KV54" i="1"/>
  <c r="KT54" i="1"/>
  <c r="KU54" i="1" s="1"/>
  <c r="KR54" i="1"/>
  <c r="KS54" i="1" s="1"/>
  <c r="KP54" i="1"/>
  <c r="KQ54" i="1" s="1"/>
  <c r="KN54" i="1"/>
  <c r="KL54" i="1"/>
  <c r="KM54" i="1" s="1"/>
  <c r="KJ54" i="1"/>
  <c r="KK54" i="1" s="1"/>
  <c r="KH54" i="1"/>
  <c r="KF54" i="1"/>
  <c r="LB53" i="1"/>
  <c r="KZ53" i="1"/>
  <c r="LA53" i="1" s="1"/>
  <c r="KX53" i="1"/>
  <c r="KV53" i="1"/>
  <c r="KT53" i="1"/>
  <c r="KU53" i="1" s="1"/>
  <c r="KR53" i="1"/>
  <c r="KS53" i="1" s="1"/>
  <c r="KP53" i="1"/>
  <c r="KQ53" i="1" s="1"/>
  <c r="KN53" i="1"/>
  <c r="KL53" i="1"/>
  <c r="KM53" i="1" s="1"/>
  <c r="KJ53" i="1"/>
  <c r="KK53" i="1" s="1"/>
  <c r="KH53" i="1"/>
  <c r="KF53" i="1"/>
  <c r="LB52" i="1"/>
  <c r="KZ52" i="1"/>
  <c r="KX52" i="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N42" i="1"/>
  <c r="KO42" i="1" s="1"/>
  <c r="KL42" i="1"/>
  <c r="KM42" i="1" s="1"/>
  <c r="KJ42" i="1"/>
  <c r="KK42" i="1" s="1"/>
  <c r="KH42" i="1"/>
  <c r="KI42" i="1" s="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F33" i="1"/>
  <c r="KG33" i="1" s="1"/>
  <c r="LB32" i="1"/>
  <c r="LC32" i="1" s="1"/>
  <c r="KZ32" i="1"/>
  <c r="LA32" i="1" s="1"/>
  <c r="KX32" i="1"/>
  <c r="KY32" i="1" s="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V30" i="1"/>
  <c r="KW30" i="1" s="1"/>
  <c r="KT30" i="1"/>
  <c r="KU30" i="1" s="1"/>
  <c r="KR30" i="1"/>
  <c r="KS30" i="1" s="1"/>
  <c r="KP30" i="1"/>
  <c r="KQ30" i="1" s="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N29" i="1"/>
  <c r="KO29" i="1" s="1"/>
  <c r="KL29" i="1"/>
  <c r="KM29" i="1" s="1"/>
  <c r="KJ29" i="1"/>
  <c r="KK29" i="1" s="1"/>
  <c r="KH29" i="1"/>
  <c r="KI29" i="1" s="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F28" i="1"/>
  <c r="KG28" i="1" s="1"/>
  <c r="LB27" i="1"/>
  <c r="LC27" i="1" s="1"/>
  <c r="KZ27" i="1"/>
  <c r="LA27" i="1" s="1"/>
  <c r="KX27" i="1"/>
  <c r="KY27" i="1" s="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V26" i="1"/>
  <c r="KW26" i="1" s="1"/>
  <c r="KT26" i="1"/>
  <c r="KU26" i="1" s="1"/>
  <c r="KR26" i="1"/>
  <c r="KS26" i="1" s="1"/>
  <c r="KP26" i="1"/>
  <c r="KQ26" i="1" s="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N25" i="1"/>
  <c r="KO25" i="1" s="1"/>
  <c r="KL25" i="1"/>
  <c r="KM25" i="1" s="1"/>
  <c r="KJ25" i="1"/>
  <c r="KK25" i="1" s="1"/>
  <c r="KH25" i="1"/>
  <c r="KI25" i="1" s="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F24" i="1"/>
  <c r="KG24" i="1" s="1"/>
  <c r="LB23" i="1"/>
  <c r="LC23" i="1" s="1"/>
  <c r="KZ23" i="1"/>
  <c r="LA23" i="1" s="1"/>
  <c r="KX23" i="1"/>
  <c r="KY23" i="1" s="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W17" i="1"/>
  <c r="KV17" i="1"/>
  <c r="KT17" i="1"/>
  <c r="KU17" i="1" s="1"/>
  <c r="KR17" i="1"/>
  <c r="KS17" i="1" s="1"/>
  <c r="KP17" i="1"/>
  <c r="KQ17" i="1" s="1"/>
  <c r="KN17" i="1"/>
  <c r="KO17" i="1" s="1"/>
  <c r="KL17" i="1"/>
  <c r="KM17" i="1" s="1"/>
  <c r="KJ17" i="1"/>
  <c r="KK17" i="1" s="1"/>
  <c r="KH17" i="1"/>
  <c r="KI17" i="1" s="1"/>
  <c r="KF17" i="1"/>
  <c r="KG17" i="1" s="1"/>
  <c r="LB16" i="1"/>
  <c r="LC16" i="1" s="1"/>
  <c r="KZ16" i="1"/>
  <c r="LA16" i="1" s="1"/>
  <c r="KX16" i="1"/>
  <c r="KY16" i="1" s="1"/>
  <c r="KV16" i="1"/>
  <c r="KW16" i="1" s="1"/>
  <c r="KT16" i="1"/>
  <c r="KU16" i="1" s="1"/>
  <c r="KR16" i="1"/>
  <c r="KS16" i="1" s="1"/>
  <c r="KP16" i="1"/>
  <c r="KQ16" i="1" s="1"/>
  <c r="KN16" i="1"/>
  <c r="KO16" i="1" s="1"/>
  <c r="KL16" i="1"/>
  <c r="KM16" i="1" s="1"/>
  <c r="KJ16" i="1"/>
  <c r="KK16" i="1" s="1"/>
  <c r="KH16" i="1"/>
  <c r="KI16" i="1" s="1"/>
  <c r="KF16" i="1"/>
  <c r="KG16" i="1" s="1"/>
  <c r="LB15" i="1"/>
  <c r="LC15" i="1" s="1"/>
  <c r="KZ15" i="1"/>
  <c r="LA15" i="1" s="1"/>
  <c r="KX15" i="1"/>
  <c r="KY15" i="1" s="1"/>
  <c r="KV15" i="1"/>
  <c r="KW15" i="1" s="1"/>
  <c r="KT15" i="1"/>
  <c r="KU15" i="1" s="1"/>
  <c r="KR15" i="1"/>
  <c r="KS15" i="1" s="1"/>
  <c r="KP15" i="1"/>
  <c r="KQ15" i="1" s="1"/>
  <c r="KN15" i="1"/>
  <c r="KO15" i="1" s="1"/>
  <c r="KL15" i="1"/>
  <c r="KJ15" i="1"/>
  <c r="KK15" i="1" s="1"/>
  <c r="KH15" i="1"/>
  <c r="KI15" i="1" s="1"/>
  <c r="KF15" i="1"/>
  <c r="KG15" i="1" s="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AH62" i="22" s="1"/>
  <c r="EP7" i="1"/>
  <c r="AH6" i="22" s="1"/>
  <c r="EP48" i="1"/>
  <c r="AH46" i="22" s="1"/>
  <c r="KF31" i="1"/>
  <c r="KF21" i="1"/>
  <c r="KH5" i="1"/>
  <c r="KI5" i="1" s="1"/>
  <c r="KN5" i="1"/>
  <c r="KO5" i="1" s="1"/>
  <c r="KR5" i="1"/>
  <c r="KS5" i="1" s="1"/>
  <c r="EO220" i="1"/>
  <c r="EN220" i="1"/>
  <c r="EM220" i="1"/>
  <c r="EL220" i="1"/>
  <c r="EK220" i="1"/>
  <c r="EJ220" i="1"/>
  <c r="EI220" i="1"/>
  <c r="EH220" i="1"/>
  <c r="EG220" i="1"/>
  <c r="EF220" i="1"/>
  <c r="EE220" i="1"/>
  <c r="ED220"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PK52" i="1"/>
  <c r="KT52" i="1"/>
  <c r="KU52" i="1" s="1"/>
  <c r="KR52" i="1"/>
  <c r="KS52" i="1" s="1"/>
  <c r="KP52" i="1"/>
  <c r="KQ52" i="1" s="1"/>
  <c r="PG52" i="1"/>
  <c r="PF52" i="1"/>
  <c r="PE52" i="1"/>
  <c r="PD52" i="1"/>
  <c r="KF52" i="1"/>
  <c r="KG52" i="1" s="1"/>
  <c r="KX50" i="1"/>
  <c r="KY50" i="1" s="1"/>
  <c r="PJ50" i="1"/>
  <c r="PI50" i="1"/>
  <c r="PH50" i="1"/>
  <c r="KN50" i="1"/>
  <c r="KO50" i="1" s="1"/>
  <c r="PF50" i="1"/>
  <c r="KJ50" i="1"/>
  <c r="KK50" i="1" s="1"/>
  <c r="KH50" i="1"/>
  <c r="KI50" i="1" s="1"/>
  <c r="KF50" i="1"/>
  <c r="KG50" i="1" s="1"/>
  <c r="EP45" i="1"/>
  <c r="AH43" i="22" s="1"/>
  <c r="PK46" i="1"/>
  <c r="PJ38" i="1"/>
  <c r="KR38" i="1"/>
  <c r="KS38" i="1" s="1"/>
  <c r="KP38" i="1"/>
  <c r="KQ38" i="1" s="1"/>
  <c r="PG38" i="1"/>
  <c r="PF38" i="1"/>
  <c r="PE38" i="1"/>
  <c r="PD38" i="1"/>
  <c r="KF38" i="1"/>
  <c r="KG38" i="1" s="1"/>
  <c r="EK11" i="1"/>
  <c r="J2" i="23" s="1"/>
  <c r="J4" i="23" s="1"/>
  <c r="J5" i="23" s="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AH27" i="22" s="1"/>
  <c r="EP27" i="1"/>
  <c r="AH26" i="22" s="1"/>
  <c r="EP25" i="1"/>
  <c r="AH24" i="22" s="1"/>
  <c r="EP23" i="1"/>
  <c r="AH22" i="22" s="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AH12" i="22" s="1"/>
  <c r="EL11" i="1"/>
  <c r="KV11" i="1" s="1"/>
  <c r="KW11" i="1" s="1"/>
  <c r="EF11" i="1"/>
  <c r="EP6" i="1"/>
  <c r="AH5" i="22" s="1"/>
  <c r="EO4" i="1"/>
  <c r="EN4" i="1"/>
  <c r="EM4" i="1"/>
  <c r="EL4" i="1"/>
  <c r="PK35" i="1" l="1"/>
  <c r="K2" i="23"/>
  <c r="K4" i="23" s="1"/>
  <c r="K5" i="23" s="1"/>
  <c r="EF20" i="1"/>
  <c r="EF43" i="1"/>
  <c r="EF35" i="1"/>
  <c r="E2" i="23"/>
  <c r="E4" i="23" s="1"/>
  <c r="E5" i="23" s="1"/>
  <c r="AH17" i="22"/>
  <c r="KF34" i="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KX18" i="1"/>
  <c r="KY18" i="1" s="1"/>
  <c r="KL19" i="1"/>
  <c r="KM19" i="1" s="1"/>
  <c r="KP22" i="1"/>
  <c r="KQ22" i="1" s="1"/>
  <c r="KT34" i="1"/>
  <c r="KU34" i="1" s="1"/>
  <c r="KJ37" i="1"/>
  <c r="KK37" i="1" s="1"/>
  <c r="KL38" i="1"/>
  <c r="KM38" i="1" s="1"/>
  <c r="KV50" i="1"/>
  <c r="KW50" i="1" s="1"/>
  <c r="KN52" i="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I2" i="23" s="1"/>
  <c r="I4" i="23" s="1"/>
  <c r="I5" i="23" s="1"/>
  <c r="KN18" i="1"/>
  <c r="KO18" i="1" s="1"/>
  <c r="KR22" i="1"/>
  <c r="KS22" i="1" s="1"/>
  <c r="KJ34" i="1"/>
  <c r="KK34" i="1" s="1"/>
  <c r="KX35" i="1"/>
  <c r="KY35" i="1" s="1"/>
  <c r="KN37" i="1"/>
  <c r="KO37" i="1" s="1"/>
  <c r="KP39" i="1"/>
  <c r="KQ39" i="1" s="1"/>
  <c r="KR49" i="1"/>
  <c r="KS49" i="1" s="1"/>
  <c r="PK49" i="1"/>
  <c r="PK39" i="1"/>
  <c r="PI37" i="1"/>
  <c r="PG34" i="1"/>
  <c r="PH22" i="1"/>
  <c r="PK11" i="1"/>
  <c r="EH11" i="1"/>
  <c r="LE11" i="1" s="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PC37" i="1"/>
  <c r="PI39" i="1"/>
  <c r="PG37" i="1"/>
  <c r="PF22" i="1"/>
  <c r="EP26" i="1"/>
  <c r="AH25" i="22" s="1"/>
  <c r="EP24" i="1"/>
  <c r="AH23" i="22" s="1"/>
  <c r="EP220" i="1"/>
  <c r="EP56" i="1"/>
  <c r="AH54" i="22" s="1"/>
  <c r="EP22" i="1"/>
  <c r="AH21" i="22" s="1"/>
  <c r="EI11" i="1"/>
  <c r="H2" i="23" s="1"/>
  <c r="H4" i="23" s="1"/>
  <c r="H5" i="23" s="1"/>
  <c r="EP5" i="1"/>
  <c r="AH4" i="22" s="1"/>
  <c r="EP38" i="1"/>
  <c r="AH36" i="22" s="1"/>
  <c r="EG11" i="1"/>
  <c r="EE11" i="1"/>
  <c r="EF4" i="1"/>
  <c r="EK4" i="1"/>
  <c r="EP52" i="1"/>
  <c r="AH50" i="22" s="1"/>
  <c r="EP37" i="1"/>
  <c r="AH35" i="22" s="1"/>
  <c r="EP50" i="1"/>
  <c r="AH48" i="22" s="1"/>
  <c r="DX52" i="1"/>
  <c r="DX50" i="1"/>
  <c r="DX39" i="1"/>
  <c r="DX22" i="1"/>
  <c r="DX49" i="1" s="1"/>
  <c r="DX18" i="1"/>
  <c r="DX11" i="1"/>
  <c r="DX43" i="1" s="1"/>
  <c r="G2" i="23" l="1"/>
  <c r="G4" i="23" s="1"/>
  <c r="G5" i="23" s="1"/>
  <c r="EH35" i="1"/>
  <c r="EH20" i="1"/>
  <c r="LE20" i="1" s="1"/>
  <c r="EH43" i="1"/>
  <c r="PE20" i="1"/>
  <c r="EH4" i="1"/>
  <c r="EG35" i="1"/>
  <c r="EG43" i="1"/>
  <c r="KN43" i="1" s="1"/>
  <c r="KO43" i="1" s="1"/>
  <c r="EG20" i="1"/>
  <c r="F2" i="23"/>
  <c r="F4" i="23" s="1"/>
  <c r="F5" i="23" s="1"/>
  <c r="EE35" i="1"/>
  <c r="EE43" i="1"/>
  <c r="KJ43" i="1" s="1"/>
  <c r="KK43" i="1" s="1"/>
  <c r="EE20" i="1"/>
  <c r="KJ11" i="1"/>
  <c r="KK11" i="1" s="1"/>
  <c r="D2" i="23"/>
  <c r="ED35" i="1"/>
  <c r="ED20" i="1"/>
  <c r="ED43" i="1"/>
  <c r="PC40" i="1"/>
  <c r="KF40" i="1"/>
  <c r="KG40" i="1" s="1"/>
  <c r="KP11" i="1"/>
  <c r="KQ11" i="1" s="1"/>
  <c r="PH11" i="1"/>
  <c r="PJ20" i="1"/>
  <c r="KN46" i="1"/>
  <c r="KO46" i="1" s="1"/>
  <c r="PG46" i="1"/>
  <c r="KP46" i="1"/>
  <c r="KQ46" i="1" s="1"/>
  <c r="PE40" i="1"/>
  <c r="PC35" i="1"/>
  <c r="KH11" i="1"/>
  <c r="KI11" i="1" s="1"/>
  <c r="PD11" i="1"/>
  <c r="PK40" i="1"/>
  <c r="KX40" i="1"/>
  <c r="KY40" i="1" s="1"/>
  <c r="PI43" i="1"/>
  <c r="KR43" i="1"/>
  <c r="KS43" i="1" s="1"/>
  <c r="PJ35" i="1"/>
  <c r="KT35" i="1"/>
  <c r="KU35" i="1" s="1"/>
  <c r="KV35" i="1"/>
  <c r="KW35" i="1" s="1"/>
  <c r="DX46" i="1"/>
  <c r="PE43" i="1"/>
  <c r="KT43" i="1"/>
  <c r="KU43" i="1" s="1"/>
  <c r="PJ43" i="1"/>
  <c r="KL11" i="1"/>
  <c r="KM11" i="1" s="1"/>
  <c r="PF11" i="1"/>
  <c r="PG40" i="1"/>
  <c r="KN40" i="1"/>
  <c r="KO40" i="1" s="1"/>
  <c r="KL49" i="1"/>
  <c r="KM49" i="1" s="1"/>
  <c r="PE49" i="1"/>
  <c r="KJ49" i="1"/>
  <c r="KK49" i="1" s="1"/>
  <c r="KR40" i="1"/>
  <c r="KS40" i="1" s="1"/>
  <c r="PI40" i="1"/>
  <c r="EI4" i="1"/>
  <c r="PG20"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PC11" i="1"/>
  <c r="KT11" i="1"/>
  <c r="KU11" i="1" s="1"/>
  <c r="EP49" i="1"/>
  <c r="AH47" i="22" s="1"/>
  <c r="EP11" i="1"/>
  <c r="AH10" i="22" s="1"/>
  <c r="EE4" i="1"/>
  <c r="EG4" i="1"/>
  <c r="KV40" i="1"/>
  <c r="KW40" i="1" s="1"/>
  <c r="DX34" i="1"/>
  <c r="DX19" i="1"/>
  <c r="DX35" i="1"/>
  <c r="DX40" i="1"/>
  <c r="DX20" i="1"/>
  <c r="PG43" i="1" l="1"/>
  <c r="LE43" i="1"/>
  <c r="KN35" i="1"/>
  <c r="KO35" i="1" s="1"/>
  <c r="LE35" i="1"/>
  <c r="PG35" i="1"/>
  <c r="KN20" i="1"/>
  <c r="KO20" i="1" s="1"/>
  <c r="KJ39" i="1"/>
  <c r="KK39" i="1" s="1"/>
  <c r="D4" i="23"/>
  <c r="D5" i="23" s="1"/>
  <c r="O2" i="23"/>
  <c r="PD39" i="1"/>
  <c r="EP4" i="1"/>
  <c r="EQ43" i="1" s="1"/>
  <c r="KH39" i="1"/>
  <c r="KI39" i="1" s="1"/>
  <c r="EP39" i="1"/>
  <c r="AH37" i="22" s="1"/>
  <c r="KF43" i="1"/>
  <c r="KG43" i="1" s="1"/>
  <c r="PC43" i="1"/>
  <c r="KF35" i="1"/>
  <c r="KG35" i="1" s="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OX57" i="1"/>
  <c r="OX56" i="1"/>
  <c r="EP46" i="1" l="1"/>
  <c r="AH44" i="22" s="1"/>
  <c r="EP40" i="1"/>
  <c r="AH38" i="22" s="1"/>
  <c r="EQ35" i="1"/>
  <c r="EQ20" i="1"/>
  <c r="EQ71" i="1"/>
  <c r="KW71" i="1" s="1"/>
  <c r="EQ62" i="1"/>
  <c r="KW62" i="1" s="1"/>
  <c r="EQ54" i="1"/>
  <c r="KW54" i="1" s="1"/>
  <c r="EQ39" i="1"/>
  <c r="EQ29" i="1"/>
  <c r="EQ11" i="1"/>
  <c r="EQ70" i="1"/>
  <c r="KW70" i="1" s="1"/>
  <c r="EQ61" i="1"/>
  <c r="KW61" i="1" s="1"/>
  <c r="EQ28" i="1"/>
  <c r="EQ69" i="1"/>
  <c r="KW69" i="1" s="1"/>
  <c r="EQ60" i="1"/>
  <c r="KW60" i="1" s="1"/>
  <c r="EQ52" i="1"/>
  <c r="KW52" i="1" s="1"/>
  <c r="EQ37" i="1"/>
  <c r="EQ27" i="1"/>
  <c r="EQ18" i="1"/>
  <c r="EQ6" i="1"/>
  <c r="EQ64" i="1"/>
  <c r="KW64" i="1" s="1"/>
  <c r="EQ23" i="1"/>
  <c r="EQ53" i="1"/>
  <c r="KW53" i="1" s="1"/>
  <c r="EQ68" i="1"/>
  <c r="KW68" i="1" s="1"/>
  <c r="EQ59" i="1"/>
  <c r="KW59" i="1" s="1"/>
  <c r="EQ26" i="1"/>
  <c r="EQ17" i="1"/>
  <c r="EQ5" i="1"/>
  <c r="EQ56" i="1"/>
  <c r="KW56" i="1" s="1"/>
  <c r="EQ38" i="1"/>
  <c r="EQ67" i="1"/>
  <c r="KW67" i="1" s="1"/>
  <c r="EQ58" i="1"/>
  <c r="KW58" i="1" s="1"/>
  <c r="EQ45" i="1"/>
  <c r="EQ34" i="1"/>
  <c r="EQ25" i="1"/>
  <c r="EQ16" i="1"/>
  <c r="EQ32" i="1"/>
  <c r="EQ19" i="1"/>
  <c r="EQ65" i="1"/>
  <c r="KW65" i="1" s="1"/>
  <c r="EQ57" i="1"/>
  <c r="KW57" i="1" s="1"/>
  <c r="EQ33" i="1"/>
  <c r="EQ24" i="1"/>
  <c r="EQ15" i="1"/>
  <c r="EQ42" i="1"/>
  <c r="EQ63" i="1"/>
  <c r="KW63" i="1" s="1"/>
  <c r="EQ55" i="1"/>
  <c r="KW55" i="1" s="1"/>
  <c r="EQ40" i="1"/>
  <c r="EQ30" i="1"/>
  <c r="EQ22" i="1"/>
  <c r="EQ13" i="1"/>
  <c r="EQ7" i="1"/>
  <c r="EQ50" i="1"/>
  <c r="EQ48" i="1"/>
  <c r="DW5" i="1"/>
  <c r="DW38" i="1"/>
  <c r="DW37" i="1"/>
  <c r="DW52" i="1" l="1"/>
  <c r="DW50" i="1"/>
  <c r="DW39" i="1"/>
  <c r="DW34" i="1"/>
  <c r="DW22" i="1"/>
  <c r="DW49" i="1" s="1"/>
  <c r="DW19" i="1"/>
  <c r="DW18" i="1"/>
  <c r="DW11" i="1"/>
  <c r="DW43" i="1" l="1"/>
  <c r="DW46" i="1"/>
  <c r="DW40" i="1"/>
  <c r="DW35" i="1"/>
  <c r="DW20" i="1"/>
  <c r="DV38" i="1" l="1"/>
  <c r="DV37" i="1"/>
  <c r="DV5" i="1"/>
  <c r="DV11" i="1" l="1"/>
  <c r="OW57" i="1"/>
  <c r="OW56" i="1"/>
  <c r="DU5" i="1" l="1"/>
  <c r="DV52" i="1"/>
  <c r="DV50" i="1"/>
  <c r="DV43" i="1"/>
  <c r="DV39" i="1"/>
  <c r="DV35" i="1"/>
  <c r="DV34" i="1"/>
  <c r="DV22" i="1"/>
  <c r="DV49" i="1" s="1"/>
  <c r="DV20" i="1"/>
  <c r="DV19" i="1"/>
  <c r="DV18" i="1"/>
  <c r="DV46" i="1" l="1"/>
  <c r="DV40" i="1"/>
  <c r="DU38" i="1"/>
  <c r="DU37" i="1"/>
  <c r="DT18" i="1" l="1"/>
  <c r="LD18" i="1" s="1"/>
  <c r="OV57" i="1" l="1"/>
  <c r="OV56" i="1"/>
  <c r="DU22" i="1" l="1"/>
  <c r="DU49" i="1" s="1"/>
  <c r="DU34" i="1"/>
  <c r="DU52" i="1"/>
  <c r="DU50" i="1"/>
  <c r="DU39" i="1"/>
  <c r="DU46" i="1" s="1"/>
  <c r="DU19" i="1"/>
  <c r="DU18" i="1"/>
  <c r="DU11" i="1"/>
  <c r="DU20" i="1" l="1"/>
  <c r="DU35" i="1"/>
  <c r="DU43" i="1"/>
  <c r="DU40" i="1"/>
  <c r="DT37" i="1"/>
  <c r="DS37" i="1"/>
  <c r="DT38" i="1" l="1"/>
  <c r="DT11" i="1" s="1"/>
  <c r="DT5" i="1" l="1"/>
  <c r="OU57" i="1" l="1"/>
  <c r="OU56" i="1"/>
  <c r="DT52" i="1" l="1"/>
  <c r="DT50" i="1"/>
  <c r="DT43" i="1"/>
  <c r="DT39" i="1"/>
  <c r="DT46" i="1" s="1"/>
  <c r="DT35" i="1"/>
  <c r="DT34" i="1"/>
  <c r="DT22" i="1"/>
  <c r="DT49" i="1" s="1"/>
  <c r="DT20" i="1"/>
  <c r="DT19" i="1"/>
  <c r="LD19" i="1" s="1"/>
  <c r="DT40" i="1" l="1"/>
  <c r="LD40" i="1" s="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LF50" i="1" s="1"/>
  <c r="DR49" i="1"/>
  <c r="DR39" i="1" l="1"/>
  <c r="DR11" i="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D34" i="22"/>
  <c r="AI34" i="22" s="1"/>
  <c r="AD33" i="22"/>
  <c r="AI33" i="22" s="1"/>
  <c r="AD32" i="22"/>
  <c r="AI32" i="22" s="1"/>
  <c r="AD31" i="22"/>
  <c r="AI31" i="22" s="1"/>
  <c r="AD30" i="22"/>
  <c r="AI30" i="22" s="1"/>
  <c r="AD29" i="22"/>
  <c r="AI29" i="22" s="1"/>
  <c r="AD28" i="22"/>
  <c r="AI28" i="22" s="1"/>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J52" i="1" s="1"/>
  <c r="DP50" i="1"/>
  <c r="DP34" i="1"/>
  <c r="DP22" i="1"/>
  <c r="DP49" i="1" s="1"/>
  <c r="DP19" i="1"/>
  <c r="DP20" i="1" l="1"/>
  <c r="C7" i="23"/>
  <c r="DP35" i="1"/>
  <c r="DP18" i="1"/>
  <c r="DP43" i="1"/>
  <c r="DP39" i="1"/>
  <c r="DM37" i="1"/>
  <c r="DM38" i="1"/>
  <c r="DM5" i="1"/>
  <c r="DP46" i="1" l="1"/>
  <c r="DP40" i="1"/>
  <c r="OP57" i="1"/>
  <c r="OP56" i="1"/>
  <c r="DM11" i="1" l="1"/>
  <c r="JF32" i="1" l="1"/>
  <c r="JG32" i="1" s="1"/>
  <c r="DM20" i="1"/>
  <c r="DM52" i="1"/>
  <c r="DM50" i="1"/>
  <c r="DM43" i="1"/>
  <c r="DM39" i="1"/>
  <c r="DM46" i="1" s="1"/>
  <c r="DM34" i="1"/>
  <c r="DM22" i="1"/>
  <c r="DM49" i="1" s="1"/>
  <c r="DM19" i="1"/>
  <c r="DM18" i="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OO57" i="1" l="1"/>
  <c r="OO56" i="1"/>
  <c r="P55" i="22"/>
  <c r="T55" i="22"/>
  <c r="D55" i="22"/>
  <c r="G55" i="22"/>
  <c r="J55" i="22"/>
  <c r="A55" i="22"/>
  <c r="DN57" i="1"/>
  <c r="Z55" i="22" s="1"/>
  <c r="EB57" i="1"/>
  <c r="AD55" i="22" s="1"/>
  <c r="AI55" i="22" s="1"/>
  <c r="AJ55" i="22" s="1"/>
  <c r="ER57" i="1"/>
  <c r="ET57" i="1"/>
  <c r="EU57" i="1" s="1"/>
  <c r="LA57" i="1" s="1"/>
  <c r="EV57" i="1"/>
  <c r="EW57" i="1" s="1"/>
  <c r="LC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B57" i="1"/>
  <c r="KD57" i="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B70" i="1"/>
  <c r="JZ70" i="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B68" i="1"/>
  <c r="KC68" i="1" s="1"/>
  <c r="JZ68" i="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B63" i="1"/>
  <c r="JZ63" i="1"/>
  <c r="JX63" i="1"/>
  <c r="JV63" i="1"/>
  <c r="JT63" i="1"/>
  <c r="JR63" i="1"/>
  <c r="JP63" i="1"/>
  <c r="JQ63" i="1" s="1"/>
  <c r="JN63" i="1"/>
  <c r="JL63" i="1"/>
  <c r="KD62" i="1"/>
  <c r="KB62" i="1"/>
  <c r="KC62" i="1" s="1"/>
  <c r="JZ62" i="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B60" i="1"/>
  <c r="KC60" i="1" s="1"/>
  <c r="JZ60" i="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B56" i="1"/>
  <c r="JZ56" i="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B54" i="1"/>
  <c r="JZ54" i="1"/>
  <c r="JX54" i="1"/>
  <c r="JV54" i="1"/>
  <c r="JT54" i="1"/>
  <c r="JR54" i="1"/>
  <c r="JP54" i="1"/>
  <c r="JN54" i="1"/>
  <c r="JL54" i="1"/>
  <c r="KD53" i="1"/>
  <c r="KE53" i="1" s="1"/>
  <c r="KB53" i="1"/>
  <c r="JZ53" i="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DL34" i="1"/>
  <c r="JF34" i="1" s="1"/>
  <c r="JG34" i="1" s="1"/>
  <c r="DL18" i="1"/>
  <c r="DL35" i="1"/>
  <c r="JF35" i="1" s="1"/>
  <c r="JG35" i="1" s="1"/>
  <c r="DL40" i="1"/>
  <c r="DL20" i="1"/>
  <c r="JF20" i="1" s="1"/>
  <c r="JG20" i="1" s="1"/>
  <c r="DK38" i="1"/>
  <c r="DK37" i="1"/>
  <c r="DK5" i="1"/>
  <c r="JF19" i="1" l="1"/>
  <c r="JG19" i="1" s="1"/>
  <c r="JF40" i="1"/>
  <c r="JG40" i="1" s="1"/>
  <c r="JF18" i="1"/>
  <c r="JG18" i="1" s="1"/>
  <c r="ON56" i="1"/>
  <c r="DK19" i="1" l="1"/>
  <c r="DK52" i="1"/>
  <c r="DK50" i="1"/>
  <c r="DK39" i="1"/>
  <c r="DK22" i="1"/>
  <c r="DK49" i="1" s="1"/>
  <c r="DK18" i="1"/>
  <c r="DK11" i="1"/>
  <c r="DK35" i="1" s="1"/>
  <c r="DK34" i="1" l="1"/>
  <c r="DK40" i="1"/>
  <c r="DK46" i="1"/>
  <c r="DK20" i="1"/>
  <c r="DK43" i="1"/>
  <c r="DJ38" i="1"/>
  <c r="DJ37" i="1"/>
  <c r="DJ5" i="1"/>
  <c r="DJ11" i="1" l="1"/>
  <c r="OM56" i="1"/>
  <c r="DJ52" i="1"/>
  <c r="DJ50" i="1"/>
  <c r="DJ39" i="1"/>
  <c r="DJ34" i="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OL37" i="1" s="1"/>
  <c r="DI5" i="1"/>
  <c r="OL56" i="1"/>
  <c r="DI52" i="1"/>
  <c r="DI50" i="1"/>
  <c r="DI34" i="1"/>
  <c r="DI22" i="1"/>
  <c r="DI19" i="1"/>
  <c r="DI18" i="1"/>
  <c r="DH37" i="1"/>
  <c r="DH38" i="1"/>
  <c r="DH5" i="1"/>
  <c r="DH18" i="1"/>
  <c r="OK56" i="1"/>
  <c r="A21" i="22"/>
  <c r="LK22" i="1"/>
  <c r="DH19" i="1"/>
  <c r="DH52" i="1"/>
  <c r="DH50" i="1"/>
  <c r="DH22" i="1"/>
  <c r="DH34" i="1"/>
  <c r="DG38" i="1"/>
  <c r="DG37" i="1"/>
  <c r="OJ37" i="1" s="1"/>
  <c r="DG5" i="1"/>
  <c r="D7" i="23"/>
  <c r="E7" i="23"/>
  <c r="F7" i="23"/>
  <c r="G7" i="23"/>
  <c r="H7" i="23"/>
  <c r="I7" i="23"/>
  <c r="J7" i="23"/>
  <c r="K7" i="23"/>
  <c r="L7" i="23"/>
  <c r="M7" i="23"/>
  <c r="N7" i="23"/>
  <c r="D8" i="23"/>
  <c r="E8" i="23"/>
  <c r="F8" i="23"/>
  <c r="G8" i="23"/>
  <c r="H8" i="23"/>
  <c r="I8" i="23"/>
  <c r="J8" i="23"/>
  <c r="K8" i="23"/>
  <c r="L8" i="23"/>
  <c r="M8" i="23"/>
  <c r="N8" i="23"/>
  <c r="C8" i="23"/>
  <c r="C9" i="23" s="1"/>
  <c r="C10" i="23" s="1"/>
  <c r="PA10" i="1"/>
  <c r="PB10" i="1"/>
  <c r="PA11" i="1"/>
  <c r="PB11" i="1"/>
  <c r="PA13" i="1"/>
  <c r="PB13"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20" i="1"/>
  <c r="DZ220" i="1"/>
  <c r="DY220" i="1"/>
  <c r="DX220" i="1"/>
  <c r="DW220" i="1"/>
  <c r="DV220" i="1"/>
  <c r="DU220" i="1"/>
  <c r="DT220" i="1"/>
  <c r="DS220" i="1"/>
  <c r="DR220" i="1"/>
  <c r="DQ220" i="1"/>
  <c r="DP220"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AJ54" i="22" s="1"/>
  <c r="EB55" i="1"/>
  <c r="AD53" i="22" s="1"/>
  <c r="AI53" i="22" s="1"/>
  <c r="AJ53" i="22" s="1"/>
  <c r="EB54" i="1"/>
  <c r="AD52" i="22" s="1"/>
  <c r="AI52" i="22" s="1"/>
  <c r="AJ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OJ52" i="1" s="1"/>
  <c r="DG50" i="1"/>
  <c r="DG34" i="1"/>
  <c r="DG22" i="1"/>
  <c r="DG19" i="1"/>
  <c r="DG18" i="1"/>
  <c r="DF38" i="1"/>
  <c r="OI38" i="1" s="1"/>
  <c r="DF37" i="1"/>
  <c r="DF5" i="1"/>
  <c r="G13" i="23" s="1"/>
  <c r="DF52" i="1"/>
  <c r="DF50" i="1"/>
  <c r="OI50" i="1" s="1"/>
  <c r="DF34" i="1"/>
  <c r="DF22" i="1"/>
  <c r="DF19" i="1"/>
  <c r="DF18" i="1"/>
  <c r="DE38" i="1"/>
  <c r="OH38" i="1" s="1"/>
  <c r="DE37" i="1"/>
  <c r="DE5" i="1"/>
  <c r="F13"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13"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8" i="23" s="1"/>
  <c r="CY38" i="1"/>
  <c r="CY37" i="1"/>
  <c r="OD37" i="1" s="1"/>
  <c r="OD56" i="1"/>
  <c r="CY52" i="1"/>
  <c r="CY50" i="1"/>
  <c r="OD50" i="1" s="1"/>
  <c r="CY34" i="1"/>
  <c r="OD34" i="1" s="1"/>
  <c r="CY22" i="1"/>
  <c r="CY19" i="1"/>
  <c r="CY18" i="1"/>
  <c r="CX38" i="1"/>
  <c r="CX37" i="1"/>
  <c r="CX5" i="1"/>
  <c r="M18"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13" i="23"/>
  <c r="K13" i="23"/>
  <c r="L13" i="23"/>
  <c r="M13" i="23"/>
  <c r="N13" i="23"/>
  <c r="K12" i="23"/>
  <c r="L12" i="23"/>
  <c r="M12" i="23"/>
  <c r="N12"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20" i="1"/>
  <c r="DL220" i="1"/>
  <c r="DK220" i="1"/>
  <c r="DJ220" i="1"/>
  <c r="DI220" i="1"/>
  <c r="DH220" i="1"/>
  <c r="DG220" i="1"/>
  <c r="DF220" i="1"/>
  <c r="DE220" i="1"/>
  <c r="DD220" i="1"/>
  <c r="DC220" i="1"/>
  <c r="DB220"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8"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8" i="23" s="1"/>
  <c r="CQ52" i="1"/>
  <c r="NV52" i="1" s="1"/>
  <c r="CQ50" i="1"/>
  <c r="NV50" i="1" s="1"/>
  <c r="CQ34" i="1"/>
  <c r="NV34" i="1" s="1"/>
  <c r="CQ22" i="1"/>
  <c r="CQ49" i="1" s="1"/>
  <c r="CQ19" i="1"/>
  <c r="CQ18" i="1"/>
  <c r="NU56" i="1"/>
  <c r="CP38" i="1"/>
  <c r="CP37" i="1"/>
  <c r="CP5" i="1"/>
  <c r="E18"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8"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23" i="23" s="1"/>
  <c r="CK37" i="1"/>
  <c r="CK38" i="1"/>
  <c r="NR38" i="1" s="1"/>
  <c r="CK52" i="1"/>
  <c r="NR52" i="1" s="1"/>
  <c r="CK50" i="1"/>
  <c r="CK34" i="1"/>
  <c r="CK22" i="1"/>
  <c r="CK49" i="1" s="1"/>
  <c r="NR49" i="1" s="1"/>
  <c r="CK19" i="1"/>
  <c r="NR19" i="1" s="1"/>
  <c r="CK18" i="1"/>
  <c r="NR18" i="1" s="1"/>
  <c r="K18" i="23"/>
  <c r="D18"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s="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20" i="1"/>
  <c r="CX220" i="1"/>
  <c r="CW220" i="1"/>
  <c r="CV220" i="1"/>
  <c r="CU220" i="1"/>
  <c r="CT220" i="1"/>
  <c r="CS220" i="1"/>
  <c r="CR220" i="1"/>
  <c r="CQ220" i="1"/>
  <c r="CP220" i="1"/>
  <c r="CO220" i="1"/>
  <c r="CN220"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K23" i="23" s="1"/>
  <c r="CH52" i="1"/>
  <c r="NO52" i="1" s="1"/>
  <c r="CH50" i="1"/>
  <c r="NO50" i="1" s="1"/>
  <c r="CH34" i="1"/>
  <c r="CH22" i="1"/>
  <c r="NO22" i="1" s="1"/>
  <c r="CH19" i="1"/>
  <c r="NO19" i="1" s="1"/>
  <c r="CH18" i="1"/>
  <c r="CG37" i="1"/>
  <c r="CG38" i="1"/>
  <c r="NN38" i="1" s="1"/>
  <c r="CG5" i="1"/>
  <c r="J23" i="23" s="1"/>
  <c r="CF5" i="1"/>
  <c r="I23"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23" i="23" s="1"/>
  <c r="NJ56" i="1"/>
  <c r="CC52" i="1"/>
  <c r="NJ52" i="1" s="1"/>
  <c r="CC50" i="1"/>
  <c r="CC34" i="1"/>
  <c r="NJ34" i="1" s="1"/>
  <c r="CC22" i="1"/>
  <c r="NJ22" i="1" s="1"/>
  <c r="CC19" i="1"/>
  <c r="NJ19" i="1" s="1"/>
  <c r="CC18" i="1"/>
  <c r="NJ18" i="1" s="1"/>
  <c r="NI56" i="1"/>
  <c r="CB5" i="1"/>
  <c r="E23" i="23" s="1"/>
  <c r="CB38" i="1"/>
  <c r="NI38" i="1" s="1"/>
  <c r="CB37" i="1"/>
  <c r="CB52" i="1"/>
  <c r="CB50" i="1"/>
  <c r="NI50" i="1" s="1"/>
  <c r="CB34" i="1"/>
  <c r="NI34" i="1" s="1"/>
  <c r="CB22" i="1"/>
  <c r="CB19" i="1"/>
  <c r="NI19" i="1" s="1"/>
  <c r="CB18" i="1"/>
  <c r="CA5" i="1"/>
  <c r="CA38" i="1"/>
  <c r="CA37" i="1"/>
  <c r="NH37" i="1" s="1"/>
  <c r="CA63" i="1"/>
  <c r="NH63" i="1" s="1"/>
  <c r="NH56" i="1"/>
  <c r="CA19" i="1"/>
  <c r="CA50" i="1"/>
  <c r="NH50" i="1" s="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8"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M23"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s="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20" i="1"/>
  <c r="CJ220" i="1"/>
  <c r="CI220" i="1"/>
  <c r="CH220" i="1"/>
  <c r="CG220" i="1"/>
  <c r="CF220" i="1"/>
  <c r="CE220" i="1"/>
  <c r="CD220" i="1"/>
  <c r="CC220" i="1"/>
  <c r="CB220" i="1"/>
  <c r="CA220" i="1"/>
  <c r="BZ220"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8" i="23" s="1"/>
  <c r="BR37" i="1"/>
  <c r="BR38" i="1"/>
  <c r="NA38" i="1" s="1"/>
  <c r="NA56" i="1"/>
  <c r="BR34" i="1"/>
  <c r="NA34" i="1" s="1"/>
  <c r="BR52" i="1"/>
  <c r="BR50" i="1"/>
  <c r="NA50" i="1" s="1"/>
  <c r="BR22" i="1"/>
  <c r="BR18" i="1"/>
  <c r="BR19" i="1"/>
  <c r="NA19" i="1" s="1"/>
  <c r="BQ5" i="1"/>
  <c r="BQ37" i="1"/>
  <c r="BX37" i="1" s="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LA56" i="1" s="1"/>
  <c r="EV56" i="1"/>
  <c r="EW56" i="1" s="1"/>
  <c r="LC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8" i="23" s="1"/>
  <c r="BL5" i="1"/>
  <c r="C28"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8" i="23"/>
  <c r="K28" i="23"/>
  <c r="BI5" i="1"/>
  <c r="N33"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20"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33"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20" i="1"/>
  <c r="BH52" i="1"/>
  <c r="BH50" i="1"/>
  <c r="BH22" i="1"/>
  <c r="BH19" i="1"/>
  <c r="BH18" i="1"/>
  <c r="MS18" i="1" s="1"/>
  <c r="BG5" i="1"/>
  <c r="L33" i="23" s="1"/>
  <c r="BG38" i="1"/>
  <c r="MR38" i="1" s="1"/>
  <c r="BG37" i="1"/>
  <c r="BG220" i="1"/>
  <c r="BG52" i="1"/>
  <c r="BG50" i="1"/>
  <c r="MR50" i="1" s="1"/>
  <c r="BG22" i="1"/>
  <c r="BG19" i="1"/>
  <c r="MR19" i="1" s="1"/>
  <c r="BG18" i="1"/>
  <c r="BU22" i="1"/>
  <c r="NF50" i="1"/>
  <c r="BU52" i="1"/>
  <c r="ND52" i="1" s="1"/>
  <c r="BU220" i="1"/>
  <c r="BV220" i="1"/>
  <c r="BW220"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20" i="1"/>
  <c r="BS220" i="1"/>
  <c r="BR220" i="1"/>
  <c r="BQ220" i="1"/>
  <c r="BP220" i="1"/>
  <c r="BO220" i="1"/>
  <c r="BN220" i="1"/>
  <c r="BM220" i="1"/>
  <c r="BL220"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33" i="23" s="1"/>
  <c r="BF38" i="1"/>
  <c r="BF37" i="1"/>
  <c r="MQ37" i="1" s="1"/>
  <c r="BF220" i="1"/>
  <c r="BF52" i="1"/>
  <c r="MQ52" i="1" s="1"/>
  <c r="BF50" i="1"/>
  <c r="BF22" i="1"/>
  <c r="BF19" i="1"/>
  <c r="MQ19" i="1" s="1"/>
  <c r="BF18" i="1"/>
  <c r="BE5" i="1"/>
  <c r="BE38" i="1"/>
  <c r="MP38" i="1" s="1"/>
  <c r="BE37" i="1"/>
  <c r="MP37" i="1" s="1"/>
  <c r="BE220" i="1"/>
  <c r="BE52" i="1"/>
  <c r="BE50" i="1"/>
  <c r="MP50" i="1" s="1"/>
  <c r="BE22" i="1"/>
  <c r="BE19" i="1"/>
  <c r="BE18" i="1"/>
  <c r="MP18" i="1" s="1"/>
  <c r="BJ25" i="1"/>
  <c r="BJ26" i="1"/>
  <c r="B76" i="23"/>
  <c r="B75" i="23"/>
  <c r="B74" i="23"/>
  <c r="B73" i="23"/>
  <c r="B72" i="23"/>
  <c r="B71" i="23"/>
  <c r="B70" i="23"/>
  <c r="B69" i="23"/>
  <c r="B68" i="23"/>
  <c r="B67" i="23"/>
  <c r="B66" i="23"/>
  <c r="B65" i="23"/>
  <c r="B64" i="23"/>
  <c r="B63" i="23"/>
  <c r="B62" i="23"/>
  <c r="B61" i="23"/>
  <c r="B60" i="23"/>
  <c r="B59" i="23"/>
  <c r="BD5" i="1"/>
  <c r="I33" i="23" s="1"/>
  <c r="BD220" i="1"/>
  <c r="BC220" i="1"/>
  <c r="BD38" i="1"/>
  <c r="MO38" i="1" s="1"/>
  <c r="BD37" i="1"/>
  <c r="FD67" i="1"/>
  <c r="FE67" i="1" s="1"/>
  <c r="BD52" i="1"/>
  <c r="BD50" i="1"/>
  <c r="MO50" i="1" s="1"/>
  <c r="BD22" i="1"/>
  <c r="MO22" i="1" s="1"/>
  <c r="BD19" i="1"/>
  <c r="MO19" i="1" s="1"/>
  <c r="BD18" i="1"/>
  <c r="BC5" i="1"/>
  <c r="H33" i="23" s="1"/>
  <c r="BC38" i="1"/>
  <c r="MN38" i="1" s="1"/>
  <c r="BC37" i="1"/>
  <c r="MN37" i="1" s="1"/>
  <c r="MN31" i="1"/>
  <c r="BC22" i="1"/>
  <c r="BC52" i="1"/>
  <c r="MN52" i="1" s="1"/>
  <c r="BC50" i="1"/>
  <c r="MN50" i="1" s="1"/>
  <c r="BC19" i="1"/>
  <c r="BC18" i="1"/>
  <c r="MN18" i="1" s="1"/>
  <c r="BB5" i="1"/>
  <c r="G33" i="23" s="1"/>
  <c r="BB37" i="1"/>
  <c r="BB38" i="1"/>
  <c r="MM38" i="1" s="1"/>
  <c r="BB220" i="1"/>
  <c r="BB52" i="1"/>
  <c r="BB50" i="1"/>
  <c r="MM50" i="1" s="1"/>
  <c r="BB22" i="1"/>
  <c r="BB19" i="1"/>
  <c r="BB18" i="1"/>
  <c r="MM18" i="1" s="1"/>
  <c r="EX15" i="1"/>
  <c r="EY15" i="1" s="1"/>
  <c r="BA38" i="1"/>
  <c r="ML38" i="1" s="1"/>
  <c r="BA37" i="1"/>
  <c r="ML37" i="1" s="1"/>
  <c r="BA220" i="1"/>
  <c r="BA52" i="1"/>
  <c r="ML52" i="1" s="1"/>
  <c r="BA50" i="1"/>
  <c r="ML50" i="1" s="1"/>
  <c r="BA22" i="1"/>
  <c r="BA19" i="1"/>
  <c r="ML19" i="1" s="1"/>
  <c r="BA18" i="1"/>
  <c r="ML18" i="1" s="1"/>
  <c r="AZ37" i="1"/>
  <c r="MK37" i="1" s="1"/>
  <c r="AZ38" i="1"/>
  <c r="MK38" i="1" s="1"/>
  <c r="AZ220" i="1"/>
  <c r="AZ52" i="1"/>
  <c r="AZ50" i="1"/>
  <c r="AZ22" i="1"/>
  <c r="AZ49" i="1" s="1"/>
  <c r="AZ19" i="1"/>
  <c r="MK19" i="1" s="1"/>
  <c r="AZ18" i="1"/>
  <c r="MK18" i="1" s="1"/>
  <c r="AY37" i="1"/>
  <c r="MJ37" i="1" s="1"/>
  <c r="AY5" i="1"/>
  <c r="D33" i="23" s="1"/>
  <c r="AY38" i="1"/>
  <c r="MJ38" i="1" s="1"/>
  <c r="AY220" i="1"/>
  <c r="AY52" i="1"/>
  <c r="AY50" i="1"/>
  <c r="AY22" i="1"/>
  <c r="AY19" i="1"/>
  <c r="MJ19" i="1" s="1"/>
  <c r="AY18" i="1"/>
  <c r="MJ18" i="1" s="1"/>
  <c r="AX38" i="1"/>
  <c r="ER38" i="1" s="1"/>
  <c r="ES38" i="1" s="1"/>
  <c r="AX37" i="1"/>
  <c r="MI37" i="1" s="1"/>
  <c r="AX220"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33" i="23"/>
  <c r="E33" i="23"/>
  <c r="C33" i="23"/>
  <c r="AX52" i="1"/>
  <c r="AX50" i="1"/>
  <c r="AX22" i="1"/>
  <c r="AX49" i="1" s="1"/>
  <c r="MI49" i="1" s="1"/>
  <c r="AX19" i="1"/>
  <c r="MI19" i="1" s="1"/>
  <c r="AX18" i="1"/>
  <c r="AU37" i="1"/>
  <c r="AU38" i="1"/>
  <c r="AU5" i="1"/>
  <c r="ER5" i="1" s="1"/>
  <c r="ES5" i="1" s="1"/>
  <c r="AU220" i="1"/>
  <c r="AU50" i="1"/>
  <c r="MH50" i="1" s="1"/>
  <c r="AU19" i="1"/>
  <c r="MH19" i="1" s="1"/>
  <c r="AU18" i="1"/>
  <c r="MH18" i="1" s="1"/>
  <c r="AT5" i="1"/>
  <c r="AT38" i="1"/>
  <c r="MG38" i="1" s="1"/>
  <c r="AT37" i="1"/>
  <c r="AT220" i="1"/>
  <c r="AT19" i="1"/>
  <c r="MG19" i="1" s="1"/>
  <c r="AT18" i="1"/>
  <c r="MG18" i="1" s="1"/>
  <c r="AT50" i="1"/>
  <c r="MG50" i="1" s="1"/>
  <c r="AS37" i="1"/>
  <c r="MF37" i="1" s="1"/>
  <c r="AS38" i="1"/>
  <c r="MF38" i="1" s="1"/>
  <c r="AS19" i="1"/>
  <c r="MF19" i="1" s="1"/>
  <c r="AS18" i="1"/>
  <c r="MF18" i="1" s="1"/>
  <c r="AS50" i="1"/>
  <c r="MF50" i="1" s="1"/>
  <c r="AS220" i="1"/>
  <c r="AR45" i="1"/>
  <c r="ME45" i="1" s="1"/>
  <c r="AR38" i="1"/>
  <c r="AR37" i="1"/>
  <c r="ME37" i="1" s="1"/>
  <c r="AR19" i="1"/>
  <c r="ME19" i="1" s="1"/>
  <c r="AR18" i="1"/>
  <c r="ME18" i="1" s="1"/>
  <c r="AR48" i="1"/>
  <c r="AR220" i="1" s="1"/>
  <c r="FN71" i="1"/>
  <c r="FO71" i="1" s="1"/>
  <c r="FL71" i="1"/>
  <c r="FM71" i="1" s="1"/>
  <c r="FJ71" i="1"/>
  <c r="FK71" i="1" s="1"/>
  <c r="FH71" i="1"/>
  <c r="FI71" i="1" s="1"/>
  <c r="FF71" i="1"/>
  <c r="FG71" i="1" s="1"/>
  <c r="FD71" i="1"/>
  <c r="FE71" i="1" s="1"/>
  <c r="FB71" i="1"/>
  <c r="FC71" i="1" s="1"/>
  <c r="EZ71" i="1"/>
  <c r="FA71" i="1" s="1"/>
  <c r="EX71" i="1"/>
  <c r="EY71" i="1" s="1"/>
  <c r="EV71" i="1"/>
  <c r="ET71" i="1"/>
  <c r="EU71" i="1" s="1"/>
  <c r="LA71" i="1" s="1"/>
  <c r="ER71" i="1"/>
  <c r="ES71" i="1" s="1"/>
  <c r="KY71" i="1" s="1"/>
  <c r="FN70" i="1"/>
  <c r="FL70" i="1"/>
  <c r="FJ70" i="1"/>
  <c r="FH70" i="1"/>
  <c r="FF70" i="1"/>
  <c r="FD70" i="1"/>
  <c r="FB70" i="1"/>
  <c r="EZ70" i="1"/>
  <c r="EX70" i="1"/>
  <c r="EV70" i="1"/>
  <c r="EW70" i="1" s="1"/>
  <c r="LC70" i="1" s="1"/>
  <c r="ET70" i="1"/>
  <c r="ER70" i="1"/>
  <c r="FN69" i="1"/>
  <c r="FO69" i="1" s="1"/>
  <c r="FL69" i="1"/>
  <c r="FM69" i="1" s="1"/>
  <c r="FJ69" i="1"/>
  <c r="FK69" i="1" s="1"/>
  <c r="FH69" i="1"/>
  <c r="FI69" i="1" s="1"/>
  <c r="FF69" i="1"/>
  <c r="FG69" i="1" s="1"/>
  <c r="FD69" i="1"/>
  <c r="FE69" i="1" s="1"/>
  <c r="FB69" i="1"/>
  <c r="FC69" i="1" s="1"/>
  <c r="EZ69" i="1"/>
  <c r="FA69" i="1" s="1"/>
  <c r="EX69" i="1"/>
  <c r="EY69" i="1" s="1"/>
  <c r="EV69" i="1"/>
  <c r="EW69" i="1" s="1"/>
  <c r="LC69" i="1" s="1"/>
  <c r="ET69" i="1"/>
  <c r="EU69" i="1" s="1"/>
  <c r="LA69" i="1" s="1"/>
  <c r="ER69" i="1"/>
  <c r="FN68" i="1"/>
  <c r="FL68" i="1"/>
  <c r="FJ68" i="1"/>
  <c r="FH68" i="1"/>
  <c r="FF68" i="1"/>
  <c r="FD68" i="1"/>
  <c r="FB68" i="1"/>
  <c r="EZ68" i="1"/>
  <c r="EX68" i="1"/>
  <c r="EV68" i="1"/>
  <c r="EW68" i="1" s="1"/>
  <c r="LC68" i="1" s="1"/>
  <c r="ET68" i="1"/>
  <c r="ER68" i="1"/>
  <c r="FN67" i="1"/>
  <c r="FO67" i="1" s="1"/>
  <c r="FL67" i="1"/>
  <c r="FM67" i="1" s="1"/>
  <c r="FJ67" i="1"/>
  <c r="FK67" i="1" s="1"/>
  <c r="FH67" i="1"/>
  <c r="FI67" i="1" s="1"/>
  <c r="FF67" i="1"/>
  <c r="FG67" i="1" s="1"/>
  <c r="FB67" i="1"/>
  <c r="FC67" i="1" s="1"/>
  <c r="EZ67" i="1"/>
  <c r="FA67" i="1" s="1"/>
  <c r="EX67" i="1"/>
  <c r="EY67" i="1" s="1"/>
  <c r="EV67" i="1"/>
  <c r="EW67" i="1" s="1"/>
  <c r="LC67" i="1" s="1"/>
  <c r="ET67" i="1"/>
  <c r="ER67" i="1"/>
  <c r="ES67" i="1" s="1"/>
  <c r="KY67" i="1" s="1"/>
  <c r="FN65" i="1"/>
  <c r="FO65" i="1" s="1"/>
  <c r="FL65" i="1"/>
  <c r="FM65" i="1" s="1"/>
  <c r="FJ65" i="1"/>
  <c r="FK65" i="1" s="1"/>
  <c r="FH65" i="1"/>
  <c r="FI65" i="1" s="1"/>
  <c r="FF65" i="1"/>
  <c r="FG65" i="1" s="1"/>
  <c r="FD65" i="1"/>
  <c r="FE65" i="1" s="1"/>
  <c r="FB65" i="1"/>
  <c r="FC65" i="1" s="1"/>
  <c r="EZ65" i="1"/>
  <c r="FA65" i="1" s="1"/>
  <c r="EX65" i="1"/>
  <c r="EY65" i="1" s="1"/>
  <c r="EV65" i="1"/>
  <c r="EW65" i="1" s="1"/>
  <c r="LC65" i="1" s="1"/>
  <c r="ET65" i="1"/>
  <c r="EU65" i="1" s="1"/>
  <c r="LA65" i="1" s="1"/>
  <c r="ER65" i="1"/>
  <c r="ES65" i="1" s="1"/>
  <c r="KY65" i="1" s="1"/>
  <c r="FN64" i="1"/>
  <c r="FO64" i="1" s="1"/>
  <c r="FL64" i="1"/>
  <c r="FM64" i="1" s="1"/>
  <c r="FJ64" i="1"/>
  <c r="FK64" i="1" s="1"/>
  <c r="FH64" i="1"/>
  <c r="FI64" i="1" s="1"/>
  <c r="FF64" i="1"/>
  <c r="FG64" i="1" s="1"/>
  <c r="FD64" i="1"/>
  <c r="FE64" i="1" s="1"/>
  <c r="FB64" i="1"/>
  <c r="FC64" i="1" s="1"/>
  <c r="EZ64" i="1"/>
  <c r="FA64" i="1" s="1"/>
  <c r="EX64" i="1"/>
  <c r="EY64" i="1" s="1"/>
  <c r="EV64" i="1"/>
  <c r="ET64" i="1"/>
  <c r="EU64" i="1" s="1"/>
  <c r="LA64" i="1" s="1"/>
  <c r="ER64" i="1"/>
  <c r="ES64" i="1" s="1"/>
  <c r="KY64" i="1" s="1"/>
  <c r="FN63" i="1"/>
  <c r="FO63" i="1" s="1"/>
  <c r="FL63" i="1"/>
  <c r="FM63" i="1" s="1"/>
  <c r="FJ63" i="1"/>
  <c r="FK63" i="1" s="1"/>
  <c r="FH63" i="1"/>
  <c r="FI63" i="1" s="1"/>
  <c r="FF63" i="1"/>
  <c r="FG63" i="1" s="1"/>
  <c r="FD63" i="1"/>
  <c r="FE63" i="1" s="1"/>
  <c r="FB63" i="1"/>
  <c r="FC63" i="1" s="1"/>
  <c r="EZ63" i="1"/>
  <c r="FA63" i="1" s="1"/>
  <c r="EX63" i="1"/>
  <c r="EY63" i="1" s="1"/>
  <c r="EV63" i="1"/>
  <c r="EW63" i="1" s="1"/>
  <c r="LC63" i="1" s="1"/>
  <c r="ET63" i="1"/>
  <c r="ER63" i="1"/>
  <c r="ES63" i="1" s="1"/>
  <c r="KY63" i="1" s="1"/>
  <c r="FN62" i="1"/>
  <c r="FO62" i="1" s="1"/>
  <c r="FL62" i="1"/>
  <c r="FM62" i="1" s="1"/>
  <c r="FJ62" i="1"/>
  <c r="FK62" i="1" s="1"/>
  <c r="FH62" i="1"/>
  <c r="FI62" i="1" s="1"/>
  <c r="FF62" i="1"/>
  <c r="FD62" i="1"/>
  <c r="FB62" i="1"/>
  <c r="FC62" i="1" s="1"/>
  <c r="EZ62" i="1"/>
  <c r="FA62" i="1" s="1"/>
  <c r="EX62" i="1"/>
  <c r="EY62" i="1" s="1"/>
  <c r="EV62" i="1"/>
  <c r="ET62" i="1"/>
  <c r="EU62" i="1" s="1"/>
  <c r="LA62" i="1" s="1"/>
  <c r="ER62" i="1"/>
  <c r="ES62" i="1" s="1"/>
  <c r="KY62" i="1" s="1"/>
  <c r="FN61" i="1"/>
  <c r="FO61" i="1" s="1"/>
  <c r="FL61" i="1"/>
  <c r="FM61" i="1" s="1"/>
  <c r="FJ61" i="1"/>
  <c r="FK61" i="1" s="1"/>
  <c r="FH61" i="1"/>
  <c r="FI61" i="1" s="1"/>
  <c r="FF61" i="1"/>
  <c r="FD61" i="1"/>
  <c r="FE61" i="1" s="1"/>
  <c r="FB61" i="1"/>
  <c r="FC61" i="1" s="1"/>
  <c r="EZ61" i="1"/>
  <c r="FA61" i="1" s="1"/>
  <c r="EX61" i="1"/>
  <c r="EY61" i="1" s="1"/>
  <c r="EV61" i="1"/>
  <c r="EW61" i="1" s="1"/>
  <c r="LC61" i="1" s="1"/>
  <c r="ET61" i="1"/>
  <c r="EU61" i="1" s="1"/>
  <c r="LA61" i="1" s="1"/>
  <c r="ER61" i="1"/>
  <c r="FN60" i="1"/>
  <c r="FL60" i="1"/>
  <c r="FM60" i="1" s="1"/>
  <c r="FJ60" i="1"/>
  <c r="FK60" i="1" s="1"/>
  <c r="FH60" i="1"/>
  <c r="FI60" i="1" s="1"/>
  <c r="FF60" i="1"/>
  <c r="FG60" i="1" s="1"/>
  <c r="FD60" i="1"/>
  <c r="FB60" i="1"/>
  <c r="FC60" i="1" s="1"/>
  <c r="EZ60" i="1"/>
  <c r="EX60" i="1"/>
  <c r="EY60" i="1" s="1"/>
  <c r="EV60" i="1"/>
  <c r="EW60" i="1" s="1"/>
  <c r="LC60" i="1" s="1"/>
  <c r="ET60" i="1"/>
  <c r="EU60" i="1" s="1"/>
  <c r="LA60" i="1" s="1"/>
  <c r="ER60" i="1"/>
  <c r="ES60" i="1" s="1"/>
  <c r="KY60" i="1" s="1"/>
  <c r="FN59" i="1"/>
  <c r="FO59" i="1" s="1"/>
  <c r="FL59" i="1"/>
  <c r="FM59" i="1" s="1"/>
  <c r="FJ59" i="1"/>
  <c r="FK59" i="1" s="1"/>
  <c r="FH59" i="1"/>
  <c r="FI59" i="1" s="1"/>
  <c r="FF59" i="1"/>
  <c r="FD59" i="1"/>
  <c r="FE59" i="1" s="1"/>
  <c r="FB59" i="1"/>
  <c r="FC59" i="1" s="1"/>
  <c r="EZ59" i="1"/>
  <c r="FA59" i="1" s="1"/>
  <c r="EX59" i="1"/>
  <c r="EY59" i="1" s="1"/>
  <c r="EV59" i="1"/>
  <c r="EW59" i="1" s="1"/>
  <c r="LC59" i="1" s="1"/>
  <c r="ET59" i="1"/>
  <c r="EU59" i="1" s="1"/>
  <c r="LA59" i="1" s="1"/>
  <c r="ER59" i="1"/>
  <c r="FN58" i="1"/>
  <c r="FO58" i="1" s="1"/>
  <c r="FL58" i="1"/>
  <c r="FM58" i="1" s="1"/>
  <c r="FJ58" i="1"/>
  <c r="FK58" i="1" s="1"/>
  <c r="FH58" i="1"/>
  <c r="FI58" i="1" s="1"/>
  <c r="FF58" i="1"/>
  <c r="FG58" i="1" s="1"/>
  <c r="FD58" i="1"/>
  <c r="FE58" i="1" s="1"/>
  <c r="FB58" i="1"/>
  <c r="EZ58" i="1"/>
  <c r="FA58" i="1" s="1"/>
  <c r="EX58" i="1"/>
  <c r="EY58" i="1" s="1"/>
  <c r="EV58" i="1"/>
  <c r="ET58" i="1"/>
  <c r="EU58" i="1" s="1"/>
  <c r="LA58" i="1" s="1"/>
  <c r="ER58" i="1"/>
  <c r="ES58" i="1" s="1"/>
  <c r="KY58" i="1" s="1"/>
  <c r="FN54" i="1"/>
  <c r="FL54" i="1"/>
  <c r="FM54" i="1" s="1"/>
  <c r="FJ54" i="1"/>
  <c r="FK54" i="1" s="1"/>
  <c r="FH54" i="1"/>
  <c r="FI54" i="1" s="1"/>
  <c r="FF54" i="1"/>
  <c r="FG54" i="1" s="1"/>
  <c r="FD54" i="1"/>
  <c r="FE54" i="1" s="1"/>
  <c r="FB54" i="1"/>
  <c r="EZ54" i="1"/>
  <c r="FA54" i="1" s="1"/>
  <c r="EX54" i="1"/>
  <c r="EY54" i="1" s="1"/>
  <c r="EV54" i="1"/>
  <c r="EW54" i="1" s="1"/>
  <c r="LC54" i="1" s="1"/>
  <c r="ET54" i="1"/>
  <c r="EU54" i="1" s="1"/>
  <c r="LA54" i="1" s="1"/>
  <c r="ER54" i="1"/>
  <c r="FN53" i="1"/>
  <c r="FL53" i="1"/>
  <c r="FM53" i="1" s="1"/>
  <c r="FJ53" i="1"/>
  <c r="FK53" i="1" s="1"/>
  <c r="FH53" i="1"/>
  <c r="FI53" i="1" s="1"/>
  <c r="FF53" i="1"/>
  <c r="FD53" i="1"/>
  <c r="FB53" i="1"/>
  <c r="EZ53" i="1"/>
  <c r="FA53" i="1" s="1"/>
  <c r="EX53" i="1"/>
  <c r="EV53" i="1"/>
  <c r="ET53" i="1"/>
  <c r="ER53" i="1"/>
  <c r="ES53" i="1" s="1"/>
  <c r="KY53" i="1" s="1"/>
  <c r="FN48" i="1"/>
  <c r="FO48" i="1" s="1"/>
  <c r="FL48" i="1"/>
  <c r="FM48" i="1" s="1"/>
  <c r="FJ48" i="1"/>
  <c r="FK48" i="1" s="1"/>
  <c r="FH48" i="1"/>
  <c r="FI48" i="1" s="1"/>
  <c r="FF48" i="1"/>
  <c r="FG48" i="1" s="1"/>
  <c r="FD48" i="1"/>
  <c r="FE48" i="1" s="1"/>
  <c r="FB48" i="1"/>
  <c r="FC48" i="1" s="1"/>
  <c r="EZ48" i="1"/>
  <c r="FA48" i="1" s="1"/>
  <c r="EX48" i="1"/>
  <c r="EY48" i="1" s="1"/>
  <c r="EV48" i="1"/>
  <c r="EW48" i="1" s="1"/>
  <c r="ET48" i="1"/>
  <c r="EU48" i="1" s="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W32" i="1" s="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U26" i="1" s="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W16" i="1" s="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20"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20" i="1"/>
  <c r="AN50" i="1"/>
  <c r="MA50" i="1" s="1"/>
  <c r="AM38" i="1"/>
  <c r="LZ38" i="1" s="1"/>
  <c r="AM37" i="1"/>
  <c r="AM220" i="1"/>
  <c r="AM50" i="1"/>
  <c r="LZ50" i="1" s="1"/>
  <c r="AM19" i="1"/>
  <c r="LZ19" i="1" s="1"/>
  <c r="AM18" i="1"/>
  <c r="LZ18" i="1" s="1"/>
  <c r="AL220" i="1"/>
  <c r="AL37" i="1"/>
  <c r="AL38" i="1"/>
  <c r="AL19" i="1"/>
  <c r="LY19" i="1" s="1"/>
  <c r="AL18" i="1"/>
  <c r="LY18" i="1" s="1"/>
  <c r="AL50" i="1"/>
  <c r="LY50" i="1" s="1"/>
  <c r="LY13" i="1"/>
  <c r="AK38" i="1"/>
  <c r="LX38" i="1" s="1"/>
  <c r="AK37" i="1"/>
  <c r="LX37" i="1" s="1"/>
  <c r="AK220"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20" i="1"/>
  <c r="AV28" i="1"/>
  <c r="AV27" i="1"/>
  <c r="AV26" i="1"/>
  <c r="AV25" i="1"/>
  <c r="AV24" i="1"/>
  <c r="AV23" i="1"/>
  <c r="AU22" i="1"/>
  <c r="AU49" i="1" s="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20" i="1" s="1"/>
  <c r="Y45" i="1"/>
  <c r="Y19" i="1"/>
  <c r="Y18" i="1"/>
  <c r="X48" i="1"/>
  <c r="X220"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44" i="23"/>
  <c r="L45" i="23" s="1"/>
  <c r="J44" i="23"/>
  <c r="J45" i="23" s="1"/>
  <c r="I44" i="23"/>
  <c r="I45"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9" i="23"/>
  <c r="F40" i="23" s="1"/>
  <c r="H39" i="23"/>
  <c r="H40" i="23" s="1"/>
  <c r="LM47" i="1"/>
  <c r="J39" i="23"/>
  <c r="I49" i="23"/>
  <c r="I50" i="23" s="1"/>
  <c r="LP40" i="1"/>
  <c r="LN50" i="1"/>
  <c r="LQ50" i="1"/>
  <c r="LO50" i="1"/>
  <c r="LV49" i="1"/>
  <c r="LL47" i="1"/>
  <c r="LN48" i="1"/>
  <c r="LT65" i="1"/>
  <c r="LP39" i="1"/>
  <c r="D21" i="22"/>
  <c r="E21" i="22" s="1"/>
  <c r="LV40" i="1"/>
  <c r="LV46" i="1"/>
  <c r="LO11" i="1"/>
  <c r="I54" i="23"/>
  <c r="I55" i="23" s="1"/>
  <c r="LN39" i="1"/>
  <c r="LM53" i="1"/>
  <c r="LN40" i="1"/>
  <c r="LU50" i="1"/>
  <c r="LR50" i="1"/>
  <c r="LM39" i="1"/>
  <c r="LS48" i="1"/>
  <c r="LS37" i="1"/>
  <c r="LU11" i="1"/>
  <c r="E39" i="23"/>
  <c r="E40" i="23" s="1"/>
  <c r="K39" i="23"/>
  <c r="C61" i="23" s="1"/>
  <c r="M39" i="23"/>
  <c r="C63" i="23" s="1"/>
  <c r="BJ48" i="1"/>
  <c r="BJ58" i="1"/>
  <c r="BJ62" i="1"/>
  <c r="LU39" i="1"/>
  <c r="LU46" i="1"/>
  <c r="LU40" i="1"/>
  <c r="LM52" i="1"/>
  <c r="LL11" i="1"/>
  <c r="C54" i="23"/>
  <c r="C55" i="23" s="1"/>
  <c r="LS39" i="1"/>
  <c r="LS46" i="1"/>
  <c r="LS40" i="1"/>
  <c r="LL39" i="1"/>
  <c r="LL46" i="1"/>
  <c r="LL40" i="1"/>
  <c r="N54" i="23"/>
  <c r="N55" i="23" s="1"/>
  <c r="L39" i="23"/>
  <c r="L40"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4" i="23"/>
  <c r="H45" i="23"/>
  <c r="D18" i="22"/>
  <c r="E18" i="22" s="1"/>
  <c r="D9" i="22"/>
  <c r="E9" i="22" s="1"/>
  <c r="EV45" i="1"/>
  <c r="EW45" i="1" s="1"/>
  <c r="ET45" i="1"/>
  <c r="EU45" i="1" s="1"/>
  <c r="BJ45" i="1"/>
  <c r="MJ45" i="1"/>
  <c r="D20" i="22"/>
  <c r="E20" i="22" s="1"/>
  <c r="J19" i="22"/>
  <c r="K19" i="22" s="1"/>
  <c r="J14" i="22"/>
  <c r="K14" i="22" s="1"/>
  <c r="J49" i="22"/>
  <c r="K49" i="22" s="1"/>
  <c r="G54" i="23"/>
  <c r="G55"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54" i="23"/>
  <c r="F55" i="23"/>
  <c r="LP19" i="1"/>
  <c r="C39" i="23"/>
  <c r="C40" i="23" s="1"/>
  <c r="LM11" i="1"/>
  <c r="D54" i="23"/>
  <c r="D55" i="23" s="1"/>
  <c r="LO40" i="1"/>
  <c r="LO46" i="1"/>
  <c r="LO39" i="1"/>
  <c r="K54" i="23"/>
  <c r="K55" i="23" s="1"/>
  <c r="LT11" i="1"/>
  <c r="E54" i="23"/>
  <c r="E55" i="23" s="1"/>
  <c r="LN11" i="1"/>
  <c r="LQ11" i="1"/>
  <c r="J54" i="23"/>
  <c r="J55" i="23"/>
  <c r="LS11" i="1"/>
  <c r="D22" i="22"/>
  <c r="E22" i="22" s="1"/>
  <c r="D12" i="22"/>
  <c r="E12" i="22" s="1"/>
  <c r="G39" i="22"/>
  <c r="H39" i="22" s="1"/>
  <c r="D31" i="22"/>
  <c r="E31" i="22" s="1"/>
  <c r="J16" i="22"/>
  <c r="K16" i="22" s="1"/>
  <c r="EW29" i="1"/>
  <c r="ES13" i="1"/>
  <c r="EU67" i="1"/>
  <c r="LA67" i="1" s="1"/>
  <c r="EW71" i="1"/>
  <c r="LC71" i="1" s="1"/>
  <c r="EW28" i="1"/>
  <c r="EU15" i="1"/>
  <c r="ES23" i="1"/>
  <c r="ES32" i="1"/>
  <c r="EU42" i="1"/>
  <c r="EW53" i="1"/>
  <c r="LC53" i="1" s="1"/>
  <c r="EW58" i="1"/>
  <c r="LC58" i="1" s="1"/>
  <c r="EW62" i="1"/>
  <c r="LC62" i="1" s="1"/>
  <c r="EW64" i="1"/>
  <c r="LC64" i="1" s="1"/>
  <c r="ES59" i="1"/>
  <c r="KY59" i="1" s="1"/>
  <c r="ES61" i="1"/>
  <c r="KY61" i="1" s="1"/>
  <c r="EW42" i="1"/>
  <c r="ES48" i="1"/>
  <c r="ES69" i="1"/>
  <c r="KY69" i="1" s="1"/>
  <c r="E44" i="23"/>
  <c r="E45" i="23" s="1"/>
  <c r="FD5" i="1"/>
  <c r="FE5" i="1" s="1"/>
  <c r="R16" i="22"/>
  <c r="R31" i="22"/>
  <c r="R40" i="22"/>
  <c r="Q9" i="22"/>
  <c r="Q18" i="22"/>
  <c r="Q32" i="22"/>
  <c r="Q41" i="22"/>
  <c r="R28" i="22"/>
  <c r="R42" i="22"/>
  <c r="EZ5" i="1"/>
  <c r="FA5" i="1" s="1"/>
  <c r="FH5" i="1"/>
  <c r="FI5" i="1" s="1"/>
  <c r="FJ5" i="1"/>
  <c r="FK5" i="1" s="1"/>
  <c r="AU11" i="1"/>
  <c r="AU35" i="1" s="1"/>
  <c r="MH35" i="1" s="1"/>
  <c r="MH38" i="1"/>
  <c r="AU39" i="1"/>
  <c r="J33" i="23"/>
  <c r="D39" i="23"/>
  <c r="FH38" i="1"/>
  <c r="FI38" i="1" s="1"/>
  <c r="MC45" i="1"/>
  <c r="AO50" i="1"/>
  <c r="MB50" i="1" s="1"/>
  <c r="MH22" i="1"/>
  <c r="MH37" i="1"/>
  <c r="MO37" i="1"/>
  <c r="MQ38" i="1"/>
  <c r="FF5" i="1"/>
  <c r="FG5" i="1" s="1"/>
  <c r="BF11" i="1"/>
  <c r="K32"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20" i="1"/>
  <c r="AV62" i="1"/>
  <c r="LY62" i="1"/>
  <c r="D46" i="22"/>
  <c r="E46" i="22" s="1"/>
  <c r="C44" i="23"/>
  <c r="C45" i="23" s="1"/>
  <c r="J43" i="22"/>
  <c r="K43" i="22" s="1"/>
  <c r="J40" i="22"/>
  <c r="K40" i="22" s="1"/>
  <c r="G50" i="22"/>
  <c r="H50" i="22" s="1"/>
  <c r="G26" i="22"/>
  <c r="H26" i="22" s="1"/>
  <c r="G51" i="22"/>
  <c r="H51" i="22" s="1"/>
  <c r="G60" i="22"/>
  <c r="H60" i="22" s="1"/>
  <c r="G62" i="22"/>
  <c r="H62" i="22" s="1"/>
  <c r="N39" i="23"/>
  <c r="N40" i="23" s="1"/>
  <c r="J31" i="22"/>
  <c r="K31" i="22" s="1"/>
  <c r="J29" i="22"/>
  <c r="K29" i="22" s="1"/>
  <c r="D35" i="22"/>
  <c r="E35" i="22" s="1"/>
  <c r="F44" i="23"/>
  <c r="F45" i="23" s="1"/>
  <c r="N44" i="23"/>
  <c r="N45" i="23" s="1"/>
  <c r="BF39" i="1"/>
  <c r="J26" i="22"/>
  <c r="K26" i="22" s="1"/>
  <c r="H49" i="23"/>
  <c r="H50" i="23" s="1"/>
  <c r="D49" i="23"/>
  <c r="D50" i="23" s="1"/>
  <c r="G12" i="22"/>
  <c r="H12" i="22" s="1"/>
  <c r="D48" i="22"/>
  <c r="E48" i="22" s="1"/>
  <c r="L49" i="23"/>
  <c r="L50" i="23" s="1"/>
  <c r="G49" i="23"/>
  <c r="G50" i="23" s="1"/>
  <c r="E49" i="23"/>
  <c r="E50" i="23" s="1"/>
  <c r="C49" i="23"/>
  <c r="C50"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44" i="23"/>
  <c r="M45"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9" i="23"/>
  <c r="F50" i="23" s="1"/>
  <c r="K49" i="23"/>
  <c r="K50" i="23" s="1"/>
  <c r="D23" i="22"/>
  <c r="E23" i="22" s="1"/>
  <c r="LN14" i="1"/>
  <c r="C62" i="23"/>
  <c r="D44" i="22"/>
  <c r="E44" i="22" s="1"/>
  <c r="N49" i="23"/>
  <c r="N50"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4" i="23"/>
  <c r="L55" i="23" s="1"/>
  <c r="J49" i="23"/>
  <c r="J50" i="23" s="1"/>
  <c r="J57" i="22"/>
  <c r="K57" i="22" s="1"/>
  <c r="J62" i="22"/>
  <c r="K62" i="22" s="1"/>
  <c r="M54" i="23"/>
  <c r="M55" i="23" s="1"/>
  <c r="O52" i="23"/>
  <c r="P53" i="23" s="1"/>
  <c r="D37" i="22"/>
  <c r="E37" i="22" s="1"/>
  <c r="H54" i="23"/>
  <c r="H55" i="23" s="1"/>
  <c r="D13" i="22"/>
  <c r="E13" i="22" s="1"/>
  <c r="J61" i="22"/>
  <c r="K61" i="22" s="1"/>
  <c r="J24" i="22"/>
  <c r="K24" i="22" s="1"/>
  <c r="D29" i="22"/>
  <c r="E29" i="22" s="1"/>
  <c r="D52" i="22"/>
  <c r="E52" i="22" s="1"/>
  <c r="I39" i="23"/>
  <c r="C59" i="23" s="1"/>
  <c r="G46" i="22"/>
  <c r="H46" i="22" s="1"/>
  <c r="G43" i="22"/>
  <c r="H43" i="22" s="1"/>
  <c r="M49" i="23"/>
  <c r="D57" i="22"/>
  <c r="E57" i="22" s="1"/>
  <c r="D51" i="22"/>
  <c r="E51" i="22" s="1"/>
  <c r="D59" i="22"/>
  <c r="E59" i="22"/>
  <c r="D60" i="22"/>
  <c r="E60" i="22" s="1"/>
  <c r="D63" i="22"/>
  <c r="E63" i="22" s="1"/>
  <c r="D15" i="22"/>
  <c r="E15" i="22" s="1"/>
  <c r="G8" i="22"/>
  <c r="H8" i="22"/>
  <c r="D24" i="22"/>
  <c r="E24" i="22" s="1"/>
  <c r="G6" i="22"/>
  <c r="H6" i="22" s="1"/>
  <c r="BX220"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c r="G48" i="22"/>
  <c r="H48" i="22" s="1"/>
  <c r="D33" i="22"/>
  <c r="E33" i="22" s="1"/>
  <c r="J9" i="22"/>
  <c r="K9" i="22" s="1"/>
  <c r="J40" i="23"/>
  <c r="C60" i="23"/>
  <c r="M50" i="23"/>
  <c r="J60" i="22"/>
  <c r="K60" i="22" s="1"/>
  <c r="D40" i="23"/>
  <c r="J50" i="22"/>
  <c r="K50" i="22" s="1"/>
  <c r="J51" i="22"/>
  <c r="K51" i="22" s="1"/>
  <c r="J58" i="22"/>
  <c r="K58" i="22" s="1"/>
  <c r="J56" i="22"/>
  <c r="K56" i="22" s="1"/>
  <c r="P21" i="22"/>
  <c r="Q21" i="22" s="1"/>
  <c r="P48" i="22"/>
  <c r="Q48" i="22" s="1"/>
  <c r="P50" i="22"/>
  <c r="Q50" i="22" s="1"/>
  <c r="P43" i="22"/>
  <c r="Q43" i="22" s="1"/>
  <c r="P35" i="22"/>
  <c r="Q35" i="22" s="1"/>
  <c r="P46" i="22"/>
  <c r="P17" i="22"/>
  <c r="Q17" i="22" s="1"/>
  <c r="K44" i="23"/>
  <c r="K45" i="23"/>
  <c r="G44" i="23"/>
  <c r="G45" i="23" s="1"/>
  <c r="J46" i="22"/>
  <c r="K46" i="22" s="1"/>
  <c r="LL43" i="1"/>
  <c r="LO47" i="1"/>
  <c r="O47" i="23"/>
  <c r="LP14" i="1"/>
  <c r="G39" i="23"/>
  <c r="G40" i="23" s="1"/>
  <c r="O37" i="23"/>
  <c r="P37" i="23" s="1"/>
  <c r="Q46" i="22"/>
  <c r="R46" i="22"/>
  <c r="P4" i="22"/>
  <c r="R4" i="22" s="1"/>
  <c r="P47" i="22"/>
  <c r="R47" i="22" s="1"/>
  <c r="P10" i="22"/>
  <c r="Q10" i="22" s="1"/>
  <c r="G10" i="22"/>
  <c r="H10" i="22" s="1"/>
  <c r="J10" i="22"/>
  <c r="K10" i="22" s="1"/>
  <c r="O42" i="23"/>
  <c r="P42" i="23" s="1"/>
  <c r="P43" i="23"/>
  <c r="D44" i="23"/>
  <c r="D45" i="23" s="1"/>
  <c r="G37" i="22"/>
  <c r="H37" i="22" s="1"/>
  <c r="G38" i="22"/>
  <c r="H38" i="22" s="1"/>
  <c r="G44" i="22"/>
  <c r="H44" i="22" s="1"/>
  <c r="P44" i="22"/>
  <c r="R44" i="22" s="1"/>
  <c r="P37" i="22"/>
  <c r="Q37" i="22" s="1"/>
  <c r="LQ14" i="1"/>
  <c r="LP47" i="1"/>
  <c r="P48" i="23"/>
  <c r="Q4" i="22"/>
  <c r="P38" i="22"/>
  <c r="Q38" i="22" s="1"/>
  <c r="LR14" i="1"/>
  <c r="LQ47" i="1"/>
  <c r="J44" i="22"/>
  <c r="K44" i="22" s="1"/>
  <c r="J37" i="22"/>
  <c r="K37" i="22" s="1"/>
  <c r="J38" i="22"/>
  <c r="K38" i="22" s="1"/>
  <c r="R38" i="22"/>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23" i="23"/>
  <c r="L9" i="23" l="1"/>
  <c r="L10" i="23" s="1"/>
  <c r="M9" i="23"/>
  <c r="M10" i="23" s="1"/>
  <c r="AK46" i="22"/>
  <c r="AJ46" i="22"/>
  <c r="AJ43" i="22"/>
  <c r="AK43" i="22"/>
  <c r="AK5" i="22"/>
  <c r="AJ5" i="22"/>
  <c r="AJ4" i="22"/>
  <c r="AK4" i="22"/>
  <c r="AJ6" i="22"/>
  <c r="AK6" i="22"/>
  <c r="K9" i="23"/>
  <c r="K10" i="23" s="1"/>
  <c r="BC11" i="1"/>
  <c r="BC4" i="1" s="1"/>
  <c r="AM39" i="1"/>
  <c r="CQ39" i="1"/>
  <c r="CQ40" i="1" s="1"/>
  <c r="BL11" i="1"/>
  <c r="FN5" i="1"/>
  <c r="FO5" i="1" s="1"/>
  <c r="IB37" i="1"/>
  <c r="IC37" i="1" s="1"/>
  <c r="FD37" i="1"/>
  <c r="FE37" i="1" s="1"/>
  <c r="Y39" i="1"/>
  <c r="Y40" i="1" s="1"/>
  <c r="GP5" i="1"/>
  <c r="GQ5" i="1" s="1"/>
  <c r="BJ50" i="1"/>
  <c r="N9" i="23"/>
  <c r="N10" i="23" s="1"/>
  <c r="DJ35" i="1"/>
  <c r="DJ43" i="1"/>
  <c r="DJ20" i="1"/>
  <c r="C27" i="23"/>
  <c r="MU11"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AJ49" i="1"/>
  <c r="LW49" i="1" s="1"/>
  <c r="LY22" i="1"/>
  <c r="JB18" i="1"/>
  <c r="JC18" i="1" s="1"/>
  <c r="OM19" i="1"/>
  <c r="J9" i="23"/>
  <c r="J10" i="23" s="1"/>
  <c r="BB39" i="1"/>
  <c r="MM39" i="1" s="1"/>
  <c r="IH37" i="1"/>
  <c r="II37" i="1" s="1"/>
  <c r="OL34" i="1"/>
  <c r="R30" i="22"/>
  <c r="MM37" i="1"/>
  <c r="EV37" i="1"/>
  <c r="EW37" i="1" s="1"/>
  <c r="R33" i="22"/>
  <c r="W64" i="22"/>
  <c r="X64" i="22" s="1"/>
  <c r="E13"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AA46" i="22" s="1"/>
  <c r="NU37" i="1"/>
  <c r="GJ38" i="1"/>
  <c r="GK38" i="1" s="1"/>
  <c r="OC37" i="1"/>
  <c r="HL37" i="1"/>
  <c r="HM37" i="1" s="1"/>
  <c r="IP5" i="1"/>
  <c r="IQ5" i="1" s="1"/>
  <c r="EZ38" i="1"/>
  <c r="FA38" i="1" s="1"/>
  <c r="Q47" i="22"/>
  <c r="BE11" i="1"/>
  <c r="BE43" i="1" s="1"/>
  <c r="MI22" i="1"/>
  <c r="EX38" i="1"/>
  <c r="EY38" i="1" s="1"/>
  <c r="AO39" i="1"/>
  <c r="MB39" i="1" s="1"/>
  <c r="AR39" i="1"/>
  <c r="ME39" i="1" s="1"/>
  <c r="W68" i="22"/>
  <c r="X68" i="22" s="1"/>
  <c r="HT49" i="1"/>
  <c r="HU49" i="1" s="1"/>
  <c r="DF39" i="1"/>
  <c r="DF40" i="1" s="1"/>
  <c r="IX37" i="1"/>
  <c r="IY37" i="1" s="1"/>
  <c r="I40" i="23"/>
  <c r="FB38" i="1"/>
  <c r="FC38" i="1" s="1"/>
  <c r="IR38" i="1"/>
  <c r="DB11" i="1"/>
  <c r="C12" i="23" s="1"/>
  <c r="OL19" i="1"/>
  <c r="I9" i="23"/>
  <c r="I10" i="23" s="1"/>
  <c r="FT34" i="1"/>
  <c r="FU34" i="1" s="1"/>
  <c r="BC39" i="1"/>
  <c r="BC46" i="1" s="1"/>
  <c r="MN46" i="1" s="1"/>
  <c r="BB11" i="1"/>
  <c r="BB4" i="1" s="1"/>
  <c r="ME38" i="1"/>
  <c r="Y11" i="1"/>
  <c r="Y35" i="1" s="1"/>
  <c r="EV38" i="1"/>
  <c r="EW38" i="1" s="1"/>
  <c r="MB45" i="1"/>
  <c r="AQ11" i="1"/>
  <c r="AQ20" i="1" s="1"/>
  <c r="MD20" i="1" s="1"/>
  <c r="AS39" i="1"/>
  <c r="AS40" i="1" s="1"/>
  <c r="MF40" i="1" s="1"/>
  <c r="V39" i="1"/>
  <c r="V40" i="1" s="1"/>
  <c r="W39" i="1"/>
  <c r="W46" i="1" s="1"/>
  <c r="W50" i="1"/>
  <c r="Y50" i="1"/>
  <c r="AO220"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22" i="23" s="1"/>
  <c r="K24" i="23" s="1"/>
  <c r="K25" i="23" s="1"/>
  <c r="CI11" i="1"/>
  <c r="CI20" i="1" s="1"/>
  <c r="NP20" i="1" s="1"/>
  <c r="FB37" i="1"/>
  <c r="FC37" i="1" s="1"/>
  <c r="AS11" i="1"/>
  <c r="AS4" i="1" s="1"/>
  <c r="ER37" i="1"/>
  <c r="ES37" i="1" s="1"/>
  <c r="MD48" i="1"/>
  <c r="FF37" i="1"/>
  <c r="FG37" i="1" s="1"/>
  <c r="MQ11" i="1"/>
  <c r="BE39" i="1"/>
  <c r="BE40" i="1" s="1"/>
  <c r="MP40" i="1" s="1"/>
  <c r="ET37" i="1"/>
  <c r="EU37" i="1" s="1"/>
  <c r="FR34" i="1"/>
  <c r="FS34" i="1" s="1"/>
  <c r="AX39" i="1"/>
  <c r="MI39" i="1" s="1"/>
  <c r="LY38" i="1"/>
  <c r="AK11" i="1"/>
  <c r="AK35" i="1" s="1"/>
  <c r="LX35" i="1" s="1"/>
  <c r="BJ220" i="1"/>
  <c r="BX50" i="1"/>
  <c r="GD38" i="1"/>
  <c r="GE38" i="1" s="1"/>
  <c r="BS11" i="1"/>
  <c r="NB11" i="1" s="1"/>
  <c r="CC11" i="1"/>
  <c r="F22" i="23" s="1"/>
  <c r="F24" i="23" s="1"/>
  <c r="F25" i="23" s="1"/>
  <c r="IP38" i="1"/>
  <c r="IQ38" i="1" s="1"/>
  <c r="CF39" i="1"/>
  <c r="CF40" i="1" s="1"/>
  <c r="NM40" i="1" s="1"/>
  <c r="HB38" i="1"/>
  <c r="HC38" i="1" s="1"/>
  <c r="NM38" i="1"/>
  <c r="L23" i="23"/>
  <c r="HF5" i="1"/>
  <c r="HG5" i="1" s="1"/>
  <c r="HH5" i="1"/>
  <c r="HI5" i="1" s="1"/>
  <c r="NQ38" i="1"/>
  <c r="HH38" i="1"/>
  <c r="HI38" i="1" s="1"/>
  <c r="W220" i="1"/>
  <c r="G68" i="22"/>
  <c r="H68" i="22" s="1"/>
  <c r="G64" i="22"/>
  <c r="H64" i="22" s="1"/>
  <c r="X49" i="1"/>
  <c r="BU49" i="1"/>
  <c r="ND49" i="1" s="1"/>
  <c r="ND22" i="1"/>
  <c r="GV5" i="1"/>
  <c r="GW5" i="1" s="1"/>
  <c r="G23" i="23"/>
  <c r="GX37" i="1"/>
  <c r="GY37" i="1" s="1"/>
  <c r="CE11" i="1"/>
  <c r="H22" i="23" s="1"/>
  <c r="CK39" i="1"/>
  <c r="HJ38" i="1"/>
  <c r="HK38" i="1" s="1"/>
  <c r="CK11" i="1"/>
  <c r="CK35" i="1" s="1"/>
  <c r="HT37" i="1"/>
  <c r="HU37" i="1" s="1"/>
  <c r="CZ37" i="1"/>
  <c r="V35" i="22" s="1"/>
  <c r="NV37" i="1"/>
  <c r="G18"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NC11" i="1" s="1"/>
  <c r="BV11" i="1"/>
  <c r="NE11" i="1" s="1"/>
  <c r="GL37" i="1"/>
  <c r="GM37" i="1" s="1"/>
  <c r="GJ37" i="1"/>
  <c r="GK37" i="1" s="1"/>
  <c r="NF38" i="1"/>
  <c r="GL38" i="1"/>
  <c r="GM38" i="1" s="1"/>
  <c r="BW11" i="1"/>
  <c r="N27" i="23" s="1"/>
  <c r="N29" i="23" s="1"/>
  <c r="N30" i="23" s="1"/>
  <c r="GP37" i="1"/>
  <c r="GQ37" i="1" s="1"/>
  <c r="GN37" i="1"/>
  <c r="GO37" i="1" s="1"/>
  <c r="CL37" i="1"/>
  <c r="S35" i="22" s="1"/>
  <c r="T35" i="22" s="1"/>
  <c r="U35" i="22" s="1"/>
  <c r="CA39" i="1"/>
  <c r="CA46" i="1" s="1"/>
  <c r="NH46" i="1" s="1"/>
  <c r="NH38" i="1"/>
  <c r="GR38" i="1"/>
  <c r="GS38" i="1" s="1"/>
  <c r="CA11" i="1"/>
  <c r="ID38" i="1"/>
  <c r="IE38" i="1" s="1"/>
  <c r="AN39" i="1"/>
  <c r="AN46" i="1" s="1"/>
  <c r="MA46" i="1" s="1"/>
  <c r="AP220" i="1"/>
  <c r="MY37" i="1"/>
  <c r="BP39" i="1"/>
  <c r="BP40" i="1" s="1"/>
  <c r="H28" i="23"/>
  <c r="FZ5" i="1"/>
  <c r="GA5" i="1" s="1"/>
  <c r="NB37" i="1"/>
  <c r="GF37" i="1"/>
  <c r="GG37" i="1" s="1"/>
  <c r="CW11" i="1"/>
  <c r="CW35" i="1" s="1"/>
  <c r="OB35" i="1" s="1"/>
  <c r="OB37" i="1"/>
  <c r="CW39" i="1"/>
  <c r="CW46" i="1" s="1"/>
  <c r="ID37" i="1"/>
  <c r="IE37" i="1" s="1"/>
  <c r="OC38" i="1"/>
  <c r="IF38" i="1"/>
  <c r="IG38" i="1" s="1"/>
  <c r="IJ37" i="1"/>
  <c r="IK37" i="1" s="1"/>
  <c r="OE37" i="1"/>
  <c r="IL37" i="1"/>
  <c r="IM37" i="1" s="1"/>
  <c r="H13" i="23"/>
  <c r="DN5" i="1"/>
  <c r="Z4" i="22" s="1"/>
  <c r="AE4" i="22" s="1"/>
  <c r="IX5" i="1"/>
  <c r="IY5" i="1" s="1"/>
  <c r="I13"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8" i="23"/>
  <c r="R48" i="23" s="1"/>
  <c r="P44" i="23"/>
  <c r="Q43" i="23"/>
  <c r="R43" i="23" s="1"/>
  <c r="P49"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40"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8"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8" i="23"/>
  <c r="CD39" i="1"/>
  <c r="NK39" i="1" s="1"/>
  <c r="CD11" i="1"/>
  <c r="G22" i="23" s="1"/>
  <c r="GV38" i="1"/>
  <c r="GW38" i="1" s="1"/>
  <c r="NL22" i="1"/>
  <c r="CE49" i="1"/>
  <c r="NL49" i="1" s="1"/>
  <c r="H23" i="23"/>
  <c r="GZ5" i="1"/>
  <c r="HA5" i="1" s="1"/>
  <c r="GX5" i="1"/>
  <c r="GY5" i="1" s="1"/>
  <c r="NM37" i="1"/>
  <c r="CF11" i="1"/>
  <c r="I22" i="23" s="1"/>
  <c r="I24" i="23" s="1"/>
  <c r="I25" i="23" s="1"/>
  <c r="GZ37" i="1"/>
  <c r="HA37" i="1" s="1"/>
  <c r="CS39" i="1"/>
  <c r="CS40" i="1" s="1"/>
  <c r="NX40" i="1" s="1"/>
  <c r="NX38" i="1"/>
  <c r="CS11" i="1"/>
  <c r="CS20" i="1" s="1"/>
  <c r="NX20" i="1" s="1"/>
  <c r="MU38" i="1"/>
  <c r="BL39" i="1"/>
  <c r="FP38" i="1"/>
  <c r="FQ38" i="1" s="1"/>
  <c r="FR38" i="1"/>
  <c r="FS38" i="1" s="1"/>
  <c r="BX38" i="1"/>
  <c r="P47" i="23"/>
  <c r="Q42" i="23" s="1"/>
  <c r="R42" i="23" s="1"/>
  <c r="R5" i="22"/>
  <c r="BL20" i="1"/>
  <c r="MU20" i="1" s="1"/>
  <c r="BX5" i="1"/>
  <c r="AJ39" i="1"/>
  <c r="EX37" i="1"/>
  <c r="EY37" i="1" s="1"/>
  <c r="C64" i="23"/>
  <c r="BL4" i="1"/>
  <c r="BA39" i="1"/>
  <c r="BL35" i="1"/>
  <c r="MU35" i="1" s="1"/>
  <c r="AL39" i="1"/>
  <c r="AL46" i="1" s="1"/>
  <c r="LY46" i="1" s="1"/>
  <c r="AV38" i="1"/>
  <c r="V46" i="1"/>
  <c r="X39" i="1"/>
  <c r="X40" i="1" s="1"/>
  <c r="MR37" i="1"/>
  <c r="MT37" i="1"/>
  <c r="F28"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8" i="23"/>
  <c r="NK38" i="1"/>
  <c r="D23" i="23"/>
  <c r="GR5" i="1"/>
  <c r="GS5" i="1" s="1"/>
  <c r="CZ38" i="1"/>
  <c r="V36" i="22" s="1"/>
  <c r="FJ34" i="1"/>
  <c r="FK34" i="1" s="1"/>
  <c r="CO11" i="1"/>
  <c r="CO4" i="1" s="1"/>
  <c r="NT38" i="1"/>
  <c r="CU39" i="1"/>
  <c r="CU46" i="1" s="1"/>
  <c r="NZ46" i="1" s="1"/>
  <c r="HZ38" i="1"/>
  <c r="IA38" i="1" s="1"/>
  <c r="CU11" i="1"/>
  <c r="CU43" i="1" s="1"/>
  <c r="NZ43" i="1" s="1"/>
  <c r="OD38" i="1"/>
  <c r="IH38" i="1"/>
  <c r="II38" i="1" s="1"/>
  <c r="DH49" i="1"/>
  <c r="LF5" i="1"/>
  <c r="LG5" i="1" s="1"/>
  <c r="IV5" i="1"/>
  <c r="IW5" i="1" s="1"/>
  <c r="J18" i="23"/>
  <c r="IB5" i="1"/>
  <c r="IC5" i="1" s="1"/>
  <c r="IF5" i="1"/>
  <c r="IG5" i="1" s="1"/>
  <c r="L18"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C13"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8" i="23"/>
  <c r="HV5" i="1"/>
  <c r="HW5" i="1" s="1"/>
  <c r="IJ38" i="1"/>
  <c r="IK38" i="1" s="1"/>
  <c r="CV39" i="1"/>
  <c r="OA39" i="1" s="1"/>
  <c r="CV11" i="1"/>
  <c r="OA11" i="1" s="1"/>
  <c r="DI11" i="1"/>
  <c r="DI20" i="1" s="1"/>
  <c r="DI39" i="1"/>
  <c r="CZ5" i="1"/>
  <c r="V4" i="22" s="1"/>
  <c r="OK34" i="1"/>
  <c r="CO39" i="1"/>
  <c r="NT39" i="1" s="1"/>
  <c r="IT5" i="1"/>
  <c r="IU5" i="1" s="1"/>
  <c r="OK50" i="1"/>
  <c r="H9" i="23"/>
  <c r="H10" i="23" s="1"/>
  <c r="G9" i="23"/>
  <c r="G10" i="23" s="1"/>
  <c r="OJ18" i="1"/>
  <c r="OJ19" i="1"/>
  <c r="OI18" i="1"/>
  <c r="F9" i="23"/>
  <c r="F10" i="23" s="1"/>
  <c r="D9" i="23"/>
  <c r="D10" i="23" s="1"/>
  <c r="OH19" i="1"/>
  <c r="OG18" i="1"/>
  <c r="AE54" i="22"/>
  <c r="AF54" i="22" s="1"/>
  <c r="P50" i="23"/>
  <c r="Q37" i="23"/>
  <c r="R37" i="23" s="1"/>
  <c r="P45" i="23"/>
  <c r="P39" i="23"/>
  <c r="P38" i="23"/>
  <c r="Q38" i="23" s="1"/>
  <c r="R38" i="23" s="1"/>
  <c r="P55" i="23"/>
  <c r="AZ35" i="1"/>
  <c r="MK35" i="1" s="1"/>
  <c r="P54" i="23"/>
  <c r="R8" i="22"/>
  <c r="R15" i="22"/>
  <c r="M40" i="23"/>
  <c r="P52" i="23"/>
  <c r="Q47" i="23" s="1"/>
  <c r="R47"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8"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20" i="1"/>
  <c r="S27" i="22"/>
  <c r="T27" i="22" s="1"/>
  <c r="U27" i="22" s="1"/>
  <c r="NQ37" i="1"/>
  <c r="CA52" i="1"/>
  <c r="NH52" i="1" s="1"/>
  <c r="GP63" i="1"/>
  <c r="GQ63" i="1" s="1"/>
  <c r="GT38" i="1"/>
  <c r="GU38" i="1" s="1"/>
  <c r="CC39" i="1"/>
  <c r="CC46" i="1" s="1"/>
  <c r="V49" i="1"/>
  <c r="FR5" i="1"/>
  <c r="FS5" i="1" s="1"/>
  <c r="FX5" i="1"/>
  <c r="FY5" i="1" s="1"/>
  <c r="FV34" i="1"/>
  <c r="FW34" i="1" s="1"/>
  <c r="FV5" i="1"/>
  <c r="FW5" i="1" s="1"/>
  <c r="D22" i="23"/>
  <c r="HD5" i="1"/>
  <c r="HE5" i="1" s="1"/>
  <c r="NL38" i="1"/>
  <c r="GN38" i="1"/>
  <c r="GO38" i="1" s="1"/>
  <c r="NG37" i="1"/>
  <c r="BZ39" i="1"/>
  <c r="NG39" i="1" s="1"/>
  <c r="HD38" i="1"/>
  <c r="HE38" i="1" s="1"/>
  <c r="CH39" i="1"/>
  <c r="NO39" i="1" s="1"/>
  <c r="NO38" i="1"/>
  <c r="CR39" i="1"/>
  <c r="CR40" i="1" s="1"/>
  <c r="NW40" i="1" s="1"/>
  <c r="HT38" i="1"/>
  <c r="HU38" i="1" s="1"/>
  <c r="NW38" i="1"/>
  <c r="CR11" i="1"/>
  <c r="G17" i="23" s="1"/>
  <c r="HV38" i="1"/>
  <c r="HW38" i="1" s="1"/>
  <c r="HX37" i="1"/>
  <c r="HY37" i="1" s="1"/>
  <c r="NY37" i="1"/>
  <c r="HZ37" i="1"/>
  <c r="IA37" i="1" s="1"/>
  <c r="CT11" i="1"/>
  <c r="I17"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AI17" i="22" s="1"/>
  <c r="N14" i="23"/>
  <c r="N15"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20" i="1"/>
  <c r="V27" i="22"/>
  <c r="AA27" i="22" s="1"/>
  <c r="AB27" i="22" s="1"/>
  <c r="AA16" i="22"/>
  <c r="AC16" i="22" s="1"/>
  <c r="M14" i="23"/>
  <c r="M15" i="23" s="1"/>
  <c r="EB49" i="1"/>
  <c r="AD47" i="22" s="1"/>
  <c r="AI47" i="22" s="1"/>
  <c r="EB220" i="1"/>
  <c r="EB50" i="1"/>
  <c r="AD48" i="22" s="1"/>
  <c r="AI48" i="22" s="1"/>
  <c r="AJ48" i="22" s="1"/>
  <c r="EB46" i="1"/>
  <c r="AD44" i="22" s="1"/>
  <c r="AI44" i="22" s="1"/>
  <c r="EB40" i="1"/>
  <c r="AD38" i="22" s="1"/>
  <c r="AI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LC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W62" i="22"/>
  <c r="X62" i="22" s="1"/>
  <c r="T62" i="22"/>
  <c r="U62" i="22" s="1"/>
  <c r="CY49" i="1"/>
  <c r="OD49" i="1" s="1"/>
  <c r="IH22" i="1"/>
  <c r="II22" i="1" s="1"/>
  <c r="OD22" i="1"/>
  <c r="OE34" i="1"/>
  <c r="IJ34" i="1"/>
  <c r="IK34"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KY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BR35"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B35"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AM40" i="1"/>
  <c r="LZ40" i="1" s="1"/>
  <c r="BB46" i="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OC34" i="1"/>
  <c r="W16" i="22"/>
  <c r="Y16" i="22" s="1"/>
  <c r="IN22" i="1"/>
  <c r="IO22" i="1" s="1"/>
  <c r="IP52" i="1"/>
  <c r="IQ52" i="1" s="1"/>
  <c r="OE22" i="1"/>
  <c r="E9" i="23"/>
  <c r="E10" i="23" s="1"/>
  <c r="BC43" i="1"/>
  <c r="ET34" i="1"/>
  <c r="EU34" i="1" s="1"/>
  <c r="G67" i="22"/>
  <c r="H67" i="22" s="1"/>
  <c r="P66" i="22"/>
  <c r="Q66" i="22" s="1"/>
  <c r="BR20" i="1"/>
  <c r="FD34" i="1"/>
  <c r="FE34" i="1" s="1"/>
  <c r="MJ52" i="1"/>
  <c r="BJ52" i="1"/>
  <c r="ET52" i="1"/>
  <c r="EU52" i="1" s="1"/>
  <c r="LA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G50" i="1"/>
  <c r="OC50" i="1"/>
  <c r="DD35" i="1"/>
  <c r="OG35" i="1" s="1"/>
  <c r="E12" i="23"/>
  <c r="IT52" i="1"/>
  <c r="IU52" i="1" s="1"/>
  <c r="JB20" i="1"/>
  <c r="JC20" i="1" s="1"/>
  <c r="OM20" i="1"/>
  <c r="BF35" i="1"/>
  <c r="GD34" i="1"/>
  <c r="GE34" i="1" s="1"/>
  <c r="MS52" i="1"/>
  <c r="M68" i="22"/>
  <c r="N68" i="22" s="1"/>
  <c r="K34" i="23"/>
  <c r="K35"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14" i="23"/>
  <c r="K15" i="23" s="1"/>
  <c r="IR22" i="1"/>
  <c r="DF49" i="1"/>
  <c r="OI49" i="1" s="1"/>
  <c r="OI22" i="1"/>
  <c r="DG49" i="1"/>
  <c r="M67" i="22"/>
  <c r="N67" i="22" s="1"/>
  <c r="W40" i="22"/>
  <c r="AA68" i="22"/>
  <c r="AB68" i="22" s="1"/>
  <c r="AE62" i="22"/>
  <c r="AF62" i="22" s="1"/>
  <c r="O7" i="23"/>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AA11" i="22"/>
  <c r="W11" i="22"/>
  <c r="AA30" i="22"/>
  <c r="W30" i="22"/>
  <c r="AA49" i="22"/>
  <c r="AB49" i="22" s="1"/>
  <c r="W49" i="22"/>
  <c r="X49" i="22" s="1"/>
  <c r="BF40" i="1"/>
  <c r="MQ40" i="1" s="1"/>
  <c r="BF46" i="1"/>
  <c r="MQ39" i="1"/>
  <c r="BD4" i="1"/>
  <c r="AZ43" i="1"/>
  <c r="E32"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ER39" i="1"/>
  <c r="ES39" i="1" s="1"/>
  <c r="AZ4" i="1"/>
  <c r="AR4" i="1"/>
  <c r="GH22" i="1"/>
  <c r="GI22" i="1" s="1"/>
  <c r="BC20" i="1"/>
  <c r="MN11" i="1"/>
  <c r="BC35" i="1"/>
  <c r="H32" i="23"/>
  <c r="H34" i="23" s="1"/>
  <c r="H35" i="23" s="1"/>
  <c r="BX52" i="1"/>
  <c r="FZ22" i="1"/>
  <c r="GA22" i="1" s="1"/>
  <c r="AU43" i="1"/>
  <c r="MH43" i="1" s="1"/>
  <c r="AU20" i="1"/>
  <c r="MH20" i="1" s="1"/>
  <c r="AU4" i="1"/>
  <c r="LZ22" i="1"/>
  <c r="AM49" i="1"/>
  <c r="LZ49" i="1" s="1"/>
  <c r="ER49" i="1"/>
  <c r="ES49" i="1" s="1"/>
  <c r="MH49" i="1"/>
  <c r="FB11" i="1"/>
  <c r="FC11" i="1" s="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W8" i="22"/>
  <c r="T8" i="22"/>
  <c r="U8" i="22" s="1"/>
  <c r="OB46" i="1"/>
  <c r="GN49" i="1"/>
  <c r="GO49" i="1" s="1"/>
  <c r="NH22" i="1"/>
  <c r="GP22" i="1"/>
  <c r="GQ22" i="1" s="1"/>
  <c r="CH40" i="1"/>
  <c r="NO40" i="1" s="1"/>
  <c r="CI49" i="1"/>
  <c r="NP22" i="1"/>
  <c r="HF22" i="1"/>
  <c r="HG22" i="1" s="1"/>
  <c r="W63" i="22"/>
  <c r="X63" i="22" s="1"/>
  <c r="NT49" i="1"/>
  <c r="NV49" i="1"/>
  <c r="HZ34" i="1"/>
  <c r="IA34" i="1" s="1"/>
  <c r="IB34" i="1"/>
  <c r="IC34" i="1" s="1"/>
  <c r="NZ34" i="1"/>
  <c r="C29" i="23"/>
  <c r="C30" i="23" s="1"/>
  <c r="GR34" i="1"/>
  <c r="GS34" i="1" s="1"/>
  <c r="GT34" i="1"/>
  <c r="GU34" i="1" s="1"/>
  <c r="NK49" i="1"/>
  <c r="NK52" i="1"/>
  <c r="GX52" i="1"/>
  <c r="GY52" i="1" s="1"/>
  <c r="NU35" i="1"/>
  <c r="CQ46" i="1"/>
  <c r="CU49" i="1"/>
  <c r="HZ22" i="1"/>
  <c r="IA22" i="1" s="1"/>
  <c r="CZ22" i="1"/>
  <c r="IB52" i="1"/>
  <c r="IC52" i="1" s="1"/>
  <c r="HZ52" i="1"/>
  <c r="IA52" i="1" s="1"/>
  <c r="CZ52" i="1"/>
  <c r="V50" i="22" s="1"/>
  <c r="OB49" i="1"/>
  <c r="CI40" i="1"/>
  <c r="NP40" i="1" s="1"/>
  <c r="CP43" i="1"/>
  <c r="E17" i="23"/>
  <c r="E19" i="23" s="1"/>
  <c r="E20"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14" i="23"/>
  <c r="L15" i="23" s="1"/>
  <c r="OH22" i="1"/>
  <c r="IP22" i="1"/>
  <c r="IQ22" i="1" s="1"/>
  <c r="AE65" i="22"/>
  <c r="AF65" i="22" s="1"/>
  <c r="AE69" i="22"/>
  <c r="AF69" i="22" s="1"/>
  <c r="I19" i="23"/>
  <c r="I20"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E46" i="22"/>
  <c r="AE23" i="22"/>
  <c r="AF23" i="22" s="1"/>
  <c r="AA23" i="22"/>
  <c r="AB23" i="22" s="1"/>
  <c r="DN220" i="1"/>
  <c r="DN50" i="1"/>
  <c r="Z48" i="22" s="1"/>
  <c r="JB43" i="1"/>
  <c r="JC43" i="1" s="1"/>
  <c r="OM43" i="1"/>
  <c r="DJ40" i="1"/>
  <c r="DJ46" i="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HT39" i="1" l="1"/>
  <c r="HU39" i="1" s="1"/>
  <c r="J17" i="23"/>
  <c r="BD35" i="1"/>
  <c r="MO11" i="1"/>
  <c r="NV39" i="1"/>
  <c r="CU35" i="1"/>
  <c r="AX40" i="1"/>
  <c r="MI40" i="1" s="1"/>
  <c r="FD11" i="1"/>
  <c r="FE11" i="1" s="1"/>
  <c r="FB39" i="1"/>
  <c r="FC39" i="1" s="1"/>
  <c r="CX20" i="1"/>
  <c r="BE35" i="1"/>
  <c r="MP35" i="1" s="1"/>
  <c r="AX46" i="1"/>
  <c r="I32" i="23"/>
  <c r="I34" i="23" s="1"/>
  <c r="I35" i="23" s="1"/>
  <c r="CC40" i="1"/>
  <c r="NJ40" i="1" s="1"/>
  <c r="FF11" i="1"/>
  <c r="FG11" i="1" s="1"/>
  <c r="NJ39" i="1"/>
  <c r="BE4" i="1"/>
  <c r="EZ39" i="1"/>
  <c r="FA39" i="1" s="1"/>
  <c r="BW46" i="1"/>
  <c r="MP11" i="1"/>
  <c r="V35" i="1"/>
  <c r="BE20" i="1"/>
  <c r="AS43" i="1"/>
  <c r="MF43" i="1" s="1"/>
  <c r="J32" i="23"/>
  <c r="J34" i="23" s="1"/>
  <c r="C72" i="23" s="1"/>
  <c r="BD20" i="1"/>
  <c r="FH11" i="1"/>
  <c r="FI11" i="1" s="1"/>
  <c r="CX4" i="1"/>
  <c r="DB40" i="1"/>
  <c r="DN39" i="1"/>
  <c r="BB40" i="1"/>
  <c r="MM40" i="1" s="1"/>
  <c r="CX35" i="1"/>
  <c r="OC35" i="1" s="1"/>
  <c r="BC40" i="1"/>
  <c r="MN40" i="1" s="1"/>
  <c r="AS35" i="1"/>
  <c r="MF35" i="1" s="1"/>
  <c r="AS20" i="1"/>
  <c r="MF20" i="1" s="1"/>
  <c r="P7" i="23"/>
  <c r="P2" i="23"/>
  <c r="Q2" i="23" s="1"/>
  <c r="R2" i="23" s="1"/>
  <c r="P3" i="23"/>
  <c r="P4" i="23"/>
  <c r="P5" i="23"/>
  <c r="AJ47" i="22"/>
  <c r="AK47" i="22"/>
  <c r="AK44" i="22"/>
  <c r="AJ44" i="22"/>
  <c r="AK38" i="22"/>
  <c r="AJ38" i="22"/>
  <c r="AJ17" i="22"/>
  <c r="AK17" i="22"/>
  <c r="W40" i="1"/>
  <c r="BU4" i="1"/>
  <c r="G32" i="23"/>
  <c r="G34" i="23" s="1"/>
  <c r="C69" i="23" s="1"/>
  <c r="MM11" i="1"/>
  <c r="BB43" i="1"/>
  <c r="MM43" i="1" s="1"/>
  <c r="L27" i="23"/>
  <c r="DF35" i="1"/>
  <c r="OI35" i="1" s="1"/>
  <c r="BU43" i="1"/>
  <c r="ND43" i="1" s="1"/>
  <c r="BV4" i="1"/>
  <c r="BV20" i="1"/>
  <c r="NE20" i="1" s="1"/>
  <c r="Y46" i="1"/>
  <c r="M27"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OE20" i="1" s="1"/>
  <c r="AM4" i="1"/>
  <c r="AP43" i="1"/>
  <c r="MC43" i="1" s="1"/>
  <c r="OG11" i="1"/>
  <c r="CB43" i="1"/>
  <c r="AK4" i="1"/>
  <c r="C32" i="23"/>
  <c r="C34" i="23" s="1"/>
  <c r="C35"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7" i="23"/>
  <c r="K19" i="23" s="1"/>
  <c r="K20" i="23" s="1"/>
  <c r="OJ39" i="1"/>
  <c r="CC20" i="1"/>
  <c r="AV49" i="1"/>
  <c r="MA39" i="1"/>
  <c r="CW20" i="1"/>
  <c r="OB20" i="1" s="1"/>
  <c r="CW4" i="1"/>
  <c r="L17" i="23"/>
  <c r="L19" i="23" s="1"/>
  <c r="L20" i="23" s="1"/>
  <c r="MF39" i="1"/>
  <c r="IX49" i="1"/>
  <c r="IY49" i="1" s="1"/>
  <c r="DG40" i="1"/>
  <c r="IT40" i="1" s="1"/>
  <c r="IU40" i="1" s="1"/>
  <c r="AN40" i="1"/>
  <c r="MA40" i="1" s="1"/>
  <c r="MV39" i="1"/>
  <c r="ID11" i="1"/>
  <c r="IE11" i="1" s="1"/>
  <c r="CW43" i="1"/>
  <c r="IZ49" i="1"/>
  <c r="JA49" i="1" s="1"/>
  <c r="IR39" i="1"/>
  <c r="J19" i="23"/>
  <c r="J20" i="23" s="1"/>
  <c r="OM49" i="1"/>
  <c r="NJ11" i="1"/>
  <c r="JB49" i="1"/>
  <c r="JC49" i="1" s="1"/>
  <c r="CC43" i="1"/>
  <c r="CR43" i="1"/>
  <c r="NW43" i="1" s="1"/>
  <c r="AO46" i="1"/>
  <c r="MB46" i="1" s="1"/>
  <c r="I27" i="23"/>
  <c r="I29" i="23" s="1"/>
  <c r="I30" i="23" s="1"/>
  <c r="CH43" i="1"/>
  <c r="NO43" i="1" s="1"/>
  <c r="MT39" i="1"/>
  <c r="CC4" i="1"/>
  <c r="DC40" i="1"/>
  <c r="OF40" i="1" s="1"/>
  <c r="AS46" i="1"/>
  <c r="MF46" i="1" s="1"/>
  <c r="MP39" i="1"/>
  <c r="FR39" i="1"/>
  <c r="FS39" i="1" s="1"/>
  <c r="FN39" i="1"/>
  <c r="FO39" i="1" s="1"/>
  <c r="MF11" i="1"/>
  <c r="CH20" i="1"/>
  <c r="HF20" i="1" s="1"/>
  <c r="HG20" i="1" s="1"/>
  <c r="E27" i="23"/>
  <c r="E29" i="23" s="1"/>
  <c r="E30" i="23" s="1"/>
  <c r="NC39" i="1"/>
  <c r="NR11" i="1"/>
  <c r="BE46" i="1"/>
  <c r="FH46" i="1" s="1"/>
  <c r="FI46" i="1" s="1"/>
  <c r="BI40" i="1"/>
  <c r="MT40" i="1" s="1"/>
  <c r="CF46" i="1"/>
  <c r="NM46" i="1" s="1"/>
  <c r="BU20" i="1"/>
  <c r="ND20" i="1" s="1"/>
  <c r="IZ11" i="1"/>
  <c r="JA11" i="1" s="1"/>
  <c r="N22" i="23"/>
  <c r="N24" i="23" s="1"/>
  <c r="N25" i="23" s="1"/>
  <c r="BT46" i="1"/>
  <c r="NC46" i="1" s="1"/>
  <c r="GV39" i="1"/>
  <c r="GW39" i="1" s="1"/>
  <c r="CK20" i="1"/>
  <c r="MZ39" i="1"/>
  <c r="CG40" i="1"/>
  <c r="NN40" i="1" s="1"/>
  <c r="X46" i="1"/>
  <c r="OB39" i="1"/>
  <c r="HB39" i="1"/>
  <c r="HC39" i="1" s="1"/>
  <c r="HV39" i="1"/>
  <c r="HW39" i="1" s="1"/>
  <c r="HL11" i="1"/>
  <c r="HM11" i="1" s="1"/>
  <c r="DI35" i="1"/>
  <c r="IZ35" i="1" s="1"/>
  <c r="JA35" i="1" s="1"/>
  <c r="BH46" i="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7" i="23"/>
  <c r="G29" i="23" s="1"/>
  <c r="G30" i="23" s="1"/>
  <c r="LZ11" i="1"/>
  <c r="OI39" i="1"/>
  <c r="AO40" i="1"/>
  <c r="MB40" i="1" s="1"/>
  <c r="CB20" i="1"/>
  <c r="NI20" i="1" s="1"/>
  <c r="DF46" i="1"/>
  <c r="OI46" i="1" s="1"/>
  <c r="CV40" i="1"/>
  <c r="OA40" i="1" s="1"/>
  <c r="NA11" i="1"/>
  <c r="DH35" i="1"/>
  <c r="IV35" i="1" s="1"/>
  <c r="IW35" i="1" s="1"/>
  <c r="HT11" i="1"/>
  <c r="HU11" i="1" s="1"/>
  <c r="MT11" i="1"/>
  <c r="HD11" i="1"/>
  <c r="HE11" i="1" s="1"/>
  <c r="FV39" i="1"/>
  <c r="FW39" i="1" s="1"/>
  <c r="N32" i="23"/>
  <c r="N34" i="23" s="1"/>
  <c r="N35" i="23" s="1"/>
  <c r="DH20" i="1"/>
  <c r="IV20" i="1" s="1"/>
  <c r="IW20" i="1" s="1"/>
  <c r="FV49" i="1"/>
  <c r="FW49" i="1" s="1"/>
  <c r="F17" i="23"/>
  <c r="F19" i="23" s="1"/>
  <c r="F20"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G19" i="23"/>
  <c r="G20" i="23" s="1"/>
  <c r="E14" i="23"/>
  <c r="E15" i="23" s="1"/>
  <c r="IZ20" i="1"/>
  <c r="JA20" i="1" s="1"/>
  <c r="LF20" i="1"/>
  <c r="LG20" i="1" s="1"/>
  <c r="BZ46" i="1"/>
  <c r="NG46" i="1" s="1"/>
  <c r="BN40" i="1"/>
  <c r="MW40" i="1" s="1"/>
  <c r="HH39" i="1"/>
  <c r="HI39" i="1" s="1"/>
  <c r="OL11" i="1"/>
  <c r="LF11" i="1"/>
  <c r="LG11" i="1" s="1"/>
  <c r="FT39" i="1"/>
  <c r="FU39" i="1" s="1"/>
  <c r="AN43" i="1"/>
  <c r="MA43" i="1" s="1"/>
  <c r="NE39" i="1"/>
  <c r="Y20" i="1"/>
  <c r="MW39" i="1"/>
  <c r="P40" i="23"/>
  <c r="Q40" i="23" s="1"/>
  <c r="R40" i="23" s="1"/>
  <c r="AN35" i="1"/>
  <c r="MA35" i="1" s="1"/>
  <c r="BV40" i="1"/>
  <c r="GL40" i="1" s="1"/>
  <c r="GM40" i="1" s="1"/>
  <c r="Y4" i="1"/>
  <c r="CY40" i="1"/>
  <c r="AN20" i="1"/>
  <c r="MA20" i="1" s="1"/>
  <c r="Y43" i="1"/>
  <c r="OD39" i="1"/>
  <c r="CF35" i="1"/>
  <c r="NM35" i="1" s="1"/>
  <c r="CK40" i="1"/>
  <c r="NR40" i="1" s="1"/>
  <c r="OE11" i="1"/>
  <c r="AK46" i="1"/>
  <c r="LX46" i="1" s="1"/>
  <c r="MA11" i="1"/>
  <c r="DB4" i="1"/>
  <c r="NN39" i="1"/>
  <c r="GN11" i="1"/>
  <c r="GO11" i="1" s="1"/>
  <c r="Q39" i="23"/>
  <c r="R39" i="23" s="1"/>
  <c r="DB43" i="1"/>
  <c r="OE43" i="1" s="1"/>
  <c r="CD4" i="1"/>
  <c r="ID43" i="1"/>
  <c r="IE43" i="1" s="1"/>
  <c r="BZ40" i="1"/>
  <c r="NG40" i="1" s="1"/>
  <c r="AK40" i="1"/>
  <c r="LX40" i="1" s="1"/>
  <c r="Q45" i="23"/>
  <c r="R45" i="23" s="1"/>
  <c r="DI40" i="1"/>
  <c r="IZ40" i="1" s="1"/>
  <c r="JA40" i="1" s="1"/>
  <c r="LF39" i="1"/>
  <c r="LG39" i="1" s="1"/>
  <c r="G24" i="23"/>
  <c r="G25"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7" i="23"/>
  <c r="N19" i="23" s="1"/>
  <c r="N20" i="23" s="1"/>
  <c r="CY35" i="1"/>
  <c r="OD35" i="1" s="1"/>
  <c r="MD11" i="1"/>
  <c r="BS20" i="1"/>
  <c r="NB20" i="1" s="1"/>
  <c r="AX4" i="1"/>
  <c r="AQ43" i="1"/>
  <c r="MD43" i="1" s="1"/>
  <c r="AQ4" i="1"/>
  <c r="OF43" i="1"/>
  <c r="GP11" i="1"/>
  <c r="GQ11" i="1" s="1"/>
  <c r="IH39" i="1"/>
  <c r="II39" i="1" s="1"/>
  <c r="W36" i="22"/>
  <c r="X36" i="22" s="1"/>
  <c r="H24" i="23"/>
  <c r="H25" i="23" s="1"/>
  <c r="FP43" i="1"/>
  <c r="FQ43" i="1" s="1"/>
  <c r="J27" i="23"/>
  <c r="J29" i="23" s="1"/>
  <c r="J30" i="23" s="1"/>
  <c r="GD11" i="1"/>
  <c r="GE11" i="1" s="1"/>
  <c r="DC20" i="1"/>
  <c r="OF20" i="1" s="1"/>
  <c r="CI43" i="1"/>
  <c r="NL11" i="1"/>
  <c r="CT40" i="1"/>
  <c r="HX40" i="1" s="1"/>
  <c r="HY40" i="1" s="1"/>
  <c r="HN39" i="1"/>
  <c r="HO39" i="1" s="1"/>
  <c r="BP46" i="1"/>
  <c r="FX46" i="1" s="1"/>
  <c r="FY46" i="1" s="1"/>
  <c r="BW43" i="1"/>
  <c r="MS11" i="1"/>
  <c r="M32" i="23"/>
  <c r="M34" i="23" s="1"/>
  <c r="M35"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7" i="23"/>
  <c r="D29" i="23" s="1"/>
  <c r="D30" i="23" s="1"/>
  <c r="FR11" i="1"/>
  <c r="FS11" i="1" s="1"/>
  <c r="BM20" i="1"/>
  <c r="BM35" i="1"/>
  <c r="MV35" i="1" s="1"/>
  <c r="MV11" i="1"/>
  <c r="BM4" i="1"/>
  <c r="BS43" i="1"/>
  <c r="NB43" i="1" s="1"/>
  <c r="ID39" i="1"/>
  <c r="IE39" i="1" s="1"/>
  <c r="L22" i="23"/>
  <c r="L24" i="23" s="1"/>
  <c r="L25"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7" i="23"/>
  <c r="F29" i="23" s="1"/>
  <c r="F30"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22" i="23"/>
  <c r="E24" i="23" s="1"/>
  <c r="E25"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7" i="23"/>
  <c r="K29" i="23" s="1"/>
  <c r="K30" i="23" s="1"/>
  <c r="IV39" i="1"/>
  <c r="IW39" i="1" s="1"/>
  <c r="MU43" i="1"/>
  <c r="GZ39" i="1"/>
  <c r="HA39" i="1" s="1"/>
  <c r="GV11" i="1"/>
  <c r="GW11" i="1" s="1"/>
  <c r="BJ11" i="1"/>
  <c r="G12" i="23"/>
  <c r="G14" i="23" s="1"/>
  <c r="G15"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32" i="23"/>
  <c r="L34" i="23" s="1"/>
  <c r="C74" i="23" s="1"/>
  <c r="FF39" i="1"/>
  <c r="FG39" i="1" s="1"/>
  <c r="AP20" i="1"/>
  <c r="MC20" i="1" s="1"/>
  <c r="MY39" i="1"/>
  <c r="FX39" i="1"/>
  <c r="FY39" i="1" s="1"/>
  <c r="IR43" i="1"/>
  <c r="AA36" i="22"/>
  <c r="AB36" i="22" s="1"/>
  <c r="CD35" i="1"/>
  <c r="NK35" i="1" s="1"/>
  <c r="BX11" i="1"/>
  <c r="AW11" i="1"/>
  <c r="NL39" i="1"/>
  <c r="AF19" i="22"/>
  <c r="F12" i="23"/>
  <c r="F14" i="23" s="1"/>
  <c r="F15" i="23" s="1"/>
  <c r="CD43" i="1"/>
  <c r="NK43" i="1" s="1"/>
  <c r="CH46" i="1"/>
  <c r="BT43" i="1"/>
  <c r="DF20" i="1"/>
  <c r="CS4" i="1"/>
  <c r="FR35" i="1"/>
  <c r="FS35" i="1" s="1"/>
  <c r="HV11" i="1"/>
  <c r="HW11" i="1" s="1"/>
  <c r="H17" i="23"/>
  <c r="H19" i="23" s="1"/>
  <c r="H20"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14" i="23"/>
  <c r="C15" i="23" s="1"/>
  <c r="D24" i="23"/>
  <c r="D25" i="23" s="1"/>
  <c r="CL40" i="1"/>
  <c r="S38" i="22" s="1"/>
  <c r="T38" i="22" s="1"/>
  <c r="U38" i="22" s="1"/>
  <c r="MC39" i="1"/>
  <c r="CO43" i="1"/>
  <c r="NT43" i="1" s="1"/>
  <c r="CO20" i="1"/>
  <c r="NT20" i="1" s="1"/>
  <c r="D17" i="23"/>
  <c r="D19" i="23" s="1"/>
  <c r="D20" i="23" s="1"/>
  <c r="CO35" i="1"/>
  <c r="BA46" i="1"/>
  <c r="ML46" i="1" s="1"/>
  <c r="BA40" i="1"/>
  <c r="ML40" i="1" s="1"/>
  <c r="AJ46" i="1"/>
  <c r="LW46" i="1" s="1"/>
  <c r="AJ40" i="1"/>
  <c r="LW40" i="1" s="1"/>
  <c r="LW39" i="1"/>
  <c r="DN40" i="1"/>
  <c r="Z38" i="22" s="1"/>
  <c r="AE38" i="22" s="1"/>
  <c r="D12" i="23"/>
  <c r="D14" i="23" s="1"/>
  <c r="D15" i="23" s="1"/>
  <c r="J12" i="23"/>
  <c r="J14" i="23" s="1"/>
  <c r="J15"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22" i="23"/>
  <c r="J24" i="23" s="1"/>
  <c r="J25" i="23" s="1"/>
  <c r="AL40" i="1"/>
  <c r="LY40" i="1" s="1"/>
  <c r="BY11" i="1"/>
  <c r="FZ39" i="1"/>
  <c r="GA39" i="1" s="1"/>
  <c r="AP40" i="1"/>
  <c r="MC40" i="1" s="1"/>
  <c r="IH11" i="1"/>
  <c r="II11" i="1" s="1"/>
  <c r="M17" i="23"/>
  <c r="M19" i="23" s="1"/>
  <c r="M20"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20" i="1"/>
  <c r="AV50" i="1"/>
  <c r="AV39" i="1"/>
  <c r="AV46" i="1" s="1"/>
  <c r="NU39" i="1"/>
  <c r="NT11" i="1"/>
  <c r="Q49" i="23"/>
  <c r="R49" i="23" s="1"/>
  <c r="BQ20" i="1"/>
  <c r="MZ20" i="1" s="1"/>
  <c r="H27" i="23"/>
  <c r="H29" i="23" s="1"/>
  <c r="H30" i="23" s="1"/>
  <c r="ML11" i="1"/>
  <c r="F32" i="23"/>
  <c r="F34" i="23" s="1"/>
  <c r="C68" i="23" s="1"/>
  <c r="Q44" i="23"/>
  <c r="R44" i="23" s="1"/>
  <c r="OF11" i="1"/>
  <c r="DI43" i="1"/>
  <c r="OL43" i="1" s="1"/>
  <c r="IX11" i="1"/>
  <c r="IY11" i="1" s="1"/>
  <c r="GX49" i="1"/>
  <c r="GY49" i="1" s="1"/>
  <c r="NZ11" i="1"/>
  <c r="CU20" i="1"/>
  <c r="M29" i="23"/>
  <c r="M30"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CY43" i="1"/>
  <c r="OD43" i="1" s="1"/>
  <c r="IB43" i="1"/>
  <c r="IC43" i="1" s="1"/>
  <c r="FP11" i="1"/>
  <c r="FQ11" i="1" s="1"/>
  <c r="AO35" i="1"/>
  <c r="MB35" i="1" s="1"/>
  <c r="OD11" i="1"/>
  <c r="BA43" i="1"/>
  <c r="ML43" i="1" s="1"/>
  <c r="BQ4" i="1"/>
  <c r="IB39" i="1"/>
  <c r="IC39" i="1" s="1"/>
  <c r="L29" i="23"/>
  <c r="L30" i="23" s="1"/>
  <c r="OC39" i="1"/>
  <c r="CX40" i="1"/>
  <c r="OC40" i="1" s="1"/>
  <c r="MR11" i="1"/>
  <c r="BG20" i="1"/>
  <c r="FJ20" i="1" s="1"/>
  <c r="FK20" i="1" s="1"/>
  <c r="BG4" i="1"/>
  <c r="BP43" i="1"/>
  <c r="MY11" i="1"/>
  <c r="BP4" i="1"/>
  <c r="OI40" i="1"/>
  <c r="DE46" i="1"/>
  <c r="IP46" i="1" s="1"/>
  <c r="IQ46" i="1" s="1"/>
  <c r="OH39" i="1"/>
  <c r="H12" i="23"/>
  <c r="H14" i="23" s="1"/>
  <c r="H15" i="23" s="1"/>
  <c r="HR39" i="1"/>
  <c r="HS39" i="1" s="1"/>
  <c r="FF35" i="1"/>
  <c r="FG35" i="1" s="1"/>
  <c r="ET39" i="1"/>
  <c r="EU39" i="1" s="1"/>
  <c r="GR20" i="1"/>
  <c r="GS20" i="1" s="1"/>
  <c r="CR35" i="1"/>
  <c r="DG43" i="1"/>
  <c r="IT43" i="1" s="1"/>
  <c r="IU43" i="1" s="1"/>
  <c r="W27" i="22"/>
  <c r="X27" i="22" s="1"/>
  <c r="I12" i="23"/>
  <c r="I14" i="23" s="1"/>
  <c r="I15" i="23" s="1"/>
  <c r="DH43" i="1"/>
  <c r="DD20" i="1"/>
  <c r="OG20" i="1" s="1"/>
  <c r="DD43" i="1"/>
  <c r="IP43" i="1" s="1"/>
  <c r="IQ43" i="1" s="1"/>
  <c r="C22" i="23"/>
  <c r="C24" i="23" s="1"/>
  <c r="C25"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7" i="23"/>
  <c r="C19" i="23" s="1"/>
  <c r="C20" i="23" s="1"/>
  <c r="NS11" i="1"/>
  <c r="CN4" i="1"/>
  <c r="CN35" i="1"/>
  <c r="HL35" i="1" s="1"/>
  <c r="HM35" i="1" s="1"/>
  <c r="HN11" i="1"/>
  <c r="HO11" i="1" s="1"/>
  <c r="X43" i="1"/>
  <c r="X4" i="1"/>
  <c r="X20" i="1"/>
  <c r="X35" i="1"/>
  <c r="Q50" i="23"/>
  <c r="R50" i="23" s="1"/>
  <c r="CP40" i="1"/>
  <c r="NU40" i="1" s="1"/>
  <c r="CP46" i="1"/>
  <c r="NU46" i="1" s="1"/>
  <c r="NW11" i="1"/>
  <c r="AY40" i="1"/>
  <c r="MJ40" i="1" s="1"/>
  <c r="FH35" i="1"/>
  <c r="FI35" i="1" s="1"/>
  <c r="CR20" i="1"/>
  <c r="HV20" i="1" s="1"/>
  <c r="HW20" i="1" s="1"/>
  <c r="GB39" i="1"/>
  <c r="GC39" i="1" s="1"/>
  <c r="NQ11" i="1"/>
  <c r="M22" i="23"/>
  <c r="M24" i="23" s="1"/>
  <c r="M25" i="23" s="1"/>
  <c r="AY43" i="1"/>
  <c r="MJ43" i="1" s="1"/>
  <c r="D32" i="23"/>
  <c r="D34" i="23" s="1"/>
  <c r="C66" i="23" s="1"/>
  <c r="AY35" i="1"/>
  <c r="MJ11" i="1"/>
  <c r="AY20" i="1"/>
  <c r="AY4" i="1"/>
  <c r="AE17" i="22"/>
  <c r="AG17" i="22" s="1"/>
  <c r="OE40" i="1"/>
  <c r="AB16" i="22"/>
  <c r="AG6" i="22"/>
  <c r="EC62" i="1"/>
  <c r="EC57" i="1"/>
  <c r="AG30" i="22"/>
  <c r="AG8" i="22"/>
  <c r="Y32" i="22"/>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73" i="23"/>
  <c r="EC6" i="1"/>
  <c r="EC37" i="1"/>
  <c r="EC26" i="1"/>
  <c r="EC65" i="1"/>
  <c r="EC67" i="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C70" i="23"/>
  <c r="AG40" i="22"/>
  <c r="HN49" i="1"/>
  <c r="HO49" i="1" s="1"/>
  <c r="GR35" i="1"/>
  <c r="GS35" i="1" s="1"/>
  <c r="GF49" i="1"/>
  <c r="GG49" i="1" s="1"/>
  <c r="EX20" i="1"/>
  <c r="EY20" i="1" s="1"/>
  <c r="OB43" i="1"/>
  <c r="FH49" i="1"/>
  <c r="FI49" i="1" s="1"/>
  <c r="X18" i="22"/>
  <c r="Y18" i="22"/>
  <c r="AC39" i="22"/>
  <c r="AB39" i="22"/>
  <c r="P8" i="23"/>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AC32" i="22"/>
  <c r="HX49" i="1"/>
  <c r="HY49" i="1" s="1"/>
  <c r="HR49" i="1"/>
  <c r="HS49" i="1" s="1"/>
  <c r="AC28" i="22"/>
  <c r="HL49" i="1"/>
  <c r="HM49" i="1" s="1"/>
  <c r="LF35" i="1"/>
  <c r="LG35" i="1" s="1"/>
  <c r="MJ49" i="1"/>
  <c r="MX49" i="1"/>
  <c r="P10" i="23"/>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P9" i="23"/>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AC18" i="22"/>
  <c r="AB18" i="22"/>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AG13" i="22"/>
  <c r="AF13" i="22"/>
  <c r="LF49" i="1"/>
  <c r="LG49" i="1" s="1"/>
  <c r="IF49" i="1"/>
  <c r="IG49" i="1" s="1"/>
  <c r="IH49" i="1"/>
  <c r="II49" i="1" s="1"/>
  <c r="OC49" i="1"/>
  <c r="OL20" i="1"/>
  <c r="NU43" i="1"/>
  <c r="CZ49" i="1"/>
  <c r="V47" i="22" s="1"/>
  <c r="V21" i="22"/>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E34"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ER40" i="1" l="1"/>
  <c r="ES40" i="1" s="1"/>
  <c r="GT40" i="1"/>
  <c r="GU40" i="1" s="1"/>
  <c r="J35" i="23"/>
  <c r="IJ40" i="1"/>
  <c r="IK40" i="1" s="1"/>
  <c r="C71" i="23"/>
  <c r="IF35" i="1"/>
  <c r="IG35" i="1" s="1"/>
  <c r="Q5" i="23"/>
  <c r="R5" i="23" s="1"/>
  <c r="FD40" i="1"/>
  <c r="FE40" i="1" s="1"/>
  <c r="MY46" i="1"/>
  <c r="FB40" i="1"/>
  <c r="FC40" i="1" s="1"/>
  <c r="HZ20" i="1"/>
  <c r="IA20" i="1" s="1"/>
  <c r="NE43" i="1"/>
  <c r="FV20" i="1"/>
  <c r="FW20" i="1" s="1"/>
  <c r="FL46" i="1"/>
  <c r="FM46" i="1" s="1"/>
  <c r="IJ20" i="1"/>
  <c r="IK20" i="1" s="1"/>
  <c r="FZ46" i="1"/>
  <c r="GA46" i="1" s="1"/>
  <c r="Q3" i="23"/>
  <c r="R3" i="23" s="1"/>
  <c r="Q4" i="23"/>
  <c r="R4" i="23" s="1"/>
  <c r="G35" i="23"/>
  <c r="GZ40" i="1"/>
  <c r="HA40" i="1" s="1"/>
  <c r="HD40" i="1"/>
  <c r="HE40" i="1" s="1"/>
  <c r="HB40" i="1"/>
  <c r="HC40" i="1" s="1"/>
  <c r="GR40" i="1"/>
  <c r="GS40" i="1" s="1"/>
  <c r="FJ40" i="1"/>
  <c r="FK40" i="1" s="1"/>
  <c r="C65"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20"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5"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C76"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5" i="23"/>
  <c r="GJ40" i="1"/>
  <c r="GK40" i="1" s="1"/>
  <c r="GH40" i="1"/>
  <c r="GI40" i="1" s="1"/>
  <c r="FV40" i="1"/>
  <c r="FW40" i="1" s="1"/>
  <c r="FT40" i="1"/>
  <c r="FU40" i="1" s="1"/>
  <c r="NE40" i="1"/>
  <c r="HJ40" i="1"/>
  <c r="HK40" i="1" s="1"/>
  <c r="IJ43" i="1"/>
  <c r="IK43" i="1" s="1"/>
  <c r="OL40" i="1"/>
  <c r="LF40" i="1"/>
  <c r="LG40" i="1" s="1"/>
  <c r="GV20" i="1"/>
  <c r="GW20" i="1" s="1"/>
  <c r="EZ43" i="1"/>
  <c r="FA43" i="1" s="1"/>
  <c r="F35" i="23"/>
  <c r="GX43" i="1"/>
  <c r="GY43" i="1" s="1"/>
  <c r="CZ4" i="1"/>
  <c r="DA50" i="1" s="1"/>
  <c r="CL4" i="1"/>
  <c r="CM70" i="1" s="1"/>
  <c r="BJ4" i="1"/>
  <c r="BK7" i="1" s="1"/>
  <c r="IZ43" i="1"/>
  <c r="JA43" i="1" s="1"/>
  <c r="IL43" i="1"/>
  <c r="IM43" i="1" s="1"/>
  <c r="O22" i="23"/>
  <c r="P22"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32" i="23"/>
  <c r="P32" i="23" s="1"/>
  <c r="Q32" i="23" s="1"/>
  <c r="R32"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7" i="23"/>
  <c r="P30"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7" i="23"/>
  <c r="P18"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5" i="23"/>
  <c r="O12" i="23"/>
  <c r="P12" i="23" s="1"/>
  <c r="Q7" i="23" s="1"/>
  <c r="R7"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20" i="1"/>
  <c r="W44" i="22"/>
  <c r="X44" i="22" s="1"/>
  <c r="W21" i="22"/>
  <c r="X21" i="22" s="1"/>
  <c r="W37" i="22"/>
  <c r="X37" i="22" s="1"/>
  <c r="W47" i="22"/>
  <c r="Y17" i="22"/>
  <c r="AA47" i="22"/>
  <c r="C67" i="23"/>
  <c r="E35"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5" i="23"/>
  <c r="Q25" i="23" s="1"/>
  <c r="R25" i="23" s="1"/>
  <c r="P24" i="23"/>
  <c r="AE37" i="22"/>
  <c r="AF37" i="22" s="1"/>
  <c r="DA71" i="1"/>
  <c r="DA33" i="1"/>
  <c r="DA16" i="1"/>
  <c r="DA59" i="1"/>
  <c r="DA20" i="1"/>
  <c r="P34" i="23"/>
  <c r="Q34" i="23" s="1"/>
  <c r="R34" i="23" s="1"/>
  <c r="DA13" i="1"/>
  <c r="DA17" i="1"/>
  <c r="DA30" i="1"/>
  <c r="P23" i="23"/>
  <c r="Q18" i="23" s="1"/>
  <c r="R18" i="23" s="1"/>
  <c r="BY55" i="1"/>
  <c r="P2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IS25" i="1" s="1"/>
  <c r="DA23" i="1"/>
  <c r="DA64" i="1"/>
  <c r="P35" i="23"/>
  <c r="Q35" i="23" s="1"/>
  <c r="R3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33" i="23"/>
  <c r="Q33" i="23" s="1"/>
  <c r="R33"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13" i="23"/>
  <c r="Q8" i="23" s="1"/>
  <c r="R8" i="23" s="1"/>
  <c r="AA44" i="22"/>
  <c r="AC44" i="22" s="1"/>
  <c r="P19" i="23"/>
  <c r="AB38" i="22"/>
  <c r="P17" i="23"/>
  <c r="Q12" i="23" s="1"/>
  <c r="R12" i="23" s="1"/>
  <c r="P15" i="23"/>
  <c r="Q10" i="23" s="1"/>
  <c r="R10" i="23" s="1"/>
  <c r="P20" i="23"/>
  <c r="P14" i="23"/>
  <c r="Q9" i="23" s="1"/>
  <c r="R9" i="23" s="1"/>
  <c r="P27" i="23"/>
  <c r="P28" i="23"/>
  <c r="AO8" i="1"/>
  <c r="AP8" i="1" s="1"/>
  <c r="Y44" i="22"/>
  <c r="X47" i="22"/>
  <c r="Y47" i="22"/>
  <c r="AB47" i="22"/>
  <c r="AC47" i="22"/>
  <c r="AG44" i="22"/>
  <c r="AF44" i="22"/>
  <c r="AN1" i="1"/>
  <c r="AM2" i="1"/>
  <c r="AM3" i="1" s="1"/>
  <c r="AM14" i="1" s="1"/>
  <c r="DA49" i="1" l="1"/>
  <c r="BK18" i="1"/>
  <c r="Q29" i="23"/>
  <c r="R29" i="23" s="1"/>
  <c r="Q19" i="23"/>
  <c r="R19" i="23" s="1"/>
  <c r="BK46" i="1"/>
  <c r="Q24" i="23"/>
  <c r="R24" i="23" s="1"/>
  <c r="Q20" i="23"/>
  <c r="R20" i="23" s="1"/>
  <c r="AB44" i="22"/>
  <c r="BK49" i="1"/>
  <c r="CM46" i="1"/>
  <c r="DA220" i="1"/>
  <c r="BY46" i="1"/>
  <c r="AW220" i="1"/>
  <c r="CM220" i="1"/>
  <c r="BY220" i="1"/>
  <c r="Q28" i="23"/>
  <c r="R28" i="23" s="1"/>
  <c r="CM49" i="1"/>
  <c r="BY49" i="1"/>
  <c r="AW18" i="1"/>
  <c r="AW50" i="1"/>
  <c r="Q30" i="23"/>
  <c r="R30" i="23" s="1"/>
  <c r="DO220" i="1"/>
  <c r="DO49" i="1"/>
  <c r="IS49" i="1" s="1"/>
  <c r="AW49" i="1"/>
  <c r="Q17" i="23"/>
  <c r="R17" i="23" s="1"/>
  <c r="BK50" i="1"/>
  <c r="BK220" i="1"/>
  <c r="AW46" i="1"/>
  <c r="DO46" i="1"/>
  <c r="IS46" i="1" s="1"/>
  <c r="Q13" i="23"/>
  <c r="R13" i="23" s="1"/>
  <c r="Q14" i="23"/>
  <c r="R14" i="23" s="1"/>
  <c r="Q23" i="23"/>
  <c r="R23" i="23" s="1"/>
  <c r="Q27" i="23"/>
  <c r="R27" i="23" s="1"/>
  <c r="Q22" i="23"/>
  <c r="R22" i="23" s="1"/>
  <c r="Q15" i="23"/>
  <c r="R15"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DI47" i="1"/>
  <c r="IV47" i="1"/>
  <c r="IW47" i="1" s="1"/>
  <c r="OK47" i="1"/>
  <c r="OJ14" i="1" l="1"/>
  <c r="IT14" i="1"/>
  <c r="IU14" i="1" s="1"/>
  <c r="DH2" i="1"/>
  <c r="DH3" i="1" s="1"/>
  <c r="DH14" i="1" s="1"/>
  <c r="DI1" i="1"/>
  <c r="IX47" i="1"/>
  <c r="IY47" i="1" s="1"/>
  <c r="OL47" i="1"/>
  <c r="DJ47" i="1"/>
  <c r="DK8" i="1"/>
  <c r="DL8" i="1" l="1"/>
  <c r="DK47" i="1"/>
  <c r="IV14" i="1"/>
  <c r="IW14" i="1" s="1"/>
  <c r="OK14" i="1"/>
  <c r="DJ1" i="1"/>
  <c r="DI2" i="1"/>
  <c r="DI3" i="1" s="1"/>
  <c r="DI14" i="1" s="1"/>
  <c r="IZ47" i="1"/>
  <c r="JA47" i="1" s="1"/>
  <c r="OM47" i="1"/>
  <c r="DM8" i="1" l="1"/>
  <c r="DL47" i="1"/>
  <c r="JB47" i="1"/>
  <c r="JC47" i="1" s="1"/>
  <c r="ON47" i="1"/>
  <c r="OL14" i="1"/>
  <c r="IX14" i="1"/>
  <c r="IY14" i="1" s="1"/>
  <c r="DK1" i="1"/>
  <c r="DJ2" i="1"/>
  <c r="DJ3" i="1" s="1"/>
  <c r="DJ14" i="1" s="1"/>
  <c r="DM47" i="1" l="1"/>
  <c r="JD47" i="1"/>
  <c r="JE47" i="1" s="1"/>
  <c r="DP8" i="1"/>
  <c r="EB8" i="1"/>
  <c r="AD7" i="22" s="1"/>
  <c r="AE7" i="22" s="1"/>
  <c r="OO47" i="1"/>
  <c r="OM14" i="1"/>
  <c r="IZ14" i="1"/>
  <c r="JA14" i="1" s="1"/>
  <c r="DL1" i="1"/>
  <c r="DK2" i="1"/>
  <c r="DK3" i="1" s="1"/>
  <c r="DK14" i="1" s="1"/>
  <c r="DP47" i="1" l="1"/>
  <c r="DO47" i="1"/>
  <c r="IS47" i="1" s="1"/>
  <c r="JB14" i="1"/>
  <c r="JC14" i="1" s="1"/>
  <c r="AG7" i="22"/>
  <c r="AF7" i="22"/>
  <c r="OQ47" i="1"/>
  <c r="DQ8" i="1"/>
  <c r="JF47" i="1"/>
  <c r="JG47" i="1" s="1"/>
  <c r="OP47" i="1"/>
  <c r="EC8" i="1"/>
  <c r="EB47" i="1"/>
  <c r="AD45" i="22" s="1"/>
  <c r="AE45" i="22" s="1"/>
  <c r="ON14" i="1"/>
  <c r="DM1" i="1"/>
  <c r="DL2" i="1"/>
  <c r="DL3" i="1" s="1"/>
  <c r="DL14" i="1" s="1"/>
  <c r="DQ47" i="1" l="1"/>
  <c r="JJ47" i="1" s="1"/>
  <c r="JK47" i="1" s="1"/>
  <c r="JH47" i="1"/>
  <c r="JI47" i="1" s="1"/>
  <c r="JD14" i="1"/>
  <c r="JE14" i="1" s="1"/>
  <c r="DR8" i="1"/>
  <c r="AG45" i="22"/>
  <c r="AF45" i="22"/>
  <c r="OO14" i="1"/>
  <c r="DM2" i="1"/>
  <c r="DM3" i="1" s="1"/>
  <c r="DM14" i="1" s="1"/>
  <c r="DP1" i="1"/>
  <c r="OR47" i="1" l="1"/>
  <c r="DS8" i="1"/>
  <c r="DR47" i="1"/>
  <c r="JF14" i="1"/>
  <c r="JG14" i="1" s="1"/>
  <c r="OP14" i="1"/>
  <c r="DO14" i="1"/>
  <c r="IS14" i="1" s="1"/>
  <c r="DP2" i="1"/>
  <c r="DP3" i="1" s="1"/>
  <c r="DP14" i="1" s="1"/>
  <c r="DQ1" i="1"/>
  <c r="JH14" i="1" l="1"/>
  <c r="JI14" i="1" s="1"/>
  <c r="DT8" i="1"/>
  <c r="LD8" i="1" s="1"/>
  <c r="DS47" i="1"/>
  <c r="OS47" i="1"/>
  <c r="JL47" i="1"/>
  <c r="JM47" i="1" s="1"/>
  <c r="OQ14" i="1"/>
  <c r="DR1" i="1"/>
  <c r="DQ2" i="1"/>
  <c r="DQ3" i="1" s="1"/>
  <c r="DQ14" i="1" s="1"/>
  <c r="DU8" i="1" l="1"/>
  <c r="DT47" i="1"/>
  <c r="LD47" i="1" s="1"/>
  <c r="JN47" i="1"/>
  <c r="JO47" i="1" s="1"/>
  <c r="OT47" i="1"/>
  <c r="OR14" i="1"/>
  <c r="JJ14" i="1"/>
  <c r="JK14" i="1" s="1"/>
  <c r="DS1" i="1"/>
  <c r="DR2" i="1"/>
  <c r="DR3" i="1" s="1"/>
  <c r="DR14" i="1" s="1"/>
  <c r="DV8" i="1" l="1"/>
  <c r="DU47" i="1"/>
  <c r="JR47" i="1" s="1"/>
  <c r="JS47" i="1" s="1"/>
  <c r="OU47" i="1"/>
  <c r="JP47" i="1"/>
  <c r="JQ47" i="1" s="1"/>
  <c r="OS14" i="1"/>
  <c r="JL14" i="1"/>
  <c r="JM14" i="1" s="1"/>
  <c r="DT1" i="1"/>
  <c r="DU1" i="1" s="1"/>
  <c r="DS2" i="1"/>
  <c r="DS3" i="1" s="1"/>
  <c r="DS14" i="1" s="1"/>
  <c r="DW8" i="1" l="1"/>
  <c r="DV47" i="1"/>
  <c r="DU2" i="1"/>
  <c r="DU3" i="1" s="1"/>
  <c r="OV47" i="1"/>
  <c r="OT14" i="1"/>
  <c r="JN14" i="1"/>
  <c r="JO14" i="1" s="1"/>
  <c r="DT2" i="1"/>
  <c r="DT3" i="1" s="1"/>
  <c r="DT14" i="1" s="1"/>
  <c r="LD14" i="1" s="1"/>
  <c r="DX8" i="1" l="1"/>
  <c r="DW47" i="1"/>
  <c r="JV47" i="1" s="1"/>
  <c r="JW47" i="1" s="1"/>
  <c r="OW47" i="1"/>
  <c r="JT47" i="1"/>
  <c r="JU47" i="1" s="1"/>
  <c r="OU14" i="1"/>
  <c r="JP14" i="1"/>
  <c r="JQ14" i="1" s="1"/>
  <c r="DV1" i="1"/>
  <c r="DU14" i="1"/>
  <c r="JR14" i="1" s="1"/>
  <c r="JS14" i="1" s="1"/>
  <c r="DY8" i="1" l="1"/>
  <c r="DX47" i="1"/>
  <c r="JX47" i="1" s="1"/>
  <c r="JY47" i="1" s="1"/>
  <c r="OX47" i="1"/>
  <c r="OV14" i="1"/>
  <c r="DW1" i="1"/>
  <c r="DV2" i="1"/>
  <c r="DV3" i="1" s="1"/>
  <c r="DV14" i="1" s="1"/>
  <c r="DZ8" i="1" l="1"/>
  <c r="DY47" i="1"/>
  <c r="JZ47" i="1" s="1"/>
  <c r="KA47" i="1" s="1"/>
  <c r="OY47" i="1"/>
  <c r="OW14" i="1"/>
  <c r="JT14" i="1"/>
  <c r="JU14" i="1" s="1"/>
  <c r="DX1" i="1"/>
  <c r="DW2" i="1"/>
  <c r="DW3" i="1" s="1"/>
  <c r="DW14" i="1" s="1"/>
  <c r="EA8" i="1" l="1"/>
  <c r="DZ47" i="1"/>
  <c r="KB47" i="1" s="1"/>
  <c r="KC47" i="1" s="1"/>
  <c r="OZ47" i="1"/>
  <c r="OX14" i="1"/>
  <c r="JV14" i="1"/>
  <c r="JW14" i="1" s="1"/>
  <c r="DX2" i="1"/>
  <c r="DX3" i="1" s="1"/>
  <c r="DX14" i="1" s="1"/>
  <c r="DY1" i="1"/>
  <c r="EA47" i="1" l="1"/>
  <c r="PA47" i="1"/>
  <c r="EC47" i="1"/>
  <c r="ED8" i="1"/>
  <c r="EP8" i="1"/>
  <c r="OY14" i="1"/>
  <c r="JX14" i="1"/>
  <c r="JY14" i="1" s="1"/>
  <c r="DZ1" i="1"/>
  <c r="DY2" i="1"/>
  <c r="DY3" i="1" s="1"/>
  <c r="DY14" i="1" s="1"/>
  <c r="EE8" i="1" l="1"/>
  <c r="ED47" i="1"/>
  <c r="KF47" i="1" s="1"/>
  <c r="KG47" i="1" s="1"/>
  <c r="KD47" i="1"/>
  <c r="KE47" i="1" s="1"/>
  <c r="PB47" i="1"/>
  <c r="AH7" i="22"/>
  <c r="AI7" i="22" s="1"/>
  <c r="EQ8" i="1"/>
  <c r="EP47" i="1"/>
  <c r="AH45" i="22" s="1"/>
  <c r="AI45" i="22" s="1"/>
  <c r="OZ14" i="1"/>
  <c r="JZ14" i="1"/>
  <c r="KA14" i="1" s="1"/>
  <c r="DZ2" i="1"/>
  <c r="DZ3" i="1" s="1"/>
  <c r="DZ14" i="1" s="1"/>
  <c r="KB14" i="1" s="1"/>
  <c r="KC14" i="1" s="1"/>
  <c r="EA1" i="1"/>
  <c r="ED1" i="1" s="1"/>
  <c r="EF8" i="1" l="1"/>
  <c r="EF47" i="1" s="1"/>
  <c r="EE47" i="1"/>
  <c r="PC47" i="1"/>
  <c r="PA14" i="1"/>
  <c r="AJ45" i="22"/>
  <c r="AK45" i="22"/>
  <c r="AJ7" i="22"/>
  <c r="AK7" i="22"/>
  <c r="ED2" i="1"/>
  <c r="ED3" i="1" s="1"/>
  <c r="ED14" i="1" s="1"/>
  <c r="EE1" i="1"/>
  <c r="EA2" i="1"/>
  <c r="EA3" i="1" s="1"/>
  <c r="EA14" i="1" s="1"/>
  <c r="EG8" i="1" l="1"/>
  <c r="PD47" i="1"/>
  <c r="KH47" i="1"/>
  <c r="KI47" i="1" s="1"/>
  <c r="PB14" i="1"/>
  <c r="KD14" i="1"/>
  <c r="KE14" i="1" s="1"/>
  <c r="EC14" i="1"/>
  <c r="KF14" i="1"/>
  <c r="KG14" i="1" s="1"/>
  <c r="PC14" i="1"/>
  <c r="EE2" i="1"/>
  <c r="EE3" i="1" s="1"/>
  <c r="EE14" i="1" s="1"/>
  <c r="EF1" i="1"/>
  <c r="EH8" i="1" l="1"/>
  <c r="EG47" i="1"/>
  <c r="PE47" i="1"/>
  <c r="KJ47" i="1"/>
  <c r="KK47" i="1" s="1"/>
  <c r="PD14" i="1"/>
  <c r="KH14" i="1"/>
  <c r="KI14" i="1" s="1"/>
  <c r="EF2" i="1"/>
  <c r="EF3" i="1" s="1"/>
  <c r="EF14" i="1" s="1"/>
  <c r="EG1" i="1"/>
  <c r="EI8" i="1" l="1"/>
  <c r="EJ8" i="1" s="1"/>
  <c r="LE8" i="1"/>
  <c r="EH47" i="1"/>
  <c r="KP47" i="1" s="1"/>
  <c r="KQ47" i="1" s="1"/>
  <c r="PF47" i="1"/>
  <c r="KL47" i="1"/>
  <c r="KM47" i="1" s="1"/>
  <c r="EQ47" i="1"/>
  <c r="KN47" i="1"/>
  <c r="KO47" i="1" s="1"/>
  <c r="KJ14" i="1"/>
  <c r="KK14" i="1" s="1"/>
  <c r="PE14" i="1"/>
  <c r="PH47" i="1"/>
  <c r="EK8" i="1"/>
  <c r="EG2" i="1"/>
  <c r="EG3" i="1" s="1"/>
  <c r="EG14" i="1" s="1"/>
  <c r="EH1" i="1"/>
  <c r="LE47" i="1" l="1"/>
  <c r="LF47" i="1" s="1"/>
  <c r="LG47" i="1" s="1"/>
  <c r="PG47" i="1"/>
  <c r="PI47" i="1"/>
  <c r="KR47" i="1"/>
  <c r="KS47" i="1" s="1"/>
  <c r="PF14" i="1"/>
  <c r="KL14" i="1"/>
  <c r="KM14" i="1" s="1"/>
  <c r="EI1" i="1"/>
  <c r="EH2" i="1"/>
  <c r="EH3" i="1" s="1"/>
  <c r="EH14" i="1" s="1"/>
  <c r="LE14" i="1" s="1"/>
  <c r="LF14" i="1" s="1"/>
  <c r="LG14" i="1" s="1"/>
  <c r="EL8" i="1"/>
  <c r="EQ14" i="1" l="1"/>
  <c r="KT47" i="1"/>
  <c r="KU47" i="1" s="1"/>
  <c r="PJ47" i="1"/>
  <c r="PG14" i="1"/>
  <c r="KN14" i="1"/>
  <c r="KO14" i="1" s="1"/>
  <c r="EM8" i="1"/>
  <c r="EN8" i="1" s="1"/>
  <c r="EO8" i="1" s="1"/>
  <c r="EJ1" i="1"/>
  <c r="EI2" i="1"/>
  <c r="EI3" i="1" s="1"/>
  <c r="PH14" i="1" l="1"/>
  <c r="KP14" i="1"/>
  <c r="KQ14" i="1" s="1"/>
  <c r="KV47" i="1"/>
  <c r="KW47" i="1" s="1"/>
  <c r="KX47" i="1"/>
  <c r="KY47" i="1" s="1"/>
  <c r="PK47" i="1"/>
  <c r="EK1" i="1"/>
  <c r="EJ2" i="1"/>
  <c r="EJ3" i="1" s="1"/>
  <c r="KR14" i="1" l="1"/>
  <c r="KS14" i="1" s="1"/>
  <c r="PI14" i="1"/>
  <c r="EK2" i="1"/>
  <c r="EK3" i="1" s="1"/>
  <c r="EL1" i="1"/>
  <c r="KT14" i="1" l="1"/>
  <c r="KU14" i="1" s="1"/>
  <c r="PJ14" i="1"/>
  <c r="EL2" i="1"/>
  <c r="EL3" i="1" s="1"/>
  <c r="EM1" i="1"/>
  <c r="PK14" i="1" l="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<sst xmlns="http://schemas.openxmlformats.org/spreadsheetml/2006/main" count="1040" uniqueCount="318">
  <si>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</si>
  <si>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</si>
  <si>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</si>
  <si>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</si>
  <si>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</si>
  <si>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</si>
  <si>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</si>
  <si>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</si>
  <si>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</si>
  <si>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</si>
  <si>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</si>
  <si>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</si>
  <si>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</si>
  <si>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</si>
  <si>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</si>
  <si>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</si>
  <si>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</si>
  <si>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</si>
  <si>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</si>
  <si>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</si>
  <si>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</si>
  <si>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</si>
  <si>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</si>
  <si>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</si>
  <si>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</si>
  <si>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</si>
  <si>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</si>
  <si>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</si>
  <si>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</si>
  <si>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</si>
  <si>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</si>
  <si>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</si>
  <si>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</si>
  <si>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</si>
  <si>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</si>
  <si>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</si>
  <si>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</si>
  <si>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</si>
  <si>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</si>
  <si>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</si>
  <si>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</si>
  <si>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</si>
  <si>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</si>
  <si>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</si>
  <si>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</si>
  <si>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</si>
  <si>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</si>
  <si>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</si>
  <si>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</si>
  <si>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</si>
  <si>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</si>
  <si>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</si>
  <si>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</si>
  <si>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</si>
  <si>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</si>
  <si>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</si>
  <si>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</si>
  <si>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</si>
  <si>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</si>
  <si>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</si>
  <si>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</si>
  <si>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</si>
  <si>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</si>
  <si>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</si>
  <si>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</si>
  <si>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</si>
  <si>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</si>
  <si>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</si>
  <si>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</si>
  <si>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</si>
  <si>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</si>
  <si>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</si>
  <si>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</si>
  <si>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</si>
  <si>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</si>
  <si>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</si>
  <si>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</si>
  <si>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</si>
  <si>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</si>
  <si>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</si>
  <si>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</si>
  <si>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</si>
  <si>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</si>
  <si>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</si>
  <si>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</si>
  <si>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</si>
  <si>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</si>
  <si>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</si>
  <si>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</si>
  <si>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</si>
  <si>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</si>
  <si>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</si>
  <si>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</si>
  <si>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</si>
  <si>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</si>
  <si>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</si>
  <si>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</si>
  <si>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</si>
  <si>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</si>
  <si>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</si>
  <si>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</si>
  <si>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</si>
  <si>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</si>
  <si>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</si>
  <si>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</si>
  <si>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</si>
  <si>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</si>
  <si>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</si>
  <si>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</si>
  <si>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</si>
  <si>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</si>
  <si>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</si>
  <si>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</si>
  <si>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</si>
  <si>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</si>
  <si>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</si>
  <si>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</si>
  <si>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</si>
  <si>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</si>
  <si>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</si>
  <si>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</si>
  <si>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</si>
  <si>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</si>
  <si>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</si>
  <si>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</si>
  <si>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</si>
  <si>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</si>
  <si>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</si>
  <si>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</si>
  <si>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</si>
  <si>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</si>
  <si>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</si>
  <si>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</si>
  <si>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</si>
  <si>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</si>
  <si>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</si>
  <si>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</si>
  <si>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</si>
  <si>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</si>
  <si>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</si>
  <si>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</si>
  <si>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</si>
  <si>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</si>
  <si>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</si>
  <si>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</si>
  <si>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</si>
  <si>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</si>
  <si>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</si>
  <si>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</si>
  <si>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</si>
  <si>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</si>
  <si>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</si>
  <si>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</si>
  <si>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</si>
  <si>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</si>
  <si>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</si>
  <si>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</si>
  <si>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</si>
  <si>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</si>
  <si>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</si>
  <si>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</si>
  <si>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</si>
  <si>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</si>
  <si>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</si>
  <si>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</si>
  <si>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</si>
  <si>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</si>
  <si>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</si>
  <si>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</si>
  <si>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</si>
  <si>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</si>
  <si>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</si>
  <si>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</si>
  <si>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</si>
  <si>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</si>
  <si>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</si>
  <si>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</si>
  <si>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</si>
  <si>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</si>
  <si>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</si>
  <si>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</si>
  <si>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</si>
  <si>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</si>
  <si>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</si>
  <si>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</si>
  <si>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</si>
  <si>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</si>
  <si>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</si>
  <si>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</si>
  <si>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</si>
  <si>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</si>
  <si>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</si>
  <si>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</si>
  <si>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</si>
  <si>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</si>
  <si>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</si>
  <si>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</si>
  <si>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</si>
  <si>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</si>
  <si>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</si>
  <si>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</si>
  <si>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</si>
  <si>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</si>
  <si>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</si>
  <si>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</si>
  <si>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</si>
  <si>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</si>
  <si>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</si>
  <si>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</si>
  <si>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</si>
  <si>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</si>
  <si>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</si>
  <si>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</si>
  <si>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</si>
  <si>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</si>
  <si>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</si>
  <si>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</si>
  <si>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</si>
  <si>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</si>
  <si>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</si>
  <si>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</si>
  <si>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</si>
  <si>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</si>
  <si>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</si>
  <si>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</si>
  <si>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</si>
  <si>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</si>
  <si>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</si>
  <si>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</si>
  <si>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</si>
  <si>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</si>
  <si>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</si>
  <si>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</si>
  <si>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</si>
  <si>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</si>
  <si>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</si>
  <si>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</si>
  <si>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</si>
  <si>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</si>
  <si>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</si>
  <si>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</si>
  <si>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</si>
  <si>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</si>
  <si>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</si>
  <si>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</si>
  <si>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</si>
  <si>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</si>
  <si>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</si>
  <si>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</si>
  <si>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</si>
  <si>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</si>
  <si>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</si>
  <si>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</si>
  <si>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</si>
  <si>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</si>
  <si>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</si>
  <si>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</si>
  <si>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</si>
  <si>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</si>
  <si>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</si>
  <si>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</si>
  <si>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</si>
  <si>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</si>
  <si>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</si>
  <si>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</si>
  <si>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</si>
  <si>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</si>
  <si>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</si>
  <si>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</si>
  <si>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</si>
  <si>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</si>
  <si>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</si>
  <si>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</si>
  <si>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</si>
  <si>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</si>
  <si>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</si>
  <si>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</si>
  <si>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</si>
  <si>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</si>
  <si>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</si>
  <si>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</si>
  <si>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</si>
  <si>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</si>
  <si>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</si>
  <si>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</si>
  <si>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</si>
  <si>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</si>
  <si>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</si>
  <si>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</si>
  <si>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</si>
  <si>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</si>
  <si>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</si>
  <si>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</si>
  <si>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</si>
  <si>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</si>
  <si>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</si>
  <si>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</si>
  <si>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</si>
  <si>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</si>
  <si>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</si>
  <si>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</si>
  <si>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</si>
  <si>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</si>
  <si>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</si>
  <si>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</si>
  <si>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</si>
  <si>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</si>
  <si>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</si>
  <si>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</si>
  <si>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</si>
  <si>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make sure negatives formated as red</t>
  </si>
  <si>
    <t>Apr 19</t>
  </si>
  <si>
    <t>1-19</t>
  </si>
  <si>
    <t>See Notes Tab                   Ref # 1-19</t>
  </si>
  <si>
    <t>Line Item 7.1 Total ERP Costs of $2.19M includes $1.36M annual SAP maintenance invoice payment.</t>
  </si>
  <si>
    <t>FY 1920</t>
  </si>
  <si>
    <t>FY 1920 vs FY 1819</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</si>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</sst>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2"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s>
  <fills count="3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FFCCFF"/>
        <bgColor indexed="64"/>
      </patternFill>
    </fill>
    <fill>
      <patternFill patternType="solid">
        <fgColor rgb="FF8BF2FD"/>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40" fontId="16" fillId="32" borderId="11" xfId="0" applyNumberFormat="1" applyFont="1" applyFill="1" applyBorder="1"/>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3" borderId="11" xfId="0" applyNumberFormat="1"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60"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5"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165" fontId="53" fillId="21" borderId="0" xfId="0" applyNumberFormat="1" applyFont="1" applyFill="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50" xfId="0" quotePrefix="1" applyNumberFormat="1" applyFont="1" applyFill="1" applyBorder="1" applyAlignment="1">
      <alignment horizontal="center"/>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7">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Data'!$LL$18:$PN$18</c:f>
              <c:numCache>
                <c:formatCode>0.00%</c:formatCode>
                <c:ptCount val="13"/>
                <c:pt idx="0">
                  <c:v>0.82686084142394822</c:v>
                </c:pt>
                <c:pt idx="1">
                  <c:v>0.75950782997762867</c:v>
                </c:pt>
                <c:pt idx="2">
                  <c:v>0.77517282837391044</c:v>
                </c:pt>
                <c:pt idx="3">
                  <c:v>0.78801369863013704</c:v>
                </c:pt>
                <c:pt idx="4">
                  <c:v>0.68885619713129831</c:v>
                </c:pt>
                <c:pt idx="5">
                  <c:v>0.79246047831374133</c:v>
                </c:pt>
                <c:pt idx="6">
                  <c:v>0.82793620106331556</c:v>
                </c:pt>
                <c:pt idx="7">
                  <c:v>0.81026673376950176</c:v>
                </c:pt>
                <c:pt idx="8">
                  <c:v>0.8387372013651877</c:v>
                </c:pt>
                <c:pt idx="9">
                  <c:v>0.84444444444444444</c:v>
                </c:pt>
                <c:pt idx="10">
                  <c:v>0.85041551246537395</c:v>
                </c:pt>
                <c:pt idx="11">
                  <c:v>0.85392720306513414</c:v>
                </c:pt>
                <c:pt idx="12">
                  <c:v>0.85248296007789681</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2"/>
              <c:layout>
                <c:manualLayout>
                  <c:x val="-1.8290606350027057E-2"/>
                  <c:y val="-4.53448644788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Data'!$LL$13:$PN$13</c:f>
              <c:numCache>
                <c:formatCode>_(* #,##0_);_(* \(#,##0\);_(* "-"??_);_(@_)</c:formatCode>
                <c:ptCount val="13"/>
                <c:pt idx="0">
                  <c:v>2002</c:v>
                </c:pt>
                <c:pt idx="1">
                  <c:v>1946</c:v>
                </c:pt>
                <c:pt idx="2">
                  <c:v>3879</c:v>
                </c:pt>
                <c:pt idx="3">
                  <c:v>3365</c:v>
                </c:pt>
                <c:pt idx="4">
                  <c:v>2816</c:v>
                </c:pt>
                <c:pt idx="5">
                  <c:v>2543</c:v>
                </c:pt>
                <c:pt idx="6">
                  <c:v>2137</c:v>
                </c:pt>
                <c:pt idx="7">
                  <c:v>2039</c:v>
                </c:pt>
                <c:pt idx="8">
                  <c:v>2439</c:v>
                </c:pt>
                <c:pt idx="9">
                  <c:v>2073</c:v>
                </c:pt>
                <c:pt idx="10">
                  <c:v>1839</c:v>
                </c:pt>
                <c:pt idx="11">
                  <c:v>2131</c:v>
                </c:pt>
                <c:pt idx="12">
                  <c:v>2100</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0"/>
              <c:layout>
                <c:manualLayout>
                  <c:x val="-1.8607462953184776E-2"/>
                  <c:y val="-4.2018053280385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0F-4311-87DA-45C75E28AB80}"/>
                </c:ext>
              </c:extLst>
            </c:dLbl>
            <c:dLbl>
              <c:idx val="1"/>
              <c:layout>
                <c:manualLayout>
                  <c:x val="-1.9926947795282555E-2"/>
                  <c:y val="4.0618252243766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39-431A-AF9B-984ADDB10C5A}"/>
                </c:ext>
              </c:extLst>
            </c:dLbl>
            <c:dLbl>
              <c:idx val="2"/>
              <c:layout>
                <c:manualLayout>
                  <c:x val="-1.9926936022423493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ED-449F-BDDE-A6B29463D84D}"/>
                </c:ext>
              </c:extLst>
            </c:dLbl>
            <c:dLbl>
              <c:idx val="3"/>
              <c:layout>
                <c:manualLayout>
                  <c:x val="-1.992693602242353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9926936022423538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33-42B1-AF9A-E9A775E115F2}"/>
                </c:ext>
              </c:extLst>
            </c:dLbl>
            <c:dLbl>
              <c:idx val="5"/>
              <c:layout>
                <c:manualLayout>
                  <c:x val="-1.7288047090245742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0F-4311-87DA-45C75E28AB80}"/>
                </c:ext>
              </c:extLst>
            </c:dLbl>
            <c:dLbl>
              <c:idx val="11"/>
              <c:layout>
                <c:manualLayout>
                  <c:x val="-1.8568584441690676E-2"/>
                  <c:y val="-3.86177609426467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7-4FEC-A70D-42B2DBC560A3}"/>
                </c:ext>
              </c:extLst>
            </c:dLbl>
            <c:dLbl>
              <c:idx val="12"/>
              <c:layout>
                <c:manualLayout>
                  <c:x val="-1.9885270030960772E-2"/>
                  <c:y val="-4.37886373722718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EF-4C11-AD27-27456D8C62D8}"/>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Data'!$LL$37:$PN$37</c:f>
              <c:numCache>
                <c:formatCode>_(* #,##0_);_(* \(#,##0\);_(* "-"??_);_(@_)</c:formatCode>
                <c:ptCount val="13"/>
                <c:pt idx="0">
                  <c:v>80205</c:v>
                </c:pt>
                <c:pt idx="1">
                  <c:v>55424</c:v>
                </c:pt>
                <c:pt idx="2">
                  <c:v>53888</c:v>
                </c:pt>
                <c:pt idx="3">
                  <c:v>53618</c:v>
                </c:pt>
                <c:pt idx="4">
                  <c:v>53895</c:v>
                </c:pt>
                <c:pt idx="5">
                  <c:v>55051</c:v>
                </c:pt>
                <c:pt idx="6">
                  <c:v>55460</c:v>
                </c:pt>
                <c:pt idx="7">
                  <c:v>55694</c:v>
                </c:pt>
                <c:pt idx="8">
                  <c:v>56152</c:v>
                </c:pt>
                <c:pt idx="9">
                  <c:v>55939</c:v>
                </c:pt>
                <c:pt idx="10">
                  <c:v>55142</c:v>
                </c:pt>
                <c:pt idx="11">
                  <c:v>72207</c:v>
                </c:pt>
                <c:pt idx="12">
                  <c:v>54770</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0"/>
              <c:layout>
                <c:manualLayout>
                  <c:x val="-1.9924148542454959E-2"/>
                  <c:y val="3.68493483474231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0F-4311-87DA-45C75E28AB80}"/>
                </c:ext>
              </c:extLst>
            </c:dLbl>
            <c:dLbl>
              <c:idx val="1"/>
              <c:layout>
                <c:manualLayout>
                  <c:x val="-1.8607462953184776E-2"/>
                  <c:y val="-3.7173037068805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39-431A-AF9B-984ADDB10C5A}"/>
                </c:ext>
              </c:extLst>
            </c:dLbl>
            <c:dLbl>
              <c:idx val="2"/>
              <c:layout>
                <c:manualLayout>
                  <c:x val="-1.8607491556334618E-2"/>
                  <c:y val="-4.2443618401492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ED-449F-BDDE-A6B29463D84D}"/>
                </c:ext>
              </c:extLst>
            </c:dLbl>
            <c:dLbl>
              <c:idx val="3"/>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8-4D42-B028-B5AEE1AF02D6}"/>
                </c:ext>
              </c:extLst>
            </c:dLbl>
            <c:dLbl>
              <c:idx val="4"/>
              <c:layout>
                <c:manualLayout>
                  <c:x val="-1.8607491556334666E-2"/>
                  <c:y val="-4.2443618401492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33-42B1-AF9A-E9A775E115F2}"/>
                </c:ext>
              </c:extLst>
            </c:dLbl>
            <c:dLbl>
              <c:idx val="5"/>
              <c:layout>
                <c:manualLayout>
                  <c:x val="-1.7288047090245742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11"/>
              <c:layout>
                <c:manualLayout>
                  <c:x val="-1.8568584441690676E-2"/>
                  <c:y val="3.68942711846463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17-4FEC-A70D-42B2DBC560A3}"/>
                </c:ext>
              </c:extLst>
            </c:dLbl>
            <c:dLbl>
              <c:idx val="12"/>
              <c:layout>
                <c:manualLayout>
                  <c:x val="-1.8568584441690579E-2"/>
                  <c:y val="4.03415221377298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EF-4C11-AD27-27456D8C62D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Data'!$LL$38:$PN$38</c:f>
              <c:numCache>
                <c:formatCode>_(* #,##0_);_(* \(#,##0\);_(* "-"??_);_(@_)</c:formatCode>
                <c:ptCount val="13"/>
                <c:pt idx="0">
                  <c:v>68547</c:v>
                </c:pt>
                <c:pt idx="1">
                  <c:v>68376</c:v>
                </c:pt>
                <c:pt idx="2">
                  <c:v>68574</c:v>
                </c:pt>
                <c:pt idx="3">
                  <c:v>68577</c:v>
                </c:pt>
                <c:pt idx="4">
                  <c:v>68560</c:v>
                </c:pt>
                <c:pt idx="5">
                  <c:v>68654</c:v>
                </c:pt>
                <c:pt idx="6">
                  <c:v>68620</c:v>
                </c:pt>
                <c:pt idx="7">
                  <c:v>68895</c:v>
                </c:pt>
                <c:pt idx="8">
                  <c:v>69020</c:v>
                </c:pt>
                <c:pt idx="9">
                  <c:v>69056</c:v>
                </c:pt>
                <c:pt idx="10">
                  <c:v>69925</c:v>
                </c:pt>
                <c:pt idx="11">
                  <c:v>69609</c:v>
                </c:pt>
                <c:pt idx="12">
                  <c:v>69552</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Data'!$LL$39:$PN$39</c:f>
              <c:numCache>
                <c:formatCode>_(* #,##0_);_(* \(#,##0\);_(* "-"??_);_(@_)</c:formatCode>
                <c:ptCount val="13"/>
                <c:pt idx="0">
                  <c:v>148752</c:v>
                </c:pt>
                <c:pt idx="1">
                  <c:v>123800</c:v>
                </c:pt>
                <c:pt idx="2">
                  <c:v>122462</c:v>
                </c:pt>
                <c:pt idx="3">
                  <c:v>122195</c:v>
                </c:pt>
                <c:pt idx="4">
                  <c:v>122455</c:v>
                </c:pt>
                <c:pt idx="5">
                  <c:v>123705</c:v>
                </c:pt>
                <c:pt idx="6">
                  <c:v>124080</c:v>
                </c:pt>
                <c:pt idx="7">
                  <c:v>124589</c:v>
                </c:pt>
                <c:pt idx="8">
                  <c:v>125172</c:v>
                </c:pt>
                <c:pt idx="9">
                  <c:v>124995</c:v>
                </c:pt>
                <c:pt idx="10">
                  <c:v>125067</c:v>
                </c:pt>
                <c:pt idx="11">
                  <c:v>141816</c:v>
                </c:pt>
                <c:pt idx="12">
                  <c:v>124322</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8.0378702662167234E-2"/>
          <c:y val="8.2063406177854903E-2"/>
          <c:w val="0.91869013305852421"/>
          <c:h val="0.82960687225858987"/>
        </c:manualLayout>
      </c:layout>
      <c:lineChart>
        <c:grouping val="standard"/>
        <c:varyColors val="0"/>
        <c:ser>
          <c:idx val="0"/>
          <c:order val="0"/>
          <c:tx>
            <c:strRef>
              <c:f>'Summary Data'!$LK$22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1908190047672613E-2"/>
                  <c:y val="-3.817399212347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80-4015-8F14-817C543C8448}"/>
                </c:ext>
              </c:extLst>
            </c:dLbl>
            <c:dLbl>
              <c:idx val="1"/>
              <c:layout>
                <c:manualLayout>
                  <c:x val="-1.9183248748287186E-2"/>
                  <c:y val="3.8154837364886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D5-4DEB-97A6-7AF179624005}"/>
                </c:ext>
              </c:extLst>
            </c:dLbl>
            <c:dLbl>
              <c:idx val="2"/>
              <c:layout>
                <c:manualLayout>
                  <c:x val="-2.1877040254751096E-2"/>
                  <c:y val="-3.97950596363127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F8-4B79-AE2E-CAD9F5707E54}"/>
                </c:ext>
              </c:extLst>
            </c:dLbl>
            <c:dLbl>
              <c:idx val="3"/>
              <c:layout>
                <c:manualLayout>
                  <c:x val="-1.9187101612298463E-2"/>
                  <c:y val="-3.81739921234750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B4-474F-B7F4-4D8B9664BBB4}"/>
                </c:ext>
              </c:extLst>
            </c:dLbl>
            <c:dLbl>
              <c:idx val="5"/>
              <c:layout>
                <c:manualLayout>
                  <c:x val="-1.9159820753373712E-2"/>
                  <c:y val="-3.80603142293243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1906245015533714E-2"/>
                  <c:y val="3.9884392195066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80-4015-8F14-817C543C8448}"/>
                </c:ext>
              </c:extLst>
            </c:dLbl>
            <c:dLbl>
              <c:idx val="7"/>
              <c:layout>
                <c:manualLayout>
                  <c:x val="-1.9159820753373712E-2"/>
                  <c:y val="-3.80603142293243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F8-4B79-AE2E-CAD9F5707E54}"/>
                </c:ext>
              </c:extLst>
            </c:dLbl>
            <c:dLbl>
              <c:idx val="10"/>
              <c:layout>
                <c:manualLayout>
                  <c:x val="-2.1877040254751196E-2"/>
                  <c:y val="-4.1529805043301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F8-4B79-AE2E-CAD9F5707E54}"/>
                </c:ext>
              </c:extLst>
            </c:dLbl>
            <c:dLbl>
              <c:idx val="11"/>
              <c:layout>
                <c:manualLayout>
                  <c:x val="-2.0547635264844925E-2"/>
                  <c:y val="3.64200919578978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4-474F-B7F4-4D8B9664BBB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Data'!$LL$22:$PO$22</c:f>
              <c:numCache>
                <c:formatCode>_(* #,##0_);_(* \(#,##0\);_(* "-"??_);_(@_)</c:formatCode>
                <c:ptCount val="14"/>
                <c:pt idx="0">
                  <c:v>5260</c:v>
                </c:pt>
                <c:pt idx="1">
                  <c:v>4864</c:v>
                </c:pt>
                <c:pt idx="2">
                  <c:v>7185</c:v>
                </c:pt>
                <c:pt idx="3">
                  <c:v>6539</c:v>
                </c:pt>
                <c:pt idx="4">
                  <c:v>6369</c:v>
                </c:pt>
                <c:pt idx="5">
                  <c:v>6092</c:v>
                </c:pt>
                <c:pt idx="6">
                  <c:v>5661</c:v>
                </c:pt>
                <c:pt idx="7">
                  <c:v>5692</c:v>
                </c:pt>
                <c:pt idx="8">
                  <c:v>5945</c:v>
                </c:pt>
                <c:pt idx="9">
                  <c:v>5368</c:v>
                </c:pt>
                <c:pt idx="10">
                  <c:v>4899</c:v>
                </c:pt>
                <c:pt idx="11">
                  <c:v>5583</c:v>
                </c:pt>
                <c:pt idx="12">
                  <c:v>5091</c:v>
                </c:pt>
              </c:numCache>
            </c:numRef>
          </c:val>
          <c:smooth val="0"/>
          <c:extLst>
            <c:ext xmlns:c16="http://schemas.microsoft.com/office/drawing/2014/chart" uri="{C3380CC4-5D6E-409C-BE32-E72D297353CC}">
              <c16:uniqueId val="{0000000D-3D24-4E0E-B91F-6C9C08628098}"/>
            </c:ext>
          </c:extLst>
        </c:ser>
        <c:ser>
          <c:idx val="1"/>
          <c:order val="1"/>
          <c:tx>
            <c:strRef>
              <c:f>'Summary Data'!$LK$28</c:f>
              <c:strCache>
                <c:ptCount val="1"/>
                <c:pt idx="0">
                  <c:v>Resolved Tickets</c:v>
                </c:pt>
              </c:strCache>
            </c:strRef>
          </c:tx>
          <c:dLbls>
            <c:dLbl>
              <c:idx val="0"/>
              <c:layout>
                <c:manualLayout>
                  <c:x val="-2.19081900476726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80-4015-8F14-817C543C8448}"/>
                </c:ext>
              </c:extLst>
            </c:dLbl>
            <c:dLbl>
              <c:idx val="1"/>
              <c:layout>
                <c:manualLayout>
                  <c:x val="-2.4621538928287976E-2"/>
                  <c:y val="-4.162951875567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D5-4DEB-97A6-7AF179624005}"/>
                </c:ext>
              </c:extLst>
            </c:dLbl>
            <c:dLbl>
              <c:idx val="2"/>
              <c:layout>
                <c:manualLayout>
                  <c:x val="-1.7801211002685068E-2"/>
                  <c:y val="4.32645504502893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F8-4B79-AE2E-CAD9F5707E54}"/>
                </c:ext>
              </c:extLst>
            </c:dLbl>
            <c:dLbl>
              <c:idx val="3"/>
              <c:layout>
                <c:manualLayout>
                  <c:x val="-1.7822713408975448E-2"/>
                  <c:y val="3.9913896526397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B4-474F-B7F4-4D8B9664BBB4}"/>
                </c:ext>
              </c:extLst>
            </c:dLbl>
            <c:dLbl>
              <c:idx val="5"/>
              <c:layout>
                <c:manualLayout>
                  <c:x val="-1.9159820753373812E-2"/>
                  <c:y val="3.632556882233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F8-4B79-AE2E-CAD9F5707E54}"/>
                </c:ext>
              </c:extLst>
            </c:dLbl>
            <c:dLbl>
              <c:idx val="6"/>
              <c:layout>
                <c:manualLayout>
                  <c:x val="-2.0646696101785003E-2"/>
                  <c:y val="-4.6657275365153725E-2"/>
                </c:manualLayout>
              </c:layout>
              <c:spPr>
                <a:noFill/>
                <a:ln>
                  <a:noFill/>
                </a:ln>
                <a:effectLst/>
              </c:spPr>
              <c:txPr>
                <a:bodyPr rot="-5400000" vert="horz" wrap="square" lIns="182880" tIns="19050" rIns="38100" bIns="19050" anchor="ctr">
                  <a:sp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3B4-474F-B7F4-4D8B9664BBB4}"/>
                </c:ext>
              </c:extLst>
            </c:dLbl>
            <c:dLbl>
              <c:idx val="7"/>
              <c:layout>
                <c:manualLayout>
                  <c:x val="-1.9159820753373812E-2"/>
                  <c:y val="3.45908234153475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F8-4B79-AE2E-CAD9F5707E54}"/>
                </c:ext>
              </c:extLst>
            </c:dLbl>
            <c:dLbl>
              <c:idx val="10"/>
              <c:layout>
                <c:manualLayout>
                  <c:x val="-1.9159820753373712E-2"/>
                  <c:y val="3.28560780083592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F8-4B79-AE2E-CAD9F5707E54}"/>
                </c:ext>
              </c:extLst>
            </c:dLbl>
            <c:dLbl>
              <c:idx val="11"/>
              <c:layout>
                <c:manualLayout>
                  <c:x val="-2.05457096762219E-2"/>
                  <c:y val="-3.64252825347062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B4-474F-B7F4-4D8B9664BBB4}"/>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Data'!$LL$28:$PO$28</c:f>
              <c:numCache>
                <c:formatCode>_(* #,##0_);_(* \(#,##0\);_(* "-"??_);_(@_)</c:formatCode>
                <c:ptCount val="14"/>
                <c:pt idx="0">
                  <c:v>5197</c:v>
                </c:pt>
                <c:pt idx="1">
                  <c:v>4962</c:v>
                </c:pt>
                <c:pt idx="2">
                  <c:v>7149</c:v>
                </c:pt>
                <c:pt idx="3">
                  <c:v>6539</c:v>
                </c:pt>
                <c:pt idx="4">
                  <c:v>6524</c:v>
                </c:pt>
                <c:pt idx="5">
                  <c:v>6047</c:v>
                </c:pt>
                <c:pt idx="6">
                  <c:v>5811</c:v>
                </c:pt>
                <c:pt idx="7">
                  <c:v>5664</c:v>
                </c:pt>
                <c:pt idx="8">
                  <c:v>5946</c:v>
                </c:pt>
                <c:pt idx="9">
                  <c:v>5415</c:v>
                </c:pt>
                <c:pt idx="10">
                  <c:v>4846</c:v>
                </c:pt>
                <c:pt idx="11">
                  <c:v>5585</c:v>
                </c:pt>
                <c:pt idx="12">
                  <c:v>5119</c:v>
                </c:pt>
              </c:numCache>
            </c:numRef>
          </c:val>
          <c:smooth val="0"/>
          <c:extLst>
            <c:ext xmlns:c16="http://schemas.microsoft.com/office/drawing/2014/chart" uri="{C3380CC4-5D6E-409C-BE32-E72D297353CC}">
              <c16:uniqueId val="{00000004-4258-4ED8-AE80-7C481740CCBC}"/>
            </c:ext>
          </c:extLst>
        </c:ser>
        <c:ser>
          <c:idx val="2"/>
          <c:order val="2"/>
          <c:tx>
            <c:strRef>
              <c:f>'Summary Data'!$LK$30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Data'!$LL$10:$PO$10</c:f>
              <c:numCache>
                <c:formatCode>[$-409]mmm\-yy;@</c:formatCode>
                <c:ptCount val="14"/>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Data'!$LL$30:$PO$30</c:f>
              <c:numCache>
                <c:formatCode>_(* #,##0_);_(* \(#,##0\);_(* "-"??_);_(@_)</c:formatCode>
                <c:ptCount val="14"/>
                <c:pt idx="0">
                  <c:v>465</c:v>
                </c:pt>
                <c:pt idx="1">
                  <c:v>395</c:v>
                </c:pt>
                <c:pt idx="2">
                  <c:v>438</c:v>
                </c:pt>
                <c:pt idx="3">
                  <c:v>471</c:v>
                </c:pt>
                <c:pt idx="4">
                  <c:v>349</c:v>
                </c:pt>
                <c:pt idx="5">
                  <c:v>419</c:v>
                </c:pt>
                <c:pt idx="6">
                  <c:v>289</c:v>
                </c:pt>
                <c:pt idx="7">
                  <c:v>331</c:v>
                </c:pt>
                <c:pt idx="8">
                  <c:v>308</c:v>
                </c:pt>
                <c:pt idx="9">
                  <c:v>339</c:v>
                </c:pt>
                <c:pt idx="10">
                  <c:v>380</c:v>
                </c:pt>
                <c:pt idx="11">
                  <c:v>371</c:v>
                </c:pt>
                <c:pt idx="12">
                  <c:v>374</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1842373553844711E-2"/>
          <c:y val="5.155846005253748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dLbl>
              <c:idx val="9"/>
              <c:layout>
                <c:manualLayout>
                  <c:x val="-1.9890850356097473E-2"/>
                  <c:y val="-5.0093112849627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10-47F7-B559-3AAC474A90F9}"/>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Data'!$LL$40:$PN$40</c:f>
              <c:numCache>
                <c:formatCode>0.00%</c:formatCode>
                <c:ptCount val="13"/>
                <c:pt idx="0">
                  <c:v>4.4369151339141658E-4</c:v>
                </c:pt>
                <c:pt idx="1">
                  <c:v>4.2810985460420032E-4</c:v>
                </c:pt>
                <c:pt idx="2">
                  <c:v>3.1846613643415916E-4</c:v>
                </c:pt>
                <c:pt idx="3">
                  <c:v>2.8642743156430297E-4</c:v>
                </c:pt>
                <c:pt idx="4">
                  <c:v>3.8381446245559591E-4</c:v>
                </c:pt>
                <c:pt idx="5">
                  <c:v>1.616749525079827E-4</c:v>
                </c:pt>
                <c:pt idx="6">
                  <c:v>2.4983881366860092E-4</c:v>
                </c:pt>
                <c:pt idx="7">
                  <c:v>2.0065976932152917E-4</c:v>
                </c:pt>
                <c:pt idx="8">
                  <c:v>2.3967021378583069E-4</c:v>
                </c:pt>
                <c:pt idx="9">
                  <c:v>8.8003520140805634E-5</c:v>
                </c:pt>
                <c:pt idx="10">
                  <c:v>3.7579857196542651E-4</c:v>
                </c:pt>
                <c:pt idx="11">
                  <c:v>3.2436396457381398E-4</c:v>
                </c:pt>
                <c:pt idx="12">
                  <c:v>8.0436286417528678E-5</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4"/>
              <c:layout>
                <c:manualLayout>
                  <c:x val="-2.6481684998478354E-2"/>
                  <c:y val="-3.553766047540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67-4E04-AE1E-63C678E8E850}"/>
                </c:ext>
              </c:extLst>
            </c:dLbl>
            <c:dLbl>
              <c:idx val="6"/>
              <c:layout>
                <c:manualLayout>
                  <c:x val="-1.2618757261663525E-2"/>
                  <c:y val="-3.7316770889383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67-4E04-AE1E-63C678E8E85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Data'!$LL$46:$PN$46</c:f>
              <c:numCache>
                <c:formatCode>"$"#,##0.00_);\("$"#,##0.00\)</c:formatCode>
                <c:ptCount val="13"/>
                <c:pt idx="0">
                  <c:v>5.2327429547165751</c:v>
                </c:pt>
                <c:pt idx="1">
                  <c:v>6.2934394184168019</c:v>
                </c:pt>
                <c:pt idx="2">
                  <c:v>7.5128041351602945</c:v>
                </c:pt>
                <c:pt idx="3">
                  <c:v>6.7120326527271992</c:v>
                </c:pt>
                <c:pt idx="4">
                  <c:v>6.3252222449062927</c:v>
                </c:pt>
                <c:pt idx="5">
                  <c:v>17.688323188230065</c:v>
                </c:pt>
                <c:pt idx="6">
                  <c:v>7.9609887169568019</c:v>
                </c:pt>
                <c:pt idx="7">
                  <c:v>6.3604064564287368</c:v>
                </c:pt>
                <c:pt idx="8">
                  <c:v>6.1555756878535135</c:v>
                </c:pt>
                <c:pt idx="9">
                  <c:v>6.0494882195287811</c:v>
                </c:pt>
                <c:pt idx="10">
                  <c:v>6.6909388567727701</c:v>
                </c:pt>
                <c:pt idx="11">
                  <c:v>6.097874710892988</c:v>
                </c:pt>
                <c:pt idx="12">
                  <c:v>6.5222888145300111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Data'!$LL$67:$PN$67</c:f>
              <c:numCache>
                <c:formatCode>0.00%</c:formatCode>
                <c:ptCount val="13"/>
                <c:pt idx="0">
                  <c:v>1</c:v>
                </c:pt>
                <c:pt idx="1">
                  <c:v>1</c:v>
                </c:pt>
                <c:pt idx="2">
                  <c:v>1</c:v>
                </c:pt>
                <c:pt idx="3">
                  <c:v>1</c:v>
                </c:pt>
                <c:pt idx="4">
                  <c:v>1</c:v>
                </c:pt>
                <c:pt idx="5">
                  <c:v>0.99929999999999997</c:v>
                </c:pt>
                <c:pt idx="6">
                  <c:v>1</c:v>
                </c:pt>
                <c:pt idx="7">
                  <c:v>0.99650000000000005</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Data'!$LL$68:$PN$68</c:f>
              <c:numCache>
                <c:formatCode>0.00%</c:formatCode>
                <c:ptCount val="13"/>
                <c:pt idx="0">
                  <c:v>0</c:v>
                </c:pt>
                <c:pt idx="1">
                  <c:v>0</c:v>
                </c:pt>
                <c:pt idx="2">
                  <c:v>0</c:v>
                </c:pt>
                <c:pt idx="3">
                  <c:v>0</c:v>
                </c:pt>
                <c:pt idx="4">
                  <c:v>0</c:v>
                </c:pt>
                <c:pt idx="5">
                  <c:v>6.9999999999999999E-4</c:v>
                </c:pt>
                <c:pt idx="6">
                  <c:v>0</c:v>
                </c:pt>
                <c:pt idx="7">
                  <c:v>3.5000000000000001E-3</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Data'!$LL$69:$PN$69</c:f>
              <c:numCache>
                <c:formatCode>0.00%</c:formatCode>
                <c:ptCount val="13"/>
                <c:pt idx="0">
                  <c:v>0.96430000000000005</c:v>
                </c:pt>
                <c:pt idx="1">
                  <c:v>0.998</c:v>
                </c:pt>
                <c:pt idx="2">
                  <c:v>1</c:v>
                </c:pt>
                <c:pt idx="3">
                  <c:v>1</c:v>
                </c:pt>
                <c:pt idx="4">
                  <c:v>1</c:v>
                </c:pt>
                <c:pt idx="5">
                  <c:v>1</c:v>
                </c:pt>
                <c:pt idx="6">
                  <c:v>1</c:v>
                </c:pt>
                <c:pt idx="7">
                  <c:v>0.99650000000000005</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Data'!$LL$70:$PN$70</c:f>
              <c:numCache>
                <c:formatCode>0.00%</c:formatCode>
                <c:ptCount val="13"/>
                <c:pt idx="0">
                  <c:v>3.5700000000000003E-2</c:v>
                </c:pt>
                <c:pt idx="1">
                  <c:v>2E-3</c:v>
                </c:pt>
                <c:pt idx="2">
                  <c:v>0</c:v>
                </c:pt>
                <c:pt idx="3">
                  <c:v>0</c:v>
                </c:pt>
                <c:pt idx="4">
                  <c:v>0</c:v>
                </c:pt>
                <c:pt idx="5">
                  <c:v>0</c:v>
                </c:pt>
                <c:pt idx="6">
                  <c:v>0</c:v>
                </c:pt>
                <c:pt idx="7">
                  <c:v>3.5000000000000001E-3</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6"/>
              <c:layout>
                <c:manualLayout>
                  <c:x val="-2.0955648455290913E-2"/>
                  <c:y val="-5.4112884311566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0B-4C4E-B76D-A93DDE6F6D6E}"/>
                </c:ext>
              </c:extLst>
            </c:dLbl>
            <c:dLbl>
              <c:idx val="7"/>
              <c:layout>
                <c:manualLayout>
                  <c:x val="-1.9568088704181984E-2"/>
                  <c:y val="-3.4896016385922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59-4A1B-9795-D525C7CE0C94}"/>
                </c:ext>
              </c:extLst>
            </c:dLbl>
            <c:dLbl>
              <c:idx val="10"/>
              <c:layout>
                <c:manualLayout>
                  <c:x val="-1.6792969201964231E-2"/>
                  <c:y val="-5.0618908325085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0B-4C4E-B76D-A93DDE6F6D6E}"/>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numCache>
            </c:numRef>
          </c:cat>
          <c:val>
            <c:numRef>
              <c:f>'Summary Data'!$LL$71:$PN$71</c:f>
              <c:numCache>
                <c:formatCode>_(* #,##0.000_);_(* \(#,##0.000\);_(* "-"??_);_(@_)</c:formatCode>
                <c:ptCount val="13"/>
                <c:pt idx="0">
                  <c:v>0.70569999999999999</c:v>
                </c:pt>
                <c:pt idx="1">
                  <c:v>0.76080000000000003</c:v>
                </c:pt>
                <c:pt idx="2">
                  <c:v>0.89039999999999997</c:v>
                </c:pt>
                <c:pt idx="3">
                  <c:v>0.8337</c:v>
                </c:pt>
                <c:pt idx="4">
                  <c:v>0.80879999999999996</c:v>
                </c:pt>
                <c:pt idx="5">
                  <c:v>0.78180000000000005</c:v>
                </c:pt>
                <c:pt idx="6">
                  <c:v>0.61409999999999998</c:v>
                </c:pt>
                <c:pt idx="7">
                  <c:v>0.89800000000000002</c:v>
                </c:pt>
                <c:pt idx="8">
                  <c:v>0.85450000000000004</c:v>
                </c:pt>
                <c:pt idx="9">
                  <c:v>0.86780000000000002</c:v>
                </c:pt>
                <c:pt idx="10">
                  <c:v>0.67949999999999999</c:v>
                </c:pt>
                <c:pt idx="11">
                  <c:v>0.61029999999999995</c:v>
                </c:pt>
                <c:pt idx="12">
                  <c:v>0.629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3"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87"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6" workbookViewId="0"/>
  </sheetViews>
  <sheetProtection content="1" objects="1"/>
  <pageMargins left="0.34" right="0.33" top="0.19" bottom="0.2" header="0.21" footer="0.18"/>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89"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9"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9919" cy="718983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47791" cy="732095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642725" cy="7373848"/>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61124" cy="713839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333" customWidth="1"/>
    <col min="2" max="2" width="1.42578125" style="313" customWidth="1"/>
    <col min="3" max="3" width="3.5703125" style="285" customWidth="1"/>
    <col min="4" max="4" width="144" style="285" customWidth="1"/>
    <col min="5" max="5" width="9" style="777" customWidth="1"/>
    <col min="6" max="6" width="11.42578125" style="285" customWidth="1"/>
    <col min="7" max="16384" width="9.140625" style="285"/>
  </cols>
  <sheetData>
    <row r="1" spans="1:5" s="185" customFormat="1" ht="15.75" customHeight="1" thickBot="1" x14ac:dyDescent="0.3">
      <c r="A1" s="1175" t="s">
        <v>56</v>
      </c>
      <c r="B1" s="1176"/>
      <c r="C1" s="1176"/>
      <c r="D1" s="1177"/>
      <c r="E1" s="334" t="s">
        <v>127</v>
      </c>
    </row>
    <row r="2" spans="1:5" s="185" customFormat="1" ht="15" customHeight="1" x14ac:dyDescent="0.25">
      <c r="A2" s="308">
        <v>1</v>
      </c>
      <c r="B2" s="309"/>
      <c r="C2" s="1178" t="s">
        <v>186</v>
      </c>
      <c r="D2" s="1179"/>
      <c r="E2" s="334"/>
    </row>
    <row r="3" spans="1:5" s="185" customFormat="1" ht="14.25" x14ac:dyDescent="0.25">
      <c r="A3" s="183">
        <v>2.1</v>
      </c>
      <c r="B3" s="184"/>
      <c r="C3" s="310" t="s">
        <v>108</v>
      </c>
      <c r="D3" s="311"/>
      <c r="E3" s="334"/>
    </row>
    <row r="4" spans="1:5" s="185" customFormat="1" ht="14.25" x14ac:dyDescent="0.25">
      <c r="A4" s="183">
        <v>2.2000000000000002</v>
      </c>
      <c r="B4" s="184"/>
      <c r="C4" s="310" t="s">
        <v>89</v>
      </c>
      <c r="D4" s="311"/>
      <c r="E4" s="334"/>
    </row>
    <row r="5" spans="1:5" s="185" customFormat="1" ht="14.25" x14ac:dyDescent="0.25">
      <c r="A5" s="183">
        <v>2.2999999999999998</v>
      </c>
      <c r="B5" s="184"/>
      <c r="C5" s="310" t="s">
        <v>49</v>
      </c>
      <c r="D5" s="311"/>
      <c r="E5" s="334"/>
    </row>
    <row r="6" spans="1:5" s="185" customFormat="1" ht="14.25" x14ac:dyDescent="0.25">
      <c r="A6" s="183">
        <v>2.4</v>
      </c>
      <c r="B6" s="184"/>
      <c r="C6" s="310" t="s">
        <v>83</v>
      </c>
      <c r="D6" s="311"/>
      <c r="E6" s="334"/>
    </row>
    <row r="7" spans="1:5" s="185" customFormat="1" ht="14.25" x14ac:dyDescent="0.25">
      <c r="A7" s="183">
        <v>2.5</v>
      </c>
      <c r="B7" s="184"/>
      <c r="C7" s="310" t="s">
        <v>94</v>
      </c>
      <c r="D7" s="311"/>
      <c r="E7" s="334"/>
    </row>
    <row r="8" spans="1:5" s="185" customFormat="1" ht="14.25" x14ac:dyDescent="0.25">
      <c r="A8" s="183">
        <v>2.6</v>
      </c>
      <c r="B8" s="184"/>
      <c r="C8" s="310" t="s">
        <v>109</v>
      </c>
      <c r="D8" s="311"/>
      <c r="E8" s="334"/>
    </row>
    <row r="9" spans="1:5" s="185" customFormat="1" ht="14.25" x14ac:dyDescent="0.25">
      <c r="A9" s="183">
        <v>2.7</v>
      </c>
      <c r="B9" s="184"/>
      <c r="C9" s="310" t="s">
        <v>84</v>
      </c>
      <c r="D9" s="311"/>
      <c r="E9" s="334"/>
    </row>
    <row r="10" spans="1:5" s="185" customFormat="1" ht="14.25" x14ac:dyDescent="0.25">
      <c r="A10" s="183">
        <v>2.8</v>
      </c>
      <c r="B10" s="184"/>
      <c r="C10" s="310" t="s">
        <v>165</v>
      </c>
      <c r="D10" s="311"/>
      <c r="E10" s="334"/>
    </row>
    <row r="11" spans="1:5" s="185" customFormat="1" ht="14.25" x14ac:dyDescent="0.25">
      <c r="A11" s="183">
        <v>3.1</v>
      </c>
      <c r="B11" s="184"/>
      <c r="C11" s="310" t="s">
        <v>60</v>
      </c>
      <c r="D11" s="311"/>
      <c r="E11" s="334"/>
    </row>
    <row r="12" spans="1:5" s="185" customFormat="1" ht="14.25" x14ac:dyDescent="0.25">
      <c r="A12" s="183" t="s">
        <v>33</v>
      </c>
      <c r="B12" s="184"/>
      <c r="C12" s="310" t="s">
        <v>50</v>
      </c>
      <c r="D12" s="311"/>
      <c r="E12" s="334"/>
    </row>
    <row r="13" spans="1:5" s="185" customFormat="1" ht="14.25" x14ac:dyDescent="0.25">
      <c r="A13" s="183" t="s">
        <v>34</v>
      </c>
      <c r="B13" s="184"/>
      <c r="C13" s="310" t="s">
        <v>51</v>
      </c>
      <c r="D13" s="311"/>
      <c r="E13" s="334"/>
    </row>
    <row r="14" spans="1:5" s="185" customFormat="1" ht="14.25" x14ac:dyDescent="0.25">
      <c r="A14" s="183" t="s">
        <v>35</v>
      </c>
      <c r="B14" s="184"/>
      <c r="C14" s="310" t="s">
        <v>52</v>
      </c>
      <c r="D14" s="311"/>
      <c r="E14" s="334"/>
    </row>
    <row r="15" spans="1:5" s="185" customFormat="1" ht="14.25" x14ac:dyDescent="0.25">
      <c r="A15" s="183" t="s">
        <v>36</v>
      </c>
      <c r="B15" s="184"/>
      <c r="C15" s="310" t="s">
        <v>53</v>
      </c>
      <c r="D15" s="311"/>
      <c r="E15" s="334"/>
    </row>
    <row r="16" spans="1:5" s="185" customFormat="1" ht="14.25" x14ac:dyDescent="0.25">
      <c r="A16" s="183" t="s">
        <v>37</v>
      </c>
      <c r="B16" s="184"/>
      <c r="C16" s="310" t="s">
        <v>54</v>
      </c>
      <c r="D16" s="311"/>
      <c r="E16" s="334"/>
    </row>
    <row r="17" spans="1:5" s="185" customFormat="1" ht="14.25" x14ac:dyDescent="0.25">
      <c r="A17" s="183">
        <v>3.2</v>
      </c>
      <c r="B17" s="184"/>
      <c r="C17" s="310" t="s">
        <v>46</v>
      </c>
      <c r="D17" s="311"/>
      <c r="E17" s="334"/>
    </row>
    <row r="18" spans="1:5" s="185" customFormat="1" ht="14.25" x14ac:dyDescent="0.25">
      <c r="A18" s="183">
        <v>3.3</v>
      </c>
      <c r="B18" s="184"/>
      <c r="C18" s="310" t="s">
        <v>55</v>
      </c>
      <c r="D18" s="311"/>
      <c r="E18" s="334"/>
    </row>
    <row r="19" spans="1:5" s="185" customFormat="1" ht="14.25" x14ac:dyDescent="0.25">
      <c r="A19" s="183">
        <v>3.4</v>
      </c>
      <c r="B19" s="184"/>
      <c r="C19" s="310" t="s">
        <v>47</v>
      </c>
      <c r="D19" s="311"/>
      <c r="E19" s="334"/>
    </row>
    <row r="20" spans="1:5" s="185" customFormat="1" ht="24" customHeight="1" x14ac:dyDescent="0.25">
      <c r="A20" s="183">
        <v>4.0999999999999996</v>
      </c>
      <c r="B20" s="184"/>
      <c r="C20" s="1173" t="s">
        <v>297</v>
      </c>
      <c r="D20" s="1174"/>
      <c r="E20" s="334"/>
    </row>
    <row r="21" spans="1:5" s="185" customFormat="1" ht="14.25" customHeight="1" x14ac:dyDescent="0.25">
      <c r="A21" s="183" t="s">
        <v>221</v>
      </c>
      <c r="B21" s="184"/>
      <c r="C21" s="310" t="s">
        <v>222</v>
      </c>
      <c r="D21" s="718"/>
      <c r="E21" s="334">
        <v>41760</v>
      </c>
    </row>
    <row r="22" spans="1:5" s="185" customFormat="1" ht="14.25" customHeight="1" x14ac:dyDescent="0.25">
      <c r="A22" s="183">
        <v>4.2</v>
      </c>
      <c r="B22" s="184"/>
      <c r="C22" s="310" t="s">
        <v>225</v>
      </c>
      <c r="D22" s="311"/>
      <c r="E22" s="334"/>
    </row>
    <row r="23" spans="1:5" s="185" customFormat="1" ht="14.25" customHeight="1" x14ac:dyDescent="0.25">
      <c r="A23" s="183">
        <v>4.3</v>
      </c>
      <c r="B23" s="184"/>
      <c r="C23" s="1173" t="s">
        <v>82</v>
      </c>
      <c r="D23" s="1174"/>
      <c r="E23" s="334"/>
    </row>
    <row r="24" spans="1:5" s="185" customFormat="1" ht="15" customHeight="1" x14ac:dyDescent="0.25">
      <c r="A24" s="183">
        <v>5.0999999999999996</v>
      </c>
      <c r="B24" s="184"/>
      <c r="C24" s="1173" t="s">
        <v>185</v>
      </c>
      <c r="D24" s="1174"/>
      <c r="E24" s="334"/>
    </row>
    <row r="25" spans="1:5" s="185" customFormat="1" ht="15" customHeight="1" x14ac:dyDescent="0.25">
      <c r="A25" s="183">
        <v>5.2</v>
      </c>
      <c r="B25" s="184"/>
      <c r="C25" s="1173" t="s">
        <v>184</v>
      </c>
      <c r="D25" s="1174"/>
      <c r="E25" s="334"/>
    </row>
    <row r="26" spans="1:5" s="185" customFormat="1" ht="14.25" x14ac:dyDescent="0.25">
      <c r="A26" s="183">
        <v>5.3</v>
      </c>
      <c r="B26" s="184"/>
      <c r="C26" s="310" t="s">
        <v>183</v>
      </c>
      <c r="D26" s="311"/>
      <c r="E26" s="334"/>
    </row>
    <row r="27" spans="1:5" s="185" customFormat="1" ht="14.25" x14ac:dyDescent="0.25">
      <c r="A27" s="183">
        <v>5.4</v>
      </c>
      <c r="B27" s="184"/>
      <c r="C27" s="310" t="s">
        <v>21</v>
      </c>
      <c r="D27" s="311"/>
      <c r="E27" s="334"/>
    </row>
    <row r="28" spans="1:5" s="185" customFormat="1" ht="14.25" x14ac:dyDescent="0.25">
      <c r="A28" s="183">
        <v>6.1</v>
      </c>
      <c r="B28" s="312"/>
      <c r="C28" s="310" t="s">
        <v>85</v>
      </c>
      <c r="D28" s="311"/>
      <c r="E28" s="334"/>
    </row>
    <row r="29" spans="1:5" s="185" customFormat="1" ht="14.25" x14ac:dyDescent="0.25">
      <c r="A29" s="183">
        <v>6.2</v>
      </c>
      <c r="B29" s="312"/>
      <c r="C29" s="310" t="s">
        <v>283</v>
      </c>
      <c r="D29" s="311"/>
      <c r="E29" s="334">
        <v>42835</v>
      </c>
    </row>
    <row r="30" spans="1:5" s="185" customFormat="1" ht="14.25" x14ac:dyDescent="0.25">
      <c r="A30" s="183">
        <v>7.1</v>
      </c>
      <c r="B30" s="184"/>
      <c r="C30" s="310" t="s">
        <v>86</v>
      </c>
      <c r="D30" s="311"/>
      <c r="E30" s="334"/>
    </row>
    <row r="31" spans="1:5" s="185" customFormat="1" ht="14.25" x14ac:dyDescent="0.25">
      <c r="A31" s="183">
        <v>7.2</v>
      </c>
      <c r="B31" s="184"/>
      <c r="C31" s="310" t="s">
        <v>166</v>
      </c>
      <c r="D31" s="311"/>
      <c r="E31" s="334"/>
    </row>
    <row r="32" spans="1:5" s="185" customFormat="1" ht="14.25" x14ac:dyDescent="0.25">
      <c r="A32" s="183">
        <v>7.3</v>
      </c>
      <c r="B32" s="184"/>
      <c r="C32" s="310" t="s">
        <v>22</v>
      </c>
      <c r="D32" s="311"/>
      <c r="E32" s="334"/>
    </row>
    <row r="33" spans="1:10" s="185" customFormat="1" ht="14.25" x14ac:dyDescent="0.25">
      <c r="A33" s="183">
        <v>7.4</v>
      </c>
      <c r="B33" s="184"/>
      <c r="C33" s="310" t="s">
        <v>87</v>
      </c>
      <c r="D33" s="311"/>
      <c r="E33" s="334"/>
    </row>
    <row r="34" spans="1:10" s="185" customFormat="1" ht="14.25" x14ac:dyDescent="0.25">
      <c r="A34" s="183">
        <v>7.5</v>
      </c>
      <c r="B34" s="184"/>
      <c r="C34" s="310" t="s">
        <v>216</v>
      </c>
      <c r="D34" s="311"/>
      <c r="E34" s="334">
        <v>41760</v>
      </c>
    </row>
    <row r="35" spans="1:10" s="185" customFormat="1" ht="14.25" x14ac:dyDescent="0.25">
      <c r="A35" s="183">
        <v>7.6</v>
      </c>
      <c r="B35" s="184"/>
      <c r="C35" s="310" t="s">
        <v>88</v>
      </c>
      <c r="D35" s="311"/>
      <c r="E35" s="334"/>
    </row>
    <row r="36" spans="1:10" s="185" customFormat="1" x14ac:dyDescent="0.25">
      <c r="A36" s="1093">
        <v>8.1</v>
      </c>
      <c r="B36" s="184"/>
      <c r="C36" s="310" t="s">
        <v>64</v>
      </c>
      <c r="D36" s="311"/>
      <c r="E36" s="334"/>
      <c r="F36" s="313"/>
      <c r="G36" s="313"/>
      <c r="H36" s="314"/>
      <c r="I36" s="314"/>
      <c r="J36" s="314"/>
    </row>
    <row r="37" spans="1:10" s="185" customFormat="1" x14ac:dyDescent="0.25">
      <c r="A37" s="1093">
        <v>8.1999999999999993</v>
      </c>
      <c r="B37" s="184"/>
      <c r="C37" s="310" t="s">
        <v>23</v>
      </c>
      <c r="D37" s="311"/>
      <c r="E37" s="334"/>
      <c r="F37" s="313"/>
      <c r="G37" s="313"/>
      <c r="H37" s="314"/>
      <c r="I37" s="314"/>
      <c r="J37" s="314"/>
    </row>
    <row r="38" spans="1:10" s="185" customFormat="1" x14ac:dyDescent="0.25">
      <c r="A38" s="1093">
        <v>8.3000000000000007</v>
      </c>
      <c r="B38" s="184"/>
      <c r="C38" s="310" t="s">
        <v>48</v>
      </c>
      <c r="D38" s="311"/>
      <c r="E38" s="334"/>
      <c r="F38" s="313"/>
      <c r="G38" s="313"/>
      <c r="H38" s="314"/>
      <c r="I38" s="314"/>
      <c r="J38" s="314"/>
    </row>
    <row r="39" spans="1:10" s="185" customFormat="1" x14ac:dyDescent="0.25">
      <c r="A39" s="1093">
        <v>8.4</v>
      </c>
      <c r="B39" s="184"/>
      <c r="C39" s="310" t="s">
        <v>242</v>
      </c>
      <c r="D39" s="311"/>
      <c r="E39" s="334">
        <v>42016</v>
      </c>
      <c r="F39" s="313"/>
      <c r="G39" s="313"/>
      <c r="H39" s="314"/>
      <c r="I39" s="314"/>
      <c r="J39" s="314"/>
    </row>
    <row r="40" spans="1:10" s="185" customFormat="1" x14ac:dyDescent="0.25">
      <c r="A40" s="1093">
        <v>8.5</v>
      </c>
      <c r="B40" s="184"/>
      <c r="C40" s="310" t="s">
        <v>239</v>
      </c>
      <c r="D40" s="311"/>
      <c r="E40" s="334">
        <v>41973</v>
      </c>
      <c r="F40" s="313"/>
      <c r="G40" s="313"/>
      <c r="H40" s="314"/>
      <c r="I40" s="314"/>
      <c r="J40" s="314"/>
    </row>
    <row r="41" spans="1:10" s="185" customFormat="1" x14ac:dyDescent="0.25">
      <c r="A41" s="1093">
        <v>8.6</v>
      </c>
      <c r="B41" s="184"/>
      <c r="C41" s="310" t="s">
        <v>302</v>
      </c>
      <c r="D41" s="311"/>
      <c r="E41" s="334">
        <v>43255</v>
      </c>
      <c r="F41" s="313"/>
      <c r="G41" s="313"/>
      <c r="H41" s="314"/>
      <c r="I41" s="314"/>
      <c r="J41" s="314"/>
    </row>
    <row r="42" spans="1:10" s="185" customFormat="1" x14ac:dyDescent="0.25">
      <c r="A42" s="1093">
        <v>8.6999999999999993</v>
      </c>
      <c r="B42" s="184"/>
      <c r="C42" s="310" t="s">
        <v>24</v>
      </c>
      <c r="D42" s="311"/>
      <c r="E42" s="334"/>
      <c r="F42" s="313"/>
      <c r="G42" s="313"/>
      <c r="H42" s="314"/>
      <c r="I42" s="314"/>
      <c r="J42" s="314"/>
    </row>
    <row r="43" spans="1:10" s="185" customFormat="1" x14ac:dyDescent="0.25">
      <c r="A43" s="1093">
        <v>8.8000000000000007</v>
      </c>
      <c r="B43" s="184"/>
      <c r="C43" s="310" t="s">
        <v>27</v>
      </c>
      <c r="D43" s="311"/>
      <c r="E43" s="334"/>
      <c r="F43" s="313"/>
      <c r="G43" s="313"/>
      <c r="H43" s="314"/>
      <c r="I43" s="314"/>
      <c r="J43" s="314"/>
    </row>
    <row r="44" spans="1:10" s="185" customFormat="1" x14ac:dyDescent="0.25">
      <c r="A44" s="1093">
        <v>8.9</v>
      </c>
      <c r="B44" s="184"/>
      <c r="C44" s="310" t="s">
        <v>25</v>
      </c>
      <c r="D44" s="311"/>
      <c r="E44" s="334"/>
      <c r="F44" s="313"/>
      <c r="G44" s="313"/>
      <c r="H44" s="314"/>
      <c r="I44" s="314"/>
      <c r="J44" s="314"/>
    </row>
    <row r="45" spans="1:10" s="185" customFormat="1" x14ac:dyDescent="0.25">
      <c r="A45" s="315">
        <v>8.1</v>
      </c>
      <c r="B45" s="184"/>
      <c r="C45" s="310" t="s">
        <v>26</v>
      </c>
      <c r="D45" s="311"/>
      <c r="E45" s="334"/>
      <c r="F45" s="313"/>
      <c r="G45" s="313"/>
      <c r="H45" s="314"/>
      <c r="I45" s="314"/>
      <c r="J45" s="314"/>
    </row>
    <row r="46" spans="1:10" s="185" customFormat="1" x14ac:dyDescent="0.25">
      <c r="A46" s="315">
        <v>8.11</v>
      </c>
      <c r="B46" s="184"/>
      <c r="C46" s="310" t="s">
        <v>176</v>
      </c>
      <c r="D46" s="311"/>
      <c r="E46" s="334"/>
      <c r="F46" s="313"/>
      <c r="G46" s="313"/>
      <c r="H46" s="314"/>
      <c r="I46" s="314"/>
      <c r="J46" s="314"/>
    </row>
    <row r="47" spans="1:10" s="185" customFormat="1" x14ac:dyDescent="0.25">
      <c r="A47" s="315">
        <v>8.1199999999999992</v>
      </c>
      <c r="B47" s="184"/>
      <c r="C47" s="310" t="s">
        <v>99</v>
      </c>
      <c r="D47" s="311"/>
      <c r="E47" s="334"/>
      <c r="F47" s="313"/>
      <c r="G47" s="313"/>
      <c r="H47" s="314"/>
      <c r="I47" s="314"/>
      <c r="J47" s="314"/>
    </row>
    <row r="48" spans="1:10" s="185" customFormat="1" x14ac:dyDescent="0.25">
      <c r="A48" s="315">
        <v>8.1300000000000008</v>
      </c>
      <c r="B48" s="184"/>
      <c r="C48" s="310" t="s">
        <v>65</v>
      </c>
      <c r="D48" s="311"/>
      <c r="E48" s="334"/>
      <c r="F48" s="313"/>
      <c r="G48" s="313"/>
      <c r="H48" s="314"/>
      <c r="I48" s="314"/>
      <c r="J48" s="314"/>
    </row>
    <row r="49" spans="1:10" s="185" customFormat="1" x14ac:dyDescent="0.25">
      <c r="A49" s="315">
        <v>8.14</v>
      </c>
      <c r="B49" s="184"/>
      <c r="C49" s="310" t="s">
        <v>66</v>
      </c>
      <c r="D49" s="311"/>
      <c r="E49" s="334"/>
      <c r="F49" s="313"/>
      <c r="G49" s="313"/>
      <c r="H49" s="314"/>
      <c r="I49" s="314"/>
      <c r="J49" s="314"/>
    </row>
    <row r="50" spans="1:10" s="185" customFormat="1" ht="14.25" x14ac:dyDescent="0.25">
      <c r="A50" s="183">
        <v>9.1</v>
      </c>
      <c r="B50" s="316"/>
      <c r="C50" s="317" t="s">
        <v>72</v>
      </c>
      <c r="D50" s="318"/>
      <c r="E50" s="334"/>
    </row>
    <row r="51" spans="1:10" s="185" customFormat="1" ht="14.25" x14ac:dyDescent="0.25">
      <c r="A51" s="183">
        <v>9.1999999999999993</v>
      </c>
      <c r="B51" s="316"/>
      <c r="C51" s="317" t="s">
        <v>73</v>
      </c>
      <c r="D51" s="318"/>
      <c r="E51" s="334"/>
    </row>
    <row r="52" spans="1:10" s="185" customFormat="1" ht="14.25" x14ac:dyDescent="0.25">
      <c r="A52" s="183">
        <v>9.3000000000000007</v>
      </c>
      <c r="B52" s="316"/>
      <c r="C52" s="317" t="s">
        <v>74</v>
      </c>
      <c r="D52" s="318"/>
      <c r="E52" s="334"/>
    </row>
    <row r="53" spans="1:10" s="185" customFormat="1" ht="14.25" x14ac:dyDescent="0.25">
      <c r="A53" s="183">
        <v>9.4</v>
      </c>
      <c r="B53" s="316"/>
      <c r="C53" s="317" t="s">
        <v>75</v>
      </c>
      <c r="D53" s="318"/>
      <c r="E53" s="334"/>
    </row>
    <row r="54" spans="1:10" s="185" customFormat="1" thickBot="1" x14ac:dyDescent="0.3">
      <c r="A54" s="319">
        <v>9.5</v>
      </c>
      <c r="B54" s="320"/>
      <c r="C54" s="321" t="s">
        <v>170</v>
      </c>
      <c r="D54" s="322"/>
      <c r="E54" s="334"/>
    </row>
    <row r="55" spans="1:10" s="185" customFormat="1" ht="14.25" x14ac:dyDescent="0.25">
      <c r="A55" s="323"/>
      <c r="B55" s="324"/>
      <c r="C55" s="317"/>
      <c r="D55" s="317"/>
      <c r="E55" s="334"/>
    </row>
    <row r="56" spans="1:10" s="185" customFormat="1" ht="14.25" x14ac:dyDescent="0.25">
      <c r="A56" s="323"/>
      <c r="B56" s="324"/>
      <c r="C56" s="317"/>
      <c r="D56" s="317"/>
      <c r="E56" s="334"/>
    </row>
    <row r="57" spans="1:10" s="185" customFormat="1" ht="14.25" x14ac:dyDescent="0.25">
      <c r="A57" s="323"/>
      <c r="B57" s="324"/>
      <c r="C57" s="317"/>
      <c r="D57" s="317"/>
      <c r="E57" s="334"/>
    </row>
    <row r="58" spans="1:10" s="185" customFormat="1" ht="14.25" x14ac:dyDescent="0.25">
      <c r="A58" s="323"/>
      <c r="B58" s="324"/>
      <c r="C58" s="317"/>
      <c r="D58" s="317"/>
      <c r="E58" s="334"/>
    </row>
    <row r="59" spans="1:10" s="185" customFormat="1" ht="14.25" x14ac:dyDescent="0.25">
      <c r="A59" s="323"/>
      <c r="B59" s="324"/>
      <c r="C59" s="317"/>
      <c r="D59" s="317"/>
      <c r="E59" s="334"/>
    </row>
    <row r="60" spans="1:10" s="185" customFormat="1" ht="14.25" x14ac:dyDescent="0.25">
      <c r="A60" s="323"/>
      <c r="B60" s="324"/>
      <c r="C60" s="317"/>
      <c r="D60" s="317"/>
      <c r="E60" s="334"/>
    </row>
    <row r="61" spans="1:10" s="185" customFormat="1" ht="14.25" x14ac:dyDescent="0.25">
      <c r="A61" s="323"/>
      <c r="B61" s="324"/>
      <c r="C61" s="317"/>
      <c r="D61" s="317"/>
      <c r="E61" s="334"/>
    </row>
    <row r="62" spans="1:10" s="185" customFormat="1" ht="14.25" x14ac:dyDescent="0.25">
      <c r="A62" s="323"/>
      <c r="B62" s="324"/>
      <c r="C62" s="317"/>
      <c r="D62" s="317"/>
      <c r="E62" s="334"/>
    </row>
    <row r="63" spans="1:10" s="185" customFormat="1" ht="14.25" x14ac:dyDescent="0.25">
      <c r="A63" s="323"/>
      <c r="B63" s="324"/>
      <c r="C63" s="317"/>
      <c r="D63" s="317"/>
      <c r="E63" s="334"/>
    </row>
    <row r="64" spans="1:10" s="185" customFormat="1" ht="14.25" x14ac:dyDescent="0.25">
      <c r="A64" s="323"/>
      <c r="B64" s="324"/>
      <c r="C64" s="317"/>
      <c r="D64" s="317"/>
      <c r="E64" s="334"/>
    </row>
    <row r="65" spans="1:11" s="185" customFormat="1" ht="14.25" x14ac:dyDescent="0.25">
      <c r="A65" s="323"/>
      <c r="B65" s="324"/>
      <c r="C65" s="317"/>
      <c r="D65" s="317"/>
      <c r="E65" s="334"/>
    </row>
    <row r="66" spans="1:11" s="185" customFormat="1" ht="14.25" x14ac:dyDescent="0.25">
      <c r="A66" s="323"/>
      <c r="B66" s="324"/>
      <c r="C66" s="317"/>
      <c r="D66" s="317"/>
      <c r="E66" s="334"/>
    </row>
    <row r="67" spans="1:11" s="185" customFormat="1" ht="14.25" x14ac:dyDescent="0.25">
      <c r="A67" s="323"/>
      <c r="B67" s="324"/>
      <c r="C67" s="317"/>
      <c r="D67" s="317"/>
      <c r="E67" s="334"/>
    </row>
    <row r="68" spans="1:11" s="185" customFormat="1" ht="14.25" x14ac:dyDescent="0.25">
      <c r="A68" s="323"/>
      <c r="B68" s="324"/>
      <c r="C68" s="317"/>
      <c r="D68" s="317"/>
      <c r="E68" s="334"/>
    </row>
    <row r="69" spans="1:11" s="185" customFormat="1" ht="14.25" x14ac:dyDescent="0.25">
      <c r="A69" s="323"/>
      <c r="B69" s="324"/>
      <c r="C69" s="317"/>
      <c r="D69" s="317"/>
      <c r="E69" s="334"/>
    </row>
    <row r="70" spans="1:11" s="185" customFormat="1" ht="14.25" x14ac:dyDescent="0.25">
      <c r="A70" s="323"/>
      <c r="B70" s="324"/>
      <c r="C70" s="317"/>
      <c r="D70" s="317"/>
      <c r="E70" s="334"/>
    </row>
    <row r="71" spans="1:11" s="185" customFormat="1" ht="14.25" x14ac:dyDescent="0.25">
      <c r="A71" s="323"/>
      <c r="B71" s="324"/>
      <c r="C71" s="317"/>
      <c r="D71" s="317"/>
      <c r="E71" s="334"/>
    </row>
    <row r="72" spans="1:11" s="185" customFormat="1" ht="14.25" x14ac:dyDescent="0.25">
      <c r="A72" s="323"/>
      <c r="B72" s="324"/>
      <c r="C72" s="317"/>
      <c r="D72" s="317"/>
      <c r="E72" s="334"/>
    </row>
    <row r="73" spans="1:11" s="185" customFormat="1" ht="14.25" x14ac:dyDescent="0.25">
      <c r="A73" s="323"/>
      <c r="B73" s="324"/>
      <c r="C73" s="317"/>
      <c r="D73" s="317"/>
      <c r="E73" s="334"/>
    </row>
    <row r="74" spans="1:11" s="185" customFormat="1" ht="14.25" x14ac:dyDescent="0.25">
      <c r="A74" s="323"/>
      <c r="B74" s="324"/>
      <c r="C74" s="317"/>
      <c r="D74" s="317"/>
      <c r="E74" s="334"/>
    </row>
    <row r="75" spans="1:11" s="185" customFormat="1" ht="14.25" x14ac:dyDescent="0.25">
      <c r="A75" s="323"/>
      <c r="B75" s="324"/>
      <c r="C75" s="317"/>
      <c r="D75" s="317"/>
      <c r="E75" s="334"/>
    </row>
    <row r="76" spans="1:11" s="185" customFormat="1" ht="14.25" x14ac:dyDescent="0.25">
      <c r="A76" s="323"/>
      <c r="B76" s="324"/>
      <c r="C76" s="317"/>
      <c r="D76" s="317"/>
      <c r="E76" s="334"/>
    </row>
    <row r="77" spans="1:11" s="185" customFormat="1" ht="14.25" x14ac:dyDescent="0.25">
      <c r="A77" s="323"/>
      <c r="B77" s="324"/>
      <c r="C77" s="317"/>
      <c r="D77" s="317"/>
      <c r="E77" s="334"/>
    </row>
    <row r="78" spans="1:11" s="185" customFormat="1" ht="14.25" x14ac:dyDescent="0.25">
      <c r="A78" s="323"/>
      <c r="B78" s="324"/>
      <c r="C78" s="317"/>
      <c r="D78" s="317"/>
      <c r="E78" s="334"/>
    </row>
    <row r="79" spans="1:11" s="185" customFormat="1" ht="14.25" x14ac:dyDescent="0.25">
      <c r="A79" s="323"/>
      <c r="B79" s="324"/>
      <c r="C79" s="317"/>
      <c r="D79" s="317"/>
      <c r="E79" s="334"/>
    </row>
    <row r="80" spans="1:11" s="327" customFormat="1" hidden="1" outlineLevel="1" x14ac:dyDescent="0.25">
      <c r="A80" s="325"/>
      <c r="B80" s="326"/>
      <c r="E80" s="776"/>
      <c r="F80" s="328"/>
      <c r="G80" s="328"/>
      <c r="H80" s="328"/>
      <c r="I80" s="328"/>
      <c r="J80" s="328"/>
      <c r="K80" s="328"/>
    </row>
    <row r="81" spans="1:5" s="328" customFormat="1" ht="8.25" hidden="1" customHeight="1" outlineLevel="1" x14ac:dyDescent="0.25">
      <c r="A81" s="329"/>
      <c r="B81" s="330"/>
      <c r="E81" s="776"/>
    </row>
    <row r="82" spans="1:5" s="328" customFormat="1" ht="15" hidden="1" customHeight="1" outlineLevel="1" x14ac:dyDescent="0.25">
      <c r="A82" s="331"/>
      <c r="B82" s="332"/>
      <c r="E82" s="776"/>
    </row>
    <row r="83" spans="1:5" s="328" customFormat="1" ht="15" hidden="1" customHeight="1" outlineLevel="1" x14ac:dyDescent="0.25">
      <c r="A83" s="331"/>
      <c r="B83" s="332"/>
      <c r="E83" s="776"/>
    </row>
    <row r="84" spans="1:5" s="328" customFormat="1" ht="15" hidden="1" customHeight="1" outlineLevel="1" x14ac:dyDescent="0.25">
      <c r="A84" s="331"/>
      <c r="B84" s="332"/>
      <c r="E84" s="776"/>
    </row>
    <row r="85" spans="1:5" s="328" customFormat="1" ht="15" hidden="1" customHeight="1" outlineLevel="1" x14ac:dyDescent="0.25">
      <c r="A85" s="331"/>
      <c r="B85" s="332"/>
      <c r="E85" s="776"/>
    </row>
    <row r="86" spans="1:5" s="328" customFormat="1" ht="15" hidden="1" customHeight="1" outlineLevel="1" x14ac:dyDescent="0.25">
      <c r="A86" s="331"/>
      <c r="B86" s="332"/>
      <c r="E86" s="776"/>
    </row>
    <row r="87" spans="1:5" s="328" customFormat="1" ht="15" hidden="1" customHeight="1" outlineLevel="1" x14ac:dyDescent="0.25">
      <c r="A87" s="331"/>
      <c r="B87" s="332"/>
      <c r="E87" s="776"/>
    </row>
    <row r="88" spans="1:5" s="328" customFormat="1" ht="15" hidden="1" customHeight="1" outlineLevel="1" x14ac:dyDescent="0.25">
      <c r="A88" s="331"/>
      <c r="B88" s="332"/>
      <c r="E88" s="776"/>
    </row>
    <row r="89" spans="1:5" s="328" customFormat="1" ht="15" hidden="1" customHeight="1" outlineLevel="1" x14ac:dyDescent="0.25">
      <c r="A89" s="331"/>
      <c r="B89" s="332"/>
      <c r="E89" s="776"/>
    </row>
    <row r="90" spans="1:5" s="328" customFormat="1" ht="15" hidden="1" customHeight="1" outlineLevel="1" x14ac:dyDescent="0.25">
      <c r="A90" s="331"/>
      <c r="B90" s="332"/>
      <c r="E90" s="776"/>
    </row>
    <row r="91" spans="1:5" s="328" customFormat="1" ht="15" hidden="1" customHeight="1" outlineLevel="1" x14ac:dyDescent="0.25">
      <c r="A91" s="331"/>
      <c r="B91" s="332"/>
      <c r="E91" s="776"/>
    </row>
    <row r="92" spans="1:5" s="328" customFormat="1" ht="15" hidden="1" customHeight="1" outlineLevel="1" x14ac:dyDescent="0.25">
      <c r="A92" s="331"/>
      <c r="B92" s="332"/>
      <c r="E92" s="776"/>
    </row>
    <row r="93" spans="1:5" s="328" customFormat="1" ht="15" hidden="1" customHeight="1" outlineLevel="1" x14ac:dyDescent="0.25">
      <c r="A93" s="331"/>
      <c r="B93" s="332"/>
      <c r="E93" s="776"/>
    </row>
    <row r="94" spans="1:5" s="328" customFormat="1" ht="15" hidden="1" customHeight="1" outlineLevel="1" x14ac:dyDescent="0.25">
      <c r="A94" s="331"/>
      <c r="B94" s="332"/>
      <c r="E94" s="776"/>
    </row>
    <row r="95" spans="1:5" s="328" customFormat="1" ht="15" hidden="1" customHeight="1" outlineLevel="1" x14ac:dyDescent="0.25">
      <c r="A95" s="331"/>
      <c r="B95" s="332"/>
      <c r="E95" s="776"/>
    </row>
    <row r="96" spans="1:5" s="328" customFormat="1" ht="15" hidden="1" customHeight="1" outlineLevel="1" x14ac:dyDescent="0.25">
      <c r="A96" s="331"/>
      <c r="B96" s="332"/>
      <c r="E96" s="776"/>
    </row>
    <row r="97" spans="1:5" s="328" customFormat="1" ht="15" hidden="1" customHeight="1" outlineLevel="1" x14ac:dyDescent="0.25">
      <c r="A97" s="331"/>
      <c r="B97" s="332"/>
      <c r="E97" s="776"/>
    </row>
    <row r="98" spans="1:5" s="328" customFormat="1" ht="15" hidden="1" customHeight="1" outlineLevel="1" x14ac:dyDescent="0.25">
      <c r="A98" s="331"/>
      <c r="B98" s="332"/>
      <c r="E98" s="776"/>
    </row>
    <row r="99" spans="1:5" s="328" customFormat="1" ht="15" hidden="1" customHeight="1" outlineLevel="1" x14ac:dyDescent="0.25">
      <c r="A99" s="331"/>
      <c r="B99" s="332"/>
      <c r="E99" s="776"/>
    </row>
    <row r="100" spans="1:5" s="328" customFormat="1" ht="15" hidden="1" customHeight="1" outlineLevel="1" x14ac:dyDescent="0.25">
      <c r="A100" s="331"/>
      <c r="B100" s="332"/>
      <c r="E100" s="776"/>
    </row>
    <row r="101" spans="1:5" s="328" customFormat="1" ht="15" hidden="1" customHeight="1" outlineLevel="1" x14ac:dyDescent="0.25">
      <c r="A101" s="331"/>
      <c r="B101" s="332"/>
      <c r="E101" s="776"/>
    </row>
    <row r="102" spans="1:5" s="328" customFormat="1" ht="15" hidden="1" customHeight="1" outlineLevel="1" x14ac:dyDescent="0.25">
      <c r="A102" s="331"/>
      <c r="B102" s="332"/>
      <c r="E102" s="776"/>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21"/>
  <sheetViews>
    <sheetView tabSelected="1" zoomScale="84" zoomScaleNormal="84" workbookViewId="0">
      <pane xSplit="7" ySplit="10" topLeftCell="EB11" activePane="bottomRight" state="frozen"/>
      <selection activeCell="A4" sqref="A4"/>
      <selection pane="topRight" activeCell="E4" sqref="E4"/>
      <selection pane="bottomLeft" activeCell="A5" sqref="A5"/>
      <selection pane="bottomRight" activeCell="EB11" sqref="EB11"/>
    </sheetView>
  </sheetViews>
  <sheetFormatPr defaultRowHeight="15" outlineLevelRow="2" outlineLevelCol="2" x14ac:dyDescent="0.25"/>
  <cols>
    <col min="1" max="1" width="4.42578125" style="682"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hidden="1" customWidth="1" outlineLevel="1" collapsed="1"/>
    <col min="132" max="132" width="12" style="23" customWidth="1" collapsed="1"/>
    <col min="133" max="133" width="10.85546875" style="23" customWidth="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customWidth="1" collapsed="1"/>
    <col min="138" max="138" width="11.7109375" style="17" customWidth="1" collapsed="1"/>
    <col min="139" max="139" width="11.7109375" style="23" hidden="1" customWidth="1" outlineLevel="1" collapsed="1"/>
    <col min="140" max="140" width="11" style="17" hidden="1" customWidth="1" outlineLevel="1" collapsed="1"/>
    <col min="141" max="141" width="11.85546875" style="23" hidden="1" customWidth="1" outlineLevel="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customWidth="1" collapsed="1"/>
    <col min="147" max="147" width="10.85546875" style="23" customWidth="1"/>
    <col min="148" max="148" width="11.28515625" hidden="1" customWidth="1" outlineLevel="2"/>
    <col min="149" max="149" width="11.28515625" style="377" hidden="1" customWidth="1" outlineLevel="2"/>
    <col min="150" max="150" width="11.28515625" hidden="1" customWidth="1" outlineLevel="2"/>
    <col min="151" max="151" width="11.28515625" style="377" hidden="1" customWidth="1" outlineLevel="2"/>
    <col min="152" max="152" width="11.28515625" hidden="1" customWidth="1" outlineLevel="2"/>
    <col min="153" max="153" width="11.28515625" style="377" hidden="1" customWidth="1" outlineLevel="2"/>
    <col min="154" max="154" width="10.85546875" hidden="1" customWidth="1" outlineLevel="2" collapsed="1"/>
    <col min="155" max="155" width="9.7109375" style="377" hidden="1" customWidth="1" outlineLevel="2"/>
    <col min="156" max="156" width="11.28515625" hidden="1" customWidth="1" outlineLevel="2" collapsed="1"/>
    <col min="157" max="157" width="11.28515625" style="377" hidden="1" customWidth="1" outlineLevel="2"/>
    <col min="158" max="158" width="11.28515625" hidden="1" customWidth="1" outlineLevel="2" collapsed="1"/>
    <col min="159" max="159" width="11.28515625" style="377" hidden="1" customWidth="1" outlineLevel="2"/>
    <col min="160" max="160" width="11.28515625" hidden="1" customWidth="1" outlineLevel="2" collapsed="1"/>
    <col min="161" max="161" width="11.28515625" style="377" hidden="1" customWidth="1" outlineLevel="2"/>
    <col min="162" max="162" width="11.28515625" hidden="1" customWidth="1" outlineLevel="2" collapsed="1"/>
    <col min="163" max="163" width="11.28515625" style="377" hidden="1" customWidth="1" outlineLevel="2"/>
    <col min="164" max="164" width="11.28515625" hidden="1" customWidth="1" outlineLevel="2" collapsed="1"/>
    <col min="165" max="165" width="11.28515625" style="377" hidden="1" customWidth="1" outlineLevel="2"/>
    <col min="166" max="166" width="11.28515625" hidden="1" customWidth="1" outlineLevel="2" collapsed="1"/>
    <col min="167" max="167" width="11.28515625" style="377" hidden="1" customWidth="1" outlineLevel="2"/>
    <col min="168" max="168" width="11.28515625" hidden="1" customWidth="1" outlineLevel="2" collapsed="1"/>
    <col min="169" max="169" width="11.28515625" style="377" hidden="1" customWidth="1" outlineLevel="2"/>
    <col min="170" max="170" width="11.28515625" hidden="1" customWidth="1" outlineLevel="2" collapsed="1"/>
    <col min="171" max="171" width="11.28515625" style="377" hidden="1" customWidth="1" outlineLevel="2"/>
    <col min="172" max="172" width="11.28515625" hidden="1" customWidth="1" outlineLevel="2" collapsed="1"/>
    <col min="173" max="173" width="11.28515625" style="377" hidden="1" customWidth="1" outlineLevel="2"/>
    <col min="174" max="174" width="11.5703125" hidden="1" customWidth="1" outlineLevel="2" collapsed="1"/>
    <col min="175" max="175" width="9.140625" style="377" hidden="1" customWidth="1" outlineLevel="2"/>
    <col min="176" max="176" width="11.5703125" hidden="1" customWidth="1" outlineLevel="2" collapsed="1"/>
    <col min="177" max="177" width="9.140625" style="377" hidden="1" customWidth="1" outlineLevel="2"/>
    <col min="178" max="178" width="11.5703125" hidden="1" customWidth="1" outlineLevel="2" collapsed="1"/>
    <col min="179" max="179" width="9.140625" style="377" hidden="1" customWidth="1" outlineLevel="2"/>
    <col min="180" max="180" width="11.5703125" hidden="1" customWidth="1" outlineLevel="2" collapsed="1"/>
    <col min="181" max="181" width="9.140625" style="377" hidden="1" customWidth="1" outlineLevel="2"/>
    <col min="182" max="182" width="11.5703125" hidden="1" customWidth="1" outlineLevel="2" collapsed="1"/>
    <col min="183" max="183" width="9.140625" style="377" hidden="1" customWidth="1" outlineLevel="2"/>
    <col min="184" max="184" width="11.5703125" hidden="1" customWidth="1" outlineLevel="2" collapsed="1"/>
    <col min="185" max="185" width="9.140625" style="377" hidden="1" customWidth="1" outlineLevel="2"/>
    <col min="186" max="186" width="11.5703125" hidden="1" customWidth="1" outlineLevel="2" collapsed="1"/>
    <col min="187" max="187" width="9.140625" style="377" hidden="1" customWidth="1" outlineLevel="2"/>
    <col min="188" max="188" width="11.5703125" hidden="1" customWidth="1" outlineLevel="2" collapsed="1"/>
    <col min="189" max="189" width="9.140625" style="377" hidden="1" customWidth="1" outlineLevel="2"/>
    <col min="190" max="190" width="11.5703125" hidden="1" customWidth="1" outlineLevel="2" collapsed="1"/>
    <col min="191" max="191" width="9.140625" style="377" hidden="1" customWidth="1" outlineLevel="2"/>
    <col min="192" max="192" width="11.5703125" hidden="1" customWidth="1" outlineLevel="2" collapsed="1"/>
    <col min="193" max="193" width="9.140625" style="377" hidden="1" customWidth="1" outlineLevel="2"/>
    <col min="194" max="194" width="11.5703125" hidden="1" customWidth="1" outlineLevel="2" collapsed="1"/>
    <col min="195" max="195" width="9.140625" style="377" hidden="1" customWidth="1" outlineLevel="2"/>
    <col min="196" max="196" width="11.5703125" hidden="1" customWidth="1" outlineLevel="2" collapsed="1"/>
    <col min="197" max="197" width="9.140625" style="377" hidden="1" customWidth="1" outlineLevel="2"/>
    <col min="198" max="198" width="11.5703125" hidden="1" customWidth="1" outlineLevel="2" collapsed="1"/>
    <col min="199" max="199" width="9.140625" style="377" hidden="1" customWidth="1" outlineLevel="2"/>
    <col min="200" max="200" width="11.5703125" hidden="1" customWidth="1" outlineLevel="2" collapsed="1"/>
    <col min="201" max="201" width="9.140625" style="377" hidden="1" customWidth="1" outlineLevel="2"/>
    <col min="202" max="202" width="11.5703125" hidden="1" customWidth="1" outlineLevel="2" collapsed="1"/>
    <col min="203" max="203" width="9.140625" style="377" hidden="1" customWidth="1" outlineLevel="2"/>
    <col min="204" max="204" width="11.5703125" hidden="1" customWidth="1" outlineLevel="2" collapsed="1"/>
    <col min="205" max="205" width="9.140625" style="377" hidden="1" customWidth="1" outlineLevel="2"/>
    <col min="206" max="206" width="11.5703125" hidden="1" customWidth="1" outlineLevel="2" collapsed="1"/>
    <col min="207" max="207" width="9.140625" style="377" hidden="1" customWidth="1" outlineLevel="2"/>
    <col min="208" max="208" width="11.5703125" hidden="1" customWidth="1" outlineLevel="2" collapsed="1"/>
    <col min="209" max="209" width="9.140625" style="377" hidden="1" customWidth="1" outlineLevel="2"/>
    <col min="210" max="210" width="11.140625" hidden="1" customWidth="1" outlineLevel="2" collapsed="1"/>
    <col min="211" max="211" width="8.42578125" style="377" hidden="1" customWidth="1" outlineLevel="2"/>
    <col min="212" max="212" width="11.5703125" hidden="1" customWidth="1" outlineLevel="2" collapsed="1"/>
    <col min="213" max="213" width="9.140625" style="377" hidden="1" customWidth="1" outlineLevel="2"/>
    <col min="214" max="214" width="11.5703125" hidden="1" customWidth="1" outlineLevel="2" collapsed="1"/>
    <col min="215" max="215" width="9.140625" style="377" hidden="1" customWidth="1" outlineLevel="2"/>
    <col min="216" max="216" width="11.5703125" hidden="1" customWidth="1" outlineLevel="2" collapsed="1"/>
    <col min="217" max="217" width="9.140625" style="377" hidden="1" customWidth="1" outlineLevel="2"/>
    <col min="218" max="218" width="11.5703125" hidden="1" customWidth="1" outlineLevel="2" collapsed="1"/>
    <col min="219" max="219" width="9.140625" style="377" hidden="1" customWidth="1" outlineLevel="2"/>
    <col min="220" max="220" width="12.5703125" hidden="1" customWidth="1" outlineLevel="2" collapsed="1"/>
    <col min="221" max="221" width="8.42578125" style="377" hidden="1" customWidth="1" outlineLevel="2"/>
    <col min="222" max="222" width="12.5703125" hidden="1" customWidth="1" outlineLevel="2" collapsed="1"/>
    <col min="223" max="223" width="8.42578125" style="377" hidden="1" customWidth="1" outlineLevel="2"/>
    <col min="224" max="224" width="12.5703125" hidden="1" customWidth="1" outlineLevel="2" collapsed="1"/>
    <col min="225" max="225" width="8.42578125" style="377" hidden="1" customWidth="1" outlineLevel="2"/>
    <col min="226" max="226" width="12.5703125" hidden="1" customWidth="1" outlineLevel="2" collapsed="1"/>
    <col min="227" max="227" width="8.42578125" style="377" hidden="1" customWidth="1" outlineLevel="2"/>
    <col min="228" max="228" width="12.5703125" hidden="1" customWidth="1" outlineLevel="2" collapsed="1"/>
    <col min="229" max="229" width="8.42578125" style="377" hidden="1" customWidth="1" outlineLevel="2"/>
    <col min="230" max="230" width="12.5703125" hidden="1" customWidth="1" outlineLevel="2" collapsed="1"/>
    <col min="231" max="231" width="8.42578125" style="377" hidden="1" customWidth="1" outlineLevel="2"/>
    <col min="232" max="232" width="12.5703125" hidden="1" customWidth="1" outlineLevel="2" collapsed="1"/>
    <col min="233" max="233" width="8.42578125" style="377" hidden="1" customWidth="1" outlineLevel="2"/>
    <col min="234" max="234" width="12.5703125" hidden="1" customWidth="1" outlineLevel="2" collapsed="1"/>
    <col min="235" max="235" width="8.42578125" style="377" hidden="1" customWidth="1" outlineLevel="2"/>
    <col min="236" max="236" width="12.5703125" hidden="1" customWidth="1" outlineLevel="2" collapsed="1"/>
    <col min="237" max="237" width="8.42578125" style="377" hidden="1" customWidth="1" outlineLevel="2"/>
    <col min="238" max="238" width="12.5703125" hidden="1" customWidth="1" outlineLevel="2" collapsed="1"/>
    <col min="239" max="239" width="8.42578125" style="377" hidden="1" customWidth="1" outlineLevel="2"/>
    <col min="240" max="240" width="12.5703125" hidden="1" customWidth="1" outlineLevel="2" collapsed="1"/>
    <col min="241" max="241" width="8.42578125" style="377" hidden="1" customWidth="1" outlineLevel="2"/>
    <col min="242" max="242" width="12.5703125" hidden="1" customWidth="1" outlineLevel="2" collapsed="1"/>
    <col min="243" max="243" width="8.42578125" style="377" hidden="1" customWidth="1" outlineLevel="2"/>
    <col min="244" max="244" width="12.5703125" hidden="1" customWidth="1" outlineLevel="1" collapsed="1"/>
    <col min="245" max="245" width="8.42578125" style="377" hidden="1" customWidth="1" outlineLevel="1"/>
    <col min="246" max="246" width="12.5703125" hidden="1" customWidth="1" outlineLevel="1" collapsed="1"/>
    <col min="247" max="247" width="8.42578125" style="377" hidden="1" customWidth="1" outlineLevel="1"/>
    <col min="248" max="248" width="12.5703125" hidden="1" customWidth="1" outlineLevel="1" collapsed="1"/>
    <col min="249" max="249" width="8.42578125" style="377" hidden="1" customWidth="1" outlineLevel="1"/>
    <col min="250" max="250" width="12.5703125" hidden="1" customWidth="1" outlineLevel="1" collapsed="1"/>
    <col min="251" max="251" width="8.42578125" style="377" hidden="1" customWidth="1" outlineLevel="1"/>
    <col min="252" max="252" width="11.42578125" hidden="1" customWidth="1" outlineLevel="1" collapsed="1"/>
    <col min="253" max="253" width="8.42578125" style="377" hidden="1" customWidth="1" outlineLevel="1"/>
    <col min="254" max="254" width="12.5703125" hidden="1" customWidth="1" outlineLevel="1" collapsed="1"/>
    <col min="255" max="255" width="9.5703125" style="377" hidden="1" customWidth="1" outlineLevel="1"/>
    <col min="256" max="256" width="12.5703125" hidden="1" customWidth="1" outlineLevel="1" collapsed="1"/>
    <col min="257" max="257" width="10" style="377" hidden="1" customWidth="1" outlineLevel="1"/>
    <col min="258" max="258" width="12.5703125" hidden="1" customWidth="1" outlineLevel="1" collapsed="1"/>
    <col min="259" max="259" width="8.42578125" style="377" hidden="1" customWidth="1" outlineLevel="1"/>
    <col min="260" max="260" width="12.5703125" hidden="1" customWidth="1" outlineLevel="1" collapsed="1"/>
    <col min="261" max="261" width="11.28515625" style="377" hidden="1" customWidth="1" outlineLevel="1"/>
    <col min="262" max="262" width="12.5703125" hidden="1" customWidth="1" outlineLevel="1" collapsed="1"/>
    <col min="263" max="263" width="8.42578125" style="377" hidden="1" customWidth="1" outlineLevel="1"/>
    <col min="264" max="264" width="12.5703125" hidden="1" customWidth="1" outlineLevel="1" collapsed="1"/>
    <col min="265" max="265" width="11.42578125" style="377" hidden="1" customWidth="1" outlineLevel="1"/>
    <col min="266" max="266" width="12.5703125" hidden="1" customWidth="1" outlineLevel="1" collapsed="1"/>
    <col min="267" max="267" width="8.42578125" style="377" hidden="1" customWidth="1" outlineLevel="1"/>
    <col min="268" max="268" width="12.5703125" style="377" hidden="1" customWidth="1" outlineLevel="1" collapsed="1"/>
    <col min="269" max="269" width="8.42578125" style="377" hidden="1" customWidth="1" outlineLevel="1"/>
    <col min="270" max="270" width="12.5703125" style="377" hidden="1" customWidth="1" outlineLevel="1" collapsed="1"/>
    <col min="271" max="271" width="8.42578125" style="377" hidden="1" customWidth="1" outlineLevel="1"/>
    <col min="272" max="272" width="12.5703125" style="377" hidden="1" customWidth="1" outlineLevel="1" collapsed="1"/>
    <col min="273" max="273" width="8.42578125" style="377" hidden="1" customWidth="1" outlineLevel="1"/>
    <col min="274" max="274" width="12.5703125" style="377" hidden="1" customWidth="1" outlineLevel="1" collapsed="1"/>
    <col min="275" max="275" width="8.42578125" style="377" hidden="1" customWidth="1" outlineLevel="1"/>
    <col min="276" max="276" width="12.5703125" style="377" hidden="1" customWidth="1" outlineLevel="1" collapsed="1"/>
    <col min="277" max="277" width="8.42578125" style="377" hidden="1" customWidth="1" outlineLevel="1"/>
    <col min="278" max="278" width="12.5703125" style="377" hidden="1" customWidth="1" outlineLevel="1" collapsed="1"/>
    <col min="279" max="279" width="8.42578125" style="377" hidden="1" customWidth="1" outlineLevel="1"/>
    <col min="280" max="280" width="12.5703125" style="377" hidden="1" customWidth="1" outlineLevel="1" collapsed="1"/>
    <col min="281" max="281" width="8.42578125" style="377" hidden="1" customWidth="1" outlineLevel="1"/>
    <col min="282" max="282" width="12.5703125" style="377" hidden="1" customWidth="1" outlineLevel="1" collapsed="1"/>
    <col min="283" max="283" width="8.42578125" style="377" hidden="1" customWidth="1" outlineLevel="1"/>
    <col min="284" max="284" width="12.5703125" style="377" hidden="1" customWidth="1" outlineLevel="1" collapsed="1"/>
    <col min="285" max="285" width="8.42578125" style="377" hidden="1" customWidth="1" outlineLevel="1"/>
    <col min="286" max="286" width="12.5703125" style="377" hidden="1" customWidth="1" outlineLevel="1" collapsed="1"/>
    <col min="287" max="287" width="8.42578125" style="377" hidden="1" customWidth="1" outlineLevel="1"/>
    <col min="288" max="288" width="12.5703125" style="377" hidden="1" customWidth="1" outlineLevel="1" collapsed="1"/>
    <col min="289" max="289" width="8.42578125" style="377" hidden="1" customWidth="1" outlineLevel="1"/>
    <col min="290" max="290" width="12.5703125" style="377" hidden="1" customWidth="1" outlineLevel="1" collapsed="1"/>
    <col min="291" max="291" width="8.42578125" style="377" hidden="1" customWidth="1" outlineLevel="1"/>
    <col min="292" max="292" width="11.28515625" style="377" hidden="1" customWidth="1" outlineLevel="1" collapsed="1"/>
    <col min="293" max="293" width="11.28515625" style="377" hidden="1" customWidth="1" outlineLevel="1"/>
    <col min="294" max="294" width="11.28515625" style="377" hidden="1" customWidth="1" outlineLevel="1" collapsed="1"/>
    <col min="295" max="295" width="11.28515625" style="377" hidden="1" customWidth="1" outlineLevel="1"/>
    <col min="296" max="296" width="11.28515625" style="377" hidden="1" customWidth="1" outlineLevel="1" collapsed="1"/>
    <col min="297" max="299" width="11.28515625" style="377" hidden="1" customWidth="1" outlineLevel="1"/>
    <col min="300" max="300" width="11.28515625" style="377" customWidth="1" collapsed="1"/>
    <col min="301" max="301" width="11.28515625" style="377" customWidth="1"/>
    <col min="302" max="315" width="11.28515625" style="377" hidden="1" customWidth="1" outlineLevel="1"/>
    <col min="316" max="316" width="11.7109375" style="17" customWidth="1" collapsed="1"/>
    <col min="317" max="317" width="11.7109375" style="377" customWidth="1"/>
    <col min="318" max="318" width="11.85546875" customWidth="1"/>
    <col min="319" max="319" width="10.85546875" customWidth="1"/>
    <col min="320" max="322" width="12.85546875" style="377" hidden="1" customWidth="1" outlineLevel="1"/>
    <col min="323" max="323" width="13.7109375" customWidth="1" collapsed="1"/>
    <col min="324" max="334" width="11" style="254" hidden="1" customWidth="1"/>
    <col min="335" max="348" width="11" style="255" hidden="1" customWidth="1" outlineLevel="1" collapsed="1"/>
    <col min="349" max="349" width="11" style="255" hidden="1" customWidth="1" outlineLevel="1"/>
    <col min="350" max="358" width="11" style="255" hidden="1" customWidth="1" outlineLevel="1" collapsed="1"/>
    <col min="359" max="370" width="11" style="706" hidden="1" customWidth="1" outlineLevel="1" collapsed="1"/>
    <col min="371" max="371" width="11" style="809" hidden="1" customWidth="1" outlineLevel="1" collapsed="1"/>
    <col min="372" max="372" width="11" style="809" hidden="1" customWidth="1" outlineLevel="2" collapsed="1"/>
    <col min="373" max="382" width="11" style="809"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10" width="9.140625" hidden="1" customWidth="1" outlineLevel="1" collapsed="1"/>
    <col min="411" max="411" width="9.140625" customWidth="1" collapsed="1"/>
    <col min="412" max="415" width="9.140625" customWidth="1"/>
    <col min="416" max="416" width="10" customWidth="1"/>
    <col min="417" max="423" width="9.140625" customWidth="1"/>
    <col min="424"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4">
        <f>DATE(YEAR(BW1),MONTH(BW1)+1,1)</f>
        <v>42186</v>
      </c>
      <c r="CA1" s="784">
        <f t="shared" ref="CA1" si="14">DATE(YEAR(BZ1),MONTH(BZ1)+1,1)</f>
        <v>42217</v>
      </c>
      <c r="CB1" s="784">
        <f t="shared" ref="CB1" si="15">DATE(YEAR(CA1),MONTH(CA1)+1,1)</f>
        <v>42248</v>
      </c>
      <c r="CC1" s="784">
        <f t="shared" ref="CC1" si="16">DATE(YEAR(CB1),MONTH(CB1)+1,1)</f>
        <v>42278</v>
      </c>
      <c r="CD1" s="784">
        <f t="shared" ref="CD1" si="17">DATE(YEAR(CC1),MONTH(CC1)+1,1)</f>
        <v>42309</v>
      </c>
      <c r="CE1" s="784">
        <f t="shared" ref="CE1" si="18">DATE(YEAR(CD1),MONTH(CD1)+1,1)</f>
        <v>42339</v>
      </c>
      <c r="CF1" s="784">
        <f t="shared" ref="CF1" si="19">DATE(YEAR(CE1),MONTH(CE1)+1,1)</f>
        <v>42370</v>
      </c>
      <c r="CG1" s="784">
        <f t="shared" ref="CG1" si="20">DATE(YEAR(CF1),MONTH(CF1)+1,1)</f>
        <v>42401</v>
      </c>
      <c r="CH1" s="784">
        <f t="shared" ref="CH1" si="21">DATE(YEAR(CG1),MONTH(CG1)+1,1)</f>
        <v>42430</v>
      </c>
      <c r="CI1" s="784">
        <f t="shared" ref="CI1" si="22">DATE(YEAR(CH1),MONTH(CH1)+1,1)</f>
        <v>42461</v>
      </c>
      <c r="CJ1" s="784">
        <f t="shared" ref="CJ1" si="23">DATE(YEAR(CI1),MONTH(CI1)+1,1)</f>
        <v>42491</v>
      </c>
      <c r="CK1" s="784">
        <f t="shared" ref="CK1" si="24">DATE(YEAR(CJ1),MONTH(CJ1)+1,1)</f>
        <v>42522</v>
      </c>
      <c r="CL1" s="53"/>
      <c r="CM1" s="53"/>
      <c r="CN1" s="880">
        <f>DATE(YEAR(CK1),MONTH(CK1)+1,1)</f>
        <v>42552</v>
      </c>
      <c r="CO1" s="880">
        <f t="shared" ref="CO1" si="25">DATE(YEAR(CN1),MONTH(CN1)+1,1)</f>
        <v>42583</v>
      </c>
      <c r="CP1" s="880">
        <f t="shared" ref="CP1" si="26">DATE(YEAR(CO1),MONTH(CO1)+1,1)</f>
        <v>42614</v>
      </c>
      <c r="CQ1" s="880">
        <f t="shared" ref="CQ1" si="27">DATE(YEAR(CP1),MONTH(CP1)+1,1)</f>
        <v>42644</v>
      </c>
      <c r="CR1" s="880">
        <f t="shared" ref="CR1" si="28">DATE(YEAR(CQ1),MONTH(CQ1)+1,1)</f>
        <v>42675</v>
      </c>
      <c r="CS1" s="880">
        <f t="shared" ref="CS1" si="29">DATE(YEAR(CR1),MONTH(CR1)+1,1)</f>
        <v>42705</v>
      </c>
      <c r="CT1" s="880">
        <f t="shared" ref="CT1" si="30">DATE(YEAR(CS1),MONTH(CS1)+1,1)</f>
        <v>42736</v>
      </c>
      <c r="CU1" s="880">
        <f t="shared" ref="CU1" si="31">DATE(YEAR(CT1),MONTH(CT1)+1,1)</f>
        <v>42767</v>
      </c>
      <c r="CV1" s="880">
        <f t="shared" ref="CV1" si="32">DATE(YEAR(CU1),MONTH(CU1)+1,1)</f>
        <v>42795</v>
      </c>
      <c r="CW1" s="880">
        <f t="shared" ref="CW1" si="33">DATE(YEAR(CV1),MONTH(CV1)+1,1)</f>
        <v>42826</v>
      </c>
      <c r="CX1" s="880">
        <f t="shared" ref="CX1" si="34">DATE(YEAR(CW1),MONTH(CW1)+1,1)</f>
        <v>42856</v>
      </c>
      <c r="CY1" s="880">
        <f t="shared" ref="CY1" si="35">DATE(YEAR(CX1),MONTH(CX1)+1,1)</f>
        <v>42887</v>
      </c>
      <c r="CZ1" s="53"/>
      <c r="DA1" s="53"/>
      <c r="DB1" s="931">
        <f>DATE(YEAR(CY1),MONTH(CY1)+1,1)</f>
        <v>42917</v>
      </c>
      <c r="DC1" s="931">
        <f t="shared" ref="DC1" si="36">DATE(YEAR(DB1),MONTH(DB1)+1,1)</f>
        <v>42948</v>
      </c>
      <c r="DD1" s="931">
        <f t="shared" ref="DD1" si="37">DATE(YEAR(DC1),MONTH(DC1)+1,1)</f>
        <v>42979</v>
      </c>
      <c r="DE1" s="931">
        <f t="shared" ref="DE1" si="38">DATE(YEAR(DD1),MONTH(DD1)+1,1)</f>
        <v>43009</v>
      </c>
      <c r="DF1" s="931">
        <f t="shared" ref="DF1" si="39">DATE(YEAR(DE1),MONTH(DE1)+1,1)</f>
        <v>43040</v>
      </c>
      <c r="DG1" s="931">
        <f t="shared" ref="DG1" si="40">DATE(YEAR(DF1),MONTH(DF1)+1,1)</f>
        <v>43070</v>
      </c>
      <c r="DH1" s="931">
        <f t="shared" ref="DH1" si="41">DATE(YEAR(DG1),MONTH(DG1)+1,1)</f>
        <v>43101</v>
      </c>
      <c r="DI1" s="931">
        <f t="shared" ref="DI1" si="42">DATE(YEAR(DH1),MONTH(DH1)+1,1)</f>
        <v>43132</v>
      </c>
      <c r="DJ1" s="931">
        <f t="shared" ref="DJ1" si="43">DATE(YEAR(DI1),MONTH(DI1)+1,1)</f>
        <v>43160</v>
      </c>
      <c r="DK1" s="931">
        <f t="shared" ref="DK1" si="44">DATE(YEAR(DJ1),MONTH(DJ1)+1,1)</f>
        <v>43191</v>
      </c>
      <c r="DL1" s="931">
        <f t="shared" ref="DL1" si="45">DATE(YEAR(DK1),MONTH(DK1)+1,1)</f>
        <v>43221</v>
      </c>
      <c r="DM1" s="931">
        <f t="shared" ref="DM1" si="46">DATE(YEAR(DL1),MONTH(DL1)+1,1)</f>
        <v>43252</v>
      </c>
      <c r="DN1" s="53"/>
      <c r="DO1" s="53"/>
      <c r="DP1" s="1087">
        <f>DATE(YEAR(DM1),MONTH(DM1)+1,1)</f>
        <v>43282</v>
      </c>
      <c r="DQ1" s="1087">
        <f t="shared" ref="DQ1" si="47">DATE(YEAR(DP1),MONTH(DP1)+1,1)</f>
        <v>43313</v>
      </c>
      <c r="DR1" s="1087">
        <f t="shared" ref="DR1" si="48">DATE(YEAR(DQ1),MONTH(DQ1)+1,1)</f>
        <v>43344</v>
      </c>
      <c r="DS1" s="1087">
        <f t="shared" ref="DS1" si="49">DATE(YEAR(DR1),MONTH(DR1)+1,1)</f>
        <v>43374</v>
      </c>
      <c r="DT1" s="1087">
        <f t="shared" ref="DT1" si="50">DATE(YEAR(DS1),MONTH(DS1)+1,1)</f>
        <v>43405</v>
      </c>
      <c r="DU1" s="1087">
        <f t="shared" ref="DU1" si="51">DATE(YEAR(DT1),MONTH(DT1)+1,1)</f>
        <v>43435</v>
      </c>
      <c r="DV1" s="1087">
        <f t="shared" ref="DV1" si="52">DATE(YEAR(DU1),MONTH(DU1)+1,1)</f>
        <v>43466</v>
      </c>
      <c r="DW1" s="1087">
        <f t="shared" ref="DW1" si="53">DATE(YEAR(DV1),MONTH(DV1)+1,1)</f>
        <v>43497</v>
      </c>
      <c r="DX1" s="1087">
        <f t="shared" ref="DX1" si="54">DATE(YEAR(DW1),MONTH(DW1)+1,1)</f>
        <v>43525</v>
      </c>
      <c r="DY1" s="1087">
        <f t="shared" ref="DY1" si="55">DATE(YEAR(DX1),MONTH(DX1)+1,1)</f>
        <v>43556</v>
      </c>
      <c r="DZ1" s="1087">
        <f t="shared" ref="DZ1" si="56">DATE(YEAR(DY1),MONTH(DY1)+1,1)</f>
        <v>43586</v>
      </c>
      <c r="EA1" s="1087">
        <f t="shared" ref="EA1" si="57">DATE(YEAR(DZ1),MONTH(DZ1)+1,1)</f>
        <v>43617</v>
      </c>
      <c r="EB1" s="53"/>
      <c r="EC1" s="53"/>
      <c r="ED1" s="1100">
        <f>DATE(YEAR(EA1),MONTH(EA1)+1,1)</f>
        <v>43647</v>
      </c>
      <c r="EE1" s="1100">
        <f t="shared" ref="EE1" si="58">DATE(YEAR(ED1),MONTH(ED1)+1,1)</f>
        <v>43678</v>
      </c>
      <c r="EF1" s="1100">
        <f t="shared" ref="EF1" si="59">DATE(YEAR(EE1),MONTH(EE1)+1,1)</f>
        <v>43709</v>
      </c>
      <c r="EG1" s="1100">
        <f t="shared" ref="EG1" si="60">DATE(YEAR(EF1),MONTH(EF1)+1,1)</f>
        <v>43739</v>
      </c>
      <c r="EH1" s="1100">
        <f t="shared" ref="EH1" si="61">DATE(YEAR(EG1),MONTH(EG1)+1,1)</f>
        <v>43770</v>
      </c>
      <c r="EI1" s="1100">
        <f t="shared" ref="EI1" si="62">DATE(YEAR(EH1),MONTH(EH1)+1,1)</f>
        <v>43800</v>
      </c>
      <c r="EJ1" s="1100">
        <f t="shared" ref="EJ1" si="63">DATE(YEAR(EI1),MONTH(EI1)+1,1)</f>
        <v>43831</v>
      </c>
      <c r="EK1" s="1100">
        <f t="shared" ref="EK1" si="64">DATE(YEAR(EJ1),MONTH(EJ1)+1,1)</f>
        <v>43862</v>
      </c>
      <c r="EL1" s="1100">
        <f t="shared" ref="EL1" si="65">DATE(YEAR(EK1),MONTH(EK1)+1,1)</f>
        <v>43891</v>
      </c>
      <c r="EM1" s="1100">
        <f t="shared" ref="EM1" si="66">DATE(YEAR(EL1),MONTH(EL1)+1,1)</f>
        <v>43922</v>
      </c>
      <c r="EN1" s="1100">
        <f t="shared" ref="EN1" si="67">DATE(YEAR(EM1),MONTH(EM1)+1,1)</f>
        <v>43952</v>
      </c>
      <c r="EO1" s="1100">
        <f t="shared" ref="EO1" si="68">DATE(YEAR(EN1),MONTH(EN1)+1,1)</f>
        <v>43983</v>
      </c>
      <c r="EP1" s="53"/>
      <c r="EQ1" s="53"/>
      <c r="ER1" s="1207"/>
      <c r="ES1" s="1208"/>
      <c r="ET1" s="1207"/>
      <c r="EU1" s="1208"/>
      <c r="EV1" s="1207"/>
      <c r="EW1" s="1208"/>
      <c r="EX1" s="1207"/>
      <c r="EY1" s="1208"/>
      <c r="EZ1" s="1207"/>
      <c r="FA1" s="1208"/>
      <c r="FB1" s="1207"/>
      <c r="FC1" s="1208"/>
      <c r="FD1" s="1207"/>
      <c r="FE1" s="1208"/>
      <c r="FF1" s="1207"/>
      <c r="FG1" s="1208"/>
      <c r="FH1" s="1207"/>
      <c r="FI1" s="1208"/>
      <c r="FJ1" s="1207"/>
      <c r="FK1" s="1208"/>
      <c r="FL1" s="1207"/>
      <c r="FM1" s="1208"/>
      <c r="FN1" s="1207"/>
      <c r="FO1" s="1208"/>
      <c r="FP1" s="1207"/>
      <c r="FQ1" s="1208"/>
      <c r="FR1" s="1207"/>
      <c r="FS1" s="1208"/>
      <c r="FT1" s="1207"/>
      <c r="FU1" s="1208"/>
      <c r="FV1" s="1207"/>
      <c r="FW1" s="1208"/>
      <c r="FX1" s="1207"/>
      <c r="FY1" s="1208"/>
      <c r="FZ1" s="1207"/>
      <c r="GA1" s="1208"/>
      <c r="GB1" s="1207"/>
      <c r="GC1" s="1208"/>
      <c r="GD1" s="1207"/>
      <c r="GE1" s="1208"/>
      <c r="GF1" s="1207"/>
      <c r="GG1" s="1208"/>
      <c r="GH1" s="1207"/>
      <c r="GI1" s="1208"/>
      <c r="GJ1" s="1207"/>
      <c r="GK1" s="1208"/>
      <c r="GL1" s="1207"/>
      <c r="GM1" s="1208"/>
      <c r="GN1" s="1220"/>
      <c r="GO1" s="1221"/>
      <c r="GP1" s="1220"/>
      <c r="GQ1" s="1221"/>
      <c r="GR1" s="1220"/>
      <c r="GS1" s="1221"/>
      <c r="GT1" s="1220"/>
      <c r="GU1" s="1221"/>
      <c r="GV1" s="1220"/>
      <c r="GW1" s="1221"/>
      <c r="GX1" s="1220"/>
      <c r="GY1" s="1221"/>
      <c r="GZ1" s="1220"/>
      <c r="HA1" s="1221"/>
      <c r="HB1" s="1220"/>
      <c r="HC1" s="1221"/>
      <c r="HD1" s="1220"/>
      <c r="HE1" s="1221"/>
      <c r="HF1" s="1220"/>
      <c r="HG1" s="1221"/>
      <c r="HH1" s="1220"/>
      <c r="HI1" s="1221"/>
      <c r="HJ1" s="1220"/>
      <c r="HK1" s="1221"/>
      <c r="HL1" s="1222"/>
      <c r="HM1" s="1223"/>
      <c r="HN1" s="1222"/>
      <c r="HO1" s="1223"/>
      <c r="HP1" s="1222"/>
      <c r="HQ1" s="1223"/>
      <c r="HR1" s="1222"/>
      <c r="HS1" s="1223"/>
      <c r="HT1" s="1222"/>
      <c r="HU1" s="1223"/>
      <c r="HV1" s="1222"/>
      <c r="HW1" s="1223"/>
      <c r="HX1" s="1222"/>
      <c r="HY1" s="1223"/>
      <c r="HZ1" s="1222"/>
      <c r="IA1" s="1223"/>
      <c r="IB1" s="1222"/>
      <c r="IC1" s="1223"/>
      <c r="ID1" s="1222"/>
      <c r="IE1" s="1223"/>
      <c r="IF1" s="1222"/>
      <c r="IG1" s="1223"/>
      <c r="IH1" s="1222"/>
      <c r="II1" s="1223"/>
      <c r="IJ1" s="1183"/>
      <c r="IK1" s="1184"/>
      <c r="IL1" s="1183"/>
      <c r="IM1" s="1184"/>
      <c r="IN1" s="1183"/>
      <c r="IO1" s="1184"/>
      <c r="IP1" s="1183"/>
      <c r="IQ1" s="1184"/>
      <c r="IR1" s="1183"/>
      <c r="IS1" s="1184"/>
      <c r="IT1" s="1183"/>
      <c r="IU1" s="1184"/>
      <c r="IV1" s="1183"/>
      <c r="IW1" s="1184"/>
      <c r="IX1" s="1183"/>
      <c r="IY1" s="1184"/>
      <c r="IZ1" s="1183"/>
      <c r="JA1" s="1184"/>
      <c r="JB1" s="1183"/>
      <c r="JC1" s="1184"/>
      <c r="JD1" s="1183"/>
      <c r="JE1" s="1184"/>
      <c r="JF1" s="1183"/>
      <c r="JG1" s="1184"/>
      <c r="JH1" s="1095"/>
      <c r="JI1" s="1095"/>
      <c r="JJ1" s="1095"/>
      <c r="JK1" s="1095"/>
      <c r="JL1" s="1095"/>
      <c r="JM1" s="1095"/>
      <c r="JN1" s="1095"/>
      <c r="JO1" s="1095"/>
      <c r="JP1" s="1095"/>
      <c r="JQ1" s="1095"/>
      <c r="JR1" s="1095"/>
      <c r="JS1" s="1095"/>
      <c r="JT1" s="1095"/>
      <c r="JU1" s="1095"/>
      <c r="JV1" s="1095"/>
      <c r="JW1" s="1095"/>
      <c r="JX1" s="1095"/>
      <c r="JY1" s="1095"/>
      <c r="JZ1" s="1095"/>
      <c r="KA1" s="1095"/>
      <c r="KB1" s="1095"/>
      <c r="KC1" s="1095"/>
      <c r="KD1" s="1095"/>
      <c r="KE1" s="1095"/>
      <c r="KF1" s="1106"/>
      <c r="KG1" s="1106"/>
      <c r="KH1" s="1106"/>
      <c r="KI1" s="1106"/>
      <c r="KJ1" s="1106"/>
      <c r="KK1" s="1106"/>
      <c r="KL1" s="1106"/>
      <c r="KM1" s="1106"/>
      <c r="KN1" s="1106"/>
      <c r="KO1" s="1106"/>
      <c r="KP1" s="1106"/>
      <c r="KQ1" s="1106"/>
      <c r="KR1" s="1106"/>
      <c r="KS1" s="1106"/>
      <c r="KT1" s="1106"/>
      <c r="KU1" s="1106"/>
      <c r="KV1" s="1106"/>
      <c r="KW1" s="1106"/>
      <c r="KX1" s="1106"/>
      <c r="KY1" s="1106"/>
      <c r="KZ1" s="1106"/>
      <c r="LA1" s="1106"/>
      <c r="LB1" s="1106"/>
      <c r="LC1" s="1107"/>
      <c r="LD1" s="931"/>
      <c r="LE1" s="945"/>
      <c r="LF1" s="1207" t="s">
        <v>191</v>
      </c>
      <c r="LG1" s="1208"/>
      <c r="LH1" s="609"/>
      <c r="LI1" s="609"/>
      <c r="LJ1" s="609"/>
      <c r="LL1" s="222"/>
      <c r="LM1" s="222"/>
      <c r="LN1" s="222"/>
      <c r="LO1" s="222"/>
      <c r="LP1" s="222"/>
      <c r="LQ1" s="222"/>
      <c r="LR1" s="222"/>
      <c r="LS1" s="222"/>
      <c r="LT1" s="222"/>
      <c r="LU1" s="222"/>
      <c r="LV1" s="222"/>
      <c r="LW1" s="223"/>
      <c r="LX1" s="223"/>
      <c r="LY1" s="223"/>
      <c r="LZ1" s="223"/>
      <c r="MA1" s="223"/>
      <c r="MB1" s="223"/>
      <c r="MC1" s="223"/>
      <c r="MD1" s="223"/>
      <c r="ME1" s="223"/>
      <c r="MF1" s="223"/>
      <c r="MG1" s="223"/>
      <c r="MH1" s="223"/>
      <c r="MI1" s="223"/>
      <c r="MJ1" s="223"/>
      <c r="MK1" s="223"/>
      <c r="ML1" s="223"/>
      <c r="MM1" s="223"/>
      <c r="MN1" s="223"/>
      <c r="MO1" s="223"/>
      <c r="MP1" s="223"/>
      <c r="MQ1" s="223"/>
      <c r="MR1" s="223"/>
      <c r="MS1" s="223"/>
      <c r="MT1" s="223"/>
      <c r="MU1" s="690"/>
      <c r="MV1" s="690"/>
      <c r="MW1" s="690"/>
      <c r="MX1" s="690"/>
      <c r="MY1" s="690"/>
      <c r="MZ1" s="690"/>
      <c r="NA1" s="690"/>
      <c r="NB1" s="690"/>
      <c r="NC1" s="690"/>
      <c r="ND1" s="690"/>
      <c r="NE1" s="690"/>
      <c r="NF1" s="690"/>
      <c r="NG1" s="792"/>
      <c r="NH1" s="792"/>
      <c r="NI1" s="792"/>
      <c r="NJ1" s="792"/>
      <c r="NK1" s="792"/>
      <c r="NL1" s="792"/>
      <c r="NM1" s="792"/>
      <c r="NN1" s="792"/>
      <c r="NO1" s="792"/>
      <c r="NP1" s="792"/>
      <c r="NQ1" s="792"/>
      <c r="NR1" s="792"/>
      <c r="OE1" s="1035"/>
      <c r="OF1" s="1035"/>
      <c r="OG1" s="1035"/>
      <c r="OH1" s="1035"/>
      <c r="OI1" s="1035"/>
      <c r="OJ1" s="1035"/>
      <c r="OK1" s="1035"/>
      <c r="OL1" s="1035"/>
      <c r="OM1" s="1035"/>
      <c r="ON1" s="1035"/>
      <c r="OO1" s="1035"/>
      <c r="OP1" s="1035"/>
      <c r="OQ1" s="1035"/>
      <c r="OR1" s="1035"/>
      <c r="OS1" s="1035"/>
      <c r="OT1" s="1035"/>
      <c r="OU1" s="1035"/>
      <c r="OV1" s="1035"/>
      <c r="OW1" s="1035"/>
      <c r="OX1" s="1035"/>
      <c r="OY1" s="1035"/>
      <c r="OZ1" s="1035"/>
      <c r="PA1" s="1035"/>
      <c r="PB1" s="1035"/>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4">
        <f>DATE(YEAR(BZ1),MONTH(BZ1)+1,0)</f>
        <v>42216</v>
      </c>
      <c r="CA2" s="784">
        <f t="shared" ref="CA2:CK2" si="74">DATE(YEAR(CA1),MONTH(CA1)+1,0)</f>
        <v>42247</v>
      </c>
      <c r="CB2" s="784">
        <f t="shared" si="74"/>
        <v>42277</v>
      </c>
      <c r="CC2" s="784">
        <f t="shared" si="74"/>
        <v>42308</v>
      </c>
      <c r="CD2" s="784">
        <f t="shared" si="74"/>
        <v>42338</v>
      </c>
      <c r="CE2" s="784">
        <f t="shared" si="74"/>
        <v>42369</v>
      </c>
      <c r="CF2" s="784">
        <f t="shared" si="74"/>
        <v>42400</v>
      </c>
      <c r="CG2" s="784">
        <f t="shared" si="74"/>
        <v>42429</v>
      </c>
      <c r="CH2" s="784">
        <f t="shared" si="74"/>
        <v>42460</v>
      </c>
      <c r="CI2" s="784">
        <f t="shared" si="74"/>
        <v>42490</v>
      </c>
      <c r="CJ2" s="784">
        <f t="shared" si="74"/>
        <v>42521</v>
      </c>
      <c r="CK2" s="784">
        <f t="shared" si="74"/>
        <v>42551</v>
      </c>
      <c r="CL2" s="53"/>
      <c r="CM2" s="53"/>
      <c r="CN2" s="880">
        <f>DATE(YEAR(CN1),MONTH(CN1)+1,0)</f>
        <v>42582</v>
      </c>
      <c r="CO2" s="880">
        <f t="shared" ref="CO2:CY2" si="75">DATE(YEAR(CO1),MONTH(CO1)+1,0)</f>
        <v>42613</v>
      </c>
      <c r="CP2" s="880">
        <f t="shared" si="75"/>
        <v>42643</v>
      </c>
      <c r="CQ2" s="880">
        <f t="shared" si="75"/>
        <v>42674</v>
      </c>
      <c r="CR2" s="880">
        <f t="shared" si="75"/>
        <v>42704</v>
      </c>
      <c r="CS2" s="880">
        <f t="shared" si="75"/>
        <v>42735</v>
      </c>
      <c r="CT2" s="880">
        <f t="shared" si="75"/>
        <v>42766</v>
      </c>
      <c r="CU2" s="880">
        <f t="shared" si="75"/>
        <v>42794</v>
      </c>
      <c r="CV2" s="880">
        <f t="shared" si="75"/>
        <v>42825</v>
      </c>
      <c r="CW2" s="880">
        <f t="shared" si="75"/>
        <v>42855</v>
      </c>
      <c r="CX2" s="880">
        <f t="shared" si="75"/>
        <v>42886</v>
      </c>
      <c r="CY2" s="880">
        <f t="shared" si="75"/>
        <v>42916</v>
      </c>
      <c r="CZ2" s="53"/>
      <c r="DA2" s="53"/>
      <c r="DB2" s="931">
        <f>DATE(YEAR(DB1),MONTH(DB1)+1,0)</f>
        <v>42947</v>
      </c>
      <c r="DC2" s="931">
        <f t="shared" ref="DC2:DM2" si="76">DATE(YEAR(DC1),MONTH(DC1)+1,0)</f>
        <v>42978</v>
      </c>
      <c r="DD2" s="931">
        <f t="shared" si="76"/>
        <v>43008</v>
      </c>
      <c r="DE2" s="931">
        <f t="shared" si="76"/>
        <v>43039</v>
      </c>
      <c r="DF2" s="931">
        <f t="shared" si="76"/>
        <v>43069</v>
      </c>
      <c r="DG2" s="931">
        <f t="shared" si="76"/>
        <v>43100</v>
      </c>
      <c r="DH2" s="931">
        <f t="shared" si="76"/>
        <v>43131</v>
      </c>
      <c r="DI2" s="931">
        <f t="shared" si="76"/>
        <v>43159</v>
      </c>
      <c r="DJ2" s="931">
        <f t="shared" si="76"/>
        <v>43190</v>
      </c>
      <c r="DK2" s="931">
        <f t="shared" si="76"/>
        <v>43220</v>
      </c>
      <c r="DL2" s="931">
        <f t="shared" si="76"/>
        <v>43251</v>
      </c>
      <c r="DM2" s="931">
        <f t="shared" si="76"/>
        <v>43281</v>
      </c>
      <c r="DN2" s="53"/>
      <c r="DO2" s="53"/>
      <c r="DP2" s="1087">
        <f>DATE(YEAR(DP1),MONTH(DP1)+1,0)</f>
        <v>43312</v>
      </c>
      <c r="DQ2" s="1087">
        <f t="shared" ref="DQ2:EA2" si="77">DATE(YEAR(DQ1),MONTH(DQ1)+1,0)</f>
        <v>43343</v>
      </c>
      <c r="DR2" s="1087">
        <f t="shared" si="77"/>
        <v>43373</v>
      </c>
      <c r="DS2" s="1087">
        <f t="shared" si="77"/>
        <v>43404</v>
      </c>
      <c r="DT2" s="1087">
        <f t="shared" si="77"/>
        <v>43434</v>
      </c>
      <c r="DU2" s="1087">
        <f t="shared" si="77"/>
        <v>43465</v>
      </c>
      <c r="DV2" s="1087">
        <f t="shared" si="77"/>
        <v>43496</v>
      </c>
      <c r="DW2" s="1087">
        <f t="shared" si="77"/>
        <v>43524</v>
      </c>
      <c r="DX2" s="1087">
        <f t="shared" si="77"/>
        <v>43555</v>
      </c>
      <c r="DY2" s="1087">
        <f t="shared" si="77"/>
        <v>43585</v>
      </c>
      <c r="DZ2" s="1087">
        <f t="shared" si="77"/>
        <v>43616</v>
      </c>
      <c r="EA2" s="1087">
        <f t="shared" si="77"/>
        <v>43646</v>
      </c>
      <c r="EB2" s="53"/>
      <c r="EC2" s="53"/>
      <c r="ED2" s="1100">
        <f>DATE(YEAR(ED1),MONTH(ED1)+1,0)</f>
        <v>43677</v>
      </c>
      <c r="EE2" s="1100">
        <f t="shared" ref="EE2:EO2" si="78">DATE(YEAR(EE1),MONTH(EE1)+1,0)</f>
        <v>43708</v>
      </c>
      <c r="EF2" s="1100">
        <f t="shared" si="78"/>
        <v>43738</v>
      </c>
      <c r="EG2" s="1100">
        <f t="shared" si="78"/>
        <v>43769</v>
      </c>
      <c r="EH2" s="1100">
        <f t="shared" si="78"/>
        <v>43799</v>
      </c>
      <c r="EI2" s="1100">
        <f t="shared" si="78"/>
        <v>43830</v>
      </c>
      <c r="EJ2" s="1100">
        <f t="shared" si="78"/>
        <v>43861</v>
      </c>
      <c r="EK2" s="1100">
        <f t="shared" si="78"/>
        <v>43890</v>
      </c>
      <c r="EL2" s="1100">
        <f t="shared" si="78"/>
        <v>43921</v>
      </c>
      <c r="EM2" s="1100">
        <f t="shared" si="78"/>
        <v>43951</v>
      </c>
      <c r="EN2" s="1100">
        <f t="shared" si="78"/>
        <v>43982</v>
      </c>
      <c r="EO2" s="1100">
        <f t="shared" si="78"/>
        <v>44012</v>
      </c>
      <c r="EP2" s="53"/>
      <c r="EQ2" s="53"/>
      <c r="ER2" s="424"/>
      <c r="ES2" s="423"/>
      <c r="ET2" s="424"/>
      <c r="EU2" s="423"/>
      <c r="EV2" s="424"/>
      <c r="EW2" s="423"/>
      <c r="EX2" s="424"/>
      <c r="EY2" s="423"/>
      <c r="EZ2" s="424"/>
      <c r="FA2" s="423"/>
      <c r="FB2" s="424"/>
      <c r="FC2" s="423"/>
      <c r="FD2" s="424"/>
      <c r="FE2" s="42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783"/>
      <c r="GG2" s="423"/>
      <c r="GH2" s="424"/>
      <c r="GI2" s="423"/>
      <c r="GJ2" s="424"/>
      <c r="GK2" s="423"/>
      <c r="GL2" s="424"/>
      <c r="GM2" s="423"/>
      <c r="GN2" s="787"/>
      <c r="GO2" s="788"/>
      <c r="GP2" s="787"/>
      <c r="GQ2" s="788"/>
      <c r="GR2" s="787"/>
      <c r="GS2" s="788"/>
      <c r="GT2" s="787"/>
      <c r="GU2" s="788"/>
      <c r="GV2" s="787"/>
      <c r="GW2" s="788"/>
      <c r="GX2" s="787"/>
      <c r="GY2" s="788"/>
      <c r="GZ2" s="787"/>
      <c r="HA2" s="788"/>
      <c r="HB2" s="787"/>
      <c r="HC2" s="788"/>
      <c r="HD2" s="787"/>
      <c r="HE2" s="788"/>
      <c r="HF2" s="787"/>
      <c r="HG2" s="788"/>
      <c r="HH2" s="787"/>
      <c r="HI2" s="788"/>
      <c r="HJ2" s="787"/>
      <c r="HK2" s="788"/>
      <c r="HL2" s="875"/>
      <c r="HM2" s="876"/>
      <c r="HN2" s="875"/>
      <c r="HO2" s="876"/>
      <c r="HP2" s="875"/>
      <c r="HQ2" s="876"/>
      <c r="HR2" s="875"/>
      <c r="HS2" s="876"/>
      <c r="HT2" s="875"/>
      <c r="HU2" s="876"/>
      <c r="HV2" s="875"/>
      <c r="HW2" s="876"/>
      <c r="HX2" s="875"/>
      <c r="HY2" s="876"/>
      <c r="HZ2" s="875"/>
      <c r="IA2" s="876"/>
      <c r="IB2" s="875"/>
      <c r="IC2" s="876"/>
      <c r="ID2" s="875"/>
      <c r="IE2" s="876"/>
      <c r="IF2" s="875"/>
      <c r="IG2" s="876"/>
      <c r="IH2" s="875"/>
      <c r="II2" s="876"/>
      <c r="IJ2" s="928"/>
      <c r="IK2" s="926"/>
      <c r="IL2" s="928"/>
      <c r="IM2" s="926"/>
      <c r="IN2" s="928"/>
      <c r="IO2" s="926"/>
      <c r="IP2" s="928"/>
      <c r="IQ2" s="926"/>
      <c r="IR2" s="928"/>
      <c r="IS2" s="926"/>
      <c r="IT2" s="928"/>
      <c r="IU2" s="926"/>
      <c r="IV2" s="928"/>
      <c r="IW2" s="926"/>
      <c r="IX2" s="928"/>
      <c r="IY2" s="926"/>
      <c r="IZ2" s="928"/>
      <c r="JA2" s="926"/>
      <c r="JB2" s="928"/>
      <c r="JC2" s="926"/>
      <c r="JD2" s="928"/>
      <c r="JE2" s="926"/>
      <c r="JF2" s="928"/>
      <c r="JG2" s="926"/>
      <c r="JH2" s="1090"/>
      <c r="JI2" s="1090"/>
      <c r="JJ2" s="1090"/>
      <c r="JK2" s="1090"/>
      <c r="JL2" s="1090"/>
      <c r="JM2" s="1090"/>
      <c r="JN2" s="1090"/>
      <c r="JO2" s="1090"/>
      <c r="JP2" s="1090"/>
      <c r="JQ2" s="1090"/>
      <c r="JR2" s="1090"/>
      <c r="JS2" s="1090"/>
      <c r="JT2" s="1090"/>
      <c r="JU2" s="1090"/>
      <c r="JV2" s="1090"/>
      <c r="JW2" s="1090"/>
      <c r="JX2" s="1090"/>
      <c r="JY2" s="1090"/>
      <c r="JZ2" s="1090"/>
      <c r="KA2" s="1090"/>
      <c r="KB2" s="1090"/>
      <c r="KC2" s="1090"/>
      <c r="KD2" s="1090"/>
      <c r="KE2" s="1090"/>
      <c r="KF2" s="1108"/>
      <c r="KG2" s="1108"/>
      <c r="KH2" s="1108"/>
      <c r="KI2" s="1108"/>
      <c r="KJ2" s="1108"/>
      <c r="KK2" s="1108"/>
      <c r="KL2" s="1108"/>
      <c r="KM2" s="1108"/>
      <c r="KN2" s="1108"/>
      <c r="KO2" s="1108"/>
      <c r="KP2" s="1108"/>
      <c r="KQ2" s="1108"/>
      <c r="KR2" s="1108"/>
      <c r="KS2" s="1108"/>
      <c r="KT2" s="1108"/>
      <c r="KU2" s="1108"/>
      <c r="KV2" s="1108"/>
      <c r="KW2" s="1108"/>
      <c r="KX2" s="1108"/>
      <c r="KY2" s="1108"/>
      <c r="KZ2" s="1108"/>
      <c r="LA2" s="1108"/>
      <c r="LB2" s="1108"/>
      <c r="LC2" s="1108"/>
      <c r="LD2" s="931"/>
      <c r="LE2" s="926"/>
      <c r="LG2" s="157"/>
      <c r="LH2" s="423"/>
      <c r="LI2" s="423"/>
      <c r="LJ2" s="423"/>
      <c r="LK2" s="157"/>
      <c r="LL2" s="222"/>
      <c r="LM2" s="222"/>
      <c r="LN2" s="222"/>
      <c r="LO2" s="222"/>
      <c r="LP2" s="222"/>
      <c r="LQ2" s="222"/>
      <c r="LR2" s="222"/>
      <c r="LS2" s="222"/>
      <c r="LT2" s="222"/>
      <c r="LU2" s="222"/>
      <c r="LV2" s="222"/>
      <c r="LW2" s="223"/>
      <c r="LX2" s="223"/>
      <c r="LY2" s="223"/>
      <c r="LZ2" s="223"/>
      <c r="MA2" s="223"/>
      <c r="MB2" s="223"/>
      <c r="MC2" s="223"/>
      <c r="MD2" s="223"/>
      <c r="ME2" s="223"/>
      <c r="MF2" s="223"/>
      <c r="MG2" s="223"/>
      <c r="MH2" s="223"/>
      <c r="MI2" s="223"/>
      <c r="MJ2" s="223"/>
      <c r="MK2" s="223"/>
      <c r="ML2" s="223"/>
      <c r="MM2" s="223"/>
      <c r="MN2" s="223"/>
      <c r="MO2" s="223"/>
      <c r="MP2" s="223"/>
      <c r="MQ2" s="223"/>
      <c r="MR2" s="223"/>
      <c r="MS2" s="223"/>
      <c r="MT2" s="223"/>
      <c r="MU2" s="690"/>
      <c r="MV2" s="690"/>
      <c r="MW2" s="690"/>
      <c r="MX2" s="690"/>
      <c r="MY2" s="690"/>
      <c r="MZ2" s="690"/>
      <c r="NA2" s="690"/>
      <c r="NB2" s="690"/>
      <c r="NC2" s="690"/>
      <c r="ND2" s="690"/>
      <c r="NE2" s="690"/>
      <c r="NF2" s="690"/>
      <c r="NG2" s="792"/>
      <c r="NH2" s="792"/>
      <c r="NI2" s="792"/>
      <c r="NJ2" s="792"/>
      <c r="NK2" s="792"/>
      <c r="NL2" s="792"/>
      <c r="NM2" s="792"/>
      <c r="NN2" s="792"/>
      <c r="NO2" s="792"/>
      <c r="NP2" s="792"/>
      <c r="NQ2" s="792"/>
      <c r="NR2" s="792"/>
      <c r="OE2" s="1035"/>
      <c r="OF2" s="1035"/>
      <c r="OG2" s="1035"/>
      <c r="OH2" s="1035"/>
      <c r="OI2" s="1035"/>
      <c r="OJ2" s="1035"/>
      <c r="OK2" s="1035"/>
      <c r="OL2" s="1035"/>
      <c r="OM2" s="1035"/>
      <c r="ON2" s="1035"/>
      <c r="OO2" s="1035"/>
      <c r="OP2" s="1035"/>
      <c r="OQ2" s="1035"/>
      <c r="OR2" s="1035"/>
      <c r="OS2" s="1035"/>
      <c r="OT2" s="1035"/>
      <c r="OU2" s="1035"/>
      <c r="OV2" s="1035"/>
      <c r="OW2" s="1035"/>
      <c r="OX2" s="1035"/>
      <c r="OY2" s="1035"/>
      <c r="OZ2" s="1035"/>
      <c r="PA2" s="1035"/>
      <c r="PB2" s="1035"/>
    </row>
    <row r="3" spans="1:430" s="33" customFormat="1" ht="13.5" hidden="1" customHeight="1" outlineLevel="2" x14ac:dyDescent="0.25">
      <c r="A3" s="669"/>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0">
        <f>NETWORKDAYS(AT1,AT2,$A$78:$A$117)-1</f>
        <v>22</v>
      </c>
      <c r="AU3" s="630">
        <f>NETWORKDAYS(AU1,AU2,$A$78:$A$117)-1</f>
        <v>20</v>
      </c>
      <c r="AV3" s="54"/>
      <c r="AW3" s="54"/>
      <c r="AX3" s="630">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0">
        <f>NETWORKDAYS(BL1,BL2,$A$78:$A$142)</f>
        <v>22</v>
      </c>
      <c r="BM3" s="630">
        <f>NETWORKDAYS(BM1,BM2,$A$78:$A$142)</f>
        <v>21</v>
      </c>
      <c r="BN3" s="630">
        <f t="shared" ref="BN3:BO3" si="80">NETWORKDAYS(BN1,BN2,$A$78:$A$142)</f>
        <v>21</v>
      </c>
      <c r="BO3" s="630">
        <f t="shared" si="80"/>
        <v>23</v>
      </c>
      <c r="BP3" s="630">
        <f>NETWORKDAYS(BP1,BP2,$A$78:$A$142)</f>
        <v>17</v>
      </c>
      <c r="BQ3" s="630">
        <f>NETWORKDAYS(BQ1,BQ2,$A$78:$A$219)</f>
        <v>20</v>
      </c>
      <c r="BR3" s="630">
        <f>NETWORKDAYS(BR1,BR2,$A$78:$A$219)</f>
        <v>20</v>
      </c>
      <c r="BS3" s="630">
        <f t="shared" ref="BS3" si="81">NETWORKDAYS(BS1,BS2,$A$78:$A$219)</f>
        <v>20</v>
      </c>
      <c r="BT3" s="630">
        <f>NETWORKDAYS(BT1,BT2,$A$78:$A$219)</f>
        <v>22</v>
      </c>
      <c r="BU3" s="630">
        <f>NETWORKDAYS(BU1,BU2,$A$78:$A$219)</f>
        <v>21</v>
      </c>
      <c r="BV3" s="630">
        <f>NETWORKDAYS(BV1,BV2,$A$78:$A$219)</f>
        <v>20</v>
      </c>
      <c r="BW3" s="630">
        <f>NETWORKDAYS(BW1,BW2,$A$78:$A$219)</f>
        <v>22</v>
      </c>
      <c r="BX3" s="54"/>
      <c r="BY3" s="54"/>
      <c r="BZ3" s="785">
        <f>NETWORKDAYS(BZ1,BZ2,$A$78:$A$219)</f>
        <v>22</v>
      </c>
      <c r="CA3" s="785">
        <f>NETWORKDAYS(CA1,CA2,$A$78:$A$219)</f>
        <v>21</v>
      </c>
      <c r="CB3" s="785">
        <f t="shared" ref="CB3:CD3" si="82">NETWORKDAYS(CB1,CB2,$A$78:$A$219)</f>
        <v>21</v>
      </c>
      <c r="CC3" s="785">
        <f t="shared" si="82"/>
        <v>22</v>
      </c>
      <c r="CD3" s="785">
        <f t="shared" si="82"/>
        <v>18</v>
      </c>
      <c r="CE3" s="785">
        <f t="shared" ref="CE3" si="83">NETWORKDAYS(CE1,CE2,$A$78:$A$219)</f>
        <v>20</v>
      </c>
      <c r="CF3" s="785">
        <f t="shared" ref="CF3" si="84">NETWORKDAYS(CF1,CF2,$A$78:$A$219)</f>
        <v>19</v>
      </c>
      <c r="CG3" s="785">
        <f t="shared" ref="CG3:CH3" si="85">NETWORKDAYS(CG1,CG2,$A$78:$A$219)</f>
        <v>21</v>
      </c>
      <c r="CH3" s="785">
        <f t="shared" si="85"/>
        <v>22</v>
      </c>
      <c r="CI3" s="785">
        <f t="shared" ref="CI3" si="86">NETWORKDAYS(CI1,CI2,$A$78:$A$219)</f>
        <v>21</v>
      </c>
      <c r="CJ3" s="785">
        <f t="shared" ref="CJ3" si="87">NETWORKDAYS(CJ1,CJ2,$A$78:$A$219)</f>
        <v>21</v>
      </c>
      <c r="CK3" s="785">
        <f t="shared" ref="CK3" si="88">NETWORKDAYS(CK1,CK2,$A$78:$A$219)</f>
        <v>22</v>
      </c>
      <c r="CL3" s="54"/>
      <c r="CM3" s="54"/>
      <c r="CN3" s="881">
        <f>NETWORKDAYS(CN1,CN2,$A$78:$A$219)</f>
        <v>20</v>
      </c>
      <c r="CO3" s="881">
        <f>NETWORKDAYS(CO1,CO2,$A$78:$A$219)</f>
        <v>23</v>
      </c>
      <c r="CP3" s="881">
        <f t="shared" ref="CP3:CY3" si="89">NETWORKDAYS(CP1,CP2,$A$78:$A$219)</f>
        <v>21</v>
      </c>
      <c r="CQ3" s="881">
        <f t="shared" si="89"/>
        <v>21</v>
      </c>
      <c r="CR3" s="881">
        <f t="shared" si="89"/>
        <v>19</v>
      </c>
      <c r="CS3" s="881">
        <f t="shared" si="89"/>
        <v>19</v>
      </c>
      <c r="CT3" s="881">
        <f t="shared" si="89"/>
        <v>20</v>
      </c>
      <c r="CU3" s="881">
        <f t="shared" si="89"/>
        <v>20</v>
      </c>
      <c r="CV3" s="881">
        <f t="shared" si="89"/>
        <v>23</v>
      </c>
      <c r="CW3" s="881">
        <f t="shared" si="89"/>
        <v>19</v>
      </c>
      <c r="CX3" s="881">
        <f t="shared" si="89"/>
        <v>22</v>
      </c>
      <c r="CY3" s="881">
        <f t="shared" si="89"/>
        <v>22</v>
      </c>
      <c r="CZ3" s="54"/>
      <c r="DA3" s="54"/>
      <c r="DB3" s="932">
        <f>NETWORKDAYS(DB1,DB2,$A$78:$A$219)</f>
        <v>20</v>
      </c>
      <c r="DC3" s="932">
        <f>NETWORKDAYS(DC1,DC2,$A$78:$A$219)</f>
        <v>23</v>
      </c>
      <c r="DD3" s="932">
        <f t="shared" ref="DD3:DM3" si="90">NETWORKDAYS(DD1,DD2,$A$78:$A$219)</f>
        <v>20</v>
      </c>
      <c r="DE3" s="932">
        <f t="shared" si="90"/>
        <v>22</v>
      </c>
      <c r="DF3" s="932">
        <f t="shared" si="90"/>
        <v>19</v>
      </c>
      <c r="DG3" s="932">
        <f t="shared" si="90"/>
        <v>18</v>
      </c>
      <c r="DH3" s="932">
        <f t="shared" si="90"/>
        <v>21</v>
      </c>
      <c r="DI3" s="932">
        <f t="shared" si="90"/>
        <v>20</v>
      </c>
      <c r="DJ3" s="932">
        <f t="shared" si="90"/>
        <v>21</v>
      </c>
      <c r="DK3" s="932">
        <f t="shared" si="90"/>
        <v>21</v>
      </c>
      <c r="DL3" s="932">
        <f t="shared" si="90"/>
        <v>22</v>
      </c>
      <c r="DM3" s="932">
        <f t="shared" si="90"/>
        <v>21</v>
      </c>
      <c r="DN3" s="54"/>
      <c r="DO3" s="54"/>
      <c r="DP3" s="1088">
        <f>NETWORKDAYS(DP1,DP2,$A$78:$A$219)</f>
        <v>21</v>
      </c>
      <c r="DQ3" s="1088">
        <f>NETWORKDAYS(DQ1,DQ2,$A$78:$A$219)</f>
        <v>23</v>
      </c>
      <c r="DR3" s="1088">
        <f t="shared" ref="DR3:EA3" si="91">NETWORKDAYS(DR1,DR2,$A$78:$A$219)</f>
        <v>19</v>
      </c>
      <c r="DS3" s="1088">
        <f t="shared" si="91"/>
        <v>23</v>
      </c>
      <c r="DT3" s="1088">
        <f t="shared" si="91"/>
        <v>19</v>
      </c>
      <c r="DU3" s="1088">
        <f>NETWORKDAYS(DU1,DU2,$A$78:$A$219)</f>
        <v>18</v>
      </c>
      <c r="DV3" s="1088">
        <f t="shared" si="91"/>
        <v>21</v>
      </c>
      <c r="DW3" s="1088">
        <f t="shared" si="91"/>
        <v>20</v>
      </c>
      <c r="DX3" s="1088">
        <f t="shared" si="91"/>
        <v>21</v>
      </c>
      <c r="DY3" s="1088">
        <f t="shared" si="91"/>
        <v>21</v>
      </c>
      <c r="DZ3" s="1088">
        <f t="shared" si="91"/>
        <v>22</v>
      </c>
      <c r="EA3" s="1088">
        <f t="shared" si="91"/>
        <v>20</v>
      </c>
      <c r="EB3" s="54"/>
      <c r="EC3" s="54"/>
      <c r="ED3" s="1101">
        <f>NETWORKDAYS(ED1,ED2,$A$78:$A$219)</f>
        <v>22</v>
      </c>
      <c r="EE3" s="1101">
        <f>NETWORKDAYS(EE1,EE2,$A$78:$A$219)</f>
        <v>22</v>
      </c>
      <c r="EF3" s="1101">
        <f t="shared" ref="EF3:EH3" si="92">NETWORKDAYS(EF1,EF2,$A$78:$A$219)</f>
        <v>20</v>
      </c>
      <c r="EG3" s="1101">
        <f t="shared" si="92"/>
        <v>23</v>
      </c>
      <c r="EH3" s="1101">
        <f t="shared" si="92"/>
        <v>18</v>
      </c>
      <c r="EI3" s="1101">
        <f>NETWORKDAYS(EI1,EI2,$A$78:$A$219)</f>
        <v>19</v>
      </c>
      <c r="EJ3" s="1101">
        <f t="shared" ref="EJ3:EO3" si="93">NETWORKDAYS(EJ1,EJ2,$A$78:$A$219)</f>
        <v>21</v>
      </c>
      <c r="EK3" s="1101">
        <f t="shared" si="93"/>
        <v>20</v>
      </c>
      <c r="EL3" s="1101">
        <f t="shared" si="93"/>
        <v>22</v>
      </c>
      <c r="EM3" s="1101">
        <f t="shared" si="93"/>
        <v>21</v>
      </c>
      <c r="EN3" s="1101">
        <f t="shared" si="93"/>
        <v>20</v>
      </c>
      <c r="EO3" s="1101">
        <f t="shared" si="93"/>
        <v>22</v>
      </c>
      <c r="EP3" s="54"/>
      <c r="EQ3" s="54"/>
      <c r="ER3" s="425"/>
      <c r="ES3" s="423"/>
      <c r="ET3" s="425"/>
      <c r="EU3" s="423"/>
      <c r="EV3" s="425"/>
      <c r="EW3" s="423"/>
      <c r="EX3" s="425"/>
      <c r="EY3" s="423"/>
      <c r="EZ3" s="425"/>
      <c r="FA3" s="423"/>
      <c r="FB3" s="425"/>
      <c r="FC3" s="423"/>
      <c r="FD3" s="425"/>
      <c r="FE3" s="423"/>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789"/>
      <c r="GO3" s="788"/>
      <c r="GP3" s="789"/>
      <c r="GQ3" s="788"/>
      <c r="GR3" s="789"/>
      <c r="GS3" s="788"/>
      <c r="GT3" s="789"/>
      <c r="GU3" s="788"/>
      <c r="GV3" s="789"/>
      <c r="GW3" s="788"/>
      <c r="GX3" s="789"/>
      <c r="GY3" s="788"/>
      <c r="GZ3" s="789"/>
      <c r="HA3" s="788"/>
      <c r="HB3" s="789"/>
      <c r="HC3" s="788"/>
      <c r="HD3" s="789"/>
      <c r="HE3" s="788"/>
      <c r="HF3" s="789"/>
      <c r="HG3" s="788"/>
      <c r="HH3" s="789"/>
      <c r="HI3" s="788"/>
      <c r="HJ3" s="789"/>
      <c r="HK3" s="788"/>
      <c r="HL3" s="877"/>
      <c r="HM3" s="876"/>
      <c r="HN3" s="877"/>
      <c r="HO3" s="876"/>
      <c r="HP3" s="877"/>
      <c r="HQ3" s="876"/>
      <c r="HR3" s="877"/>
      <c r="HS3" s="876"/>
      <c r="HT3" s="877"/>
      <c r="HU3" s="876"/>
      <c r="HV3" s="877"/>
      <c r="HW3" s="876"/>
      <c r="HX3" s="877"/>
      <c r="HY3" s="876"/>
      <c r="HZ3" s="877"/>
      <c r="IA3" s="876"/>
      <c r="IB3" s="877"/>
      <c r="IC3" s="876"/>
      <c r="ID3" s="877"/>
      <c r="IE3" s="876"/>
      <c r="IF3" s="877"/>
      <c r="IG3" s="876"/>
      <c r="IH3" s="877"/>
      <c r="II3" s="876"/>
      <c r="IJ3" s="929"/>
      <c r="IK3" s="926"/>
      <c r="IL3" s="929"/>
      <c r="IM3" s="926"/>
      <c r="IN3" s="929"/>
      <c r="IO3" s="926"/>
      <c r="IP3" s="929"/>
      <c r="IQ3" s="926"/>
      <c r="IR3" s="929"/>
      <c r="IS3" s="926"/>
      <c r="IT3" s="929"/>
      <c r="IU3" s="926"/>
      <c r="IV3" s="929"/>
      <c r="IW3" s="926"/>
      <c r="IX3" s="929"/>
      <c r="IY3" s="926"/>
      <c r="IZ3" s="929"/>
      <c r="JA3" s="926"/>
      <c r="JB3" s="929"/>
      <c r="JC3" s="926"/>
      <c r="JD3" s="929"/>
      <c r="JE3" s="926"/>
      <c r="JF3" s="929"/>
      <c r="JG3" s="926"/>
      <c r="JH3" s="1090"/>
      <c r="JI3" s="1090"/>
      <c r="JJ3" s="1090"/>
      <c r="JK3" s="1090"/>
      <c r="JL3" s="1090"/>
      <c r="JM3" s="1090"/>
      <c r="JN3" s="1090"/>
      <c r="JO3" s="1090"/>
      <c r="JP3" s="1090"/>
      <c r="JQ3" s="1090"/>
      <c r="JR3" s="1090"/>
      <c r="JS3" s="1090"/>
      <c r="JT3" s="1090"/>
      <c r="JU3" s="1090"/>
      <c r="JV3" s="1090"/>
      <c r="JW3" s="1090"/>
      <c r="JX3" s="1090"/>
      <c r="JY3" s="1090"/>
      <c r="JZ3" s="1090"/>
      <c r="KA3" s="1090"/>
      <c r="KB3" s="1090"/>
      <c r="KC3" s="1090"/>
      <c r="KD3" s="1090"/>
      <c r="KE3" s="1090"/>
      <c r="KF3" s="1108"/>
      <c r="KG3" s="1108"/>
      <c r="KH3" s="1108"/>
      <c r="KI3" s="1108"/>
      <c r="KJ3" s="1108"/>
      <c r="KK3" s="1108"/>
      <c r="KL3" s="1108"/>
      <c r="KM3" s="1108"/>
      <c r="KN3" s="1108"/>
      <c r="KO3" s="1108"/>
      <c r="KP3" s="1108"/>
      <c r="KQ3" s="1108"/>
      <c r="KR3" s="1108"/>
      <c r="KS3" s="1108"/>
      <c r="KT3" s="1108"/>
      <c r="KU3" s="1108"/>
      <c r="KV3" s="1108"/>
      <c r="KW3" s="1108"/>
      <c r="KX3" s="1108"/>
      <c r="KY3" s="1108"/>
      <c r="KZ3" s="1108"/>
      <c r="LA3" s="1108"/>
      <c r="LB3" s="1108"/>
      <c r="LC3" s="1108"/>
      <c r="LD3" s="932"/>
      <c r="LE3" s="926"/>
      <c r="LG3" s="157"/>
      <c r="LH3" s="423"/>
      <c r="LI3" s="423"/>
      <c r="LJ3" s="423"/>
      <c r="LK3" s="157"/>
      <c r="LL3" s="224"/>
      <c r="LM3" s="224"/>
      <c r="LN3" s="224"/>
      <c r="LO3" s="224"/>
      <c r="LP3" s="224"/>
      <c r="LQ3" s="224"/>
      <c r="LR3" s="224"/>
      <c r="LS3" s="224"/>
      <c r="LT3" s="224"/>
      <c r="LU3" s="224"/>
      <c r="LV3" s="224"/>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691"/>
      <c r="MV3" s="691"/>
      <c r="MW3" s="691"/>
      <c r="MX3" s="691"/>
      <c r="MY3" s="691"/>
      <c r="MZ3" s="691"/>
      <c r="NA3" s="691"/>
      <c r="NB3" s="691"/>
      <c r="NC3" s="691"/>
      <c r="ND3" s="691"/>
      <c r="NE3" s="691"/>
      <c r="NF3" s="691"/>
      <c r="NG3" s="793"/>
      <c r="NH3" s="793"/>
      <c r="NI3" s="793"/>
      <c r="NJ3" s="793"/>
      <c r="NK3" s="793"/>
      <c r="NL3" s="793"/>
      <c r="NM3" s="793"/>
      <c r="NN3" s="793"/>
      <c r="NO3" s="793"/>
      <c r="NP3" s="793"/>
      <c r="NQ3" s="793"/>
      <c r="NR3" s="793"/>
      <c r="OE3" s="1036"/>
      <c r="OF3" s="1036"/>
      <c r="OG3" s="1036"/>
      <c r="OH3" s="1036"/>
      <c r="OI3" s="1036"/>
      <c r="OJ3" s="1036"/>
      <c r="OK3" s="1036"/>
      <c r="OL3" s="1036"/>
      <c r="OM3" s="1036"/>
      <c r="ON3" s="1036"/>
      <c r="OO3" s="1036"/>
      <c r="OP3" s="1036"/>
      <c r="OQ3" s="1036"/>
      <c r="OR3" s="1036"/>
      <c r="OS3" s="1036"/>
      <c r="OT3" s="1036"/>
      <c r="OU3" s="1036"/>
      <c r="OV3" s="1036"/>
      <c r="OW3" s="1036"/>
      <c r="OX3" s="1036"/>
      <c r="OY3" s="1036"/>
      <c r="OZ3" s="1036"/>
      <c r="PA3" s="1036"/>
      <c r="PB3" s="1036"/>
    </row>
    <row r="4" spans="1:430" s="38" customFormat="1" ht="13.5" hidden="1" customHeight="1" outlineLevel="2" thickBot="1" x14ac:dyDescent="0.3">
      <c r="A4" s="670"/>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1">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1">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1">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1">
        <f>SUM(BL4:BW4)</f>
        <v>12</v>
      </c>
      <c r="BY4" s="167"/>
      <c r="BZ4" s="786">
        <f t="shared" ref="BZ4:CK4" si="98">IF(BZ11&gt;0,1,)</f>
        <v>1</v>
      </c>
      <c r="CA4" s="786">
        <f t="shared" si="98"/>
        <v>1</v>
      </c>
      <c r="CB4" s="786">
        <f t="shared" si="98"/>
        <v>1</v>
      </c>
      <c r="CC4" s="786">
        <f t="shared" si="98"/>
        <v>1</v>
      </c>
      <c r="CD4" s="786">
        <f t="shared" si="98"/>
        <v>1</v>
      </c>
      <c r="CE4" s="786">
        <f t="shared" si="98"/>
        <v>1</v>
      </c>
      <c r="CF4" s="786">
        <f t="shared" si="98"/>
        <v>1</v>
      </c>
      <c r="CG4" s="786">
        <f t="shared" si="98"/>
        <v>1</v>
      </c>
      <c r="CH4" s="786">
        <f t="shared" si="98"/>
        <v>1</v>
      </c>
      <c r="CI4" s="786">
        <f t="shared" si="98"/>
        <v>1</v>
      </c>
      <c r="CJ4" s="786">
        <f t="shared" si="98"/>
        <v>1</v>
      </c>
      <c r="CK4" s="786">
        <f t="shared" si="98"/>
        <v>1</v>
      </c>
      <c r="CL4" s="221">
        <f>SUM(BZ4:CK4)</f>
        <v>12</v>
      </c>
      <c r="CM4" s="167"/>
      <c r="CN4" s="882">
        <f t="shared" ref="CN4:CY4" si="99">IF(CN11&gt;0,1,)</f>
        <v>1</v>
      </c>
      <c r="CO4" s="882">
        <f t="shared" si="99"/>
        <v>1</v>
      </c>
      <c r="CP4" s="882">
        <f t="shared" si="99"/>
        <v>1</v>
      </c>
      <c r="CQ4" s="882">
        <f t="shared" si="99"/>
        <v>1</v>
      </c>
      <c r="CR4" s="882">
        <f t="shared" si="99"/>
        <v>1</v>
      </c>
      <c r="CS4" s="882">
        <f t="shared" si="99"/>
        <v>1</v>
      </c>
      <c r="CT4" s="882">
        <f t="shared" si="99"/>
        <v>1</v>
      </c>
      <c r="CU4" s="882">
        <f t="shared" si="99"/>
        <v>1</v>
      </c>
      <c r="CV4" s="882">
        <f t="shared" si="99"/>
        <v>1</v>
      </c>
      <c r="CW4" s="882">
        <f t="shared" si="99"/>
        <v>1</v>
      </c>
      <c r="CX4" s="882">
        <f t="shared" si="99"/>
        <v>1</v>
      </c>
      <c r="CY4" s="882">
        <f t="shared" si="99"/>
        <v>1</v>
      </c>
      <c r="CZ4" s="221">
        <f>SUM(CN4:CY4)</f>
        <v>12</v>
      </c>
      <c r="DA4" s="167"/>
      <c r="DB4" s="933">
        <f t="shared" ref="DB4:DM4" si="100">IF(DB11&gt;0,1,)</f>
        <v>1</v>
      </c>
      <c r="DC4" s="933">
        <f t="shared" si="100"/>
        <v>1</v>
      </c>
      <c r="DD4" s="933">
        <f t="shared" si="100"/>
        <v>1</v>
      </c>
      <c r="DE4" s="933">
        <f t="shared" si="100"/>
        <v>1</v>
      </c>
      <c r="DF4" s="933">
        <f t="shared" si="100"/>
        <v>1</v>
      </c>
      <c r="DG4" s="933">
        <f t="shared" si="100"/>
        <v>1</v>
      </c>
      <c r="DH4" s="933">
        <f t="shared" si="100"/>
        <v>1</v>
      </c>
      <c r="DI4" s="933">
        <f t="shared" si="100"/>
        <v>1</v>
      </c>
      <c r="DJ4" s="933">
        <f t="shared" si="100"/>
        <v>1</v>
      </c>
      <c r="DK4" s="933">
        <f t="shared" si="100"/>
        <v>1</v>
      </c>
      <c r="DL4" s="933">
        <f t="shared" si="100"/>
        <v>1</v>
      </c>
      <c r="DM4" s="933">
        <f t="shared" si="100"/>
        <v>1</v>
      </c>
      <c r="DN4" s="221">
        <f>SUM(DB4:DM4)</f>
        <v>12</v>
      </c>
      <c r="DO4" s="167"/>
      <c r="DP4" s="1089">
        <f t="shared" ref="DP4:EA4" si="101">IF(DP11&gt;0,1,)</f>
        <v>1</v>
      </c>
      <c r="DQ4" s="1089">
        <f t="shared" si="101"/>
        <v>1</v>
      </c>
      <c r="DR4" s="1089">
        <f t="shared" si="101"/>
        <v>1</v>
      </c>
      <c r="DS4" s="1089">
        <f t="shared" si="101"/>
        <v>1</v>
      </c>
      <c r="DT4" s="1089">
        <f t="shared" si="101"/>
        <v>1</v>
      </c>
      <c r="DU4" s="1089">
        <f>IF(DU11&gt;0,1,)</f>
        <v>1</v>
      </c>
      <c r="DV4" s="1089">
        <f>IF(DV11&gt;0,1,)</f>
        <v>1</v>
      </c>
      <c r="DW4" s="1089">
        <f t="shared" si="101"/>
        <v>1</v>
      </c>
      <c r="DX4" s="1089">
        <f t="shared" si="101"/>
        <v>1</v>
      </c>
      <c r="DY4" s="1089">
        <f t="shared" si="101"/>
        <v>1</v>
      </c>
      <c r="DZ4" s="1089">
        <f t="shared" si="101"/>
        <v>1</v>
      </c>
      <c r="EA4" s="1089">
        <f t="shared" si="101"/>
        <v>1</v>
      </c>
      <c r="EB4" s="221">
        <f>SUM(DP4:EA4)</f>
        <v>12</v>
      </c>
      <c r="EC4" s="167"/>
      <c r="ED4" s="1102">
        <f t="shared" ref="ED4:EH4" si="102">IF(ED11&gt;0,1,)</f>
        <v>1</v>
      </c>
      <c r="EE4" s="1102">
        <f t="shared" si="102"/>
        <v>1</v>
      </c>
      <c r="EF4" s="1102">
        <f t="shared" si="102"/>
        <v>1</v>
      </c>
      <c r="EG4" s="1102">
        <f t="shared" si="102"/>
        <v>1</v>
      </c>
      <c r="EH4" s="1102">
        <f t="shared" si="102"/>
        <v>1</v>
      </c>
      <c r="EI4" s="1102">
        <f>IF(EI11&gt;0,1,)</f>
        <v>0</v>
      </c>
      <c r="EJ4" s="1102">
        <f>IF(EJ11&gt;0,1,)</f>
        <v>0</v>
      </c>
      <c r="EK4" s="1102">
        <f t="shared" ref="EK4:EO4" si="103">IF(EK11&gt;0,1,)</f>
        <v>0</v>
      </c>
      <c r="EL4" s="1102">
        <f t="shared" si="103"/>
        <v>0</v>
      </c>
      <c r="EM4" s="1102">
        <f t="shared" si="103"/>
        <v>0</v>
      </c>
      <c r="EN4" s="1102">
        <f t="shared" si="103"/>
        <v>0</v>
      </c>
      <c r="EO4" s="1102">
        <f t="shared" si="103"/>
        <v>0</v>
      </c>
      <c r="EP4" s="221">
        <f>SUM(ED4:EO4)</f>
        <v>5</v>
      </c>
      <c r="EQ4" s="167"/>
      <c r="ER4" s="427"/>
      <c r="ES4" s="426"/>
      <c r="ET4" s="427"/>
      <c r="EU4" s="426"/>
      <c r="EV4" s="427"/>
      <c r="EW4" s="426"/>
      <c r="EX4" s="427"/>
      <c r="EY4" s="426"/>
      <c r="EZ4" s="427"/>
      <c r="FA4" s="426"/>
      <c r="FB4" s="427"/>
      <c r="FC4" s="426"/>
      <c r="FD4" s="427"/>
      <c r="FE4" s="426"/>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790"/>
      <c r="GO4" s="791"/>
      <c r="GP4" s="790"/>
      <c r="GQ4" s="791"/>
      <c r="GR4" s="790"/>
      <c r="GS4" s="791"/>
      <c r="GT4" s="790"/>
      <c r="GU4" s="791"/>
      <c r="GV4" s="790"/>
      <c r="GW4" s="791"/>
      <c r="GX4" s="790"/>
      <c r="GY4" s="791"/>
      <c r="GZ4" s="790"/>
      <c r="HA4" s="791"/>
      <c r="HB4" s="790"/>
      <c r="HC4" s="791"/>
      <c r="HD4" s="790"/>
      <c r="HE4" s="791"/>
      <c r="HF4" s="790"/>
      <c r="HG4" s="791"/>
      <c r="HH4" s="790"/>
      <c r="HI4" s="791"/>
      <c r="HJ4" s="790"/>
      <c r="HK4" s="791"/>
      <c r="HL4" s="878"/>
      <c r="HM4" s="879"/>
      <c r="HN4" s="878"/>
      <c r="HO4" s="879"/>
      <c r="HP4" s="878"/>
      <c r="HQ4" s="879"/>
      <c r="HR4" s="878"/>
      <c r="HS4" s="879"/>
      <c r="HT4" s="878"/>
      <c r="HU4" s="879"/>
      <c r="HV4" s="878"/>
      <c r="HW4" s="879"/>
      <c r="HX4" s="878"/>
      <c r="HY4" s="879"/>
      <c r="HZ4" s="878"/>
      <c r="IA4" s="879"/>
      <c r="IB4" s="878"/>
      <c r="IC4" s="879"/>
      <c r="ID4" s="878"/>
      <c r="IE4" s="879"/>
      <c r="IF4" s="878"/>
      <c r="IG4" s="879"/>
      <c r="IH4" s="878"/>
      <c r="II4" s="879"/>
      <c r="IJ4" s="930"/>
      <c r="IK4" s="927"/>
      <c r="IL4" s="930"/>
      <c r="IM4" s="927"/>
      <c r="IN4" s="930"/>
      <c r="IO4" s="927"/>
      <c r="IP4" s="930"/>
      <c r="IQ4" s="927"/>
      <c r="IR4" s="930"/>
      <c r="IS4" s="927"/>
      <c r="IT4" s="930"/>
      <c r="IU4" s="927"/>
      <c r="IV4" s="930"/>
      <c r="IW4" s="927"/>
      <c r="IX4" s="930"/>
      <c r="IY4" s="927"/>
      <c r="IZ4" s="930"/>
      <c r="JA4" s="927"/>
      <c r="JB4" s="930"/>
      <c r="JC4" s="927"/>
      <c r="JD4" s="930"/>
      <c r="JE4" s="927"/>
      <c r="JF4" s="930"/>
      <c r="JG4" s="927"/>
      <c r="JH4" s="1091"/>
      <c r="JI4" s="1091"/>
      <c r="JJ4" s="1091"/>
      <c r="JK4" s="1091"/>
      <c r="JL4" s="1091"/>
      <c r="JM4" s="1091"/>
      <c r="JN4" s="1091"/>
      <c r="JO4" s="1091"/>
      <c r="JP4" s="1091"/>
      <c r="JQ4" s="1091"/>
      <c r="JR4" s="1091"/>
      <c r="JS4" s="1091"/>
      <c r="JT4" s="1091"/>
      <c r="JU4" s="1091"/>
      <c r="JV4" s="1091"/>
      <c r="JW4" s="1091"/>
      <c r="JX4" s="1091"/>
      <c r="JY4" s="1091"/>
      <c r="JZ4" s="1091"/>
      <c r="KA4" s="1091"/>
      <c r="KB4" s="1091"/>
      <c r="KC4" s="1091"/>
      <c r="KD4" s="1091"/>
      <c r="KE4" s="1091"/>
      <c r="KF4" s="1109"/>
      <c r="KG4" s="1109"/>
      <c r="KH4" s="1109"/>
      <c r="KI4" s="1109"/>
      <c r="KJ4" s="1109"/>
      <c r="KK4" s="1109"/>
      <c r="KL4" s="1109"/>
      <c r="KM4" s="1109"/>
      <c r="KN4" s="1109"/>
      <c r="KO4" s="1109"/>
      <c r="KP4" s="1109"/>
      <c r="KQ4" s="1109"/>
      <c r="KR4" s="1109"/>
      <c r="KS4" s="1109"/>
      <c r="KT4" s="1109"/>
      <c r="KU4" s="1109"/>
      <c r="KV4" s="1109"/>
      <c r="KW4" s="1109"/>
      <c r="KX4" s="1109"/>
      <c r="KY4" s="1109"/>
      <c r="KZ4" s="1109"/>
      <c r="LA4" s="1109"/>
      <c r="LB4" s="1109"/>
      <c r="LC4" s="1109"/>
      <c r="LD4" s="933"/>
      <c r="LE4" s="927"/>
      <c r="LG4" s="158"/>
      <c r="LH4" s="426"/>
      <c r="LI4" s="426"/>
      <c r="LJ4" s="426"/>
      <c r="LK4" s="158"/>
      <c r="LL4" s="226"/>
      <c r="LM4" s="226"/>
      <c r="LN4" s="226"/>
      <c r="LO4" s="226"/>
      <c r="LP4" s="226"/>
      <c r="LQ4" s="226"/>
      <c r="LR4" s="226"/>
      <c r="LS4" s="226"/>
      <c r="LT4" s="226"/>
      <c r="LU4" s="226"/>
      <c r="LV4" s="226"/>
      <c r="LW4" s="227"/>
      <c r="LX4" s="227"/>
      <c r="LY4" s="227"/>
      <c r="LZ4" s="227"/>
      <c r="MA4" s="227"/>
      <c r="MB4" s="227"/>
      <c r="MC4" s="227"/>
      <c r="MD4" s="227"/>
      <c r="ME4" s="227"/>
      <c r="MF4" s="227"/>
      <c r="MG4" s="227"/>
      <c r="MH4" s="227"/>
      <c r="MI4" s="227"/>
      <c r="MJ4" s="227"/>
      <c r="MK4" s="227"/>
      <c r="ML4" s="227"/>
      <c r="MM4" s="227"/>
      <c r="MN4" s="227"/>
      <c r="MO4" s="227"/>
      <c r="MP4" s="227"/>
      <c r="MQ4" s="227"/>
      <c r="MR4" s="227"/>
      <c r="MS4" s="227"/>
      <c r="MT4" s="227"/>
      <c r="MU4" s="692"/>
      <c r="MV4" s="692"/>
      <c r="MW4" s="692"/>
      <c r="MX4" s="692"/>
      <c r="MY4" s="692"/>
      <c r="MZ4" s="692"/>
      <c r="NA4" s="692"/>
      <c r="NB4" s="692"/>
      <c r="NC4" s="692"/>
      <c r="ND4" s="692"/>
      <c r="NE4" s="692"/>
      <c r="NF4" s="692"/>
      <c r="NG4" s="794"/>
      <c r="NH4" s="794"/>
      <c r="NI4" s="794"/>
      <c r="NJ4" s="794"/>
      <c r="NK4" s="794"/>
      <c r="NL4" s="794"/>
      <c r="NM4" s="794"/>
      <c r="NN4" s="794"/>
      <c r="NO4" s="794"/>
      <c r="NP4" s="794"/>
      <c r="NQ4" s="794"/>
      <c r="NR4" s="794"/>
      <c r="OE4" s="1037"/>
      <c r="OF4" s="1037"/>
      <c r="OG4" s="1037"/>
      <c r="OH4" s="1037"/>
      <c r="OI4" s="1037"/>
      <c r="OJ4" s="1037"/>
      <c r="OK4" s="1037"/>
      <c r="OL4" s="1037"/>
      <c r="OM4" s="1037"/>
      <c r="ON4" s="1037"/>
      <c r="OO4" s="1037"/>
      <c r="OP4" s="1037"/>
      <c r="OQ4" s="1037"/>
      <c r="OR4" s="1037"/>
      <c r="OS4" s="1037"/>
      <c r="OT4" s="1037"/>
      <c r="OU4" s="1037"/>
      <c r="OV4" s="1037"/>
      <c r="OW4" s="1037"/>
      <c r="OX4" s="1037"/>
      <c r="OY4" s="1037"/>
      <c r="OZ4" s="1037"/>
      <c r="PA4" s="1037"/>
      <c r="PB4" s="1037"/>
    </row>
    <row r="5" spans="1:430" s="44" customFormat="1" ht="13.5" hidden="1" customHeight="1" outlineLevel="1" collapsed="1" x14ac:dyDescent="0.25">
      <c r="A5" s="671"/>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5">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5">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5">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5">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5">
        <f>5+4+2+19</f>
        <v>30</v>
      </c>
      <c r="EE5" s="56">
        <f>5+6</f>
        <v>11</v>
      </c>
      <c r="EF5" s="43">
        <f>5+2+40</f>
        <v>47</v>
      </c>
      <c r="EG5" s="56">
        <f>4+1+41</f>
        <v>46</v>
      </c>
      <c r="EH5" s="43">
        <v>10</v>
      </c>
      <c r="EI5" s="56"/>
      <c r="EJ5" s="43"/>
      <c r="EK5" s="56"/>
      <c r="EL5" s="43"/>
      <c r="EM5" s="56"/>
      <c r="EN5" s="43"/>
      <c r="EO5" s="56"/>
      <c r="EP5" s="168">
        <f>SUM(ED5:EO5)</f>
        <v>144</v>
      </c>
      <c r="EQ5" s="171">
        <f>SUM(ED5:EO5)/$EP$4</f>
        <v>28.8</v>
      </c>
      <c r="ER5" s="113">
        <f>AX5-AU5</f>
        <v>-5</v>
      </c>
      <c r="ES5" s="367">
        <f>ER5/AU5</f>
        <v>-0.15625</v>
      </c>
      <c r="ET5" s="113">
        <f>AY5-AX5</f>
        <v>-5</v>
      </c>
      <c r="EU5" s="367">
        <f>ET5/AX5</f>
        <v>-0.18518518518518517</v>
      </c>
      <c r="EV5" s="113">
        <f>AZ5-AY5</f>
        <v>46</v>
      </c>
      <c r="EW5" s="367">
        <f>EV5/AY5</f>
        <v>2.0909090909090908</v>
      </c>
      <c r="EX5" s="113">
        <f>BA5-AZ5</f>
        <v>18</v>
      </c>
      <c r="EY5" s="367">
        <f>EX5/AZ5</f>
        <v>0.26470588235294118</v>
      </c>
      <c r="EZ5" s="113">
        <f>BB5-BA5</f>
        <v>-73</v>
      </c>
      <c r="FA5" s="367">
        <f>EZ5/BA5</f>
        <v>-0.84883720930232553</v>
      </c>
      <c r="FB5" s="113">
        <f>BC5-BB5</f>
        <v>29</v>
      </c>
      <c r="FC5" s="367">
        <f>FB5/BB5</f>
        <v>2.2307692307692308</v>
      </c>
      <c r="FD5" s="113">
        <f>BD5-BC5</f>
        <v>-15</v>
      </c>
      <c r="FE5" s="367">
        <f>FD5/BC5</f>
        <v>-0.35714285714285715</v>
      </c>
      <c r="FF5" s="113">
        <f>BE5-BD5</f>
        <v>-6</v>
      </c>
      <c r="FG5" s="367">
        <f>FF5/BD5</f>
        <v>-0.22222222222222221</v>
      </c>
      <c r="FH5" s="113">
        <f>BF5-BE5</f>
        <v>11</v>
      </c>
      <c r="FI5" s="367">
        <f>FH5/BE5</f>
        <v>0.52380952380952384</v>
      </c>
      <c r="FJ5" s="113">
        <f>BG5-BF5</f>
        <v>0</v>
      </c>
      <c r="FK5" s="367">
        <f>FJ5/BF5</f>
        <v>0</v>
      </c>
      <c r="FL5" s="113">
        <f>BH5-BG5</f>
        <v>-7</v>
      </c>
      <c r="FM5" s="367">
        <f>FL5/BG5</f>
        <v>-0.21875</v>
      </c>
      <c r="FN5" s="113">
        <f>BI5-BH5</f>
        <v>11</v>
      </c>
      <c r="FO5" s="367">
        <f>FN5/BH5</f>
        <v>0.44</v>
      </c>
      <c r="FP5" s="113">
        <f>BL5-BI5</f>
        <v>88</v>
      </c>
      <c r="FQ5" s="367">
        <f>FP5/BI5</f>
        <v>2.4444444444444446</v>
      </c>
      <c r="FR5" s="113">
        <f>BM5-BL5</f>
        <v>-92</v>
      </c>
      <c r="FS5" s="367">
        <f>FR5/BL5</f>
        <v>-0.74193548387096775</v>
      </c>
      <c r="FT5" s="113">
        <f>BN5-BM5</f>
        <v>42</v>
      </c>
      <c r="FU5" s="367">
        <f>FT5/BM5</f>
        <v>1.3125</v>
      </c>
      <c r="FV5" s="113">
        <f>BO5-BN5</f>
        <v>-49</v>
      </c>
      <c r="FW5" s="367">
        <f>FV5/BN5</f>
        <v>-0.66216216216216217</v>
      </c>
      <c r="FX5" s="113">
        <f>BP5-BO5</f>
        <v>-8</v>
      </c>
      <c r="FY5" s="367">
        <f>FX5/BO5</f>
        <v>-0.32</v>
      </c>
      <c r="FZ5" s="113">
        <f>BQ5-BP5</f>
        <v>29</v>
      </c>
      <c r="GA5" s="367">
        <f>FZ5/BP5</f>
        <v>1.7058823529411764</v>
      </c>
      <c r="GB5" s="113">
        <f>BR5-BQ5</f>
        <v>-27</v>
      </c>
      <c r="GC5" s="367">
        <f>GB5/BQ5</f>
        <v>-0.58695652173913049</v>
      </c>
      <c r="GD5" s="113">
        <f>BS5-BR5</f>
        <v>47</v>
      </c>
      <c r="GE5" s="367">
        <f>GD5/BR5</f>
        <v>2.4736842105263159</v>
      </c>
      <c r="GF5" s="113">
        <f>BT5-BS5</f>
        <v>90</v>
      </c>
      <c r="GG5" s="367">
        <f>GF5/BS5</f>
        <v>1.3636363636363635</v>
      </c>
      <c r="GH5" s="113">
        <f>BU5-BT5</f>
        <v>-139</v>
      </c>
      <c r="GI5" s="367">
        <f>GH5/BT5</f>
        <v>-0.89102564102564108</v>
      </c>
      <c r="GJ5" s="113">
        <f>BV5-BU5</f>
        <v>-11</v>
      </c>
      <c r="GK5" s="367">
        <f>GJ5/BU5</f>
        <v>-0.6470588235294118</v>
      </c>
      <c r="GL5" s="113">
        <f>BW5-BV5</f>
        <v>21</v>
      </c>
      <c r="GM5" s="367">
        <f>GL5/BV5</f>
        <v>3.5</v>
      </c>
      <c r="GN5" s="113">
        <f>BZ5-BW5</f>
        <v>-3</v>
      </c>
      <c r="GO5" s="367">
        <f>GN5/BW5</f>
        <v>-0.1111111111111111</v>
      </c>
      <c r="GP5" s="113">
        <f>CA5-BZ5</f>
        <v>7</v>
      </c>
      <c r="GQ5" s="367">
        <f>GP5/BZ5</f>
        <v>0.29166666666666669</v>
      </c>
      <c r="GR5" s="113">
        <f>CB5-CA5</f>
        <v>-3</v>
      </c>
      <c r="GS5" s="367">
        <f>GR5/CA5</f>
        <v>-9.6774193548387094E-2</v>
      </c>
      <c r="GT5" s="113">
        <f>CC5-CB5</f>
        <v>-3</v>
      </c>
      <c r="GU5" s="367">
        <f>GT5/CB5</f>
        <v>-0.10714285714285714</v>
      </c>
      <c r="GV5" s="113">
        <f>CD5-CC5</f>
        <v>140</v>
      </c>
      <c r="GW5" s="367">
        <f>GV5/CC5</f>
        <v>5.6</v>
      </c>
      <c r="GX5" s="113">
        <f>CE5-CD5</f>
        <v>-111</v>
      </c>
      <c r="GY5" s="367">
        <f>GX5/CD5</f>
        <v>-0.67272727272727273</v>
      </c>
      <c r="GZ5" s="113">
        <f>CF5-CE5</f>
        <v>-43</v>
      </c>
      <c r="HA5" s="367">
        <f>GZ5/CE5</f>
        <v>-0.79629629629629628</v>
      </c>
      <c r="HB5" s="113">
        <f>CG5-CF5</f>
        <v>25</v>
      </c>
      <c r="HC5" s="367">
        <f>HB5/CF5</f>
        <v>2.2727272727272729</v>
      </c>
      <c r="HD5" s="113">
        <f>CH5-CG5</f>
        <v>12</v>
      </c>
      <c r="HE5" s="367">
        <f>HD5/CG5</f>
        <v>0.33333333333333331</v>
      </c>
      <c r="HF5" s="113">
        <f>CI5-CH5</f>
        <v>-4</v>
      </c>
      <c r="HG5" s="367">
        <f>HF5/CH5</f>
        <v>-8.3333333333333329E-2</v>
      </c>
      <c r="HH5" s="113">
        <f>CJ5-CI5</f>
        <v>-20</v>
      </c>
      <c r="HI5" s="367">
        <f>HH5/CI5</f>
        <v>-0.45454545454545453</v>
      </c>
      <c r="HJ5" s="113">
        <f>CK5-CJ5</f>
        <v>27</v>
      </c>
      <c r="HK5" s="367">
        <f>HJ5/CJ5</f>
        <v>1.125</v>
      </c>
      <c r="HL5" s="113">
        <f>CN5-CK5</f>
        <v>13</v>
      </c>
      <c r="HM5" s="367">
        <f>HL5/CK5</f>
        <v>0.25490196078431371</v>
      </c>
      <c r="HN5" s="113">
        <f>CO5-CN5</f>
        <v>-15</v>
      </c>
      <c r="HO5" s="367">
        <f>HN5/CN5</f>
        <v>-0.234375</v>
      </c>
      <c r="HP5" s="113">
        <f>CP5-CO5</f>
        <v>-12</v>
      </c>
      <c r="HQ5" s="367">
        <f>HP5/CO5</f>
        <v>-0.24489795918367346</v>
      </c>
      <c r="HR5" s="113">
        <f>CQ5-CP5</f>
        <v>5</v>
      </c>
      <c r="HS5" s="367">
        <f>HR5/CP5</f>
        <v>0.13513513513513514</v>
      </c>
      <c r="HT5" s="113">
        <f>CR5-CQ5</f>
        <v>-7</v>
      </c>
      <c r="HU5" s="367">
        <f>HT5/CQ5</f>
        <v>-0.16666666666666666</v>
      </c>
      <c r="HV5" s="113">
        <f>CS5-CR5</f>
        <v>23</v>
      </c>
      <c r="HW5" s="367">
        <f>HV5/CR5</f>
        <v>0.65714285714285714</v>
      </c>
      <c r="HX5" s="113">
        <f>CT5-CS5</f>
        <v>-47</v>
      </c>
      <c r="HY5" s="367">
        <f>HX5/CS5</f>
        <v>-0.81034482758620685</v>
      </c>
      <c r="HZ5" s="113">
        <f>CU5-CT5</f>
        <v>91</v>
      </c>
      <c r="IA5" s="367">
        <f>HZ5/CT5</f>
        <v>8.2727272727272734</v>
      </c>
      <c r="IB5" s="113">
        <f>CV5-CU5</f>
        <v>-84</v>
      </c>
      <c r="IC5" s="367">
        <f>IB5/CU5</f>
        <v>-0.82352941176470584</v>
      </c>
      <c r="ID5" s="113">
        <f>CW5-CV5</f>
        <v>13</v>
      </c>
      <c r="IE5" s="367">
        <f>ID5/CV5</f>
        <v>0.72222222222222221</v>
      </c>
      <c r="IF5" s="113">
        <f>CX5-CW5</f>
        <v>16</v>
      </c>
      <c r="IG5" s="367">
        <f>IF5/CW5</f>
        <v>0.5161290322580645</v>
      </c>
      <c r="IH5" s="113">
        <f>CY5-CX5</f>
        <v>-20</v>
      </c>
      <c r="II5" s="367">
        <f>IH5/CX5</f>
        <v>-0.42553191489361702</v>
      </c>
      <c r="IJ5" s="113">
        <f>DB5-CY5</f>
        <v>12</v>
      </c>
      <c r="IK5" s="367">
        <f>IJ5/CY5</f>
        <v>0.44444444444444442</v>
      </c>
      <c r="IL5" s="113">
        <f>DC5-DB5</f>
        <v>3</v>
      </c>
      <c r="IM5" s="367">
        <f>IL5/DB5</f>
        <v>7.6923076923076927E-2</v>
      </c>
      <c r="IN5" s="113">
        <f>DD5-DC5</f>
        <v>4</v>
      </c>
      <c r="IO5" s="367">
        <f>IN5/DD5</f>
        <v>8.6956521739130432E-2</v>
      </c>
      <c r="IP5" s="113">
        <f>DE5-DD5</f>
        <v>-5</v>
      </c>
      <c r="IQ5" s="367">
        <f>IP5/DD5</f>
        <v>-0.10869565217391304</v>
      </c>
      <c r="IR5" s="113">
        <f>DF5-DE5</f>
        <v>-12</v>
      </c>
      <c r="IS5" s="367">
        <f>IR5/DO5</f>
        <v>-0.30573248407643311</v>
      </c>
      <c r="IT5" s="113">
        <f>DG5-DF5</f>
        <v>10</v>
      </c>
      <c r="IU5" s="367">
        <f>IT5/DF5</f>
        <v>0.34482758620689657</v>
      </c>
      <c r="IV5" s="113">
        <f>DH5-DG5</f>
        <v>9</v>
      </c>
      <c r="IW5" s="367">
        <f>IV5/DG5</f>
        <v>0.23076923076923078</v>
      </c>
      <c r="IX5" s="113">
        <f>DI5-DH5</f>
        <v>-13</v>
      </c>
      <c r="IY5" s="367">
        <f>IX5/DH5</f>
        <v>-0.27083333333333331</v>
      </c>
      <c r="IZ5" s="113">
        <f>DJ5-DI5</f>
        <v>-12</v>
      </c>
      <c r="JA5" s="367">
        <f>IZ5/DI5</f>
        <v>-0.34285714285714286</v>
      </c>
      <c r="JB5" s="113">
        <f>DK5-DJ5</f>
        <v>33</v>
      </c>
      <c r="JC5" s="367">
        <f>JB5/DJ5</f>
        <v>1.4347826086956521</v>
      </c>
      <c r="JD5" s="113">
        <f>DL5-DK5</f>
        <v>-23</v>
      </c>
      <c r="JE5" s="367">
        <f>JD5/DK5</f>
        <v>-0.4107142857142857</v>
      </c>
      <c r="JF5" s="113">
        <f>DM5-DL5</f>
        <v>7</v>
      </c>
      <c r="JG5" s="367">
        <f>JF5/DL5</f>
        <v>0.21212121212121213</v>
      </c>
      <c r="JH5" s="377">
        <f>DP5-DM5</f>
        <v>4</v>
      </c>
      <c r="JI5" s="367">
        <f>JH5/DM5</f>
        <v>0.1</v>
      </c>
      <c r="JJ5" s="377">
        <f>DQ5-DP5</f>
        <v>2</v>
      </c>
      <c r="JK5" s="367">
        <f>JJ5/DP5</f>
        <v>4.5454545454545456E-2</v>
      </c>
      <c r="JL5" s="377">
        <f>DR5-DQ5</f>
        <v>50</v>
      </c>
      <c r="JM5" s="367">
        <f>JL5/DQ5</f>
        <v>1.0869565217391304</v>
      </c>
      <c r="JN5" s="377">
        <f>DS5-DR5</f>
        <v>-32</v>
      </c>
      <c r="JO5" s="367">
        <f>JN5/DR5</f>
        <v>-0.33333333333333331</v>
      </c>
      <c r="JP5" s="377">
        <f>DT5-DS5</f>
        <v>2</v>
      </c>
      <c r="JQ5" s="367">
        <f>JP5/DS5</f>
        <v>3.125E-2</v>
      </c>
      <c r="JR5" s="377">
        <f>DU5-DT5</f>
        <v>-13</v>
      </c>
      <c r="JS5" s="367">
        <f>JR5/DT5</f>
        <v>-0.19696969696969696</v>
      </c>
      <c r="JT5" s="377">
        <f>DV5-DU5</f>
        <v>-14</v>
      </c>
      <c r="JU5" s="367">
        <f>JT5/DU5</f>
        <v>-0.26415094339622641</v>
      </c>
      <c r="JV5" s="377">
        <f>DW5-DV5</f>
        <v>-4</v>
      </c>
      <c r="JW5" s="367">
        <f>JV5/DV5</f>
        <v>-0.10256410256410256</v>
      </c>
      <c r="JX5" s="377">
        <f>DX5-DW5</f>
        <v>12</v>
      </c>
      <c r="JY5" s="367">
        <f>JX5/DW5</f>
        <v>0.34285714285714286</v>
      </c>
      <c r="JZ5" s="377">
        <f>DY5-DX5</f>
        <v>-27</v>
      </c>
      <c r="KA5" s="367">
        <f>JZ5/DX5</f>
        <v>-0.57446808510638303</v>
      </c>
      <c r="KB5" s="377">
        <f>DZ5-DY5</f>
        <v>11</v>
      </c>
      <c r="KC5" s="367">
        <f>KB5/DY5</f>
        <v>0.55000000000000004</v>
      </c>
      <c r="KD5" s="377">
        <f>EA5-DZ5</f>
        <v>-6</v>
      </c>
      <c r="KE5" s="367">
        <f>KD5/DZ5</f>
        <v>-0.19354838709677419</v>
      </c>
      <c r="KF5" s="1117">
        <f>ED5-EA5</f>
        <v>5</v>
      </c>
      <c r="KG5" s="603">
        <f>KF5/EA5</f>
        <v>0.2</v>
      </c>
      <c r="KH5" s="1117">
        <f>EE5-ED5</f>
        <v>-19</v>
      </c>
      <c r="KI5" s="603">
        <f>KH5/ED5</f>
        <v>-0.6333333333333333</v>
      </c>
      <c r="KJ5" s="1117">
        <f>EF5-EE5</f>
        <v>36</v>
      </c>
      <c r="KK5" s="603">
        <f>KJ5/EE5</f>
        <v>3.2727272727272729</v>
      </c>
      <c r="KL5" s="1117">
        <f>EG5-EF5</f>
        <v>-1</v>
      </c>
      <c r="KM5" s="603">
        <f>KL5/EF5</f>
        <v>-2.1276595744680851E-2</v>
      </c>
      <c r="KN5" s="1117">
        <f>EH5-EG5</f>
        <v>-36</v>
      </c>
      <c r="KO5" s="603">
        <f>KN5/EG5</f>
        <v>-0.78260869565217395</v>
      </c>
      <c r="KP5" s="1117">
        <f>EI5-EH5</f>
        <v>-10</v>
      </c>
      <c r="KQ5" s="603">
        <f>KP5/EH5</f>
        <v>-1</v>
      </c>
      <c r="KR5" s="1117">
        <f>EJ5-EI5</f>
        <v>0</v>
      </c>
      <c r="KS5" s="367" t="e">
        <f>KR5/EI5</f>
        <v>#DIV/0!</v>
      </c>
      <c r="KT5" s="1117">
        <f>EK5-EJ5</f>
        <v>0</v>
      </c>
      <c r="KU5" s="367" t="e">
        <f>KT5/EJ5</f>
        <v>#DIV/0!</v>
      </c>
      <c r="KV5" s="1117">
        <f>EL5-EK5</f>
        <v>0</v>
      </c>
      <c r="KW5" s="367" t="e">
        <f>KV5/EK5</f>
        <v>#DIV/0!</v>
      </c>
      <c r="KX5" s="1117">
        <f>EM5-EL5</f>
        <v>0</v>
      </c>
      <c r="KY5" s="1118" t="e">
        <f>KX5/EL5</f>
        <v>#DIV/0!</v>
      </c>
      <c r="KZ5" s="1117">
        <f>EN5-EM5</f>
        <v>0</v>
      </c>
      <c r="LA5" s="1118" t="e">
        <f>KZ5/EM5</f>
        <v>#DIV/0!</v>
      </c>
      <c r="LB5" s="1117">
        <f>EO5-EN5</f>
        <v>0</v>
      </c>
      <c r="LC5" s="1118" t="e">
        <f>LB5/EN5</f>
        <v>#DIV/0!</v>
      </c>
      <c r="LD5" s="845">
        <f>DT5</f>
        <v>66</v>
      </c>
      <c r="LE5" s="1148">
        <f>EH5</f>
        <v>10</v>
      </c>
      <c r="LF5" s="113">
        <f>LE5-LD5</f>
        <v>-56</v>
      </c>
      <c r="LG5" s="100">
        <f>IF(ISERROR(LF5/LD5),0,LF5/LD5)</f>
        <v>-0.84848484848484851</v>
      </c>
      <c r="LH5" s="377"/>
      <c r="LI5" s="377"/>
      <c r="LJ5" s="377"/>
      <c r="LL5" s="228"/>
      <c r="LM5" s="228"/>
      <c r="LN5" s="228"/>
      <c r="LO5" s="228"/>
      <c r="LP5" s="228"/>
      <c r="LQ5" s="228"/>
      <c r="LR5" s="228"/>
      <c r="LS5" s="228"/>
      <c r="LT5" s="228"/>
      <c r="LU5" s="228"/>
      <c r="LV5" s="228"/>
      <c r="LW5" s="229"/>
      <c r="LX5" s="229"/>
      <c r="LY5" s="229"/>
      <c r="LZ5" s="229"/>
      <c r="MA5" s="229"/>
      <c r="MB5" s="229"/>
      <c r="MC5" s="229"/>
      <c r="MD5" s="229"/>
      <c r="ME5" s="229"/>
      <c r="MF5" s="229"/>
      <c r="MG5" s="229"/>
      <c r="MH5" s="229"/>
      <c r="MI5" s="229"/>
      <c r="MJ5" s="229"/>
      <c r="MK5" s="229"/>
      <c r="ML5" s="229"/>
      <c r="MM5" s="229"/>
      <c r="MN5" s="229"/>
      <c r="MO5" s="229"/>
      <c r="MP5" s="229"/>
      <c r="MQ5" s="229"/>
      <c r="MR5" s="229"/>
      <c r="MS5" s="229"/>
      <c r="MT5" s="229"/>
      <c r="MU5" s="693"/>
      <c r="MV5" s="693"/>
      <c r="MW5" s="693"/>
      <c r="MX5" s="693"/>
      <c r="MY5" s="693"/>
      <c r="MZ5" s="693"/>
      <c r="NA5" s="693"/>
      <c r="NB5" s="693"/>
      <c r="NC5" s="693"/>
      <c r="ND5" s="693"/>
      <c r="NE5" s="693"/>
      <c r="NF5" s="693"/>
      <c r="NG5" s="795"/>
      <c r="NH5" s="795"/>
      <c r="NI5" s="795"/>
      <c r="NJ5" s="795"/>
      <c r="NK5" s="795"/>
      <c r="NL5" s="795"/>
      <c r="NM5" s="795"/>
      <c r="NN5" s="795"/>
      <c r="NO5" s="795"/>
      <c r="NP5" s="795"/>
      <c r="NQ5" s="795"/>
      <c r="NR5" s="795"/>
    </row>
    <row r="6" spans="1:430" s="9" customFormat="1" ht="13.5" hidden="1" customHeight="1" outlineLevel="1" x14ac:dyDescent="0.25">
      <c r="A6" s="672"/>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7">
        <v>1474</v>
      </c>
      <c r="DS6" s="1098">
        <v>2136</v>
      </c>
      <c r="DT6" s="1097">
        <v>1533</v>
      </c>
      <c r="DU6" s="1098">
        <v>1358</v>
      </c>
      <c r="DV6" s="1097">
        <v>2579</v>
      </c>
      <c r="DW6" s="1098">
        <v>2301</v>
      </c>
      <c r="DX6" s="1097">
        <v>1873</v>
      </c>
      <c r="DY6" s="1098">
        <v>1955</v>
      </c>
      <c r="DZ6" s="1097">
        <v>1713</v>
      </c>
      <c r="EA6" s="1098">
        <v>1610</v>
      </c>
      <c r="EB6" s="172">
        <f>SUM(DP6:EA6)</f>
        <v>22283</v>
      </c>
      <c r="EC6" s="172">
        <f>SUM(DP6:EA6)/$EB$4</f>
        <v>1856.9166666666667</v>
      </c>
      <c r="ED6" s="1097">
        <v>1966</v>
      </c>
      <c r="EE6" s="1098">
        <v>1672</v>
      </c>
      <c r="EF6" s="1097">
        <v>1535</v>
      </c>
      <c r="EG6" s="1098">
        <v>1783</v>
      </c>
      <c r="EH6" s="1097">
        <v>1751</v>
      </c>
      <c r="EI6" s="1098"/>
      <c r="EJ6" s="1097"/>
      <c r="EK6" s="1098"/>
      <c r="EL6" s="1097"/>
      <c r="EM6" s="1098"/>
      <c r="EN6" s="1097"/>
      <c r="EO6" s="1098"/>
      <c r="EP6" s="172">
        <f>SUM(ED6:EO6)</f>
        <v>8707</v>
      </c>
      <c r="EQ6" s="172">
        <f>SUM(ED6:EO6)/$EP$4</f>
        <v>1741.4</v>
      </c>
      <c r="ER6" s="113">
        <f>AX6-AU6</f>
        <v>-172</v>
      </c>
      <c r="ES6" s="367">
        <f>ER6/AU6</f>
        <v>-5.6319580877537655E-2</v>
      </c>
      <c r="ET6" s="113">
        <f>AY6-AX6</f>
        <v>36</v>
      </c>
      <c r="EU6" s="367">
        <f>ET6/AX6</f>
        <v>1.2491325468424705E-2</v>
      </c>
      <c r="EV6" s="113">
        <f>AZ6-AY6</f>
        <v>973</v>
      </c>
      <c r="EW6" s="367">
        <f>EV6/AY6</f>
        <v>0.33344756682659354</v>
      </c>
      <c r="EX6" s="113">
        <f>BA6-AZ6</f>
        <v>3389</v>
      </c>
      <c r="EY6" s="367">
        <f>EX6/AZ6</f>
        <v>0.87098432279619631</v>
      </c>
      <c r="EZ6" s="113">
        <f>BB6-BA6</f>
        <v>-3642</v>
      </c>
      <c r="FA6" s="367">
        <f>EZ6/BA6</f>
        <v>-0.50027472527472527</v>
      </c>
      <c r="FB6" s="113">
        <f>BC6-BB6</f>
        <v>-105</v>
      </c>
      <c r="FC6" s="367">
        <f>FB6/BB6</f>
        <v>-2.8862012094557448E-2</v>
      </c>
      <c r="FD6" s="113">
        <f>BD6-BC6</f>
        <v>971</v>
      </c>
      <c r="FE6" s="367">
        <f>FD6/BC6</f>
        <v>0.27483724879705634</v>
      </c>
      <c r="FF6" s="113">
        <f>BE6-BD6</f>
        <v>-1776</v>
      </c>
      <c r="FG6" s="367">
        <f>FF6/BD6</f>
        <v>-0.39431616341030196</v>
      </c>
      <c r="FH6" s="113">
        <f>BF6-BE6</f>
        <v>88</v>
      </c>
      <c r="FI6" s="367">
        <f>FH6/BE6</f>
        <v>3.2258064516129031E-2</v>
      </c>
      <c r="FJ6" s="113">
        <f>BG6-BF6</f>
        <v>-120</v>
      </c>
      <c r="FK6" s="367">
        <f>FJ6/BF6</f>
        <v>-4.261363636363636E-2</v>
      </c>
      <c r="FL6" s="113">
        <f>BH6-BG6</f>
        <v>-49</v>
      </c>
      <c r="FM6" s="367">
        <f>FL6/BG6</f>
        <v>-1.8175074183976261E-2</v>
      </c>
      <c r="FN6" s="113">
        <f>BI6-BH6</f>
        <v>177</v>
      </c>
      <c r="FO6" s="367">
        <f>FN6/BH6</f>
        <v>6.6868152625613908E-2</v>
      </c>
      <c r="FP6" s="113">
        <f>BL6-BI6</f>
        <v>167</v>
      </c>
      <c r="FQ6" s="367">
        <f>FP6/BI6</f>
        <v>5.9135977337110485E-2</v>
      </c>
      <c r="FR6" s="113">
        <f>BM6-BL6</f>
        <v>-128</v>
      </c>
      <c r="FS6" s="367">
        <f>FR6/BL6</f>
        <v>-4.2795051822133064E-2</v>
      </c>
      <c r="FT6" s="113">
        <f>BN6-BM6</f>
        <v>321</v>
      </c>
      <c r="FU6" s="367">
        <f>FT6/BM6</f>
        <v>0.11212015368494586</v>
      </c>
      <c r="FV6" s="113">
        <f>BO6-BN6</f>
        <v>5210</v>
      </c>
      <c r="FW6" s="367">
        <f>FV6/BN6</f>
        <v>1.6363065326633166</v>
      </c>
      <c r="FX6" s="113">
        <f>BP6-BO6</f>
        <v>-5681</v>
      </c>
      <c r="FY6" s="367">
        <f>FX6/BO6</f>
        <v>-0.6767929473433405</v>
      </c>
      <c r="FZ6" s="113">
        <f>BQ6-BP6</f>
        <v>180</v>
      </c>
      <c r="GA6" s="367">
        <f>FZ6/BP6</f>
        <v>6.6347217102838182E-2</v>
      </c>
      <c r="GB6" s="113">
        <f>BR6-BQ6</f>
        <v>721</v>
      </c>
      <c r="GC6" s="367">
        <f>GB6/BQ6</f>
        <v>0.24922226062910474</v>
      </c>
      <c r="GD6" s="113">
        <f>BS6-BR6</f>
        <v>-778</v>
      </c>
      <c r="GE6" s="367">
        <f>GD6/BR6</f>
        <v>-0.21527393469839512</v>
      </c>
      <c r="GF6" s="113">
        <f>BT6-BS6</f>
        <v>247</v>
      </c>
      <c r="GG6" s="367">
        <f>GF6/BS6</f>
        <v>8.7094499294781386E-2</v>
      </c>
      <c r="GH6" s="113">
        <f>BU6-BT6</f>
        <v>724</v>
      </c>
      <c r="GI6" s="367">
        <f>GH6/BT6</f>
        <v>0.23483619850794679</v>
      </c>
      <c r="GJ6" s="113">
        <f>BV6-BU6</f>
        <v>-1232</v>
      </c>
      <c r="GK6" s="367">
        <f>GJ6/BU6</f>
        <v>-0.32361439453638036</v>
      </c>
      <c r="GL6" s="113">
        <f>BW6-BV6</f>
        <v>-87</v>
      </c>
      <c r="GM6" s="367">
        <f>GL6/BV6</f>
        <v>-3.3786407766990288E-2</v>
      </c>
      <c r="GN6" s="113">
        <f>BZ6-BW6</f>
        <v>-80</v>
      </c>
      <c r="GO6" s="367">
        <f>GN6/BW6</f>
        <v>-3.215434083601286E-2</v>
      </c>
      <c r="GP6" s="113">
        <f>CA6-BZ6</f>
        <v>-62</v>
      </c>
      <c r="GQ6" s="367">
        <f>GP6/BZ6</f>
        <v>-2.5747508305647839E-2</v>
      </c>
      <c r="GR6" s="113">
        <f>CB6-CA6</f>
        <v>321</v>
      </c>
      <c r="GS6" s="367">
        <f>GR6/CA6</f>
        <v>0.13682864450127877</v>
      </c>
      <c r="GT6" s="113">
        <f>CC6-CB6</f>
        <v>299</v>
      </c>
      <c r="GU6" s="367">
        <f>GT6/CB6</f>
        <v>0.11211098612673416</v>
      </c>
      <c r="GV6" s="113">
        <f>CD6-CC6</f>
        <v>-181</v>
      </c>
      <c r="GW6" s="367">
        <f>GV6/CC6</f>
        <v>-6.1024949426837491E-2</v>
      </c>
      <c r="GX6" s="113">
        <f>CE6-CD6</f>
        <v>-290</v>
      </c>
      <c r="GY6" s="367">
        <f>GX6/CD6</f>
        <v>-0.10412926391382406</v>
      </c>
      <c r="GZ6" s="113">
        <f>CF6-CE6</f>
        <v>174</v>
      </c>
      <c r="HA6" s="367">
        <f>GZ6/CE6</f>
        <v>6.9739478957915838E-2</v>
      </c>
      <c r="HB6" s="113">
        <f>CG6-CF6</f>
        <v>-199</v>
      </c>
      <c r="HC6" s="367">
        <f>HB6/CF6</f>
        <v>-7.4559760209816417E-2</v>
      </c>
      <c r="HD6" s="113">
        <f>CH6-CG6</f>
        <v>-28</v>
      </c>
      <c r="HE6" s="367">
        <f>HD6/CG6</f>
        <v>-1.1336032388663968E-2</v>
      </c>
      <c r="HF6" s="113">
        <f>CI6-CH6</f>
        <v>-276</v>
      </c>
      <c r="HG6" s="367">
        <f>HF6/CH6</f>
        <v>-0.11302211302211303</v>
      </c>
      <c r="HH6" s="113">
        <f>CJ6-CI6</f>
        <v>26</v>
      </c>
      <c r="HI6" s="367">
        <f>HH6/CI6</f>
        <v>1.2003693444136657E-2</v>
      </c>
      <c r="HJ6" s="113">
        <f>CK6-CJ6</f>
        <v>254</v>
      </c>
      <c r="HK6" s="367">
        <f>HJ6/CJ6</f>
        <v>0.11587591240875912</v>
      </c>
      <c r="HL6" s="113">
        <f>CN6-CK6</f>
        <v>-25</v>
      </c>
      <c r="HM6" s="367">
        <f>HL6/CK6</f>
        <v>-1.0220768601798855E-2</v>
      </c>
      <c r="HN6" s="113">
        <f>CO6-CN6</f>
        <v>399</v>
      </c>
      <c r="HO6" s="367">
        <f>HN6/CN6</f>
        <v>0.16480793060718713</v>
      </c>
      <c r="HP6" s="113">
        <f>CP6-CO6</f>
        <v>-217</v>
      </c>
      <c r="HQ6" s="367">
        <f>HP6/CO6</f>
        <v>-7.6950354609929078E-2</v>
      </c>
      <c r="HR6" s="113">
        <f>CQ6-CP6</f>
        <v>448</v>
      </c>
      <c r="HS6" s="367">
        <f>HR6/CP6</f>
        <v>0.17210910487898579</v>
      </c>
      <c r="HT6" s="113">
        <f>CR6-CQ6</f>
        <v>-588</v>
      </c>
      <c r="HU6" s="367">
        <f>HT6/CQ6</f>
        <v>-0.1927236971484759</v>
      </c>
      <c r="HV6" s="113">
        <f>CS6-CR6</f>
        <v>-129</v>
      </c>
      <c r="HW6" s="367">
        <f>HV6/CR6</f>
        <v>-5.2375152253349572E-2</v>
      </c>
      <c r="HX6" s="113">
        <f>CT6-CS6</f>
        <v>21</v>
      </c>
      <c r="HY6" s="367">
        <f>HX6/CS6</f>
        <v>8.9974293059125968E-3</v>
      </c>
      <c r="HZ6" s="113">
        <f>CU6-CT6</f>
        <v>7</v>
      </c>
      <c r="IA6" s="367">
        <f>HZ6/CT6</f>
        <v>2.9723991507431E-3</v>
      </c>
      <c r="IB6" s="113">
        <f>CV6-CU6</f>
        <v>-349</v>
      </c>
      <c r="IC6" s="367">
        <f>IB6/CU6</f>
        <v>-0.14775613886536834</v>
      </c>
      <c r="ID6" s="113">
        <f>CW6-CV6</f>
        <v>-307</v>
      </c>
      <c r="IE6" s="367">
        <f>ID6/CV6</f>
        <v>-0.15250869349230006</v>
      </c>
      <c r="IF6" s="113">
        <f>CX6-CW6</f>
        <v>106</v>
      </c>
      <c r="IG6" s="367">
        <f>IF6/CW6</f>
        <v>6.2133645955451351E-2</v>
      </c>
      <c r="IH6" s="113">
        <f>CY6-CX6</f>
        <v>-73</v>
      </c>
      <c r="II6" s="367">
        <f>IH6/CX6</f>
        <v>-4.0286975717439291E-2</v>
      </c>
      <c r="IJ6" s="113">
        <f>DB6-CY6</f>
        <v>12</v>
      </c>
      <c r="IK6" s="367">
        <f>IJ6/CY6</f>
        <v>6.9005175388154108E-3</v>
      </c>
      <c r="IL6" s="113">
        <f>DC6-DB6</f>
        <v>63</v>
      </c>
      <c r="IM6" s="367">
        <f>IL6/DB6</f>
        <v>3.597944031981725E-2</v>
      </c>
      <c r="IN6" s="113">
        <f>DD6-DC6</f>
        <v>-263</v>
      </c>
      <c r="IO6" s="367">
        <f>IN6/DD6</f>
        <v>-0.16956802063185042</v>
      </c>
      <c r="IP6" s="113">
        <f>DE6-DD6</f>
        <v>364</v>
      </c>
      <c r="IQ6" s="367">
        <f>IP6/DD6</f>
        <v>0.23468729851708575</v>
      </c>
      <c r="IR6" s="113">
        <f>DF6-DE6</f>
        <v>-431</v>
      </c>
      <c r="IS6" s="367">
        <f>IR6/DO6</f>
        <v>-0.24047984377179524</v>
      </c>
      <c r="IT6" s="113">
        <f>DG6-DF6</f>
        <v>-43</v>
      </c>
      <c r="IU6" s="367">
        <f>IT6/DF6</f>
        <v>-2.8975741239892182E-2</v>
      </c>
      <c r="IV6" s="113">
        <f>DH6-DG6</f>
        <v>936</v>
      </c>
      <c r="IW6" s="367">
        <f>IV6/DG6</f>
        <v>0.64954892435808465</v>
      </c>
      <c r="IX6" s="113">
        <f>DI6-DH6</f>
        <v>-253</v>
      </c>
      <c r="IY6" s="367">
        <f>IX6/DH6</f>
        <v>-0.1064366848969289</v>
      </c>
      <c r="IZ6" s="113">
        <f>DJ6-DI6</f>
        <v>-294</v>
      </c>
      <c r="JA6" s="367">
        <f>IZ6/DI6</f>
        <v>-0.1384180790960452</v>
      </c>
      <c r="JB6" s="113">
        <f>DK6-DJ6</f>
        <v>11</v>
      </c>
      <c r="JC6" s="367">
        <f>JB6/DJ6</f>
        <v>6.0109289617486343E-3</v>
      </c>
      <c r="JD6" s="113">
        <f>DL6-DK6</f>
        <v>-245</v>
      </c>
      <c r="JE6" s="367">
        <f>JD6/DK6</f>
        <v>-0.13307984790874525</v>
      </c>
      <c r="JF6" s="113">
        <f>DM6-DL6</f>
        <v>187</v>
      </c>
      <c r="JG6" s="367">
        <f>JF6/DL6</f>
        <v>0.11716791979949874</v>
      </c>
      <c r="JH6" s="377">
        <f>DP6-DM6</f>
        <v>3</v>
      </c>
      <c r="JI6" s="367">
        <f>JH6/DM6</f>
        <v>1.6825574873808188E-3</v>
      </c>
      <c r="JJ6" s="377">
        <f>DQ6-DP6</f>
        <v>179</v>
      </c>
      <c r="JK6" s="367">
        <f>JJ6/DP6</f>
        <v>0.10022396416573348</v>
      </c>
      <c r="JL6" s="377">
        <f>DR6-DQ6</f>
        <v>-491</v>
      </c>
      <c r="JM6" s="367">
        <f>JL6/DQ6</f>
        <v>-0.24987277353689569</v>
      </c>
      <c r="JN6" s="377">
        <f>DS6-DR6</f>
        <v>662</v>
      </c>
      <c r="JO6" s="367">
        <f>JN6/DR6</f>
        <v>0.44911804613297152</v>
      </c>
      <c r="JP6" s="377">
        <f>DT6-DS6</f>
        <v>-603</v>
      </c>
      <c r="JQ6" s="367">
        <f>JP6/DS6</f>
        <v>-0.28230337078651685</v>
      </c>
      <c r="JR6" s="377">
        <f>DU6-DT6</f>
        <v>-175</v>
      </c>
      <c r="JS6" s="367">
        <f>JR6/DT6</f>
        <v>-0.11415525114155251</v>
      </c>
      <c r="JT6" s="377">
        <f>DV6-DU6</f>
        <v>1221</v>
      </c>
      <c r="JU6" s="367">
        <f>JT6/DU6</f>
        <v>0.89911634756995584</v>
      </c>
      <c r="JV6" s="377">
        <f>DW6-DV6</f>
        <v>-278</v>
      </c>
      <c r="JW6" s="367">
        <f>JV6/DV6</f>
        <v>-0.10779371849554091</v>
      </c>
      <c r="JX6" s="377">
        <f>DX6-DW6</f>
        <v>-428</v>
      </c>
      <c r="JY6" s="367">
        <f>JX6/DW6</f>
        <v>-0.18600608431116905</v>
      </c>
      <c r="JZ6" s="377">
        <f>DY6-DX6</f>
        <v>82</v>
      </c>
      <c r="KA6" s="367">
        <f>JZ6/DX6</f>
        <v>4.3780032034169782E-2</v>
      </c>
      <c r="KB6" s="377">
        <f>DZ6-DY6</f>
        <v>-242</v>
      </c>
      <c r="KC6" s="367">
        <f>KB6/DY6</f>
        <v>-0.12378516624040921</v>
      </c>
      <c r="KD6" s="377">
        <f>EA6-DZ6</f>
        <v>-103</v>
      </c>
      <c r="KE6" s="367">
        <f>KD6/DZ6</f>
        <v>-6.0128429655575015E-2</v>
      </c>
      <c r="KF6" s="1117">
        <f t="shared" ref="KF6:KF7" si="104">ED6-EA6</f>
        <v>356</v>
      </c>
      <c r="KG6" s="603">
        <f t="shared" ref="KG6:KG7" si="105">KF6/EA6</f>
        <v>0.22111801242236026</v>
      </c>
      <c r="KH6" s="1117">
        <f t="shared" ref="KH6:KH7" si="106">EE6-ED6</f>
        <v>-294</v>
      </c>
      <c r="KI6" s="603">
        <f t="shared" ref="KI6:KI7" si="107">KH6/ED6</f>
        <v>-0.14954221770091555</v>
      </c>
      <c r="KJ6" s="1117">
        <f t="shared" ref="KJ6:KJ7" si="108">EF6-EE6</f>
        <v>-137</v>
      </c>
      <c r="KK6" s="603">
        <f t="shared" ref="KK6:KK7" si="109">KJ6/EE6</f>
        <v>-8.1937799043062198E-2</v>
      </c>
      <c r="KL6" s="1117">
        <f t="shared" ref="KL6:KL7" si="110">EG6-EF6</f>
        <v>248</v>
      </c>
      <c r="KM6" s="603">
        <f t="shared" ref="KM6:KM7" si="111">KL6/EF6</f>
        <v>0.16156351791530946</v>
      </c>
      <c r="KN6" s="1117">
        <f t="shared" ref="KN6:KN7" si="112">EH6-EG6</f>
        <v>-32</v>
      </c>
      <c r="KO6" s="603">
        <f t="shared" ref="KO6:KO7" si="113">KN6/EG6</f>
        <v>-1.7947279865395401E-2</v>
      </c>
      <c r="KP6" s="1117">
        <f t="shared" ref="KP6:KP7" si="114">EI6-EH6</f>
        <v>-1751</v>
      </c>
      <c r="KQ6" s="603">
        <f t="shared" ref="KQ6:KQ7" si="115">KP6/EH6</f>
        <v>-1</v>
      </c>
      <c r="KR6" s="1117">
        <f t="shared" ref="KR6:KR7" si="116">EJ6-EI6</f>
        <v>0</v>
      </c>
      <c r="KS6" s="367" t="e">
        <f t="shared" ref="KS6:KS7" si="117">KR6/EI6</f>
        <v>#DIV/0!</v>
      </c>
      <c r="KT6" s="1117">
        <f t="shared" ref="KT6:KT7" si="118">EK6-EJ6</f>
        <v>0</v>
      </c>
      <c r="KU6" s="367" t="e">
        <f t="shared" ref="KU6:KU7" si="119">KT6/EJ6</f>
        <v>#DIV/0!</v>
      </c>
      <c r="KV6" s="1117">
        <f t="shared" ref="KV6:KV7" si="120">EL6-EK6</f>
        <v>0</v>
      </c>
      <c r="KW6" s="367" t="e">
        <f t="shared" ref="KW6:KW7" si="121">KV6/EK6</f>
        <v>#DIV/0!</v>
      </c>
      <c r="KX6" s="1117">
        <f t="shared" ref="KX6:KX7" si="122">EM6-EL6</f>
        <v>0</v>
      </c>
      <c r="KY6" s="1118" t="e">
        <f t="shared" ref="KY6:KY7" si="123">KX6/EL6</f>
        <v>#DIV/0!</v>
      </c>
      <c r="KZ6" s="1117">
        <f t="shared" ref="KZ6:KZ7" si="124">EN6-EM6</f>
        <v>0</v>
      </c>
      <c r="LA6" s="1118" t="e">
        <f t="shared" ref="LA6:LA7" si="125">KZ6/EM6</f>
        <v>#DIV/0!</v>
      </c>
      <c r="LB6" s="1117">
        <f t="shared" ref="LB6:LB7" si="126">EO6-EN6</f>
        <v>0</v>
      </c>
      <c r="LC6" s="1118" t="e">
        <f t="shared" ref="LC6:LC7" si="127">LB6/EN6</f>
        <v>#DIV/0!</v>
      </c>
      <c r="LD6" s="1166">
        <f>DT6</f>
        <v>1533</v>
      </c>
      <c r="LE6" s="1148">
        <f>EH6</f>
        <v>1751</v>
      </c>
      <c r="LF6" s="113">
        <f>LE6-LD6</f>
        <v>218</v>
      </c>
      <c r="LG6" s="100">
        <f>IF(ISERROR(LF6/LD6),0,LF6/LD6)</f>
        <v>0.14220482713633398</v>
      </c>
      <c r="LH6" s="377"/>
      <c r="LI6" s="377"/>
      <c r="LJ6" s="377"/>
      <c r="LL6" s="230"/>
      <c r="LM6" s="230"/>
      <c r="LN6" s="230"/>
      <c r="LO6" s="230"/>
      <c r="LP6" s="230"/>
      <c r="LQ6" s="230"/>
      <c r="LR6" s="230"/>
      <c r="LS6" s="230"/>
      <c r="LT6" s="230"/>
      <c r="LU6" s="230"/>
      <c r="LV6" s="230"/>
      <c r="LW6" s="231"/>
      <c r="LX6" s="231"/>
      <c r="LY6" s="231"/>
      <c r="LZ6" s="231"/>
      <c r="MA6" s="231"/>
      <c r="MB6" s="231"/>
      <c r="MC6" s="231"/>
      <c r="MD6" s="231"/>
      <c r="ME6" s="231"/>
      <c r="MF6" s="231"/>
      <c r="MG6" s="231"/>
      <c r="MH6" s="231"/>
      <c r="MI6" s="231"/>
      <c r="MJ6" s="231"/>
      <c r="MK6" s="231"/>
      <c r="ML6" s="231"/>
      <c r="MM6" s="231"/>
      <c r="MN6" s="231"/>
      <c r="MO6" s="231"/>
      <c r="MP6" s="231"/>
      <c r="MQ6" s="231"/>
      <c r="MR6" s="231"/>
      <c r="MS6" s="231"/>
      <c r="MT6" s="231"/>
      <c r="MU6" s="694"/>
      <c r="MV6" s="694"/>
      <c r="MW6" s="694"/>
      <c r="MX6" s="694"/>
      <c r="MY6" s="694"/>
      <c r="MZ6" s="694"/>
      <c r="NA6" s="694"/>
      <c r="NB6" s="694"/>
      <c r="NC6" s="694"/>
      <c r="ND6" s="694"/>
      <c r="NE6" s="694"/>
      <c r="NF6" s="694"/>
      <c r="NG6" s="796"/>
      <c r="NH6" s="796"/>
      <c r="NI6" s="796"/>
      <c r="NJ6" s="796"/>
      <c r="NK6" s="796"/>
      <c r="NL6" s="796"/>
      <c r="NM6" s="796"/>
      <c r="NN6" s="796"/>
      <c r="NO6" s="796"/>
      <c r="NP6" s="796"/>
      <c r="NQ6" s="796"/>
      <c r="NR6" s="796"/>
    </row>
    <row r="7" spans="1:430" s="9" customFormat="1" ht="13.5" hidden="1" customHeight="1" outlineLevel="1" x14ac:dyDescent="0.25">
      <c r="A7" s="672"/>
      <c r="B7" s="980"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c r="EJ7" s="13"/>
      <c r="EK7" s="57"/>
      <c r="EL7" s="13"/>
      <c r="EM7" s="57"/>
      <c r="EN7" s="13"/>
      <c r="EO7" s="57"/>
      <c r="EP7" s="169">
        <f>SUM(ED7:EO7)</f>
        <v>327</v>
      </c>
      <c r="EQ7" s="204">
        <f>SUM(ED7:EO7)/$EP$4</f>
        <v>65.400000000000006</v>
      </c>
      <c r="ER7" s="113">
        <f>AX7-AU7</f>
        <v>-17</v>
      </c>
      <c r="ES7" s="367">
        <f>ER7/AU7</f>
        <v>-0.18888888888888888</v>
      </c>
      <c r="ET7" s="113">
        <f>AY7-AX7</f>
        <v>13</v>
      </c>
      <c r="EU7" s="367">
        <f>ET7/AX7</f>
        <v>0.17808219178082191</v>
      </c>
      <c r="EV7" s="113">
        <f>AZ7-AY7</f>
        <v>101</v>
      </c>
      <c r="EW7" s="367">
        <f>EV7/AY7</f>
        <v>1.1744186046511629</v>
      </c>
      <c r="EX7" s="113">
        <f>BA7-AZ7</f>
        <v>4298</v>
      </c>
      <c r="EY7" s="367">
        <f>EX7/AZ7</f>
        <v>22.983957219251337</v>
      </c>
      <c r="EZ7" s="113">
        <f>BB7-BA7</f>
        <v>-3587</v>
      </c>
      <c r="FA7" s="367">
        <f>EZ7/BA7</f>
        <v>-0.79977703455964322</v>
      </c>
      <c r="FB7" s="113">
        <f>BC7-BB7</f>
        <v>-504</v>
      </c>
      <c r="FC7" s="367">
        <f>FB7/BB7</f>
        <v>-0.56124721603563477</v>
      </c>
      <c r="FD7" s="113">
        <f>BD7-BC7</f>
        <v>-168</v>
      </c>
      <c r="FE7" s="367">
        <f>FD7/BC7</f>
        <v>-0.42639593908629442</v>
      </c>
      <c r="FF7" s="113">
        <f>BE7-BD7</f>
        <v>-81</v>
      </c>
      <c r="FG7" s="367">
        <f>FF7/BD7</f>
        <v>-0.3584070796460177</v>
      </c>
      <c r="FH7" s="113">
        <f>BF7-BE7</f>
        <v>-68</v>
      </c>
      <c r="FI7" s="367">
        <f>FH7/BE7</f>
        <v>-0.4689655172413793</v>
      </c>
      <c r="FJ7" s="113">
        <f>BG7-BF7</f>
        <v>-35</v>
      </c>
      <c r="FK7" s="367">
        <f>FJ7/BF7</f>
        <v>-0.45454545454545453</v>
      </c>
      <c r="FL7" s="113">
        <f>BH7-BG7</f>
        <v>7</v>
      </c>
      <c r="FM7" s="367">
        <f>FL7/BG7</f>
        <v>0.16666666666666666</v>
      </c>
      <c r="FN7" s="113">
        <f>BI7-BH7</f>
        <v>28</v>
      </c>
      <c r="FO7" s="367">
        <f>FN7/BH7</f>
        <v>0.5714285714285714</v>
      </c>
      <c r="FP7" s="113">
        <f>BL7-BI7</f>
        <v>-7</v>
      </c>
      <c r="FQ7" s="367">
        <f>FP7/BI7</f>
        <v>-9.0909090909090912E-2</v>
      </c>
      <c r="FR7" s="113">
        <f>BM7-BL7</f>
        <v>2</v>
      </c>
      <c r="FS7" s="367">
        <f>FR7/BL7</f>
        <v>2.8571428571428571E-2</v>
      </c>
      <c r="FT7" s="113">
        <f>BN7-BM7</f>
        <v>16</v>
      </c>
      <c r="FU7" s="367">
        <f>FT7/BM7</f>
        <v>0.22222222222222221</v>
      </c>
      <c r="FV7" s="113">
        <f>BO7-BN7</f>
        <v>4381</v>
      </c>
      <c r="FW7" s="367">
        <f>FV7/BN7</f>
        <v>49.784090909090907</v>
      </c>
      <c r="FX7" s="113">
        <f>BP7-BO7</f>
        <v>-4404</v>
      </c>
      <c r="FY7" s="367">
        <f>FX7/BO7</f>
        <v>-0.98545535914074733</v>
      </c>
      <c r="FZ7" s="113">
        <f>BQ7-BP7</f>
        <v>1</v>
      </c>
      <c r="GA7" s="367">
        <f>FZ7/BP7</f>
        <v>1.5384615384615385E-2</v>
      </c>
      <c r="GB7" s="113">
        <f>BR7-BQ7</f>
        <v>195</v>
      </c>
      <c r="GC7" s="367">
        <f>GB7/BQ7</f>
        <v>2.9545454545454546</v>
      </c>
      <c r="GD7" s="113">
        <f>BS7-BR7</f>
        <v>9</v>
      </c>
      <c r="GE7" s="367">
        <f>GD7/BR7</f>
        <v>3.4482758620689655E-2</v>
      </c>
      <c r="GF7" s="113">
        <f>BT7-BS7</f>
        <v>-139</v>
      </c>
      <c r="GG7" s="367">
        <f>GF7/BS7</f>
        <v>-0.51481481481481484</v>
      </c>
      <c r="GH7" s="113">
        <f>BU7-BT7</f>
        <v>33</v>
      </c>
      <c r="GI7" s="367">
        <f>GH7/BT7</f>
        <v>0.25190839694656486</v>
      </c>
      <c r="GJ7" s="113">
        <f>BV7-BU7</f>
        <v>-88</v>
      </c>
      <c r="GK7" s="367">
        <f>GJ7/BU7</f>
        <v>-0.53658536585365857</v>
      </c>
      <c r="GL7" s="113">
        <f>BW7-BV7</f>
        <v>26</v>
      </c>
      <c r="GM7" s="367">
        <f>GL7/BV7</f>
        <v>0.34210526315789475</v>
      </c>
      <c r="GN7" s="113">
        <f>BZ7-BW7</f>
        <v>44</v>
      </c>
      <c r="GO7" s="367">
        <f>GN7/BW7</f>
        <v>0.43137254901960786</v>
      </c>
      <c r="GP7" s="113">
        <f>CA7-BZ7</f>
        <v>-21</v>
      </c>
      <c r="GQ7" s="367">
        <f>GP7/BZ7</f>
        <v>-0.14383561643835616</v>
      </c>
      <c r="GR7" s="113">
        <f>CB7-CA7</f>
        <v>61</v>
      </c>
      <c r="GS7" s="367">
        <f>GR7/CA7</f>
        <v>0.48799999999999999</v>
      </c>
      <c r="GT7" s="113">
        <f>CC7-CB7</f>
        <v>261</v>
      </c>
      <c r="GU7" s="367">
        <f>GT7/CB7</f>
        <v>1.403225806451613</v>
      </c>
      <c r="GV7" s="113">
        <f>CD7-CC7</f>
        <v>-121</v>
      </c>
      <c r="GW7" s="367">
        <f>GV7/CC7</f>
        <v>-0.27069351230425054</v>
      </c>
      <c r="GX7" s="113">
        <f>CE7-CD7</f>
        <v>-155</v>
      </c>
      <c r="GY7" s="367">
        <f>GX7/CD7</f>
        <v>-0.47546012269938648</v>
      </c>
      <c r="GZ7" s="113">
        <f>CF7-CE7</f>
        <v>-53</v>
      </c>
      <c r="HA7" s="367">
        <f>GZ7/CE7</f>
        <v>-0.30994152046783624</v>
      </c>
      <c r="HB7" s="113">
        <f>CG7-CF7</f>
        <v>-22</v>
      </c>
      <c r="HC7" s="367">
        <f>HB7/CF7</f>
        <v>-0.1864406779661017</v>
      </c>
      <c r="HD7" s="113">
        <f>CH7-CG7</f>
        <v>20</v>
      </c>
      <c r="HE7" s="367">
        <f>HD7/CG7</f>
        <v>0.20833333333333334</v>
      </c>
      <c r="HF7" s="113">
        <f>CI7-CH7</f>
        <v>-34</v>
      </c>
      <c r="HG7" s="367">
        <f>HF7/CH7</f>
        <v>-0.29310344827586204</v>
      </c>
      <c r="HH7" s="113">
        <f>CJ7-CI7</f>
        <v>-25</v>
      </c>
      <c r="HI7" s="367">
        <f>HH7/CI7</f>
        <v>-0.3048780487804878</v>
      </c>
      <c r="HJ7" s="113">
        <f>CK7-CJ7</f>
        <v>10</v>
      </c>
      <c r="HK7" s="367">
        <f>HJ7/CJ7</f>
        <v>0.17543859649122806</v>
      </c>
      <c r="HL7" s="113">
        <f>CN7-CK7</f>
        <v>12</v>
      </c>
      <c r="HM7" s="367">
        <f>HL7/CK7</f>
        <v>0.17910447761194029</v>
      </c>
      <c r="HN7" s="113">
        <f>CO7-CN7</f>
        <v>37</v>
      </c>
      <c r="HO7" s="367">
        <f>HN7/CN7</f>
        <v>0.46835443037974683</v>
      </c>
      <c r="HP7" s="113">
        <f>CP7-CO7</f>
        <v>-2</v>
      </c>
      <c r="HQ7" s="367">
        <f>HP7/CO7</f>
        <v>-1.7241379310344827E-2</v>
      </c>
      <c r="HR7" s="113">
        <f>CQ7-CP7</f>
        <v>12</v>
      </c>
      <c r="HS7" s="367">
        <f>HR7/CP7</f>
        <v>0.10526315789473684</v>
      </c>
      <c r="HT7" s="113">
        <f>CR7-CQ7</f>
        <v>-66</v>
      </c>
      <c r="HU7" s="367">
        <f>HT7/CQ7</f>
        <v>-0.52380952380952384</v>
      </c>
      <c r="HV7" s="113">
        <f>CS7-CR7</f>
        <v>8</v>
      </c>
      <c r="HW7" s="367">
        <f>HV7/CR7</f>
        <v>0.13333333333333333</v>
      </c>
      <c r="HX7" s="113">
        <f>CT7-CS7</f>
        <v>131</v>
      </c>
      <c r="HY7" s="367">
        <f>HX7/CS7</f>
        <v>1.9264705882352942</v>
      </c>
      <c r="HZ7" s="113">
        <f>CU7-CT7</f>
        <v>-160</v>
      </c>
      <c r="IA7" s="367">
        <f>HZ7/CT7</f>
        <v>-0.8040201005025126</v>
      </c>
      <c r="IB7" s="113">
        <f>CV7-CU7</f>
        <v>11</v>
      </c>
      <c r="IC7" s="367">
        <f>IB7/CU7</f>
        <v>0.28205128205128205</v>
      </c>
      <c r="ID7" s="113">
        <f>CW7-CV7</f>
        <v>7</v>
      </c>
      <c r="IE7" s="367">
        <f>ID7/CV7</f>
        <v>0.14000000000000001</v>
      </c>
      <c r="IF7" s="113">
        <f>CX7-CW7</f>
        <v>2</v>
      </c>
      <c r="IG7" s="367">
        <f>IF7/CW7</f>
        <v>3.5087719298245612E-2</v>
      </c>
      <c r="IH7" s="113">
        <f>CY7-CX7</f>
        <v>-42</v>
      </c>
      <c r="II7" s="367">
        <f>IH7/CX7</f>
        <v>-0.71186440677966101</v>
      </c>
      <c r="IJ7" s="113">
        <f>DB7-CY7</f>
        <v>4</v>
      </c>
      <c r="IK7" s="367">
        <f>IJ7/CY7</f>
        <v>0.23529411764705882</v>
      </c>
      <c r="IL7" s="113">
        <f>DC7-DB7</f>
        <v>-1</v>
      </c>
      <c r="IM7" s="367">
        <f>IL7/DB7</f>
        <v>-4.7619047619047616E-2</v>
      </c>
      <c r="IN7" s="113">
        <f>DD7-DC7</f>
        <v>1</v>
      </c>
      <c r="IO7" s="367">
        <f>IN7/DD7</f>
        <v>4.7619047619047616E-2</v>
      </c>
      <c r="IP7" s="113">
        <f>DE7-DD7</f>
        <v>11</v>
      </c>
      <c r="IQ7" s="367">
        <f>IP7/DD7</f>
        <v>0.52380952380952384</v>
      </c>
      <c r="IR7" s="113">
        <f>DF7-DE7</f>
        <v>-6</v>
      </c>
      <c r="IS7" s="367">
        <f>IR7/DO7</f>
        <v>-0.1460446247464503</v>
      </c>
      <c r="IT7" s="113">
        <f>DG7-DF7</f>
        <v>-5</v>
      </c>
      <c r="IU7" s="367">
        <f>IT7/DF7</f>
        <v>-0.19230769230769232</v>
      </c>
      <c r="IV7" s="113">
        <f>DH7-DG7</f>
        <v>126</v>
      </c>
      <c r="IW7" s="367">
        <f>IV7/DG7</f>
        <v>6</v>
      </c>
      <c r="IX7" s="113">
        <f>DI7-DH7</f>
        <v>-101</v>
      </c>
      <c r="IY7" s="367">
        <f>IX7/DH7</f>
        <v>-0.68707482993197277</v>
      </c>
      <c r="IZ7" s="113">
        <f>DJ7-DI7</f>
        <v>-6</v>
      </c>
      <c r="JA7" s="367">
        <f>IZ7/DI7</f>
        <v>-0.13043478260869565</v>
      </c>
      <c r="JB7" s="113">
        <f>DK7-DJ7</f>
        <v>-1</v>
      </c>
      <c r="JC7" s="367">
        <f>JB7/DJ7</f>
        <v>-2.5000000000000001E-2</v>
      </c>
      <c r="JD7" s="113">
        <f>DL7-DK7</f>
        <v>0</v>
      </c>
      <c r="JE7" s="367">
        <f>JD7/DK7</f>
        <v>0</v>
      </c>
      <c r="JF7" s="113">
        <f>DM7-DL7</f>
        <v>2</v>
      </c>
      <c r="JG7" s="367">
        <f>JF7/DL7</f>
        <v>5.128205128205128E-2</v>
      </c>
      <c r="JH7" s="377">
        <f>DP7-DM7</f>
        <v>2</v>
      </c>
      <c r="JI7" s="367">
        <f>JH7/DM7</f>
        <v>4.878048780487805E-2</v>
      </c>
      <c r="JJ7" s="377">
        <f>DQ7-DP7</f>
        <v>-4</v>
      </c>
      <c r="JK7" s="367">
        <f>JJ7/DP7</f>
        <v>-9.3023255813953487E-2</v>
      </c>
      <c r="JL7" s="377">
        <f>DR7-DQ7</f>
        <v>25</v>
      </c>
      <c r="JM7" s="367">
        <f>JL7/DQ7</f>
        <v>0.64102564102564108</v>
      </c>
      <c r="JN7" s="377">
        <f>DS7-DR7</f>
        <v>43</v>
      </c>
      <c r="JO7" s="367">
        <f>JN7/DR7</f>
        <v>0.671875</v>
      </c>
      <c r="JP7" s="377">
        <f>DT7-DS7</f>
        <v>-26</v>
      </c>
      <c r="JQ7" s="367">
        <f>JP7/DS7</f>
        <v>-0.24299065420560748</v>
      </c>
      <c r="JR7" s="377">
        <f>DU7-DT7</f>
        <v>65</v>
      </c>
      <c r="JS7" s="367">
        <f>JR7/DT7</f>
        <v>0.80246913580246915</v>
      </c>
      <c r="JT7" s="377">
        <f>DV7-DU7</f>
        <v>307</v>
      </c>
      <c r="JU7" s="367">
        <f>JT7/DU7</f>
        <v>2.1027397260273974</v>
      </c>
      <c r="JV7" s="377">
        <f>DW7-DV7</f>
        <v>-196</v>
      </c>
      <c r="JW7" s="367">
        <f>JV7/DV7</f>
        <v>-0.43267108167770418</v>
      </c>
      <c r="JX7" s="377">
        <f>DX7-DW7</f>
        <v>-124</v>
      </c>
      <c r="JY7" s="367">
        <f>JX7/DW7</f>
        <v>-0.48249027237354086</v>
      </c>
      <c r="JZ7" s="377">
        <f>DY7-DX7</f>
        <v>-58</v>
      </c>
      <c r="KA7" s="367">
        <f>JZ7/DX7</f>
        <v>-0.43609022556390975</v>
      </c>
      <c r="KB7" s="377">
        <f>DZ7-DY7</f>
        <v>-42</v>
      </c>
      <c r="KC7" s="367">
        <f>KB7/DY7</f>
        <v>-0.56000000000000005</v>
      </c>
      <c r="KD7" s="377">
        <f>EA7-DZ7</f>
        <v>3</v>
      </c>
      <c r="KE7" s="367">
        <f>KD7/DZ7</f>
        <v>9.0909090909090912E-2</v>
      </c>
      <c r="KF7" s="1117">
        <f t="shared" si="104"/>
        <v>101</v>
      </c>
      <c r="KG7" s="603">
        <f t="shared" si="105"/>
        <v>2.8055555555555554</v>
      </c>
      <c r="KH7" s="1117">
        <f t="shared" si="106"/>
        <v>-93</v>
      </c>
      <c r="KI7" s="603">
        <f t="shared" si="107"/>
        <v>-0.67883211678832112</v>
      </c>
      <c r="KJ7" s="1117">
        <f t="shared" si="108"/>
        <v>-12</v>
      </c>
      <c r="KK7" s="603">
        <f t="shared" si="109"/>
        <v>-0.27272727272727271</v>
      </c>
      <c r="KL7" s="1117">
        <f t="shared" si="110"/>
        <v>32</v>
      </c>
      <c r="KM7" s="603">
        <f t="shared" si="111"/>
        <v>1</v>
      </c>
      <c r="KN7" s="1117">
        <f t="shared" si="112"/>
        <v>-14</v>
      </c>
      <c r="KO7" s="603">
        <f t="shared" si="113"/>
        <v>-0.21875</v>
      </c>
      <c r="KP7" s="1117">
        <f t="shared" si="114"/>
        <v>-50</v>
      </c>
      <c r="KQ7" s="603">
        <f t="shared" si="115"/>
        <v>-1</v>
      </c>
      <c r="KR7" s="1117">
        <f t="shared" si="116"/>
        <v>0</v>
      </c>
      <c r="KS7" s="367" t="e">
        <f t="shared" si="117"/>
        <v>#DIV/0!</v>
      </c>
      <c r="KT7" s="1117">
        <f t="shared" si="118"/>
        <v>0</v>
      </c>
      <c r="KU7" s="367" t="e">
        <f t="shared" si="119"/>
        <v>#DIV/0!</v>
      </c>
      <c r="KV7" s="1117">
        <f t="shared" si="120"/>
        <v>0</v>
      </c>
      <c r="KW7" s="367" t="e">
        <f t="shared" si="121"/>
        <v>#DIV/0!</v>
      </c>
      <c r="KX7" s="1117">
        <f t="shared" si="122"/>
        <v>0</v>
      </c>
      <c r="KY7" s="1118" t="e">
        <f t="shared" si="123"/>
        <v>#DIV/0!</v>
      </c>
      <c r="KZ7" s="1117">
        <f t="shared" si="124"/>
        <v>0</v>
      </c>
      <c r="LA7" s="1118" t="e">
        <f t="shared" si="125"/>
        <v>#DIV/0!</v>
      </c>
      <c r="LB7" s="1117">
        <f t="shared" si="126"/>
        <v>0</v>
      </c>
      <c r="LC7" s="1118" t="e">
        <f t="shared" si="127"/>
        <v>#DIV/0!</v>
      </c>
      <c r="LD7" s="13">
        <f>DT7</f>
        <v>81</v>
      </c>
      <c r="LE7" s="1148">
        <f>EH7</f>
        <v>50</v>
      </c>
      <c r="LF7" s="113">
        <f>LE7-LD7</f>
        <v>-31</v>
      </c>
      <c r="LG7" s="100">
        <f>IF(ISERROR(LF7/LD7),0,LF7/LD7)</f>
        <v>-0.38271604938271603</v>
      </c>
      <c r="LH7" s="377"/>
      <c r="LI7" s="377"/>
      <c r="LJ7" s="377"/>
      <c r="LL7" s="230"/>
      <c r="LM7" s="230"/>
      <c r="LN7" s="230"/>
      <c r="LO7" s="230"/>
      <c r="LP7" s="230"/>
      <c r="LQ7" s="230"/>
      <c r="LR7" s="230"/>
      <c r="LS7" s="230"/>
      <c r="LT7" s="230"/>
      <c r="LU7" s="230"/>
      <c r="LV7" s="230"/>
      <c r="LW7" s="231"/>
      <c r="LX7" s="231"/>
      <c r="LY7" s="231"/>
      <c r="LZ7" s="231"/>
      <c r="MA7" s="231"/>
      <c r="MB7" s="231"/>
      <c r="MC7" s="231"/>
      <c r="MD7" s="231"/>
      <c r="ME7" s="231"/>
      <c r="MF7" s="231"/>
      <c r="MG7" s="231"/>
      <c r="MH7" s="231"/>
      <c r="MI7" s="231"/>
      <c r="MJ7" s="231"/>
      <c r="MK7" s="231"/>
      <c r="ML7" s="231"/>
      <c r="MM7" s="231"/>
      <c r="MN7" s="231"/>
      <c r="MO7" s="231"/>
      <c r="MP7" s="231"/>
      <c r="MQ7" s="231"/>
      <c r="MR7" s="231"/>
      <c r="MS7" s="231"/>
      <c r="MT7" s="231"/>
      <c r="MU7" s="694"/>
      <c r="MV7" s="694"/>
      <c r="MW7" s="694"/>
      <c r="MX7" s="694"/>
      <c r="MY7" s="694"/>
      <c r="MZ7" s="694"/>
      <c r="NA7" s="694"/>
      <c r="NB7" s="694"/>
      <c r="NC7" s="694"/>
      <c r="ND7" s="694"/>
      <c r="NE7" s="694"/>
      <c r="NF7" s="694"/>
      <c r="NG7" s="796"/>
      <c r="NH7" s="796"/>
      <c r="NI7" s="796"/>
      <c r="NJ7" s="796"/>
      <c r="NK7" s="796"/>
      <c r="NL7" s="796"/>
      <c r="NM7" s="796"/>
      <c r="NN7" s="796"/>
      <c r="NO7" s="796"/>
      <c r="NP7" s="796"/>
      <c r="NQ7" s="796"/>
      <c r="NR7" s="796"/>
    </row>
    <row r="8" spans="1:430" s="154" customFormat="1" ht="13.5" hidden="1" customHeight="1" outlineLevel="1" thickBot="1" x14ac:dyDescent="0.3">
      <c r="A8" s="673"/>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6"/>
      <c r="ET8" s="114"/>
      <c r="EU8" s="416"/>
      <c r="EV8" s="114"/>
      <c r="EW8" s="416"/>
      <c r="EX8" s="114"/>
      <c r="EY8" s="416"/>
      <c r="EZ8" s="114"/>
      <c r="FA8" s="416"/>
      <c r="FB8" s="114"/>
      <c r="FC8" s="416"/>
      <c r="FD8" s="114"/>
      <c r="FE8" s="416"/>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610"/>
      <c r="JI8" s="416"/>
      <c r="JJ8" s="610"/>
      <c r="JK8" s="416"/>
      <c r="JL8" s="610"/>
      <c r="JM8" s="416"/>
      <c r="JN8" s="610"/>
      <c r="JO8" s="416"/>
      <c r="JP8" s="610"/>
      <c r="JQ8" s="416"/>
      <c r="JR8" s="610"/>
      <c r="JS8" s="416"/>
      <c r="JT8" s="610"/>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49">
        <f>DT8</f>
        <v>94733314</v>
      </c>
      <c r="LE8" s="977">
        <f>EH8</f>
        <v>94733314</v>
      </c>
      <c r="LF8" s="619"/>
      <c r="LG8" s="620"/>
      <c r="LH8" s="610"/>
      <c r="LI8" s="610"/>
      <c r="LJ8" s="610"/>
      <c r="LL8" s="232"/>
      <c r="LM8" s="232"/>
      <c r="LN8" s="232"/>
      <c r="LO8" s="232"/>
      <c r="LP8" s="232"/>
      <c r="LQ8" s="232"/>
      <c r="LR8" s="232"/>
      <c r="LS8" s="232"/>
      <c r="LT8" s="232"/>
      <c r="LU8" s="232"/>
      <c r="LV8" s="232"/>
      <c r="LW8" s="233"/>
      <c r="LX8" s="233"/>
      <c r="LY8" s="233"/>
      <c r="LZ8" s="233"/>
      <c r="MA8" s="233"/>
      <c r="MB8" s="233"/>
      <c r="MC8" s="233"/>
      <c r="MD8" s="233"/>
      <c r="ME8" s="233"/>
      <c r="MF8" s="233"/>
      <c r="MG8" s="233"/>
      <c r="MH8" s="233"/>
      <c r="MI8" s="233"/>
      <c r="MJ8" s="233"/>
      <c r="MK8" s="233"/>
      <c r="ML8" s="233"/>
      <c r="MM8" s="233"/>
      <c r="MN8" s="233"/>
      <c r="MO8" s="233"/>
      <c r="MP8" s="233"/>
      <c r="MQ8" s="233"/>
      <c r="MR8" s="233"/>
      <c r="MS8" s="233"/>
      <c r="MT8" s="233"/>
      <c r="MU8" s="695"/>
      <c r="MV8" s="695"/>
      <c r="MW8" s="695"/>
      <c r="MX8" s="695"/>
      <c r="MY8" s="695"/>
      <c r="MZ8" s="695"/>
      <c r="NA8" s="695"/>
      <c r="NB8" s="695"/>
      <c r="NC8" s="695"/>
      <c r="ND8" s="695"/>
      <c r="NE8" s="695"/>
      <c r="NF8" s="695"/>
      <c r="NG8" s="797"/>
      <c r="NH8" s="797"/>
      <c r="NI8" s="797"/>
      <c r="NJ8" s="797"/>
      <c r="NK8" s="797"/>
      <c r="NL8" s="797"/>
      <c r="NM8" s="797"/>
      <c r="NN8" s="797"/>
      <c r="NO8" s="797"/>
      <c r="NP8" s="797"/>
      <c r="NQ8" s="797"/>
      <c r="NR8" s="797"/>
    </row>
    <row r="9" spans="1:430" s="274" customFormat="1" ht="22.5" customHeight="1" collapsed="1" thickBot="1" x14ac:dyDescent="0.3">
      <c r="A9" s="674"/>
      <c r="B9" s="1214"/>
      <c r="C9" s="1214"/>
      <c r="D9" s="1214"/>
      <c r="E9" s="1214"/>
      <c r="F9" s="1214"/>
      <c r="G9" s="1214"/>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6"/>
      <c r="BL9" s="109"/>
      <c r="BM9" s="109"/>
      <c r="BN9" s="109"/>
      <c r="BO9" s="109"/>
      <c r="BP9" s="109"/>
      <c r="BQ9" s="109"/>
      <c r="BR9" s="109"/>
      <c r="BS9" s="109"/>
      <c r="BT9" s="109"/>
      <c r="BU9" s="109"/>
      <c r="BV9" s="109"/>
      <c r="BW9" s="109"/>
      <c r="BX9" s="275"/>
      <c r="BY9" s="666"/>
      <c r="BZ9" s="109"/>
      <c r="CA9" s="109"/>
      <c r="CB9" s="109"/>
      <c r="CC9" s="109"/>
      <c r="CD9" s="109"/>
      <c r="CE9" s="109"/>
      <c r="CF9" s="109"/>
      <c r="CG9" s="109"/>
      <c r="CH9" s="109"/>
      <c r="CI9" s="109"/>
      <c r="CJ9" s="109"/>
      <c r="CK9" s="109"/>
      <c r="CL9" s="275"/>
      <c r="CM9" s="666"/>
      <c r="CN9" s="904"/>
      <c r="CO9" s="904"/>
      <c r="CP9" s="904"/>
      <c r="CQ9" s="904"/>
      <c r="CR9" s="904"/>
      <c r="CS9" s="904"/>
      <c r="CT9" s="904"/>
      <c r="CU9" s="904"/>
      <c r="CV9" s="904"/>
      <c r="CW9" s="904"/>
      <c r="CX9" s="904"/>
      <c r="CY9" s="904"/>
      <c r="CZ9" s="905"/>
      <c r="DA9" s="906"/>
      <c r="DB9" s="923"/>
      <c r="DC9" s="923"/>
      <c r="DD9" s="923"/>
      <c r="DE9" s="923"/>
      <c r="DF9" s="923"/>
      <c r="DG9" s="923"/>
      <c r="DH9" s="923"/>
      <c r="DI9" s="923"/>
      <c r="DJ9" s="923"/>
      <c r="DK9" s="923"/>
      <c r="DL9" s="923"/>
      <c r="DM9" s="923"/>
      <c r="DN9" s="924"/>
      <c r="DO9" s="925"/>
      <c r="DP9" s="1019"/>
      <c r="DQ9" s="1019"/>
      <c r="DR9" s="1019"/>
      <c r="DS9" s="1019"/>
      <c r="DT9" s="1019"/>
      <c r="DU9" s="1019"/>
      <c r="DV9" s="1019"/>
      <c r="DW9" s="1019"/>
      <c r="DX9" s="1019"/>
      <c r="DY9" s="1019"/>
      <c r="DZ9" s="1019"/>
      <c r="EA9" s="1019"/>
      <c r="EB9" s="1020"/>
      <c r="EC9" s="1021"/>
      <c r="ED9" s="1103"/>
      <c r="EE9" s="1103"/>
      <c r="EF9" s="1103"/>
      <c r="EG9" s="1103"/>
      <c r="EH9" s="1103"/>
      <c r="EI9" s="1103"/>
      <c r="EJ9" s="1103"/>
      <c r="EK9" s="1103"/>
      <c r="EL9" s="1103"/>
      <c r="EM9" s="1103"/>
      <c r="EN9" s="1103"/>
      <c r="EO9" s="1103"/>
      <c r="EP9" s="1104"/>
      <c r="EQ9" s="1105"/>
      <c r="ER9" s="667" t="s">
        <v>133</v>
      </c>
      <c r="ES9" s="429" t="s">
        <v>190</v>
      </c>
      <c r="ET9" s="428" t="s">
        <v>134</v>
      </c>
      <c r="EU9" s="429" t="s">
        <v>190</v>
      </c>
      <c r="EV9" s="430" t="s">
        <v>135</v>
      </c>
      <c r="EW9" s="429" t="s">
        <v>190</v>
      </c>
      <c r="EX9" s="430" t="s">
        <v>136</v>
      </c>
      <c r="EY9" s="429" t="s">
        <v>190</v>
      </c>
      <c r="EZ9" s="430" t="s">
        <v>117</v>
      </c>
      <c r="FA9" s="429" t="s">
        <v>190</v>
      </c>
      <c r="FB9" s="430" t="s">
        <v>118</v>
      </c>
      <c r="FC9" s="429" t="s">
        <v>190</v>
      </c>
      <c r="FD9" s="430" t="s">
        <v>119</v>
      </c>
      <c r="FE9" s="429" t="s">
        <v>190</v>
      </c>
      <c r="FF9" s="430" t="s">
        <v>120</v>
      </c>
      <c r="FG9" s="429" t="s">
        <v>190</v>
      </c>
      <c r="FH9" s="430" t="s">
        <v>121</v>
      </c>
      <c r="FI9" s="429" t="s">
        <v>190</v>
      </c>
      <c r="FJ9" s="430" t="s">
        <v>122</v>
      </c>
      <c r="FK9" s="429" t="s">
        <v>190</v>
      </c>
      <c r="FL9" s="430" t="s">
        <v>123</v>
      </c>
      <c r="FM9" s="429" t="s">
        <v>190</v>
      </c>
      <c r="FN9" s="430" t="s">
        <v>137</v>
      </c>
      <c r="FO9" s="429" t="s">
        <v>190</v>
      </c>
      <c r="FP9" s="430" t="s">
        <v>133</v>
      </c>
      <c r="FQ9" s="429" t="s">
        <v>213</v>
      </c>
      <c r="FR9" s="430" t="s">
        <v>134</v>
      </c>
      <c r="FS9" s="429" t="s">
        <v>213</v>
      </c>
      <c r="FT9" s="430" t="s">
        <v>135</v>
      </c>
      <c r="FU9" s="429" t="s">
        <v>213</v>
      </c>
      <c r="FV9" s="430" t="s">
        <v>214</v>
      </c>
      <c r="FW9" s="429" t="s">
        <v>213</v>
      </c>
      <c r="FX9" s="430" t="s">
        <v>117</v>
      </c>
      <c r="FY9" s="429" t="s">
        <v>213</v>
      </c>
      <c r="FZ9" s="430" t="s">
        <v>118</v>
      </c>
      <c r="GA9" s="429" t="s">
        <v>213</v>
      </c>
      <c r="GB9" s="430" t="s">
        <v>119</v>
      </c>
      <c r="GC9" s="429" t="s">
        <v>213</v>
      </c>
      <c r="GD9" s="430" t="s">
        <v>120</v>
      </c>
      <c r="GE9" s="429" t="s">
        <v>213</v>
      </c>
      <c r="GF9" s="430" t="s">
        <v>121</v>
      </c>
      <c r="GG9" s="429" t="s">
        <v>213</v>
      </c>
      <c r="GH9" s="430" t="s">
        <v>122</v>
      </c>
      <c r="GI9" s="429" t="s">
        <v>213</v>
      </c>
      <c r="GJ9" s="430" t="s">
        <v>123</v>
      </c>
      <c r="GK9" s="429" t="s">
        <v>213</v>
      </c>
      <c r="GL9" s="430" t="s">
        <v>137</v>
      </c>
      <c r="GM9" s="429" t="s">
        <v>213</v>
      </c>
      <c r="GN9" s="430" t="s">
        <v>133</v>
      </c>
      <c r="GO9" s="429" t="s">
        <v>249</v>
      </c>
      <c r="GP9" s="430" t="s">
        <v>134</v>
      </c>
      <c r="GQ9" s="429" t="s">
        <v>249</v>
      </c>
      <c r="GR9" s="430" t="s">
        <v>135</v>
      </c>
      <c r="GS9" s="429" t="s">
        <v>249</v>
      </c>
      <c r="GT9" s="430" t="s">
        <v>214</v>
      </c>
      <c r="GU9" s="429" t="s">
        <v>249</v>
      </c>
      <c r="GV9" s="430" t="s">
        <v>117</v>
      </c>
      <c r="GW9" s="429" t="s">
        <v>249</v>
      </c>
      <c r="GX9" s="430" t="s">
        <v>118</v>
      </c>
      <c r="GY9" s="429" t="s">
        <v>249</v>
      </c>
      <c r="GZ9" s="430" t="s">
        <v>119</v>
      </c>
      <c r="HA9" s="429" t="s">
        <v>249</v>
      </c>
      <c r="HB9" s="430" t="s">
        <v>120</v>
      </c>
      <c r="HC9" s="429" t="s">
        <v>249</v>
      </c>
      <c r="HD9" s="430" t="s">
        <v>121</v>
      </c>
      <c r="HE9" s="429" t="s">
        <v>249</v>
      </c>
      <c r="HF9" s="430" t="s">
        <v>122</v>
      </c>
      <c r="HG9" s="429" t="s">
        <v>249</v>
      </c>
      <c r="HH9" s="430" t="s">
        <v>123</v>
      </c>
      <c r="HI9" s="429" t="s">
        <v>249</v>
      </c>
      <c r="HJ9" s="430" t="s">
        <v>137</v>
      </c>
      <c r="HK9" s="429" t="s">
        <v>249</v>
      </c>
      <c r="HL9" s="430" t="s">
        <v>133</v>
      </c>
      <c r="HM9" s="429" t="s">
        <v>269</v>
      </c>
      <c r="HN9" s="430" t="s">
        <v>134</v>
      </c>
      <c r="HO9" s="429" t="s">
        <v>269</v>
      </c>
      <c r="HP9" s="430" t="s">
        <v>135</v>
      </c>
      <c r="HQ9" s="429" t="s">
        <v>269</v>
      </c>
      <c r="HR9" s="430" t="s">
        <v>270</v>
      </c>
      <c r="HS9" s="429" t="s">
        <v>269</v>
      </c>
      <c r="HT9" s="430" t="s">
        <v>117</v>
      </c>
      <c r="HU9" s="429" t="s">
        <v>269</v>
      </c>
      <c r="HV9" s="430" t="s">
        <v>118</v>
      </c>
      <c r="HW9" s="429" t="s">
        <v>269</v>
      </c>
      <c r="HX9" s="430" t="s">
        <v>119</v>
      </c>
      <c r="HY9" s="429" t="s">
        <v>269</v>
      </c>
      <c r="HZ9" s="430" t="s">
        <v>120</v>
      </c>
      <c r="IA9" s="429" t="s">
        <v>269</v>
      </c>
      <c r="IB9" s="430" t="s">
        <v>121</v>
      </c>
      <c r="IC9" s="429" t="s">
        <v>269</v>
      </c>
      <c r="ID9" s="430" t="s">
        <v>122</v>
      </c>
      <c r="IE9" s="429" t="s">
        <v>269</v>
      </c>
      <c r="IF9" s="430" t="s">
        <v>123</v>
      </c>
      <c r="IG9" s="429" t="s">
        <v>269</v>
      </c>
      <c r="IH9" s="430" t="s">
        <v>137</v>
      </c>
      <c r="II9" s="429" t="s">
        <v>269</v>
      </c>
      <c r="IJ9" s="1085" t="s">
        <v>133</v>
      </c>
      <c r="IK9" s="1086" t="s">
        <v>278</v>
      </c>
      <c r="IL9" s="1085" t="s">
        <v>134</v>
      </c>
      <c r="IM9" s="1086" t="s">
        <v>278</v>
      </c>
      <c r="IN9" s="1085" t="s">
        <v>135</v>
      </c>
      <c r="IO9" s="1086" t="s">
        <v>278</v>
      </c>
      <c r="IP9" s="1085" t="s">
        <v>270</v>
      </c>
      <c r="IQ9" s="1086" t="s">
        <v>278</v>
      </c>
      <c r="IR9" s="1085" t="s">
        <v>117</v>
      </c>
      <c r="IS9" s="1086" t="s">
        <v>278</v>
      </c>
      <c r="IT9" s="1085" t="s">
        <v>118</v>
      </c>
      <c r="IU9" s="1086" t="s">
        <v>278</v>
      </c>
      <c r="IV9" s="1085" t="s">
        <v>119</v>
      </c>
      <c r="IW9" s="1086" t="s">
        <v>278</v>
      </c>
      <c r="IX9" s="1085" t="s">
        <v>120</v>
      </c>
      <c r="IY9" s="1086" t="s">
        <v>278</v>
      </c>
      <c r="IZ9" s="1085" t="s">
        <v>121</v>
      </c>
      <c r="JA9" s="1086" t="s">
        <v>278</v>
      </c>
      <c r="JB9" s="1085" t="s">
        <v>122</v>
      </c>
      <c r="JC9" s="1086" t="s">
        <v>278</v>
      </c>
      <c r="JD9" s="1085" t="s">
        <v>123</v>
      </c>
      <c r="JE9" s="1086" t="s">
        <v>278</v>
      </c>
      <c r="JF9" s="1085" t="s">
        <v>137</v>
      </c>
      <c r="JG9" s="1086" t="s">
        <v>278</v>
      </c>
      <c r="JH9" s="1083" t="s">
        <v>133</v>
      </c>
      <c r="JI9" s="1083" t="s">
        <v>298</v>
      </c>
      <c r="JJ9" s="1083" t="s">
        <v>134</v>
      </c>
      <c r="JK9" s="1083" t="s">
        <v>298</v>
      </c>
      <c r="JL9" s="1083" t="s">
        <v>135</v>
      </c>
      <c r="JM9" s="1083" t="s">
        <v>298</v>
      </c>
      <c r="JN9" s="1083" t="s">
        <v>270</v>
      </c>
      <c r="JO9" s="1083" t="s">
        <v>298</v>
      </c>
      <c r="JP9" s="1083" t="s">
        <v>117</v>
      </c>
      <c r="JQ9" s="1083" t="s">
        <v>298</v>
      </c>
      <c r="JR9" s="1083" t="s">
        <v>118</v>
      </c>
      <c r="JS9" s="1083" t="s">
        <v>298</v>
      </c>
      <c r="JT9" s="1083" t="s">
        <v>119</v>
      </c>
      <c r="JU9" s="1083" t="s">
        <v>298</v>
      </c>
      <c r="JV9" s="1083" t="s">
        <v>120</v>
      </c>
      <c r="JW9" s="1083" t="s">
        <v>298</v>
      </c>
      <c r="JX9" s="1083" t="s">
        <v>121</v>
      </c>
      <c r="JY9" s="1083" t="s">
        <v>298</v>
      </c>
      <c r="JZ9" s="1083" t="s">
        <v>122</v>
      </c>
      <c r="KA9" s="1083" t="s">
        <v>298</v>
      </c>
      <c r="KB9" s="1083" t="s">
        <v>123</v>
      </c>
      <c r="KC9" s="1083" t="s">
        <v>298</v>
      </c>
      <c r="KD9" s="1083" t="s">
        <v>137</v>
      </c>
      <c r="KE9" s="1083" t="s">
        <v>298</v>
      </c>
      <c r="KF9" s="1110" t="s">
        <v>133</v>
      </c>
      <c r="KG9" s="1110" t="s">
        <v>306</v>
      </c>
      <c r="KH9" s="1110" t="s">
        <v>134</v>
      </c>
      <c r="KI9" s="1110" t="s">
        <v>306</v>
      </c>
      <c r="KJ9" s="1110" t="s">
        <v>135</v>
      </c>
      <c r="KK9" s="1110" t="s">
        <v>306</v>
      </c>
      <c r="KL9" s="1110" t="s">
        <v>270</v>
      </c>
      <c r="KM9" s="1110" t="s">
        <v>306</v>
      </c>
      <c r="KN9" s="1110" t="s">
        <v>117</v>
      </c>
      <c r="KO9" s="1110" t="s">
        <v>306</v>
      </c>
      <c r="KP9" s="1110" t="s">
        <v>118</v>
      </c>
      <c r="KQ9" s="1110" t="s">
        <v>306</v>
      </c>
      <c r="KR9" s="1110" t="s">
        <v>119</v>
      </c>
      <c r="KS9" s="1110" t="s">
        <v>306</v>
      </c>
      <c r="KT9" s="1110" t="s">
        <v>120</v>
      </c>
      <c r="KU9" s="1110" t="s">
        <v>306</v>
      </c>
      <c r="KV9" s="1110" t="s">
        <v>121</v>
      </c>
      <c r="KW9" s="1110" t="s">
        <v>306</v>
      </c>
      <c r="KX9" s="1110" t="s">
        <v>122</v>
      </c>
      <c r="KY9" s="1110" t="s">
        <v>306</v>
      </c>
      <c r="KZ9" s="1110" t="s">
        <v>123</v>
      </c>
      <c r="LA9" s="1110" t="s">
        <v>306</v>
      </c>
      <c r="LB9" s="1110" t="s">
        <v>137</v>
      </c>
      <c r="LC9" s="1110" t="s">
        <v>306</v>
      </c>
      <c r="LD9" s="109" t="s">
        <v>280</v>
      </c>
      <c r="LE9" s="109" t="s">
        <v>281</v>
      </c>
      <c r="LH9" s="429"/>
      <c r="LI9" s="429"/>
      <c r="LJ9" s="429"/>
      <c r="LK9" s="689"/>
      <c r="LL9" s="463" t="s">
        <v>106</v>
      </c>
      <c r="LM9" s="463" t="s">
        <v>106</v>
      </c>
      <c r="LN9" s="463" t="s">
        <v>106</v>
      </c>
      <c r="LO9" s="463" t="s">
        <v>106</v>
      </c>
      <c r="LP9" s="463" t="s">
        <v>106</v>
      </c>
      <c r="LQ9" s="463" t="s">
        <v>106</v>
      </c>
      <c r="LR9" s="463" t="s">
        <v>106</v>
      </c>
      <c r="LS9" s="463" t="s">
        <v>106</v>
      </c>
      <c r="LT9" s="463" t="s">
        <v>106</v>
      </c>
      <c r="LU9" s="463" t="s">
        <v>106</v>
      </c>
      <c r="LV9" s="463" t="s">
        <v>106</v>
      </c>
      <c r="LW9" s="463" t="s">
        <v>156</v>
      </c>
      <c r="LX9" s="463" t="s">
        <v>156</v>
      </c>
      <c r="LY9" s="463" t="s">
        <v>156</v>
      </c>
      <c r="LZ9" s="463" t="s">
        <v>156</v>
      </c>
      <c r="MA9" s="463" t="s">
        <v>156</v>
      </c>
      <c r="MB9" s="463" t="s">
        <v>156</v>
      </c>
      <c r="MC9" s="463" t="s">
        <v>156</v>
      </c>
      <c r="MD9" s="463" t="s">
        <v>156</v>
      </c>
      <c r="ME9" s="463" t="s">
        <v>156</v>
      </c>
      <c r="MF9" s="463" t="s">
        <v>156</v>
      </c>
      <c r="MG9" s="463" t="s">
        <v>156</v>
      </c>
      <c r="MH9" s="463" t="s">
        <v>156</v>
      </c>
      <c r="MI9" s="463" t="s">
        <v>189</v>
      </c>
      <c r="MJ9" s="463" t="s">
        <v>189</v>
      </c>
      <c r="MK9" s="463" t="s">
        <v>189</v>
      </c>
      <c r="ML9" s="463" t="s">
        <v>189</v>
      </c>
      <c r="MM9" s="463" t="s">
        <v>189</v>
      </c>
      <c r="MN9" s="463" t="s">
        <v>189</v>
      </c>
      <c r="MO9" s="463" t="s">
        <v>189</v>
      </c>
      <c r="MP9" s="463" t="s">
        <v>189</v>
      </c>
      <c r="MQ9" s="463" t="s">
        <v>189</v>
      </c>
      <c r="MR9" s="463" t="s">
        <v>189</v>
      </c>
      <c r="MS9" s="463" t="s">
        <v>189</v>
      </c>
      <c r="MT9" s="463" t="s">
        <v>189</v>
      </c>
      <c r="MU9" s="463" t="s">
        <v>215</v>
      </c>
      <c r="MV9" s="463" t="s">
        <v>215</v>
      </c>
      <c r="MW9" s="463" t="s">
        <v>215</v>
      </c>
      <c r="MX9" s="463" t="s">
        <v>215</v>
      </c>
      <c r="MY9" s="463" t="s">
        <v>215</v>
      </c>
      <c r="MZ9" s="463" t="s">
        <v>215</v>
      </c>
      <c r="NA9" s="463" t="s">
        <v>215</v>
      </c>
      <c r="NB9" s="463" t="s">
        <v>215</v>
      </c>
      <c r="NC9" s="463" t="s">
        <v>215</v>
      </c>
      <c r="ND9" s="463" t="s">
        <v>215</v>
      </c>
      <c r="NE9" s="463" t="s">
        <v>215</v>
      </c>
      <c r="NF9" s="463" t="s">
        <v>215</v>
      </c>
      <c r="NG9" s="798" t="s">
        <v>250</v>
      </c>
      <c r="NH9" s="798" t="s">
        <v>250</v>
      </c>
      <c r="NI9" s="798" t="s">
        <v>250</v>
      </c>
      <c r="NJ9" s="798" t="s">
        <v>250</v>
      </c>
      <c r="NK9" s="798" t="s">
        <v>250</v>
      </c>
      <c r="NL9" s="798" t="s">
        <v>250</v>
      </c>
      <c r="NM9" s="798" t="s">
        <v>250</v>
      </c>
      <c r="NN9" s="798" t="s">
        <v>250</v>
      </c>
      <c r="NO9" s="798" t="s">
        <v>250</v>
      </c>
      <c r="NP9" s="798" t="s">
        <v>250</v>
      </c>
      <c r="NQ9" s="798" t="s">
        <v>250</v>
      </c>
      <c r="NR9" s="798" t="s">
        <v>250</v>
      </c>
      <c r="NS9" s="873" t="s">
        <v>267</v>
      </c>
      <c r="NT9" s="873" t="s">
        <v>267</v>
      </c>
      <c r="NU9" s="873" t="s">
        <v>267</v>
      </c>
      <c r="NV9" s="873" t="s">
        <v>267</v>
      </c>
      <c r="NW9" s="873" t="s">
        <v>267</v>
      </c>
      <c r="NX9" s="873" t="s">
        <v>267</v>
      </c>
      <c r="NY9" s="873" t="s">
        <v>267</v>
      </c>
      <c r="NZ9" s="873" t="s">
        <v>267</v>
      </c>
      <c r="OA9" s="873" t="s">
        <v>267</v>
      </c>
      <c r="OB9" s="873" t="s">
        <v>267</v>
      </c>
      <c r="OC9" s="873" t="s">
        <v>267</v>
      </c>
      <c r="OD9" s="873" t="s">
        <v>267</v>
      </c>
      <c r="OE9" s="1038" t="s">
        <v>279</v>
      </c>
      <c r="OF9" s="1038" t="s">
        <v>279</v>
      </c>
      <c r="OG9" s="1038" t="s">
        <v>279</v>
      </c>
      <c r="OH9" s="1038" t="s">
        <v>279</v>
      </c>
      <c r="OI9" s="1038" t="s">
        <v>279</v>
      </c>
      <c r="OJ9" s="1038" t="s">
        <v>279</v>
      </c>
      <c r="OK9" s="1038" t="s">
        <v>279</v>
      </c>
      <c r="OL9" s="1038" t="s">
        <v>279</v>
      </c>
      <c r="OM9" s="1038" t="s">
        <v>279</v>
      </c>
      <c r="ON9" s="1038" t="s">
        <v>279</v>
      </c>
      <c r="OO9" s="1038" t="s">
        <v>279</v>
      </c>
      <c r="OP9" s="1038" t="s">
        <v>279</v>
      </c>
      <c r="OQ9" s="1061" t="s">
        <v>290</v>
      </c>
      <c r="OR9" s="1061" t="s">
        <v>290</v>
      </c>
      <c r="OS9" s="1061" t="s">
        <v>290</v>
      </c>
      <c r="OT9" s="1061" t="s">
        <v>290</v>
      </c>
      <c r="OU9" s="1061" t="s">
        <v>290</v>
      </c>
      <c r="OV9" s="1061" t="s">
        <v>290</v>
      </c>
      <c r="OW9" s="1061" t="s">
        <v>290</v>
      </c>
      <c r="OX9" s="1061" t="s">
        <v>290</v>
      </c>
      <c r="OY9" s="1061" t="s">
        <v>290</v>
      </c>
      <c r="OZ9" s="1061" t="s">
        <v>290</v>
      </c>
      <c r="PA9" s="1061" t="s">
        <v>290</v>
      </c>
      <c r="PB9" s="1061" t="s">
        <v>290</v>
      </c>
      <c r="PC9" s="1140" t="s">
        <v>307</v>
      </c>
      <c r="PD9" s="1140" t="s">
        <v>307</v>
      </c>
      <c r="PE9" s="1140" t="s">
        <v>307</v>
      </c>
      <c r="PF9" s="1140" t="s">
        <v>307</v>
      </c>
      <c r="PG9" s="1140" t="s">
        <v>307</v>
      </c>
      <c r="PH9" s="1140" t="s">
        <v>307</v>
      </c>
      <c r="PI9" s="1140" t="s">
        <v>307</v>
      </c>
      <c r="PJ9" s="1140" t="s">
        <v>307</v>
      </c>
      <c r="PK9" s="1140" t="s">
        <v>307</v>
      </c>
      <c r="PL9" s="1140" t="s">
        <v>307</v>
      </c>
      <c r="PM9" s="1140" t="s">
        <v>307</v>
      </c>
      <c r="PN9" s="1140" t="s">
        <v>307</v>
      </c>
    </row>
    <row r="10" spans="1:430" s="8" customFormat="1" ht="47.25" customHeight="1" thickBot="1" x14ac:dyDescent="0.3">
      <c r="A10" s="1209" t="s">
        <v>157</v>
      </c>
      <c r="B10" s="1210"/>
      <c r="C10" s="1210"/>
      <c r="D10" s="1210"/>
      <c r="E10" s="1210"/>
      <c r="F10" s="1210"/>
      <c r="G10" s="1211"/>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2">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207" t="s">
        <v>96</v>
      </c>
      <c r="ES10" s="1208"/>
      <c r="ET10" s="1207" t="s">
        <v>199</v>
      </c>
      <c r="EU10" s="1208"/>
      <c r="EV10" s="1207" t="s">
        <v>199</v>
      </c>
      <c r="EW10" s="1208"/>
      <c r="EX10" s="1207" t="s">
        <v>199</v>
      </c>
      <c r="EY10" s="1208"/>
      <c r="EZ10" s="1207" t="s">
        <v>199</v>
      </c>
      <c r="FA10" s="1208"/>
      <c r="FB10" s="1207" t="s">
        <v>199</v>
      </c>
      <c r="FC10" s="1208"/>
      <c r="FD10" s="1207" t="s">
        <v>199</v>
      </c>
      <c r="FE10" s="1208"/>
      <c r="FF10" s="1207" t="s">
        <v>199</v>
      </c>
      <c r="FG10" s="1208"/>
      <c r="FH10" s="1207" t="s">
        <v>199</v>
      </c>
      <c r="FI10" s="1208"/>
      <c r="FJ10" s="1207" t="s">
        <v>199</v>
      </c>
      <c r="FK10" s="1208"/>
      <c r="FL10" s="1207" t="s">
        <v>199</v>
      </c>
      <c r="FM10" s="1208"/>
      <c r="FN10" s="1207" t="s">
        <v>199</v>
      </c>
      <c r="FO10" s="1208"/>
      <c r="FP10" s="1207" t="s">
        <v>199</v>
      </c>
      <c r="FQ10" s="1208"/>
      <c r="FR10" s="1207" t="s">
        <v>96</v>
      </c>
      <c r="FS10" s="1208"/>
      <c r="FT10" s="1207" t="s">
        <v>96</v>
      </c>
      <c r="FU10" s="1208"/>
      <c r="FV10" s="1207" t="s">
        <v>96</v>
      </c>
      <c r="FW10" s="1208"/>
      <c r="FX10" s="1207" t="s">
        <v>96</v>
      </c>
      <c r="FY10" s="1208"/>
      <c r="FZ10" s="1207" t="s">
        <v>96</v>
      </c>
      <c r="GA10" s="1208"/>
      <c r="GB10" s="1207" t="s">
        <v>96</v>
      </c>
      <c r="GC10" s="1208"/>
      <c r="GD10" s="1207" t="s">
        <v>96</v>
      </c>
      <c r="GE10" s="1208"/>
      <c r="GF10" s="1207" t="s">
        <v>96</v>
      </c>
      <c r="GG10" s="1208"/>
      <c r="GH10" s="1207" t="s">
        <v>96</v>
      </c>
      <c r="GI10" s="1208"/>
      <c r="GJ10" s="1207" t="s">
        <v>96</v>
      </c>
      <c r="GK10" s="1208"/>
      <c r="GL10" s="1207" t="s">
        <v>96</v>
      </c>
      <c r="GM10" s="1208"/>
      <c r="GN10" s="1207" t="s">
        <v>96</v>
      </c>
      <c r="GO10" s="1208"/>
      <c r="GP10" s="1207" t="s">
        <v>96</v>
      </c>
      <c r="GQ10" s="1208"/>
      <c r="GR10" s="1207" t="s">
        <v>96</v>
      </c>
      <c r="GS10" s="1208"/>
      <c r="GT10" s="1207" t="s">
        <v>96</v>
      </c>
      <c r="GU10" s="1208"/>
      <c r="GV10" s="1207" t="s">
        <v>96</v>
      </c>
      <c r="GW10" s="1208"/>
      <c r="GX10" s="1207" t="s">
        <v>96</v>
      </c>
      <c r="GY10" s="1208"/>
      <c r="GZ10" s="1207" t="s">
        <v>96</v>
      </c>
      <c r="HA10" s="1208"/>
      <c r="HB10" s="1207" t="s">
        <v>96</v>
      </c>
      <c r="HC10" s="1208"/>
      <c r="HD10" s="1207" t="s">
        <v>96</v>
      </c>
      <c r="HE10" s="1208"/>
      <c r="HF10" s="1207" t="s">
        <v>96</v>
      </c>
      <c r="HG10" s="1208"/>
      <c r="HH10" s="1207" t="s">
        <v>96</v>
      </c>
      <c r="HI10" s="1208"/>
      <c r="HJ10" s="1180" t="s">
        <v>268</v>
      </c>
      <c r="HK10" s="1181"/>
      <c r="HL10" s="1180" t="s">
        <v>268</v>
      </c>
      <c r="HM10" s="1181"/>
      <c r="HN10" s="1180" t="s">
        <v>268</v>
      </c>
      <c r="HO10" s="1181"/>
      <c r="HP10" s="1180" t="s">
        <v>268</v>
      </c>
      <c r="HQ10" s="1181"/>
      <c r="HR10" s="1180" t="s">
        <v>268</v>
      </c>
      <c r="HS10" s="1181"/>
      <c r="HT10" s="1180" t="s">
        <v>268</v>
      </c>
      <c r="HU10" s="1181"/>
      <c r="HV10" s="1180" t="s">
        <v>268</v>
      </c>
      <c r="HW10" s="1181"/>
      <c r="HX10" s="1180" t="s">
        <v>268</v>
      </c>
      <c r="HY10" s="1181"/>
      <c r="HZ10" s="1180" t="s">
        <v>268</v>
      </c>
      <c r="IA10" s="1181"/>
      <c r="IB10" s="1180" t="s">
        <v>268</v>
      </c>
      <c r="IC10" s="1181"/>
      <c r="ID10" s="1180" t="s">
        <v>268</v>
      </c>
      <c r="IE10" s="1181"/>
      <c r="IF10" s="1180" t="s">
        <v>268</v>
      </c>
      <c r="IG10" s="1181"/>
      <c r="IH10" s="1180" t="s">
        <v>268</v>
      </c>
      <c r="II10" s="1181"/>
      <c r="IJ10" s="1180" t="s">
        <v>268</v>
      </c>
      <c r="IK10" s="1181"/>
      <c r="IL10" s="1180" t="s">
        <v>268</v>
      </c>
      <c r="IM10" s="1181"/>
      <c r="IN10" s="1180" t="s">
        <v>268</v>
      </c>
      <c r="IO10" s="1181"/>
      <c r="IP10" s="1180" t="s">
        <v>268</v>
      </c>
      <c r="IQ10" s="1181"/>
      <c r="IR10" s="1180" t="s">
        <v>268</v>
      </c>
      <c r="IS10" s="1181"/>
      <c r="IT10" s="1180" t="s">
        <v>268</v>
      </c>
      <c r="IU10" s="1181"/>
      <c r="IV10" s="1180" t="s">
        <v>268</v>
      </c>
      <c r="IW10" s="1181"/>
      <c r="IX10" s="1180" t="s">
        <v>268</v>
      </c>
      <c r="IY10" s="1181"/>
      <c r="IZ10" s="1180" t="s">
        <v>268</v>
      </c>
      <c r="JA10" s="1181"/>
      <c r="JB10" s="1180" t="s">
        <v>268</v>
      </c>
      <c r="JC10" s="1181"/>
      <c r="JD10" s="1180" t="s">
        <v>268</v>
      </c>
      <c r="JE10" s="1181"/>
      <c r="JF10" s="1180" t="s">
        <v>268</v>
      </c>
      <c r="JG10" s="1181"/>
      <c r="JH10" s="1180" t="s">
        <v>268</v>
      </c>
      <c r="JI10" s="1181"/>
      <c r="JJ10" s="1180" t="s">
        <v>268</v>
      </c>
      <c r="JK10" s="1181"/>
      <c r="JL10" s="1180" t="s">
        <v>268</v>
      </c>
      <c r="JM10" s="1181"/>
      <c r="JN10" s="1180" t="s">
        <v>268</v>
      </c>
      <c r="JO10" s="1181"/>
      <c r="JP10" s="1180" t="s">
        <v>268</v>
      </c>
      <c r="JQ10" s="1181"/>
      <c r="JR10" s="1180" t="s">
        <v>268</v>
      </c>
      <c r="JS10" s="1181"/>
      <c r="JT10" s="1180" t="s">
        <v>268</v>
      </c>
      <c r="JU10" s="1181"/>
      <c r="JV10" s="1180" t="s">
        <v>268</v>
      </c>
      <c r="JW10" s="1181"/>
      <c r="JX10" s="1180" t="s">
        <v>268</v>
      </c>
      <c r="JY10" s="1181"/>
      <c r="JZ10" s="1180" t="s">
        <v>268</v>
      </c>
      <c r="KA10" s="1181"/>
      <c r="KB10" s="1180" t="s">
        <v>268</v>
      </c>
      <c r="KC10" s="1181"/>
      <c r="KD10" s="1180" t="s">
        <v>268</v>
      </c>
      <c r="KE10" s="1181"/>
      <c r="KF10" s="1180" t="s">
        <v>268</v>
      </c>
      <c r="KG10" s="1181"/>
      <c r="KH10" s="1180" t="s">
        <v>268</v>
      </c>
      <c r="KI10" s="1181"/>
      <c r="KJ10" s="1180" t="s">
        <v>268</v>
      </c>
      <c r="KK10" s="1181"/>
      <c r="KL10" s="1180" t="s">
        <v>268</v>
      </c>
      <c r="KM10" s="1181"/>
      <c r="KN10" s="1180" t="s">
        <v>268</v>
      </c>
      <c r="KO10" s="1181"/>
      <c r="KP10" s="1180" t="s">
        <v>268</v>
      </c>
      <c r="KQ10" s="1181"/>
      <c r="KR10" s="1180" t="s">
        <v>268</v>
      </c>
      <c r="KS10" s="1181"/>
      <c r="KT10" s="1180" t="s">
        <v>268</v>
      </c>
      <c r="KU10" s="1181"/>
      <c r="KV10" s="1180" t="s">
        <v>268</v>
      </c>
      <c r="KW10" s="1181"/>
      <c r="KX10" s="1180" t="s">
        <v>268</v>
      </c>
      <c r="KY10" s="1181"/>
      <c r="KZ10" s="1180" t="s">
        <v>268</v>
      </c>
      <c r="LA10" s="1181"/>
      <c r="LB10" s="1180" t="s">
        <v>268</v>
      </c>
      <c r="LC10" s="1181"/>
      <c r="LD10" s="203">
        <f>DT10</f>
        <v>43434</v>
      </c>
      <c r="LE10" s="946">
        <f>EH10</f>
        <v>43799</v>
      </c>
      <c r="LF10" s="1207" t="s">
        <v>198</v>
      </c>
      <c r="LG10" s="1208"/>
      <c r="LH10" s="611"/>
      <c r="LI10" s="611"/>
      <c r="LJ10" s="611"/>
      <c r="LK10" s="8" t="s">
        <v>160</v>
      </c>
      <c r="LL10" s="234">
        <v>40025</v>
      </c>
      <c r="LM10" s="234">
        <v>40056</v>
      </c>
      <c r="LN10" s="234">
        <v>40086</v>
      </c>
      <c r="LO10" s="234">
        <v>40117</v>
      </c>
      <c r="LP10" s="234">
        <v>40147</v>
      </c>
      <c r="LQ10" s="234">
        <v>40178</v>
      </c>
      <c r="LR10" s="234">
        <v>40209</v>
      </c>
      <c r="LS10" s="234">
        <v>40237</v>
      </c>
      <c r="LT10" s="234">
        <v>40268</v>
      </c>
      <c r="LU10" s="234">
        <v>40298</v>
      </c>
      <c r="LV10" s="234">
        <v>40329</v>
      </c>
      <c r="LW10" s="235">
        <f t="shared" ref="LW10:MH11" si="197">AJ10</f>
        <v>41121</v>
      </c>
      <c r="LX10" s="235">
        <f t="shared" si="197"/>
        <v>41152</v>
      </c>
      <c r="LY10" s="235">
        <f t="shared" si="197"/>
        <v>41182</v>
      </c>
      <c r="LZ10" s="235">
        <f t="shared" si="197"/>
        <v>41213</v>
      </c>
      <c r="MA10" s="235">
        <f t="shared" si="197"/>
        <v>41243</v>
      </c>
      <c r="MB10" s="235">
        <f t="shared" si="197"/>
        <v>41274</v>
      </c>
      <c r="MC10" s="235">
        <f t="shared" si="197"/>
        <v>41305</v>
      </c>
      <c r="MD10" s="235">
        <f t="shared" si="197"/>
        <v>41333</v>
      </c>
      <c r="ME10" s="235">
        <f t="shared" si="197"/>
        <v>41364</v>
      </c>
      <c r="MF10" s="235">
        <f t="shared" si="197"/>
        <v>41394</v>
      </c>
      <c r="MG10" s="235">
        <f t="shared" si="197"/>
        <v>41425</v>
      </c>
      <c r="MH10" s="235">
        <f t="shared" si="197"/>
        <v>41455</v>
      </c>
      <c r="MI10" s="235">
        <f t="shared" ref="MI10:MT11" si="198">AX10</f>
        <v>41486</v>
      </c>
      <c r="MJ10" s="235">
        <f t="shared" si="198"/>
        <v>41517</v>
      </c>
      <c r="MK10" s="235">
        <f t="shared" si="198"/>
        <v>41547</v>
      </c>
      <c r="ML10" s="235">
        <f t="shared" si="198"/>
        <v>41578</v>
      </c>
      <c r="MM10" s="235">
        <f t="shared" si="198"/>
        <v>41608</v>
      </c>
      <c r="MN10" s="235">
        <f t="shared" si="198"/>
        <v>41639</v>
      </c>
      <c r="MO10" s="235">
        <f t="shared" si="198"/>
        <v>41670</v>
      </c>
      <c r="MP10" s="235">
        <f t="shared" si="198"/>
        <v>41698</v>
      </c>
      <c r="MQ10" s="235">
        <f t="shared" si="198"/>
        <v>41729</v>
      </c>
      <c r="MR10" s="235">
        <f t="shared" si="198"/>
        <v>41759</v>
      </c>
      <c r="MS10" s="235">
        <f t="shared" si="198"/>
        <v>41790</v>
      </c>
      <c r="MT10" s="235">
        <f t="shared" si="198"/>
        <v>41820</v>
      </c>
      <c r="MU10" s="696">
        <f t="shared" ref="MU10:NF11" si="199">BL10</f>
        <v>41851</v>
      </c>
      <c r="MV10" s="696">
        <f t="shared" si="199"/>
        <v>41882</v>
      </c>
      <c r="MW10" s="696">
        <f t="shared" si="199"/>
        <v>41912</v>
      </c>
      <c r="MX10" s="696">
        <f t="shared" si="199"/>
        <v>41943</v>
      </c>
      <c r="MY10" s="696">
        <f t="shared" si="199"/>
        <v>41973</v>
      </c>
      <c r="MZ10" s="696">
        <f t="shared" si="199"/>
        <v>42004</v>
      </c>
      <c r="NA10" s="696">
        <f t="shared" si="199"/>
        <v>42035</v>
      </c>
      <c r="NB10" s="696">
        <f t="shared" si="199"/>
        <v>42063</v>
      </c>
      <c r="NC10" s="696">
        <f t="shared" si="199"/>
        <v>42094</v>
      </c>
      <c r="ND10" s="696">
        <f t="shared" si="199"/>
        <v>42124</v>
      </c>
      <c r="NE10" s="696">
        <f t="shared" si="199"/>
        <v>42155</v>
      </c>
      <c r="NF10" s="696">
        <f t="shared" si="199"/>
        <v>42185</v>
      </c>
      <c r="NG10" s="799">
        <f t="shared" ref="NG10:NR11" si="200">BZ10</f>
        <v>42216</v>
      </c>
      <c r="NH10" s="799">
        <f t="shared" si="200"/>
        <v>42247</v>
      </c>
      <c r="NI10" s="799">
        <f t="shared" si="200"/>
        <v>42277</v>
      </c>
      <c r="NJ10" s="799">
        <f t="shared" si="200"/>
        <v>42308</v>
      </c>
      <c r="NK10" s="799">
        <f t="shared" si="200"/>
        <v>42338</v>
      </c>
      <c r="NL10" s="799">
        <f t="shared" si="200"/>
        <v>42369</v>
      </c>
      <c r="NM10" s="799">
        <f t="shared" si="200"/>
        <v>42400</v>
      </c>
      <c r="NN10" s="799">
        <f t="shared" si="200"/>
        <v>42428</v>
      </c>
      <c r="NO10" s="799">
        <f t="shared" si="200"/>
        <v>42460</v>
      </c>
      <c r="NP10" s="799">
        <f t="shared" si="200"/>
        <v>42490</v>
      </c>
      <c r="NQ10" s="799">
        <f t="shared" si="200"/>
        <v>42521</v>
      </c>
      <c r="NR10" s="799">
        <f t="shared" si="200"/>
        <v>42551</v>
      </c>
      <c r="NS10" s="852">
        <f t="shared" ref="NS10:OD11" si="201">CN10</f>
        <v>42582</v>
      </c>
      <c r="NT10" s="852">
        <f t="shared" si="201"/>
        <v>42613</v>
      </c>
      <c r="NU10" s="852">
        <f t="shared" si="201"/>
        <v>42643</v>
      </c>
      <c r="NV10" s="852">
        <f t="shared" si="201"/>
        <v>42674</v>
      </c>
      <c r="NW10" s="852">
        <f t="shared" si="201"/>
        <v>42704</v>
      </c>
      <c r="NX10" s="852">
        <f t="shared" si="201"/>
        <v>42735</v>
      </c>
      <c r="NY10" s="852">
        <f t="shared" si="201"/>
        <v>42766</v>
      </c>
      <c r="NZ10" s="852">
        <f t="shared" si="201"/>
        <v>42794</v>
      </c>
      <c r="OA10" s="852">
        <f t="shared" si="201"/>
        <v>42825</v>
      </c>
      <c r="OB10" s="852">
        <f t="shared" si="201"/>
        <v>42855</v>
      </c>
      <c r="OC10" s="852">
        <f t="shared" si="201"/>
        <v>42886</v>
      </c>
      <c r="OD10" s="852">
        <f t="shared" si="201"/>
        <v>42916</v>
      </c>
      <c r="OE10" s="1039">
        <f t="shared" ref="OE10:OP11" si="202">DB10</f>
        <v>42947</v>
      </c>
      <c r="OF10" s="1039">
        <f t="shared" si="202"/>
        <v>42978</v>
      </c>
      <c r="OG10" s="1039">
        <f t="shared" si="202"/>
        <v>43008</v>
      </c>
      <c r="OH10" s="1039">
        <f t="shared" si="202"/>
        <v>43039</v>
      </c>
      <c r="OI10" s="1039">
        <f t="shared" si="202"/>
        <v>43069</v>
      </c>
      <c r="OJ10" s="1039">
        <f t="shared" si="202"/>
        <v>43100</v>
      </c>
      <c r="OK10" s="1039">
        <f t="shared" si="202"/>
        <v>43131</v>
      </c>
      <c r="OL10" s="1039">
        <f t="shared" si="202"/>
        <v>43159</v>
      </c>
      <c r="OM10" s="1039">
        <f t="shared" si="202"/>
        <v>43190</v>
      </c>
      <c r="ON10" s="1039">
        <f t="shared" si="202"/>
        <v>43220</v>
      </c>
      <c r="OO10" s="1039">
        <f t="shared" si="202"/>
        <v>43251</v>
      </c>
      <c r="OP10" s="1039">
        <f t="shared" si="202"/>
        <v>43281</v>
      </c>
      <c r="OQ10" s="1060">
        <f t="shared" ref="OQ10:PB11" si="203">DP10</f>
        <v>43312</v>
      </c>
      <c r="OR10" s="1060">
        <f t="shared" si="203"/>
        <v>43343</v>
      </c>
      <c r="OS10" s="1060">
        <f t="shared" si="203"/>
        <v>43373</v>
      </c>
      <c r="OT10" s="1060">
        <f t="shared" si="203"/>
        <v>43404</v>
      </c>
      <c r="OU10" s="1060">
        <f t="shared" si="203"/>
        <v>43434</v>
      </c>
      <c r="OV10" s="1060">
        <f t="shared" si="203"/>
        <v>43465</v>
      </c>
      <c r="OW10" s="1060">
        <f t="shared" si="203"/>
        <v>43496</v>
      </c>
      <c r="OX10" s="1060">
        <f t="shared" si="203"/>
        <v>43524</v>
      </c>
      <c r="OY10" s="1060">
        <f t="shared" si="203"/>
        <v>43555</v>
      </c>
      <c r="OZ10" s="1060">
        <f t="shared" si="203"/>
        <v>43585</v>
      </c>
      <c r="PA10" s="1060">
        <f t="shared" si="203"/>
        <v>43616</v>
      </c>
      <c r="PB10" s="1060">
        <f t="shared" si="203"/>
        <v>43646</v>
      </c>
      <c r="PC10" s="1119">
        <f>ED10</f>
        <v>43677</v>
      </c>
      <c r="PD10" s="1119">
        <f t="shared" ref="PD10:PN11" si="204">EE10</f>
        <v>43708</v>
      </c>
      <c r="PE10" s="1119">
        <f t="shared" si="204"/>
        <v>43738</v>
      </c>
      <c r="PF10" s="1119">
        <f t="shared" si="204"/>
        <v>43769</v>
      </c>
      <c r="PG10" s="1119">
        <f t="shared" si="204"/>
        <v>43799</v>
      </c>
      <c r="PH10" s="1119">
        <f t="shared" si="204"/>
        <v>43830</v>
      </c>
      <c r="PI10" s="1119">
        <f t="shared" si="204"/>
        <v>43861</v>
      </c>
      <c r="PJ10" s="1119">
        <f t="shared" si="204"/>
        <v>43889</v>
      </c>
      <c r="PK10" s="1119">
        <f t="shared" si="204"/>
        <v>43921</v>
      </c>
      <c r="PL10" s="1119">
        <f t="shared" si="204"/>
        <v>43951</v>
      </c>
      <c r="PM10" s="1119">
        <f t="shared" si="204"/>
        <v>43982</v>
      </c>
      <c r="PN10" s="1119">
        <f t="shared" si="204"/>
        <v>44012</v>
      </c>
    </row>
    <row r="11" spans="1:430" s="92" customFormat="1" ht="15.75" customHeight="1" thickBot="1" x14ac:dyDescent="0.3">
      <c r="A11" s="675">
        <v>1</v>
      </c>
      <c r="B11" s="1212" t="s">
        <v>163</v>
      </c>
      <c r="C11" s="1212"/>
      <c r="D11" s="1212"/>
      <c r="E11" s="1212"/>
      <c r="F11" s="1212"/>
      <c r="G11" s="1213"/>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6">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6">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6">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6">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3">
        <f t="shared" si="214"/>
        <v>118948</v>
      </c>
      <c r="CX11" s="90">
        <f t="shared" si="214"/>
        <v>119134</v>
      </c>
      <c r="CY11" s="91">
        <f t="shared" si="214"/>
        <v>145902</v>
      </c>
      <c r="CZ11" s="116">
        <f>SUM(CN11:CY11)</f>
        <v>1496955</v>
      </c>
      <c r="DA11" s="164">
        <f>SUM(CN11:CY11)/$CZ$4</f>
        <v>124746.25</v>
      </c>
      <c r="DB11" s="336">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2">
        <f t="shared" si="215"/>
        <v>122432</v>
      </c>
      <c r="DK11" s="91">
        <f t="shared" ref="DK11:DM11" si="216">DK38+(DK37)</f>
        <v>123204</v>
      </c>
      <c r="DL11" s="90">
        <f t="shared" si="216"/>
        <v>123631</v>
      </c>
      <c r="DM11" s="91">
        <f t="shared" si="216"/>
        <v>152519</v>
      </c>
      <c r="DN11" s="116">
        <f>SUM(DB11:DM11)</f>
        <v>1525672</v>
      </c>
      <c r="DO11" s="164">
        <f>SUM(DB11:DM11)/$DN$4</f>
        <v>127139.33333333333</v>
      </c>
      <c r="DP11" s="336">
        <f t="shared" ref="DP11:DQ11" si="217">DP38+(DP37)</f>
        <v>125241</v>
      </c>
      <c r="DQ11" s="91">
        <f t="shared" si="217"/>
        <v>124809</v>
      </c>
      <c r="DR11" s="90">
        <f t="shared" ref="DR11:DT11" si="218">DR38+(DR37)</f>
        <v>124209</v>
      </c>
      <c r="DS11" s="91">
        <f t="shared" si="218"/>
        <v>124310</v>
      </c>
      <c r="DT11" s="90">
        <f t="shared" si="218"/>
        <v>148752</v>
      </c>
      <c r="DU11" s="91">
        <f t="shared" ref="DU11:EA11" si="219">DU38+(DU37)</f>
        <v>123800</v>
      </c>
      <c r="DV11" s="90">
        <f t="shared" si="219"/>
        <v>122462</v>
      </c>
      <c r="DW11" s="91">
        <f t="shared" si="219"/>
        <v>122195</v>
      </c>
      <c r="DX11" s="90">
        <f t="shared" si="219"/>
        <v>122455</v>
      </c>
      <c r="DY11" s="91">
        <f t="shared" si="219"/>
        <v>123705</v>
      </c>
      <c r="DZ11" s="90">
        <f t="shared" si="219"/>
        <v>124080</v>
      </c>
      <c r="EA11" s="91">
        <f t="shared" si="219"/>
        <v>124589</v>
      </c>
      <c r="EB11" s="116">
        <f>SUM(DP11:EA11)</f>
        <v>1510607</v>
      </c>
      <c r="EC11" s="164">
        <f>SUM(DP11:EA11)/$EB$4</f>
        <v>125883.91666666667</v>
      </c>
      <c r="ED11" s="1164">
        <f t="shared" ref="ED11" si="220">ED38+(ED37)</f>
        <v>125172</v>
      </c>
      <c r="EE11" s="91">
        <f t="shared" ref="EE11:EH11" si="221">EE38+(EE37)</f>
        <v>124995</v>
      </c>
      <c r="EF11" s="90">
        <f t="shared" si="221"/>
        <v>125067</v>
      </c>
      <c r="EG11" s="91">
        <f t="shared" si="221"/>
        <v>141816</v>
      </c>
      <c r="EH11" s="90">
        <f t="shared" si="221"/>
        <v>124322</v>
      </c>
      <c r="EI11" s="91">
        <f>EI38+(EI37)</f>
        <v>0</v>
      </c>
      <c r="EJ11" s="90">
        <f>EJ38+(EJ37)</f>
        <v>0</v>
      </c>
      <c r="EK11" s="91">
        <f>EK38+(EK37)</f>
        <v>0</v>
      </c>
      <c r="EL11" s="90">
        <f>EL38+(EL37)</f>
        <v>0</v>
      </c>
      <c r="EM11" s="91">
        <f t="shared" ref="EM11:EO11" si="222">EM38+(EM37)</f>
        <v>0</v>
      </c>
      <c r="EN11" s="90">
        <f t="shared" si="222"/>
        <v>0</v>
      </c>
      <c r="EO11" s="91">
        <f t="shared" si="222"/>
        <v>0</v>
      </c>
      <c r="EP11" s="116">
        <f>SUM(ED11:EO11)</f>
        <v>641372</v>
      </c>
      <c r="EQ11" s="164">
        <f>SUM(ED11:EO11)/$EP$4</f>
        <v>128274.4</v>
      </c>
      <c r="ER11" s="112">
        <f>AX11-AU11</f>
        <v>-37</v>
      </c>
      <c r="ES11" s="588">
        <f>ER11/AU11</f>
        <v>-3.2907609662385711E-4</v>
      </c>
      <c r="ET11" s="112">
        <f>AY11-AX11</f>
        <v>21444</v>
      </c>
      <c r="EU11" s="588">
        <f>ET11/AX11</f>
        <v>0.1907846155214904</v>
      </c>
      <c r="EV11" s="112">
        <f>AZ11-AY11</f>
        <v>-23127</v>
      </c>
      <c r="EW11" s="588">
        <f>EV11/AY11</f>
        <v>-0.17279200257017552</v>
      </c>
      <c r="EX11" s="112">
        <f>BA11-AZ11</f>
        <v>-65</v>
      </c>
      <c r="EY11" s="588">
        <f>EX11/AZ11</f>
        <v>-5.8708768380360567E-4</v>
      </c>
      <c r="EZ11" s="112">
        <f>BB11-BA11</f>
        <v>-532</v>
      </c>
      <c r="FA11" s="588">
        <f>EZ11/BA11</f>
        <v>-4.8079095534608813E-3</v>
      </c>
      <c r="FB11" s="112">
        <f>BC11-BB11</f>
        <v>-325</v>
      </c>
      <c r="FC11" s="588">
        <f>FB11/BB11</f>
        <v>-2.9513526276119472E-3</v>
      </c>
      <c r="FD11" s="112">
        <f>BD11-BC11</f>
        <v>13474</v>
      </c>
      <c r="FE11" s="588">
        <f>FD11/BC11</f>
        <v>0.12272073155181522</v>
      </c>
      <c r="FF11" s="112">
        <f>BE11-BD11</f>
        <v>-13728</v>
      </c>
      <c r="FG11" s="588">
        <f>FF11/BD11</f>
        <v>-0.11136710257325502</v>
      </c>
      <c r="FH11" s="112">
        <f>BF11-BE11</f>
        <v>235</v>
      </c>
      <c r="FI11" s="588">
        <f>FH11/BE11</f>
        <v>2.1453350374292498E-3</v>
      </c>
      <c r="FJ11" s="112">
        <f>BG11-BF11</f>
        <v>680</v>
      </c>
      <c r="FK11" s="719">
        <f>FJ11/BF11</f>
        <v>6.1944887269414712E-3</v>
      </c>
      <c r="FL11" s="112">
        <f>BH11-BG11</f>
        <v>848</v>
      </c>
      <c r="FM11" s="588">
        <f>FL11/BG11</f>
        <v>7.6773346611742335E-3</v>
      </c>
      <c r="FN11" s="112">
        <f>BI11-BH11</f>
        <v>24900</v>
      </c>
      <c r="FO11" s="588">
        <f>FN11/BH11</f>
        <v>0.22371364653243847</v>
      </c>
      <c r="FP11" s="112">
        <f>BL11-BI11</f>
        <v>-22369</v>
      </c>
      <c r="FQ11" s="588">
        <f>FP11/BI11</f>
        <v>-0.16423279957122824</v>
      </c>
      <c r="FR11" s="155">
        <f>BM11-BL11</f>
        <v>1580</v>
      </c>
      <c r="FS11" s="368">
        <f>FR11/BL11</f>
        <v>1.3879860147231934E-2</v>
      </c>
      <c r="FT11" s="155">
        <f>BN11-BM11</f>
        <v>461</v>
      </c>
      <c r="FU11" s="368">
        <f>FT11/BM11</f>
        <v>3.9943161141629269E-3</v>
      </c>
      <c r="FV11" s="155">
        <f>BO11-BN11</f>
        <v>725</v>
      </c>
      <c r="FW11" s="368">
        <f>FV11/BN11</f>
        <v>6.2567421790722761E-3</v>
      </c>
      <c r="FX11" s="155">
        <f>BP11-BO11</f>
        <v>864</v>
      </c>
      <c r="FY11" s="368">
        <f>FX11/BO11</f>
        <v>7.4099485420240137E-3</v>
      </c>
      <c r="FZ11" s="155">
        <f>BQ11-BP11</f>
        <v>-171</v>
      </c>
      <c r="GA11" s="368">
        <f>FZ11/BP11</f>
        <v>-1.4557651706054622E-3</v>
      </c>
      <c r="GB11" s="155">
        <f>BR11-BQ11</f>
        <v>25274</v>
      </c>
      <c r="GC11" s="368">
        <f>GB11/BQ11</f>
        <v>0.21547747947447846</v>
      </c>
      <c r="GD11" s="155">
        <f>BS11-BR11</f>
        <v>-25515</v>
      </c>
      <c r="GE11" s="368">
        <f>GD11/BR11</f>
        <v>-0.17896848499302082</v>
      </c>
      <c r="GF11" s="155">
        <f>BT11-BS11</f>
        <v>419</v>
      </c>
      <c r="GG11" s="368">
        <f>GF11/BS11</f>
        <v>3.5796056453542015E-3</v>
      </c>
      <c r="GH11" s="155">
        <f>BU11-BT11</f>
        <v>1518</v>
      </c>
      <c r="GI11" s="368">
        <f>GH11/BT11</f>
        <v>1.2922338279234875E-2</v>
      </c>
      <c r="GJ11" s="155">
        <f>BV11-BU11</f>
        <v>847</v>
      </c>
      <c r="GK11" s="368">
        <f>GJ11/BU11</f>
        <v>7.1183050534082979E-3</v>
      </c>
      <c r="GL11" s="155">
        <f>BW11-BV11</f>
        <v>1298</v>
      </c>
      <c r="GM11" s="368">
        <f>GL11/BV11</f>
        <v>1.0831469675222805E-2</v>
      </c>
      <c r="GN11" s="155">
        <f>BZ11-BW11</f>
        <v>27483</v>
      </c>
      <c r="GO11" s="368">
        <f>GN11/BW11</f>
        <v>0.22688097478825103</v>
      </c>
      <c r="GP11" s="155">
        <f>CA11-BZ11</f>
        <v>-27436</v>
      </c>
      <c r="GQ11" s="368">
        <f>GP11/BZ11</f>
        <v>-0.18460875942859833</v>
      </c>
      <c r="GR11" s="155">
        <f>CB11-CA11</f>
        <v>-526</v>
      </c>
      <c r="GS11" s="368">
        <f>GR11/CA11</f>
        <v>-4.340614452760746E-3</v>
      </c>
      <c r="GT11" s="155">
        <f>CC11-CB11</f>
        <v>70</v>
      </c>
      <c r="GU11" s="368">
        <f>GT11/CB11</f>
        <v>5.8016659069247021E-4</v>
      </c>
      <c r="GV11" s="155">
        <f>CD11-CC11</f>
        <v>-241</v>
      </c>
      <c r="GW11" s="368">
        <f>GV11/CC11</f>
        <v>-1.9962725201905156E-3</v>
      </c>
      <c r="GX11" s="155">
        <f>CE11-CD11</f>
        <v>26446</v>
      </c>
      <c r="GY11" s="368">
        <f>GX11/CD11</f>
        <v>0.2194980246339763</v>
      </c>
      <c r="GZ11" s="155">
        <f>CF11-CE11</f>
        <v>-24253</v>
      </c>
      <c r="HA11" s="368">
        <f>GZ11/CE11</f>
        <v>-0.16506499693731708</v>
      </c>
      <c r="HB11" s="155">
        <f>CG11-CF11</f>
        <v>-4064</v>
      </c>
      <c r="HC11" s="368">
        <f>HB11/CF11</f>
        <v>-3.3127644138673099E-2</v>
      </c>
      <c r="HD11" s="155">
        <f>CH11-CG11</f>
        <v>-620</v>
      </c>
      <c r="HE11" s="368">
        <f>HD11/CG11</f>
        <v>-5.2270830347432408E-3</v>
      </c>
      <c r="HF11" s="155">
        <f>CI11-CH11</f>
        <v>598</v>
      </c>
      <c r="HG11" s="368">
        <f>HF11/CH11</f>
        <v>5.0680972600069497E-3</v>
      </c>
      <c r="HH11" s="155">
        <f>CJ11-CI11</f>
        <v>241</v>
      </c>
      <c r="HI11" s="368">
        <f>HH11/CI11</f>
        <v>2.0321946859373813E-3</v>
      </c>
      <c r="HJ11" s="155">
        <f>CK11-CJ11</f>
        <v>466</v>
      </c>
      <c r="HK11" s="368">
        <f>HJ11/CJ11</f>
        <v>3.9215026255554055E-3</v>
      </c>
      <c r="HL11" s="155">
        <f>CN11-CK11</f>
        <v>26492</v>
      </c>
      <c r="HM11" s="368">
        <f>HL11/CK11</f>
        <v>0.22206575131184095</v>
      </c>
      <c r="HN11" s="155">
        <f>CO11-CN11</f>
        <v>-29584</v>
      </c>
      <c r="HO11" s="368">
        <f>HN11/CN11</f>
        <v>-0.20292201111187325</v>
      </c>
      <c r="HP11" s="155">
        <f>CP11-CO11</f>
        <v>-1177</v>
      </c>
      <c r="HQ11" s="368">
        <f>HP11/CO11</f>
        <v>-1.0128564790114107E-2</v>
      </c>
      <c r="HR11" s="155">
        <f>CQ11-CP11</f>
        <v>4124</v>
      </c>
      <c r="HS11" s="368">
        <f>HR11/CP11</f>
        <v>3.5851828669292089E-2</v>
      </c>
      <c r="HT11" s="155">
        <f>CR11-CQ11</f>
        <v>-545</v>
      </c>
      <c r="HU11" s="368">
        <f>HT11/CQ11</f>
        <v>-4.5739511384522424E-3</v>
      </c>
      <c r="HV11" s="155">
        <f>CS11-CR11</f>
        <v>19855</v>
      </c>
      <c r="HW11" s="368">
        <f>HV11/CR11</f>
        <v>0.16740017536759746</v>
      </c>
      <c r="HX11" s="155">
        <f>CT11-CS11</f>
        <v>-15786</v>
      </c>
      <c r="HY11" s="368">
        <f>HX11/CS11</f>
        <v>-0.11400879657381394</v>
      </c>
      <c r="HZ11" s="155">
        <f>CU11-CT11</f>
        <v>-4326</v>
      </c>
      <c r="IA11" s="368">
        <f>HZ11/CT11</f>
        <v>-3.5263333795250942E-2</v>
      </c>
      <c r="IB11" s="155">
        <f>CV11-CU11</f>
        <v>343</v>
      </c>
      <c r="IC11" s="368">
        <f>IB11/CU11</f>
        <v>2.8981588664227596E-3</v>
      </c>
      <c r="ID11" s="155">
        <f>CW11-CV11</f>
        <v>254</v>
      </c>
      <c r="IE11" s="368">
        <f>ID11/CV11</f>
        <v>2.1399565268674071E-3</v>
      </c>
      <c r="IF11" s="155">
        <f>CX11-CW11</f>
        <v>186</v>
      </c>
      <c r="IG11" s="368">
        <f>IF11/CW11</f>
        <v>1.563708511282241E-3</v>
      </c>
      <c r="IH11" s="155">
        <f>CY11-CX11</f>
        <v>26768</v>
      </c>
      <c r="II11" s="368">
        <f>IH11/CX11</f>
        <v>0.22468816626655699</v>
      </c>
      <c r="IJ11" s="155">
        <f>DB11-CY11</f>
        <v>-25569</v>
      </c>
      <c r="IK11" s="368">
        <f>IJ11/CY11</f>
        <v>-0.17524776905045852</v>
      </c>
      <c r="IL11" s="155">
        <f>DC11-DB11</f>
        <v>106</v>
      </c>
      <c r="IM11" s="368">
        <f>IL11/DB11</f>
        <v>8.8088886672816268E-4</v>
      </c>
      <c r="IN11" s="155">
        <f>DD11-DC11</f>
        <v>18</v>
      </c>
      <c r="IO11" s="368">
        <f>IN11/DD11</f>
        <v>1.4943091725678042E-4</v>
      </c>
      <c r="IP11" s="155">
        <f>DE11-DD11</f>
        <v>3239</v>
      </c>
      <c r="IQ11" s="368">
        <f>IP11/DD11</f>
        <v>2.6889263388595101E-2</v>
      </c>
      <c r="IR11" s="155">
        <f>DF11-DE11</f>
        <v>-584</v>
      </c>
      <c r="IS11" s="368">
        <f>IR11/DO11</f>
        <v>-4.5933857342862691E-3</v>
      </c>
      <c r="IT11" s="155">
        <f>DG11-DF11</f>
        <v>27562</v>
      </c>
      <c r="IU11" s="368">
        <f>IT11/DF11</f>
        <v>0.22387744492819547</v>
      </c>
      <c r="IV11" s="155">
        <f>DH11-DG11</f>
        <v>-27925</v>
      </c>
      <c r="IW11" s="368">
        <f>IV11/DG11</f>
        <v>-0.18533389967744932</v>
      </c>
      <c r="IX11" s="155">
        <f>DI11-DH11</f>
        <v>-323</v>
      </c>
      <c r="IY11" s="368">
        <f>IX11/DH11</f>
        <v>-2.6313859990712753E-3</v>
      </c>
      <c r="IZ11" s="155">
        <f>DJ11-DI11</f>
        <v>6</v>
      </c>
      <c r="JA11" s="368">
        <f>IZ11/DI11</f>
        <v>4.9009197392710702E-5</v>
      </c>
      <c r="JB11" s="155">
        <f>DK11-DJ11</f>
        <v>772</v>
      </c>
      <c r="JC11" s="368">
        <f>JB11/DJ11</f>
        <v>6.3055410350235236E-3</v>
      </c>
      <c r="JD11" s="155">
        <f>DL11-DK11</f>
        <v>427</v>
      </c>
      <c r="JE11" s="368">
        <f>JD11/DK11</f>
        <v>3.4657965650465895E-3</v>
      </c>
      <c r="JF11" s="155">
        <f>DM11-DL11</f>
        <v>28888</v>
      </c>
      <c r="JG11" s="368">
        <f>JF11/DL11</f>
        <v>0.23366307803059103</v>
      </c>
      <c r="JH11" s="155">
        <f>DP11-DM11</f>
        <v>-27278</v>
      </c>
      <c r="JI11" s="1084">
        <f>JH11/DM11</f>
        <v>-0.17884984821563216</v>
      </c>
      <c r="JJ11" s="155">
        <f>DQ11-DP11</f>
        <v>-432</v>
      </c>
      <c r="JK11" s="1084">
        <f>JJ11/DP11</f>
        <v>-3.4493496538673439E-3</v>
      </c>
      <c r="JL11" s="155">
        <f>DR11-DQ11</f>
        <v>-600</v>
      </c>
      <c r="JM11" s="1084">
        <f>JL11/DQ11</f>
        <v>-4.8073456241136455E-3</v>
      </c>
      <c r="JN11" s="155">
        <f>DS11-DR11</f>
        <v>101</v>
      </c>
      <c r="JO11" s="1096">
        <f>JN11/DR11</f>
        <v>8.1314558526354773E-4</v>
      </c>
      <c r="JP11" s="155">
        <f>DT11-DS11</f>
        <v>24442</v>
      </c>
      <c r="JQ11" s="1084">
        <f>JP11/DS11</f>
        <v>0.19662134985117852</v>
      </c>
      <c r="JR11" s="155">
        <f>DU11-DT11</f>
        <v>-24952</v>
      </c>
      <c r="JS11" s="1084">
        <f>JR11/DT11</f>
        <v>-0.16774228245670647</v>
      </c>
      <c r="JT11" s="155">
        <f>DV11-DU11</f>
        <v>-1338</v>
      </c>
      <c r="JU11" s="1084">
        <f>JT11/DU11</f>
        <v>-1.0807754442649434E-2</v>
      </c>
      <c r="JV11" s="155">
        <f>DW11-DV11</f>
        <v>-267</v>
      </c>
      <c r="JW11" s="1084">
        <f>JV11/DV11</f>
        <v>-2.1802681648184744E-3</v>
      </c>
      <c r="JX11" s="155">
        <f>DX11-DW11</f>
        <v>260</v>
      </c>
      <c r="JY11" s="1084">
        <f>JX11/DW11</f>
        <v>2.127746634477679E-3</v>
      </c>
      <c r="JZ11" s="155">
        <f>DY11-DX11</f>
        <v>1250</v>
      </c>
      <c r="KA11" s="1084">
        <f>JZ11/DX11</f>
        <v>1.0207831448287127E-2</v>
      </c>
      <c r="KB11" s="155">
        <f>DZ11-DY11</f>
        <v>375</v>
      </c>
      <c r="KC11" s="1084">
        <f>KB11/DY11</f>
        <v>3.0314053595246757E-3</v>
      </c>
      <c r="KD11" s="155">
        <f>EA11-DZ11</f>
        <v>509</v>
      </c>
      <c r="KE11" s="1084">
        <f>KD11/DZ11</f>
        <v>4.1021921341070277E-3</v>
      </c>
      <c r="KF11" s="155">
        <f t="shared" ref="KF11" si="223">ED11-EA11</f>
        <v>583</v>
      </c>
      <c r="KG11" s="1111">
        <f t="shared" ref="KG11" si="224">KF11/EA11</f>
        <v>4.6793858205780607E-3</v>
      </c>
      <c r="KH11" s="155">
        <f t="shared" ref="KH11" si="225">EE11-ED11</f>
        <v>-177</v>
      </c>
      <c r="KI11" s="1084">
        <f t="shared" ref="KI11" si="226">KH11/ED11</f>
        <v>-1.4140542613364012E-3</v>
      </c>
      <c r="KJ11" s="155">
        <f t="shared" ref="KJ11" si="227">EF11-EE11</f>
        <v>72</v>
      </c>
      <c r="KK11" s="1084">
        <f t="shared" ref="KK11" si="228">KJ11/EE11</f>
        <v>5.760230409216369E-4</v>
      </c>
      <c r="KL11" s="155">
        <f t="shared" ref="KL11" si="229">EG11-EF11</f>
        <v>16749</v>
      </c>
      <c r="KM11" s="1096">
        <f t="shared" ref="KM11" si="230">KL11/EF11</f>
        <v>0.13392021876274318</v>
      </c>
      <c r="KN11" s="155">
        <f t="shared" ref="KN11" si="231">EH11-EG11</f>
        <v>-17494</v>
      </c>
      <c r="KO11" s="1084">
        <f t="shared" ref="KO11" si="232">KN11/EG11</f>
        <v>-0.12335702600552829</v>
      </c>
      <c r="KP11" s="155">
        <f t="shared" ref="KP11" si="233">EI11-EH11</f>
        <v>-124322</v>
      </c>
      <c r="KQ11" s="1084">
        <f t="shared" ref="KQ11" si="234">KP11/EH11</f>
        <v>-1</v>
      </c>
      <c r="KR11" s="155">
        <f t="shared" ref="KR11" si="235">EJ11-EI11</f>
        <v>0</v>
      </c>
      <c r="KS11" s="1084" t="e">
        <f t="shared" ref="KS11" si="236">KR11/EI11</f>
        <v>#DIV/0!</v>
      </c>
      <c r="KT11" s="155">
        <f t="shared" ref="KT11" si="237">EK11-EJ11</f>
        <v>0</v>
      </c>
      <c r="KU11" s="1084" t="e">
        <f t="shared" ref="KU11" si="238">KT11/EJ11</f>
        <v>#DIV/0!</v>
      </c>
      <c r="KV11" s="155">
        <f t="shared" ref="KV11" si="239">EL11-EK11</f>
        <v>0</v>
      </c>
      <c r="KW11" s="1084" t="e">
        <f t="shared" ref="KW11" si="240">KV11/EK11</f>
        <v>#DIV/0!</v>
      </c>
      <c r="KX11" s="155">
        <f t="shared" ref="KX11" si="241">EM11-EL11</f>
        <v>0</v>
      </c>
      <c r="KY11" s="1084" t="e">
        <f t="shared" ref="KY11" si="242">KX11/EL11</f>
        <v>#DIV/0!</v>
      </c>
      <c r="KZ11" s="155">
        <f t="shared" ref="KZ11" si="243">EN11-EM11</f>
        <v>0</v>
      </c>
      <c r="LA11" s="1084" t="e">
        <f t="shared" ref="LA11" si="244">KZ11/EM11</f>
        <v>#DIV/0!</v>
      </c>
      <c r="LB11" s="155">
        <f t="shared" ref="LB11" si="245">EO11-EN11</f>
        <v>0</v>
      </c>
      <c r="LC11" s="1084" t="e">
        <f t="shared" ref="LC11" si="246">LB11/EN11</f>
        <v>#DIV/0!</v>
      </c>
      <c r="LD11" s="90">
        <f>DT11</f>
        <v>148752</v>
      </c>
      <c r="LE11" s="1094">
        <f>EH11</f>
        <v>124322</v>
      </c>
      <c r="LF11" s="155">
        <f>LE11-LD11</f>
        <v>-24430</v>
      </c>
      <c r="LG11" s="97">
        <f t="shared" ref="LG11" si="247">IF(ISERROR(LF11/LD11),0,LF11/LD11)</f>
        <v>-0.16423308594170163</v>
      </c>
      <c r="LH11" s="612"/>
      <c r="LI11" s="612"/>
      <c r="LJ11" s="612"/>
      <c r="LL11" s="236" t="e">
        <f>#REF!</f>
        <v>#REF!</v>
      </c>
      <c r="LM11" s="236" t="e">
        <f>#REF!</f>
        <v>#REF!</v>
      </c>
      <c r="LN11" s="236" t="e">
        <f>#REF!</f>
        <v>#REF!</v>
      </c>
      <c r="LO11" s="236" t="e">
        <f>#REF!</f>
        <v>#REF!</v>
      </c>
      <c r="LP11" s="236" t="e">
        <f>#REF!</f>
        <v>#REF!</v>
      </c>
      <c r="LQ11" s="236" t="e">
        <f>#REF!</f>
        <v>#REF!</v>
      </c>
      <c r="LR11" s="236" t="e">
        <f>#REF!</f>
        <v>#REF!</v>
      </c>
      <c r="LS11" s="236" t="e">
        <f>#REF!</f>
        <v>#REF!</v>
      </c>
      <c r="LT11" s="236" t="e">
        <f>#REF!</f>
        <v>#REF!</v>
      </c>
      <c r="LU11" s="236" t="e">
        <f>#REF!</f>
        <v>#REF!</v>
      </c>
      <c r="LV11" s="236" t="e">
        <f>#REF!</f>
        <v>#REF!</v>
      </c>
      <c r="LW11" s="237">
        <f t="shared" si="197"/>
        <v>111549</v>
      </c>
      <c r="LX11" s="237">
        <f t="shared" si="197"/>
        <v>134889</v>
      </c>
      <c r="LY11" s="237">
        <f t="shared" si="197"/>
        <v>111390</v>
      </c>
      <c r="LZ11" s="237">
        <f t="shared" si="197"/>
        <v>111467</v>
      </c>
      <c r="MA11" s="237">
        <f t="shared" si="197"/>
        <v>111297</v>
      </c>
      <c r="MB11" s="237">
        <f t="shared" si="197"/>
        <v>111106</v>
      </c>
      <c r="MC11" s="237">
        <f t="shared" si="197"/>
        <v>111020</v>
      </c>
      <c r="MD11" s="237">
        <f t="shared" si="197"/>
        <v>132508</v>
      </c>
      <c r="ME11" s="237">
        <f t="shared" si="197"/>
        <v>110944</v>
      </c>
      <c r="MF11" s="237">
        <f t="shared" si="197"/>
        <v>111316</v>
      </c>
      <c r="MG11" s="237">
        <f t="shared" si="197"/>
        <v>111603</v>
      </c>
      <c r="MH11" s="237">
        <f t="shared" si="197"/>
        <v>112436</v>
      </c>
      <c r="MI11" s="237">
        <f t="shared" si="198"/>
        <v>112399</v>
      </c>
      <c r="MJ11" s="237">
        <f t="shared" si="198"/>
        <v>133843</v>
      </c>
      <c r="MK11" s="237">
        <f t="shared" si="198"/>
        <v>110716</v>
      </c>
      <c r="ML11" s="237">
        <f t="shared" si="198"/>
        <v>110651</v>
      </c>
      <c r="MM11" s="237">
        <f t="shared" si="198"/>
        <v>110119</v>
      </c>
      <c r="MN11" s="237">
        <f t="shared" si="198"/>
        <v>109794</v>
      </c>
      <c r="MO11" s="237">
        <f t="shared" si="198"/>
        <v>123268</v>
      </c>
      <c r="MP11" s="237">
        <f t="shared" si="198"/>
        <v>109540</v>
      </c>
      <c r="MQ11" s="237">
        <f t="shared" si="198"/>
        <v>109775</v>
      </c>
      <c r="MR11" s="237">
        <f t="shared" si="198"/>
        <v>110455</v>
      </c>
      <c r="MS11" s="237">
        <f t="shared" si="198"/>
        <v>111303</v>
      </c>
      <c r="MT11" s="237">
        <f t="shared" si="198"/>
        <v>136203</v>
      </c>
      <c r="MU11" s="697">
        <f t="shared" si="199"/>
        <v>113834</v>
      </c>
      <c r="MV11" s="697">
        <f t="shared" si="199"/>
        <v>115414</v>
      </c>
      <c r="MW11" s="697">
        <f t="shared" si="199"/>
        <v>115875</v>
      </c>
      <c r="MX11" s="697">
        <f t="shared" si="199"/>
        <v>116600</v>
      </c>
      <c r="MY11" s="697">
        <f t="shared" si="199"/>
        <v>117464</v>
      </c>
      <c r="MZ11" s="697">
        <f t="shared" si="199"/>
        <v>117293</v>
      </c>
      <c r="NA11" s="697">
        <f t="shared" si="199"/>
        <v>142567</v>
      </c>
      <c r="NB11" s="697">
        <f t="shared" si="199"/>
        <v>117052</v>
      </c>
      <c r="NC11" s="697">
        <f t="shared" si="199"/>
        <v>117471</v>
      </c>
      <c r="ND11" s="697">
        <f t="shared" si="199"/>
        <v>118989</v>
      </c>
      <c r="NE11" s="697">
        <f t="shared" si="199"/>
        <v>119836</v>
      </c>
      <c r="NF11" s="697">
        <f t="shared" si="199"/>
        <v>121134</v>
      </c>
      <c r="NG11" s="800">
        <f t="shared" si="200"/>
        <v>148617</v>
      </c>
      <c r="NH11" s="800">
        <f t="shared" si="200"/>
        <v>121181</v>
      </c>
      <c r="NI11" s="800">
        <f t="shared" si="200"/>
        <v>120655</v>
      </c>
      <c r="NJ11" s="800">
        <f t="shared" si="200"/>
        <v>120725</v>
      </c>
      <c r="NK11" s="800">
        <f t="shared" si="200"/>
        <v>120484</v>
      </c>
      <c r="NL11" s="800">
        <f t="shared" si="200"/>
        <v>146930</v>
      </c>
      <c r="NM11" s="800">
        <f t="shared" si="200"/>
        <v>122677</v>
      </c>
      <c r="NN11" s="800">
        <f t="shared" si="200"/>
        <v>118613</v>
      </c>
      <c r="NO11" s="800">
        <f t="shared" si="200"/>
        <v>117993</v>
      </c>
      <c r="NP11" s="800">
        <f t="shared" si="200"/>
        <v>118591</v>
      </c>
      <c r="NQ11" s="800">
        <f t="shared" si="200"/>
        <v>118832</v>
      </c>
      <c r="NR11" s="800">
        <f t="shared" si="200"/>
        <v>119298</v>
      </c>
      <c r="NS11" s="853">
        <f t="shared" si="201"/>
        <v>145790</v>
      </c>
      <c r="NT11" s="853">
        <f t="shared" si="201"/>
        <v>116206</v>
      </c>
      <c r="NU11" s="853">
        <f t="shared" si="201"/>
        <v>115029</v>
      </c>
      <c r="NV11" s="853">
        <f t="shared" si="201"/>
        <v>119153</v>
      </c>
      <c r="NW11" s="853">
        <f t="shared" si="201"/>
        <v>118608</v>
      </c>
      <c r="NX11" s="853">
        <f t="shared" si="201"/>
        <v>138463</v>
      </c>
      <c r="NY11" s="853">
        <f t="shared" si="201"/>
        <v>122677</v>
      </c>
      <c r="NZ11" s="853">
        <f t="shared" si="201"/>
        <v>118351</v>
      </c>
      <c r="OA11" s="853">
        <f t="shared" si="201"/>
        <v>118694</v>
      </c>
      <c r="OB11" s="853">
        <f t="shared" si="201"/>
        <v>118948</v>
      </c>
      <c r="OC11" s="853">
        <f t="shared" si="201"/>
        <v>119134</v>
      </c>
      <c r="OD11" s="853">
        <f t="shared" si="201"/>
        <v>145902</v>
      </c>
      <c r="OE11" s="1040">
        <f t="shared" si="202"/>
        <v>120333</v>
      </c>
      <c r="OF11" s="1040">
        <f t="shared" si="202"/>
        <v>120439</v>
      </c>
      <c r="OG11" s="1040">
        <f t="shared" si="202"/>
        <v>120457</v>
      </c>
      <c r="OH11" s="1040">
        <f t="shared" si="202"/>
        <v>123696</v>
      </c>
      <c r="OI11" s="1040">
        <f t="shared" si="202"/>
        <v>123112</v>
      </c>
      <c r="OJ11" s="1040">
        <f t="shared" si="202"/>
        <v>150674</v>
      </c>
      <c r="OK11" s="1040">
        <f t="shared" si="202"/>
        <v>122749</v>
      </c>
      <c r="OL11" s="1040">
        <f t="shared" si="202"/>
        <v>122426</v>
      </c>
      <c r="OM11" s="1040">
        <f t="shared" si="202"/>
        <v>122432</v>
      </c>
      <c r="ON11" s="1040">
        <f t="shared" si="202"/>
        <v>123204</v>
      </c>
      <c r="OO11" s="1040">
        <f t="shared" si="202"/>
        <v>123631</v>
      </c>
      <c r="OP11" s="1040">
        <f t="shared" si="202"/>
        <v>152519</v>
      </c>
      <c r="OQ11" s="1062">
        <f t="shared" si="203"/>
        <v>125241</v>
      </c>
      <c r="OR11" s="1062">
        <f t="shared" si="203"/>
        <v>124809</v>
      </c>
      <c r="OS11" s="1062">
        <f t="shared" si="203"/>
        <v>124209</v>
      </c>
      <c r="OT11" s="1062">
        <f t="shared" si="203"/>
        <v>124310</v>
      </c>
      <c r="OU11" s="1062">
        <f t="shared" si="203"/>
        <v>148752</v>
      </c>
      <c r="OV11" s="1062">
        <f t="shared" si="203"/>
        <v>123800</v>
      </c>
      <c r="OW11" s="1062">
        <f t="shared" si="203"/>
        <v>122462</v>
      </c>
      <c r="OX11" s="1062">
        <f t="shared" si="203"/>
        <v>122195</v>
      </c>
      <c r="OY11" s="1062">
        <f t="shared" si="203"/>
        <v>122455</v>
      </c>
      <c r="OZ11" s="1062">
        <f t="shared" si="203"/>
        <v>123705</v>
      </c>
      <c r="PA11" s="1062">
        <f t="shared" si="203"/>
        <v>124080</v>
      </c>
      <c r="PB11" s="1062">
        <f t="shared" si="203"/>
        <v>124589</v>
      </c>
      <c r="PC11" s="1120">
        <f>ED11</f>
        <v>125172</v>
      </c>
      <c r="PD11" s="1120">
        <f t="shared" si="204"/>
        <v>124995</v>
      </c>
      <c r="PE11" s="1120">
        <f t="shared" si="204"/>
        <v>125067</v>
      </c>
      <c r="PF11" s="1120">
        <f t="shared" si="204"/>
        <v>141816</v>
      </c>
      <c r="PG11" s="1120">
        <f t="shared" si="204"/>
        <v>124322</v>
      </c>
      <c r="PH11" s="1120">
        <f t="shared" si="204"/>
        <v>0</v>
      </c>
      <c r="PI11" s="1120">
        <f t="shared" si="204"/>
        <v>0</v>
      </c>
      <c r="PJ11" s="1120">
        <f t="shared" si="204"/>
        <v>0</v>
      </c>
      <c r="PK11" s="1120">
        <f t="shared" si="204"/>
        <v>0</v>
      </c>
      <c r="PL11" s="1120">
        <f t="shared" si="204"/>
        <v>0</v>
      </c>
      <c r="PM11" s="1120">
        <f t="shared" si="204"/>
        <v>0</v>
      </c>
      <c r="PN11" s="1120">
        <f t="shared" si="204"/>
        <v>0</v>
      </c>
    </row>
    <row r="12" spans="1:430" s="2" customFormat="1" ht="21.75" customHeight="1" x14ac:dyDescent="0.25">
      <c r="A12" s="676">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7"/>
      <c r="BH12" s="186" t="s">
        <v>233</v>
      </c>
      <c r="BI12" s="178"/>
      <c r="BJ12" s="117"/>
      <c r="BK12" s="136"/>
      <c r="BL12" s="337"/>
      <c r="BM12" s="178"/>
      <c r="BN12" s="15"/>
      <c r="BO12" s="178"/>
      <c r="BP12" s="186"/>
      <c r="BQ12" s="178"/>
      <c r="BR12" s="186" t="s">
        <v>246</v>
      </c>
      <c r="BS12" s="587"/>
      <c r="BT12" s="15"/>
      <c r="BU12" s="15"/>
      <c r="BV12" s="15"/>
      <c r="BW12" s="186" t="s">
        <v>253</v>
      </c>
      <c r="BX12" s="117"/>
      <c r="BY12" s="136"/>
      <c r="BZ12" s="820"/>
      <c r="CA12" s="178"/>
      <c r="CB12" s="15"/>
      <c r="CC12" s="178"/>
      <c r="CD12" s="186"/>
      <c r="CE12" s="178"/>
      <c r="CF12" s="186" t="s">
        <v>259</v>
      </c>
      <c r="CG12" s="178"/>
      <c r="CH12" s="15"/>
      <c r="CI12" s="186" t="s">
        <v>263</v>
      </c>
      <c r="CJ12" s="15"/>
      <c r="CK12" s="15"/>
      <c r="CL12" s="117"/>
      <c r="CM12" s="136"/>
      <c r="CN12" s="820"/>
      <c r="CO12" s="874"/>
      <c r="CP12" s="15"/>
      <c r="CQ12" s="178"/>
      <c r="CR12" s="186"/>
      <c r="CS12" s="178"/>
      <c r="CT12" s="186"/>
      <c r="CU12" s="178" t="s">
        <v>274</v>
      </c>
      <c r="CV12" s="15"/>
      <c r="CW12" s="984"/>
      <c r="CX12" s="15"/>
      <c r="CY12" s="874"/>
      <c r="CZ12" s="117"/>
      <c r="DA12" s="136"/>
      <c r="DB12" s="820"/>
      <c r="DC12" s="874"/>
      <c r="DD12" s="15"/>
      <c r="DE12" s="178"/>
      <c r="DF12" s="186"/>
      <c r="DG12" s="178"/>
      <c r="DH12" s="186" t="s">
        <v>295</v>
      </c>
      <c r="DI12" s="178"/>
      <c r="DJ12" s="15"/>
      <c r="DK12" s="178"/>
      <c r="DL12" s="15"/>
      <c r="DM12" s="178"/>
      <c r="DN12" s="117"/>
      <c r="DO12" s="136"/>
      <c r="DP12" s="820"/>
      <c r="DQ12" s="874"/>
      <c r="DR12" s="15"/>
      <c r="DS12" s="178"/>
      <c r="DT12" s="186"/>
      <c r="DU12" s="178"/>
      <c r="DV12" s="186"/>
      <c r="DW12" s="178"/>
      <c r="DX12" s="15"/>
      <c r="DY12" s="178" t="s">
        <v>313</v>
      </c>
      <c r="DZ12" s="15"/>
      <c r="EA12" s="178"/>
      <c r="EB12" s="117"/>
      <c r="EC12" s="136"/>
      <c r="ED12" s="820"/>
      <c r="EE12" s="874"/>
      <c r="EF12" s="15"/>
      <c r="EG12" s="178"/>
      <c r="EH12" s="186"/>
      <c r="EI12" s="178"/>
      <c r="EJ12" s="186"/>
      <c r="EK12" s="178"/>
      <c r="EL12" s="15"/>
      <c r="EM12" s="178"/>
      <c r="EN12" s="15"/>
      <c r="EO12" s="178"/>
      <c r="EP12" s="117"/>
      <c r="EQ12" s="136"/>
      <c r="ER12" s="98"/>
      <c r="ES12" s="589"/>
      <c r="ET12" s="98"/>
      <c r="EU12" s="589"/>
      <c r="EV12" s="98"/>
      <c r="EW12" s="589"/>
      <c r="EX12" s="98"/>
      <c r="EY12" s="589"/>
      <c r="EZ12" s="98"/>
      <c r="FA12" s="589"/>
      <c r="FB12" s="98"/>
      <c r="FC12" s="589"/>
      <c r="FD12" s="98"/>
      <c r="FE12" s="589"/>
      <c r="FF12" s="98"/>
      <c r="FG12" s="589"/>
      <c r="FH12" s="98"/>
      <c r="FI12" s="589"/>
      <c r="FJ12" s="98"/>
      <c r="FK12" s="99"/>
      <c r="FL12" s="98"/>
      <c r="FM12" s="589"/>
      <c r="FN12" s="98"/>
      <c r="FO12" s="589"/>
      <c r="FP12" s="98"/>
      <c r="FQ12" s="589"/>
      <c r="FR12" s="291"/>
      <c r="FS12" s="369"/>
      <c r="FT12" s="291"/>
      <c r="FU12" s="369"/>
      <c r="FV12" s="291"/>
      <c r="FW12" s="369"/>
      <c r="FX12" s="291"/>
      <c r="FY12" s="369"/>
      <c r="FZ12" s="291"/>
      <c r="GA12" s="369"/>
      <c r="GB12" s="291"/>
      <c r="GC12" s="369"/>
      <c r="GD12" s="291"/>
      <c r="GE12" s="36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1163"/>
      <c r="KG12" s="369"/>
      <c r="KH12" s="1163"/>
      <c r="KI12" s="369"/>
      <c r="KJ12" s="1170"/>
      <c r="KK12" s="369"/>
      <c r="KL12" s="1141" t="s">
        <v>310</v>
      </c>
      <c r="KM12" s="369"/>
      <c r="KN12" s="1163"/>
      <c r="KO12" s="1172"/>
      <c r="KP12" s="291"/>
      <c r="KQ12" s="369"/>
      <c r="KR12" s="291"/>
      <c r="KS12" s="369"/>
      <c r="KT12" s="291"/>
      <c r="KU12" s="369"/>
      <c r="KV12" s="291"/>
      <c r="KW12" s="369"/>
      <c r="KX12" s="291"/>
      <c r="KY12" s="369"/>
      <c r="KZ12" s="291"/>
      <c r="LA12" s="369"/>
      <c r="LB12" s="291"/>
      <c r="LC12" s="369"/>
      <c r="LD12" s="15"/>
      <c r="LE12" s="947"/>
      <c r="LF12" s="98"/>
      <c r="LG12" s="99"/>
      <c r="LH12" s="613"/>
      <c r="LI12" s="613"/>
      <c r="LJ12" s="613"/>
      <c r="LL12" s="238"/>
      <c r="LM12" s="238"/>
      <c r="LN12" s="238"/>
      <c r="LO12" s="238"/>
      <c r="LP12" s="238"/>
      <c r="LQ12" s="238"/>
      <c r="LR12" s="238"/>
      <c r="LS12" s="238"/>
      <c r="LT12" s="238"/>
      <c r="LU12" s="238"/>
      <c r="LV12" s="238"/>
      <c r="LW12" s="239"/>
      <c r="LX12" s="239"/>
      <c r="LY12" s="239"/>
      <c r="LZ12" s="239"/>
      <c r="MA12" s="239"/>
      <c r="MB12" s="239"/>
      <c r="MC12" s="239"/>
      <c r="MD12" s="239"/>
      <c r="ME12" s="239"/>
      <c r="MF12" s="239"/>
      <c r="MG12" s="239"/>
      <c r="MH12" s="239"/>
      <c r="MI12" s="239"/>
      <c r="MJ12" s="239"/>
      <c r="MK12" s="239"/>
      <c r="ML12" s="239"/>
      <c r="MM12" s="239"/>
      <c r="MN12" s="239"/>
      <c r="MO12" s="239"/>
      <c r="MP12" s="239"/>
      <c r="MQ12" s="239"/>
      <c r="MR12" s="239"/>
      <c r="MS12" s="239"/>
      <c r="MT12" s="239"/>
      <c r="MU12" s="698"/>
      <c r="MV12" s="698"/>
      <c r="MW12" s="698"/>
      <c r="MX12" s="698"/>
      <c r="MY12" s="698"/>
      <c r="MZ12" s="698"/>
      <c r="NA12" s="698"/>
      <c r="NB12" s="698"/>
      <c r="NC12" s="698"/>
      <c r="ND12" s="698"/>
      <c r="NE12" s="698"/>
      <c r="NF12" s="698"/>
      <c r="NG12" s="801"/>
      <c r="NH12" s="801"/>
      <c r="NI12" s="801"/>
      <c r="NJ12" s="801"/>
      <c r="NK12" s="801"/>
      <c r="NL12" s="801"/>
      <c r="NM12" s="801"/>
      <c r="NN12" s="801"/>
      <c r="NO12" s="801"/>
      <c r="NP12" s="801"/>
      <c r="NQ12" s="801"/>
      <c r="NR12" s="801"/>
      <c r="NS12" s="854"/>
      <c r="NT12" s="854"/>
      <c r="NU12" s="854"/>
      <c r="NV12" s="854"/>
      <c r="NW12" s="854"/>
      <c r="NX12" s="854"/>
      <c r="NY12" s="854"/>
      <c r="NZ12" s="854"/>
      <c r="OA12" s="854"/>
      <c r="OB12" s="854"/>
      <c r="OC12" s="854"/>
      <c r="OD12" s="854"/>
      <c r="OE12" s="1041"/>
      <c r="OF12" s="1041"/>
      <c r="OG12" s="1041"/>
      <c r="OH12" s="1041"/>
      <c r="OI12" s="1041"/>
      <c r="OJ12" s="1041"/>
      <c r="OK12" s="1041"/>
      <c r="OL12" s="1041"/>
      <c r="OM12" s="1041"/>
      <c r="ON12" s="1041"/>
      <c r="OO12" s="1041"/>
      <c r="OP12" s="1041"/>
      <c r="OQ12" s="1063"/>
      <c r="OR12" s="1063"/>
      <c r="OS12" s="1063"/>
      <c r="OT12" s="1063"/>
      <c r="OU12" s="1063"/>
      <c r="OV12" s="1063"/>
      <c r="OW12" s="1063"/>
      <c r="OX12" s="1063"/>
      <c r="OY12" s="1063"/>
      <c r="OZ12" s="1063"/>
      <c r="PA12" s="1063"/>
      <c r="PB12" s="1063"/>
      <c r="PC12" s="1121"/>
      <c r="PD12" s="1121"/>
      <c r="PE12" s="1121"/>
      <c r="PF12" s="1121"/>
      <c r="PG12" s="1121"/>
      <c r="PH12" s="1121"/>
      <c r="PI12" s="1121"/>
      <c r="PJ12" s="1121"/>
      <c r="PK12" s="1121"/>
      <c r="PL12" s="1121"/>
      <c r="PM12" s="1121"/>
      <c r="PN12" s="1121"/>
    </row>
    <row r="13" spans="1:430" x14ac:dyDescent="0.25">
      <c r="A13" s="677"/>
      <c r="B13" s="50">
        <v>2.1</v>
      </c>
      <c r="C13" s="10"/>
      <c r="D13" s="10"/>
      <c r="E13" s="1190" t="s">
        <v>0</v>
      </c>
      <c r="F13" s="1190"/>
      <c r="G13" s="1191"/>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8">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9">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50">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51">SUM(BZ13:CK13)/$CL$4</f>
        <v>3488.75</v>
      </c>
      <c r="CN13" s="20">
        <v>3075</v>
      </c>
      <c r="CO13" s="64">
        <v>3392</v>
      </c>
      <c r="CP13" s="20">
        <v>3467</v>
      </c>
      <c r="CQ13" s="64">
        <v>3725</v>
      </c>
      <c r="CR13" s="20">
        <v>3142</v>
      </c>
      <c r="CS13" s="64">
        <v>2963</v>
      </c>
      <c r="CT13" s="20">
        <v>3473</v>
      </c>
      <c r="CU13" s="64">
        <v>3483</v>
      </c>
      <c r="CV13" s="20">
        <v>2737</v>
      </c>
      <c r="CW13" s="954">
        <v>2392</v>
      </c>
      <c r="CX13" s="20">
        <v>2523</v>
      </c>
      <c r="CY13" s="64">
        <v>2313</v>
      </c>
      <c r="CZ13" s="118">
        <f>SUM(CN13:CY13)</f>
        <v>36685</v>
      </c>
      <c r="DA13" s="150">
        <f t="shared" ref="DA13:DA20" si="252">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3">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54">SUM(DP13:EA13)/$EB$4</f>
        <v>2514.0833333333335</v>
      </c>
      <c r="ED13" s="20">
        <v>2439</v>
      </c>
      <c r="EE13" s="64">
        <v>2073</v>
      </c>
      <c r="EF13" s="20">
        <v>1839</v>
      </c>
      <c r="EG13" s="64">
        <v>2131</v>
      </c>
      <c r="EH13" s="20">
        <v>2100</v>
      </c>
      <c r="EI13" s="64"/>
      <c r="EJ13" s="20"/>
      <c r="EK13" s="64"/>
      <c r="EL13" s="20"/>
      <c r="EM13" s="64"/>
      <c r="EN13" s="20"/>
      <c r="EO13" s="64"/>
      <c r="EP13" s="118">
        <f>SUM(ED13:EO13)</f>
        <v>10582</v>
      </c>
      <c r="EQ13" s="150">
        <f t="shared" ref="EQ13:EQ20" si="255">SUM(ED13:EO13)/$EP$4</f>
        <v>2116.4</v>
      </c>
      <c r="ER13" s="113">
        <f t="shared" ref="ER13:ER20" si="256">AX13-AU13</f>
        <v>416</v>
      </c>
      <c r="ES13" s="367">
        <f t="shared" ref="ES13:ES20" si="257">ER13/AU13</f>
        <v>0.10735483870967742</v>
      </c>
      <c r="ET13" s="113">
        <f t="shared" ref="ET13:ET20" si="258">AY13-AX13</f>
        <v>-135</v>
      </c>
      <c r="EU13" s="367">
        <f t="shared" ref="EU13:EU20" si="259">ET13/AX13</f>
        <v>-3.1461197855977625E-2</v>
      </c>
      <c r="EV13" s="113">
        <f t="shared" ref="EV13:EV20" si="260">AZ13-AY13</f>
        <v>1133</v>
      </c>
      <c r="EW13" s="367">
        <f t="shared" ref="EW13:EW20" si="261">EV13/AY13</f>
        <v>0.2726179018286814</v>
      </c>
      <c r="EX13" s="113">
        <f t="shared" ref="EX13:EX20" si="262">BA13-AZ13</f>
        <v>10186</v>
      </c>
      <c r="EY13" s="367">
        <f t="shared" ref="EY13:EY20" si="263">EX13/AZ13</f>
        <v>1.9258839100018907</v>
      </c>
      <c r="EZ13" s="113">
        <f t="shared" ref="EZ13:EZ20" si="264">BB13-BA13</f>
        <v>-9038</v>
      </c>
      <c r="FA13" s="367">
        <f t="shared" ref="FA13:FA20" si="265">EZ13/BA13</f>
        <v>-0.58403877221324718</v>
      </c>
      <c r="FB13" s="113">
        <f t="shared" ref="FB13:FB20" si="266">BC13-BB13</f>
        <v>-1058</v>
      </c>
      <c r="FC13" s="367">
        <f t="shared" ref="FC13:FC20" si="267">FB13/BB13</f>
        <v>-0.1643622805654808</v>
      </c>
      <c r="FD13" s="113">
        <f t="shared" ref="FD13:FD20" si="268">BD13-BC13</f>
        <v>532</v>
      </c>
      <c r="FE13" s="367">
        <f t="shared" ref="FE13:FE20" si="269">FD13/BC13</f>
        <v>9.8903141847927117E-2</v>
      </c>
      <c r="FF13" s="113">
        <f t="shared" ref="FF13:FF20" si="270">BE13-BD13</f>
        <v>-1761</v>
      </c>
      <c r="FG13" s="367">
        <f t="shared" ref="FG13:FG20" si="271">FF13/BD13</f>
        <v>-0.29791913381830487</v>
      </c>
      <c r="FH13" s="113">
        <f t="shared" ref="FH13:FH20" si="272">BF13-BE13</f>
        <v>-234</v>
      </c>
      <c r="FI13" s="367">
        <f t="shared" ref="FI13:FI20" si="273">FH13/BE13</f>
        <v>-5.6385542168674696E-2</v>
      </c>
      <c r="FJ13" s="113">
        <f t="shared" ref="FJ13:FJ20" si="274">BG13-BF13</f>
        <v>-209</v>
      </c>
      <c r="FK13" s="100">
        <f t="shared" ref="FK13:FK20" si="275">FJ13/BF13</f>
        <v>-5.3370786516853931E-2</v>
      </c>
      <c r="FL13" s="113">
        <f t="shared" ref="FL13:FL20" si="276">BH13-BG13</f>
        <v>-174</v>
      </c>
      <c r="FM13" s="367">
        <f t="shared" ref="FM13:FM20" si="277">FL13/BG13</f>
        <v>-4.6938224979768003E-2</v>
      </c>
      <c r="FN13" s="113">
        <f t="shared" ref="FN13:FN20" si="278">BI13-BH13</f>
        <v>193</v>
      </c>
      <c r="FO13" s="367">
        <f t="shared" ref="FO13:FO20" si="279">FN13/BH13</f>
        <v>5.4627795075007077E-2</v>
      </c>
      <c r="FP13" s="113">
        <f t="shared" ref="FP13:FP20" si="280">BL13-BI13</f>
        <v>275</v>
      </c>
      <c r="FQ13" s="367">
        <f t="shared" ref="FQ13:FQ20" si="281">FP13/BI13</f>
        <v>7.3805689747718728E-2</v>
      </c>
      <c r="FR13" s="292">
        <f t="shared" ref="FR13:FR20" si="282">BM13-BL13</f>
        <v>-242</v>
      </c>
      <c r="FS13" s="370">
        <f t="shared" ref="FS13:FS20" si="283">FR13/BL13</f>
        <v>-6.0484878780304924E-2</v>
      </c>
      <c r="FT13" s="292">
        <f t="shared" ref="FT13:FT20" si="284">BN13-BM13</f>
        <v>461</v>
      </c>
      <c r="FU13" s="370">
        <f t="shared" ref="FU13:FU20" si="285">FT13/BM13</f>
        <v>0.1226389997339718</v>
      </c>
      <c r="FV13" s="292">
        <f t="shared" ref="FV13:FV20" si="286">BO13-BN13</f>
        <v>7394</v>
      </c>
      <c r="FW13" s="370">
        <f t="shared" ref="FW13:FW20" si="287">FV13/BN13</f>
        <v>1.7521327014218009</v>
      </c>
      <c r="FX13" s="292">
        <f t="shared" ref="FX13:FX20" si="288">BP13-BO13</f>
        <v>-7894</v>
      </c>
      <c r="FY13" s="370">
        <f t="shared" ref="FY13:FY20" si="289">FX13/BO13</f>
        <v>-0.67969691751334593</v>
      </c>
      <c r="FZ13" s="292">
        <f t="shared" ref="FZ13:FZ20" si="290">BQ13-BP13</f>
        <v>196</v>
      </c>
      <c r="GA13" s="370">
        <f t="shared" ref="GA13:GA20" si="291">FZ13/BP13</f>
        <v>5.2688172043010753E-2</v>
      </c>
      <c r="GB13" s="292">
        <f t="shared" ref="GB13:GB20" si="292">BR13-BQ13</f>
        <v>1085</v>
      </c>
      <c r="GC13" s="370">
        <f t="shared" ref="GC13:GC20" si="293">GB13/BQ13</f>
        <v>0.27706843718079671</v>
      </c>
      <c r="GD13" s="292">
        <f t="shared" ref="GD13:GD20" si="294">BS13-BR13</f>
        <v>-1085</v>
      </c>
      <c r="GE13" s="370">
        <f t="shared" ref="GE13:GE20" si="295">GD13/BR13</f>
        <v>-0.21695660867826436</v>
      </c>
      <c r="GF13" s="292">
        <f t="shared" ref="GF13:GF20" si="296">BT13-BS13</f>
        <v>316</v>
      </c>
      <c r="GG13" s="370">
        <f t="shared" ref="GG13:GG20" si="297">GF13/BS13</f>
        <v>8.0694586312563835E-2</v>
      </c>
      <c r="GH13" s="292">
        <f t="shared" ref="GH13:GH20" si="298">BU13-BT13</f>
        <v>726</v>
      </c>
      <c r="GI13" s="370">
        <f t="shared" ref="GI13:GI20" si="299">GH13/BT13</f>
        <v>0.17155009451795841</v>
      </c>
      <c r="GJ13" s="292">
        <f t="shared" ref="GJ13:GJ20" si="300">BV13-BU13</f>
        <v>-1451</v>
      </c>
      <c r="GK13" s="370">
        <f t="shared" ref="GK13:GK20" si="301">GJ13/BU13</f>
        <v>-0.29265832997176283</v>
      </c>
      <c r="GL13" s="292">
        <f t="shared" ref="GL13:GL20" si="302">BW13-BV13</f>
        <v>13</v>
      </c>
      <c r="GM13" s="370">
        <f t="shared" ref="GM13:GM20" si="303">GL13/BV13</f>
        <v>3.7068719703450244E-3</v>
      </c>
      <c r="GN13" s="292">
        <f t="shared" ref="GN13:GN20" si="304">BZ13-BW13</f>
        <v>-174</v>
      </c>
      <c r="GO13" s="370">
        <f t="shared" ref="GO13:GO20" si="305">GN13/BW13</f>
        <v>-4.9431818181818181E-2</v>
      </c>
      <c r="GP13" s="292">
        <f t="shared" ref="GP13:GP20" si="306">CA13-BZ13</f>
        <v>-305</v>
      </c>
      <c r="GQ13" s="370">
        <f t="shared" ref="GQ13:GQ20" si="307">GP13/BZ13</f>
        <v>-9.1153616258218773E-2</v>
      </c>
      <c r="GR13" s="292">
        <f t="shared" ref="GR13:GR20" si="308">CB13-CA13</f>
        <v>371</v>
      </c>
      <c r="GS13" s="370">
        <f t="shared" ref="GS13:GS20" si="309">GR13/CA13</f>
        <v>0.12199934232160474</v>
      </c>
      <c r="GT13" s="292">
        <f t="shared" ref="GT13:GT20" si="310">CC13-CB13</f>
        <v>579</v>
      </c>
      <c r="GU13" s="370">
        <f t="shared" ref="GU13:GU20" si="311">GT13/CB13</f>
        <v>0.16969519343493553</v>
      </c>
      <c r="GV13" s="292">
        <f t="shared" ref="GV13:GV20" si="312">CD13-CC13</f>
        <v>-311</v>
      </c>
      <c r="GW13" s="370">
        <f t="shared" ref="GW13:GW20" si="313">GV13/CC13</f>
        <v>-7.7925331996993238E-2</v>
      </c>
      <c r="GX13" s="292">
        <f t="shared" ref="GX13:GX20" si="314">CE13-CD13</f>
        <v>-71</v>
      </c>
      <c r="GY13" s="370">
        <f t="shared" ref="GY13:GY20" si="315">GX13/CD13</f>
        <v>-1.9293478260869565E-2</v>
      </c>
      <c r="GZ13" s="292">
        <f t="shared" ref="GZ13:GZ20" si="316">CF13-CE13</f>
        <v>42</v>
      </c>
      <c r="HA13" s="370">
        <f t="shared" ref="HA13:HA20" si="317">GZ13/CE13</f>
        <v>1.1637572734829594E-2</v>
      </c>
      <c r="HB13" s="292">
        <f t="shared" ref="HB13:HB20" si="318">CG13-CF13</f>
        <v>315</v>
      </c>
      <c r="HC13" s="370">
        <f t="shared" ref="HC13:HC20" si="319">HB13/CF13</f>
        <v>8.6277732128184056E-2</v>
      </c>
      <c r="HD13" s="292">
        <f t="shared" ref="HD13:HD20" si="320">CH13-CG13</f>
        <v>-336</v>
      </c>
      <c r="HE13" s="370">
        <f t="shared" ref="HE13:HE20" si="321">HD13/CG13</f>
        <v>-8.4720121028744322E-2</v>
      </c>
      <c r="HF13" s="292">
        <f t="shared" ref="HF13:HF20" si="322">CI13-CH13</f>
        <v>-448</v>
      </c>
      <c r="HG13" s="370">
        <f t="shared" ref="HG13:HG20" si="323">HF13/CH13</f>
        <v>-0.12341597796143251</v>
      </c>
      <c r="HH13" s="292">
        <f t="shared" ref="HH13:HH20" si="324">CJ13-CI13</f>
        <v>-143</v>
      </c>
      <c r="HI13" s="370">
        <f t="shared" ref="HI13:HI20" si="325">HH13/CI13</f>
        <v>-4.4940289126335638E-2</v>
      </c>
      <c r="HJ13" s="292">
        <f t="shared" ref="HJ13:HJ20" si="326">CK13-CJ13</f>
        <v>279</v>
      </c>
      <c r="HK13" s="370">
        <f t="shared" ref="HK13:HK20" si="327">HJ13/CJ13</f>
        <v>9.1806515301085884E-2</v>
      </c>
      <c r="HL13" s="292">
        <f t="shared" ref="HL13:HL20" si="328">CN13-CK13</f>
        <v>-243</v>
      </c>
      <c r="HM13" s="370">
        <f t="shared" ref="HM13:HM20" si="329">HL13/CK13</f>
        <v>-7.3236889692585891E-2</v>
      </c>
      <c r="HN13" s="292">
        <f t="shared" ref="HN13:HN20" si="330">CO13-CN13</f>
        <v>317</v>
      </c>
      <c r="HO13" s="370">
        <f t="shared" ref="HO13:HO20" si="331">HN13/CN13</f>
        <v>0.10308943089430894</v>
      </c>
      <c r="HP13" s="292">
        <f t="shared" ref="HP13:HP20" si="332">CP13-CO13</f>
        <v>75</v>
      </c>
      <c r="HQ13" s="370">
        <f t="shared" ref="HQ13:HQ20" si="333">HP13/CO13</f>
        <v>2.2110849056603772E-2</v>
      </c>
      <c r="HR13" s="292">
        <f t="shared" ref="HR13:HR20" si="334">CQ13-CP13</f>
        <v>258</v>
      </c>
      <c r="HS13" s="370">
        <f t="shared" ref="HS13:HS20" si="335">HR13/CP13</f>
        <v>7.4415921546005195E-2</v>
      </c>
      <c r="HT13" s="292">
        <f t="shared" ref="HT13:HT20" si="336">CR13-CQ13</f>
        <v>-583</v>
      </c>
      <c r="HU13" s="370">
        <f t="shared" ref="HU13:HU20" si="337">HT13/CQ13</f>
        <v>-0.15651006711409396</v>
      </c>
      <c r="HV13" s="292">
        <f t="shared" ref="HV13:HV20" si="338">CS13-CR13</f>
        <v>-179</v>
      </c>
      <c r="HW13" s="370">
        <f t="shared" ref="HW13:HW20" si="339">HV13/CR13</f>
        <v>-5.6970082749840868E-2</v>
      </c>
      <c r="HX13" s="292">
        <f t="shared" ref="HX13:HX20" si="340">CT13-CS13</f>
        <v>510</v>
      </c>
      <c r="HY13" s="370">
        <f t="shared" ref="HY13:HY20" si="341">HX13/CS13</f>
        <v>0.17212284846439418</v>
      </c>
      <c r="HZ13" s="292">
        <f t="shared" ref="HZ13:HZ20" si="342">CU13-CT13</f>
        <v>10</v>
      </c>
      <c r="IA13" s="370">
        <f t="shared" ref="IA13:IA20" si="343">HZ13/CT13</f>
        <v>2.8793550244745176E-3</v>
      </c>
      <c r="IB13" s="292">
        <f t="shared" ref="IB13:IB20" si="344">CV13-CU13</f>
        <v>-746</v>
      </c>
      <c r="IC13" s="370">
        <f t="shared" ref="IC13:IC20" si="345">IB13/CU13</f>
        <v>-0.2141831754234855</v>
      </c>
      <c r="ID13" s="292">
        <f t="shared" ref="ID13:ID20" si="346">CW13-CV13</f>
        <v>-345</v>
      </c>
      <c r="IE13" s="370">
        <f t="shared" ref="IE13:IE20" si="347">ID13/CV13</f>
        <v>-0.12605042016806722</v>
      </c>
      <c r="IF13" s="292">
        <f t="shared" ref="IF13:IF20" si="348">CX13-CW13</f>
        <v>131</v>
      </c>
      <c r="IG13" s="370">
        <f t="shared" ref="IG13:IG20" si="349">IF13/CW13</f>
        <v>5.4765886287625416E-2</v>
      </c>
      <c r="IH13" s="292">
        <f t="shared" ref="IH13:IH20" si="350">CY13-CX13</f>
        <v>-210</v>
      </c>
      <c r="II13" s="370">
        <f t="shared" ref="II13:II20" si="351">IH13/CX13</f>
        <v>-8.3234244946492272E-2</v>
      </c>
      <c r="IJ13" s="292">
        <f t="shared" ref="IJ13:IJ20" si="352">DB13-CY13</f>
        <v>-50</v>
      </c>
      <c r="IK13" s="370">
        <f t="shared" ref="IK13:IK20" si="353">IJ13/CY13</f>
        <v>-2.1616947686986597E-2</v>
      </c>
      <c r="IL13" s="292">
        <f t="shared" ref="IL13:IL20" si="354">DC13-DB13</f>
        <v>146</v>
      </c>
      <c r="IM13" s="370">
        <f t="shared" ref="IM13:IM20" si="355">IL13/DB13</f>
        <v>6.4516129032258063E-2</v>
      </c>
      <c r="IN13" s="292">
        <f t="shared" ref="IN13:IN20" si="356">DD13-DC13</f>
        <v>-506</v>
      </c>
      <c r="IO13" s="370">
        <f t="shared" ref="IO13:IO20" si="357">IN13/DD13</f>
        <v>-0.26589595375722541</v>
      </c>
      <c r="IP13" s="292">
        <f t="shared" ref="IP13:IP20" si="358">DE13-DD13</f>
        <v>551</v>
      </c>
      <c r="IQ13" s="370">
        <f t="shared" ref="IQ13:IQ20" si="359">IP13/DD13</f>
        <v>0.28954282711508145</v>
      </c>
      <c r="IR13" s="292">
        <f t="shared" ref="IR13:IR20" si="360">DF13-DE13</f>
        <v>-449</v>
      </c>
      <c r="IS13" s="370">
        <f t="shared" ref="IS13:IS20" si="361">IR13/DO13</f>
        <v>-0.18857622847543049</v>
      </c>
      <c r="IT13" s="292">
        <f t="shared" ref="IT13:IT20" si="362">DG13-DF13</f>
        <v>-62</v>
      </c>
      <c r="IU13" s="370">
        <f t="shared" ref="IU13:IU20" si="363">IT13/DF13</f>
        <v>-3.0922693266832918E-2</v>
      </c>
      <c r="IV13" s="292">
        <f t="shared" ref="IV13:IV20" si="364">DH13-DG13</f>
        <v>1361</v>
      </c>
      <c r="IW13" s="370">
        <f t="shared" ref="IW13:IW20" si="365">IV13/DG13</f>
        <v>0.70046320123520334</v>
      </c>
      <c r="IX13" s="292">
        <f t="shared" ref="IX13:IX20" si="366">DI13-DH13</f>
        <v>-310</v>
      </c>
      <c r="IY13" s="370">
        <f t="shared" ref="IY13:IY20" si="367">IX13/DH13</f>
        <v>-9.3825665859564158E-2</v>
      </c>
      <c r="IZ13" s="292">
        <f t="shared" ref="IZ13:IZ20" si="368">DJ13-DI13</f>
        <v>-530</v>
      </c>
      <c r="JA13" s="370">
        <f t="shared" ref="JA13:JA20" si="369">IZ13/DI13</f>
        <v>-0.17702070808283232</v>
      </c>
      <c r="JB13" s="292">
        <f t="shared" ref="JB13:JB20" si="370">DK13-DJ13</f>
        <v>-59</v>
      </c>
      <c r="JC13" s="370">
        <f t="shared" ref="JC13:JC20" si="371">JB13/DJ13</f>
        <v>-2.3944805194805196E-2</v>
      </c>
      <c r="JD13" s="292">
        <f t="shared" ref="JD13:JD20" si="372">DL13-DK13</f>
        <v>-272</v>
      </c>
      <c r="JE13" s="370">
        <f t="shared" ref="JE13:JE20" si="373">JD13/DK13</f>
        <v>-0.1130977130977131</v>
      </c>
      <c r="JF13" s="292">
        <f t="shared" ref="JF13:JF20" si="374">DM13-DL13</f>
        <v>162</v>
      </c>
      <c r="JG13" s="370">
        <f t="shared" ref="JG13:JG20" si="375">JF13/DL13</f>
        <v>7.5949367088607597E-2</v>
      </c>
      <c r="JH13" s="292">
        <f t="shared" ref="JH13:JH20" si="376">DP13-DM13</f>
        <v>-37</v>
      </c>
      <c r="JI13" s="370">
        <f t="shared" ref="JI13:JI20" si="377">JH13/DM13</f>
        <v>-1.6122004357298474E-2</v>
      </c>
      <c r="JJ13" s="292">
        <f t="shared" ref="JJ13:JJ20" si="378">DQ13-DP13</f>
        <v>270</v>
      </c>
      <c r="JK13" s="370">
        <f t="shared" ref="JK13:JK20" si="379">JJ13/DP13</f>
        <v>0.11957484499557131</v>
      </c>
      <c r="JL13" s="292">
        <f t="shared" ref="JL13:JL20" si="380">DR13-DQ13</f>
        <v>-668</v>
      </c>
      <c r="JM13" s="370">
        <f t="shared" ref="JM13:JM20" si="381">JL13/DQ13</f>
        <v>-0.26424050632911394</v>
      </c>
      <c r="JN13" s="292">
        <f t="shared" ref="JN13:JN20" si="382">DS13-DR13</f>
        <v>936</v>
      </c>
      <c r="JO13" s="370">
        <f t="shared" ref="JO13:JO20" si="383">JN13/DR13</f>
        <v>0.50322580645161286</v>
      </c>
      <c r="JP13" s="292">
        <f t="shared" ref="JP13:JP20" si="384">DT13-DS13</f>
        <v>-794</v>
      </c>
      <c r="JQ13" s="370">
        <f t="shared" ref="JQ13:JQ20" si="385">JP13/DS13</f>
        <v>-0.28397711015736765</v>
      </c>
      <c r="JR13" s="292">
        <f t="shared" ref="JR13:JR20" si="386">DU13-DT13</f>
        <v>-56</v>
      </c>
      <c r="JS13" s="370">
        <f t="shared" ref="JS13:JS20" si="387">JR13/DT13</f>
        <v>-2.7972027972027972E-2</v>
      </c>
      <c r="JT13" s="292">
        <f t="shared" ref="JT13:JT20" si="388">DV13-DU13</f>
        <v>1933</v>
      </c>
      <c r="JU13" s="370">
        <f t="shared" ref="JU13:JU20" si="389">JT13/DU13</f>
        <v>0.99331963001027745</v>
      </c>
      <c r="JV13" s="292">
        <f t="shared" ref="JV13:JV20" si="390">DW13-DV13</f>
        <v>-514</v>
      </c>
      <c r="JW13" s="370">
        <f t="shared" ref="JW13:JW20" si="391">JV13/DV13</f>
        <v>-0.13250837844805363</v>
      </c>
      <c r="JX13" s="292">
        <f t="shared" ref="JX13:JX20" si="392">DX13-DW13</f>
        <v>-549</v>
      </c>
      <c r="JY13" s="370">
        <f t="shared" ref="JY13:JY20" si="393">JX13/DW13</f>
        <v>-0.16315007429420506</v>
      </c>
      <c r="JZ13" s="292">
        <f t="shared" ref="JZ13:JZ20" si="394">DY13-DX13</f>
        <v>-273</v>
      </c>
      <c r="KA13" s="370">
        <f t="shared" ref="KA13:KA20" si="395">JZ13/DX13</f>
        <v>-9.6946022727272721E-2</v>
      </c>
      <c r="KB13" s="292">
        <f t="shared" ref="KB13:KB20" si="396">DZ13-DY13</f>
        <v>-406</v>
      </c>
      <c r="KC13" s="370">
        <f t="shared" ref="KC13:KC20" si="397">KB13/DY13</f>
        <v>-0.15965395202516713</v>
      </c>
      <c r="KD13" s="292">
        <f t="shared" ref="KD13:KD20" si="398">EA13-DZ13</f>
        <v>-98</v>
      </c>
      <c r="KE13" s="370">
        <f t="shared" ref="KE13:KE20" si="399">KD13/DZ13</f>
        <v>-4.5858680393074405E-2</v>
      </c>
      <c r="KF13" s="292">
        <f t="shared" ref="KF13:KF20" si="400">ED13-EA13</f>
        <v>400</v>
      </c>
      <c r="KG13" s="375">
        <f t="shared" ref="KG13:KG20" si="401">KF13/EA13</f>
        <v>0.19617459538989701</v>
      </c>
      <c r="KH13" s="292">
        <f t="shared" ref="KH13:KH20" si="402">EE13-ED13</f>
        <v>-366</v>
      </c>
      <c r="KI13" s="370">
        <f t="shared" ref="KI13:KI20" si="403">KH13/ED13</f>
        <v>-0.15006150061500614</v>
      </c>
      <c r="KJ13" s="292">
        <f t="shared" ref="KJ13:KJ20" si="404">EF13-EE13</f>
        <v>-234</v>
      </c>
      <c r="KK13" s="370">
        <f t="shared" ref="KK13:KK20" si="405">KJ13/EE13</f>
        <v>-0.11287988422575977</v>
      </c>
      <c r="KL13" s="292">
        <f t="shared" ref="KL13:KL20" si="406">EG13-EF13</f>
        <v>292</v>
      </c>
      <c r="KM13" s="370">
        <f t="shared" ref="KM13:KM20" si="407">KL13/EF13</f>
        <v>0.15878194671016857</v>
      </c>
      <c r="KN13" s="292">
        <f t="shared" ref="KN13:KN20" si="408">EH13-EG13</f>
        <v>-31</v>
      </c>
      <c r="KO13" s="370">
        <f t="shared" ref="KO13:KO20" si="409">KN13/EG13</f>
        <v>-1.4547160957297044E-2</v>
      </c>
      <c r="KP13" s="292">
        <f t="shared" ref="KP13:KP20" si="410">EI13-EH13</f>
        <v>-2100</v>
      </c>
      <c r="KQ13" s="370">
        <f t="shared" ref="KQ13:KQ20" si="411">KP13/EH13</f>
        <v>-1</v>
      </c>
      <c r="KR13" s="292">
        <f t="shared" ref="KR13:KR20" si="412">EJ13-EI13</f>
        <v>0</v>
      </c>
      <c r="KS13" s="370" t="e">
        <f t="shared" ref="KS13:KS20" si="413">KR13/EI13</f>
        <v>#DIV/0!</v>
      </c>
      <c r="KT13" s="292">
        <f t="shared" ref="KT13:KT20" si="414">EK13-EJ13</f>
        <v>0</v>
      </c>
      <c r="KU13" s="370" t="e">
        <f t="shared" ref="KU13:KU20" si="415">KT13/EJ13</f>
        <v>#DIV/0!</v>
      </c>
      <c r="KV13" s="292">
        <f t="shared" ref="KV13:KV20" si="416">EL13-EK13</f>
        <v>0</v>
      </c>
      <c r="KW13" s="370" t="e">
        <f t="shared" ref="KW13:KW20" si="417">KV13/EK13</f>
        <v>#DIV/0!</v>
      </c>
      <c r="KX13" s="292">
        <f t="shared" ref="KX13:KX20" si="418">EM13-EL13</f>
        <v>0</v>
      </c>
      <c r="KY13" s="370" t="e">
        <f t="shared" ref="KY13:KY20" si="419">KX13/EL13</f>
        <v>#DIV/0!</v>
      </c>
      <c r="KZ13" s="292">
        <f t="shared" ref="KZ13:KZ20" si="420">EN13-EM13</f>
        <v>0</v>
      </c>
      <c r="LA13" s="370" t="e">
        <f t="shared" ref="LA13:LA20" si="421">KZ13/EM13</f>
        <v>#DIV/0!</v>
      </c>
      <c r="LB13" s="292">
        <f t="shared" ref="LB13:LB20" si="422">EO13-EN13</f>
        <v>0</v>
      </c>
      <c r="LC13" s="370" t="e">
        <f t="shared" ref="LC13:LC20" si="423">LB13/EN13</f>
        <v>#DIV/0!</v>
      </c>
      <c r="LD13" s="20">
        <f t="shared" ref="LD13:LD20" si="424">DT13</f>
        <v>2002</v>
      </c>
      <c r="LE13" s="948">
        <f t="shared" ref="LE13:LE20" si="425">EH13</f>
        <v>2100</v>
      </c>
      <c r="LF13" s="113">
        <f>LE13-LD13</f>
        <v>98</v>
      </c>
      <c r="LG13" s="100">
        <f t="shared" ref="LG13:LG20" si="426">IF(ISERROR(LF13/LD13),0,LF13/LD13)</f>
        <v>4.8951048951048952E-2</v>
      </c>
      <c r="LH13" s="614"/>
      <c r="LI13" s="614"/>
      <c r="LJ13" s="614"/>
      <c r="LK13" t="str">
        <f t="shared" ref="LK13:LK20" si="427">E13</f>
        <v>Number of Calls</v>
      </c>
      <c r="LL13" s="240" t="e">
        <f>#REF!</f>
        <v>#REF!</v>
      </c>
      <c r="LM13" s="240" t="e">
        <f>#REF!</f>
        <v>#REF!</v>
      </c>
      <c r="LN13" s="240" t="e">
        <f>#REF!</f>
        <v>#REF!</v>
      </c>
      <c r="LO13" s="240" t="e">
        <f>#REF!</f>
        <v>#REF!</v>
      </c>
      <c r="LP13" s="240" t="e">
        <f>#REF!</f>
        <v>#REF!</v>
      </c>
      <c r="LQ13" s="240" t="e">
        <f>#REF!</f>
        <v>#REF!</v>
      </c>
      <c r="LR13" s="240" t="e">
        <f>#REF!</f>
        <v>#REF!</v>
      </c>
      <c r="LS13" s="240" t="e">
        <f>#REF!</f>
        <v>#REF!</v>
      </c>
      <c r="LT13" s="240" t="e">
        <f>#REF!</f>
        <v>#REF!</v>
      </c>
      <c r="LU13" s="240" t="e">
        <f>#REF!</f>
        <v>#REF!</v>
      </c>
      <c r="LV13" s="240" t="e">
        <f>#REF!</f>
        <v>#REF!</v>
      </c>
      <c r="LW13" s="241">
        <f t="shared" ref="LW13:MH20" si="428">AJ13</f>
        <v>3691</v>
      </c>
      <c r="LX13" s="241">
        <f t="shared" si="428"/>
        <v>3834</v>
      </c>
      <c r="LY13" s="241">
        <f t="shared" si="428"/>
        <v>3207</v>
      </c>
      <c r="LZ13" s="241">
        <f t="shared" si="428"/>
        <v>6645</v>
      </c>
      <c r="MA13" s="241">
        <f t="shared" si="428"/>
        <v>3734</v>
      </c>
      <c r="MB13" s="241">
        <f t="shared" si="428"/>
        <v>3362</v>
      </c>
      <c r="MC13" s="241">
        <f t="shared" si="428"/>
        <v>4341</v>
      </c>
      <c r="MD13" s="241">
        <f t="shared" si="428"/>
        <v>4075</v>
      </c>
      <c r="ME13" s="241">
        <f t="shared" si="428"/>
        <v>3500</v>
      </c>
      <c r="MF13" s="241">
        <f t="shared" si="428"/>
        <v>3784</v>
      </c>
      <c r="MG13" s="241">
        <f t="shared" si="428"/>
        <v>5608</v>
      </c>
      <c r="MH13" s="241">
        <f t="shared" si="428"/>
        <v>3875</v>
      </c>
      <c r="MI13" s="241">
        <f t="shared" ref="MI13:MT20" si="429">AX13</f>
        <v>4291</v>
      </c>
      <c r="MJ13" s="241">
        <f t="shared" si="429"/>
        <v>4156</v>
      </c>
      <c r="MK13" s="241">
        <f t="shared" si="429"/>
        <v>5289</v>
      </c>
      <c r="ML13" s="241">
        <f t="shared" si="429"/>
        <v>15475</v>
      </c>
      <c r="MM13" s="241">
        <f t="shared" si="429"/>
        <v>6437</v>
      </c>
      <c r="MN13" s="241">
        <f t="shared" si="429"/>
        <v>5379</v>
      </c>
      <c r="MO13" s="241">
        <f t="shared" si="429"/>
        <v>5911</v>
      </c>
      <c r="MP13" s="241">
        <f t="shared" si="429"/>
        <v>4150</v>
      </c>
      <c r="MQ13" s="241">
        <f t="shared" si="429"/>
        <v>3916</v>
      </c>
      <c r="MR13" s="241">
        <f t="shared" si="429"/>
        <v>3707</v>
      </c>
      <c r="MS13" s="241">
        <f t="shared" si="429"/>
        <v>3533</v>
      </c>
      <c r="MT13" s="241">
        <f t="shared" si="429"/>
        <v>3726</v>
      </c>
      <c r="MU13" s="699">
        <f t="shared" ref="MU13:NF20" si="430">BL13</f>
        <v>4001</v>
      </c>
      <c r="MV13" s="699">
        <f t="shared" si="430"/>
        <v>3759</v>
      </c>
      <c r="MW13" s="699">
        <f t="shared" si="430"/>
        <v>4220</v>
      </c>
      <c r="MX13" s="699">
        <f t="shared" si="430"/>
        <v>11614</v>
      </c>
      <c r="MY13" s="699">
        <f t="shared" si="430"/>
        <v>3720</v>
      </c>
      <c r="MZ13" s="699">
        <f t="shared" si="430"/>
        <v>3916</v>
      </c>
      <c r="NA13" s="699">
        <f t="shared" si="430"/>
        <v>5001</v>
      </c>
      <c r="NB13" s="699">
        <f t="shared" si="430"/>
        <v>3916</v>
      </c>
      <c r="NC13" s="699">
        <f t="shared" si="430"/>
        <v>4232</v>
      </c>
      <c r="ND13" s="699">
        <f t="shared" si="430"/>
        <v>4958</v>
      </c>
      <c r="NE13" s="699">
        <f t="shared" si="430"/>
        <v>3507</v>
      </c>
      <c r="NF13" s="699">
        <f t="shared" si="430"/>
        <v>3520</v>
      </c>
      <c r="NG13" s="802">
        <f t="shared" ref="NG13:NR20" si="431">BZ13</f>
        <v>3346</v>
      </c>
      <c r="NH13" s="802">
        <f t="shared" si="431"/>
        <v>3041</v>
      </c>
      <c r="NI13" s="802">
        <f t="shared" si="431"/>
        <v>3412</v>
      </c>
      <c r="NJ13" s="802">
        <f t="shared" si="431"/>
        <v>3991</v>
      </c>
      <c r="NK13" s="802">
        <f t="shared" si="431"/>
        <v>3680</v>
      </c>
      <c r="NL13" s="802">
        <f t="shared" si="431"/>
        <v>3609</v>
      </c>
      <c r="NM13" s="802">
        <f t="shared" si="431"/>
        <v>3651</v>
      </c>
      <c r="NN13" s="802">
        <f t="shared" si="431"/>
        <v>3966</v>
      </c>
      <c r="NO13" s="802">
        <f t="shared" si="431"/>
        <v>3630</v>
      </c>
      <c r="NP13" s="802">
        <f t="shared" si="431"/>
        <v>3182</v>
      </c>
      <c r="NQ13" s="802">
        <f t="shared" si="431"/>
        <v>3039</v>
      </c>
      <c r="NR13" s="802">
        <f t="shared" si="431"/>
        <v>3318</v>
      </c>
      <c r="NS13" s="855">
        <f t="shared" ref="NS13:OD20" si="432">CN13</f>
        <v>3075</v>
      </c>
      <c r="NT13" s="855">
        <f t="shared" si="432"/>
        <v>3392</v>
      </c>
      <c r="NU13" s="855">
        <f t="shared" si="432"/>
        <v>3467</v>
      </c>
      <c r="NV13" s="855">
        <f t="shared" si="432"/>
        <v>3725</v>
      </c>
      <c r="NW13" s="855">
        <f t="shared" si="432"/>
        <v>3142</v>
      </c>
      <c r="NX13" s="855">
        <f t="shared" si="432"/>
        <v>2963</v>
      </c>
      <c r="NY13" s="855">
        <f t="shared" si="432"/>
        <v>3473</v>
      </c>
      <c r="NZ13" s="855">
        <f t="shared" si="432"/>
        <v>3483</v>
      </c>
      <c r="OA13" s="855">
        <f t="shared" si="432"/>
        <v>2737</v>
      </c>
      <c r="OB13" s="855">
        <f t="shared" si="432"/>
        <v>2392</v>
      </c>
      <c r="OC13" s="855">
        <f t="shared" si="432"/>
        <v>2523</v>
      </c>
      <c r="OD13" s="855">
        <f t="shared" si="432"/>
        <v>2313</v>
      </c>
      <c r="OE13" s="1042">
        <f t="shared" ref="OE13:OP20" si="433">DB13</f>
        <v>2263</v>
      </c>
      <c r="OF13" s="1042">
        <f t="shared" si="433"/>
        <v>2409</v>
      </c>
      <c r="OG13" s="1042">
        <f t="shared" si="433"/>
        <v>1903</v>
      </c>
      <c r="OH13" s="1042">
        <f t="shared" si="433"/>
        <v>2454</v>
      </c>
      <c r="OI13" s="1042">
        <f t="shared" si="433"/>
        <v>2005</v>
      </c>
      <c r="OJ13" s="1042">
        <f t="shared" si="433"/>
        <v>1943</v>
      </c>
      <c r="OK13" s="1042">
        <f t="shared" si="433"/>
        <v>3304</v>
      </c>
      <c r="OL13" s="1042">
        <f t="shared" si="433"/>
        <v>2994</v>
      </c>
      <c r="OM13" s="1042">
        <f t="shared" si="433"/>
        <v>2464</v>
      </c>
      <c r="ON13" s="1042">
        <f t="shared" si="433"/>
        <v>2405</v>
      </c>
      <c r="OO13" s="1042">
        <f t="shared" si="433"/>
        <v>2133</v>
      </c>
      <c r="OP13" s="1042">
        <f t="shared" si="433"/>
        <v>2295</v>
      </c>
      <c r="OQ13" s="1064">
        <f t="shared" ref="OQ13:PB20" si="434">DP13</f>
        <v>2258</v>
      </c>
      <c r="OR13" s="1064">
        <f t="shared" si="434"/>
        <v>2528</v>
      </c>
      <c r="OS13" s="1064">
        <f t="shared" si="434"/>
        <v>1860</v>
      </c>
      <c r="OT13" s="1064">
        <f t="shared" si="434"/>
        <v>2796</v>
      </c>
      <c r="OU13" s="1064">
        <f t="shared" si="434"/>
        <v>2002</v>
      </c>
      <c r="OV13" s="1064">
        <f t="shared" si="434"/>
        <v>1946</v>
      </c>
      <c r="OW13" s="1064">
        <f t="shared" si="434"/>
        <v>3879</v>
      </c>
      <c r="OX13" s="1064">
        <f t="shared" si="434"/>
        <v>3365</v>
      </c>
      <c r="OY13" s="1064">
        <f t="shared" si="434"/>
        <v>2816</v>
      </c>
      <c r="OZ13" s="1064">
        <f t="shared" si="434"/>
        <v>2543</v>
      </c>
      <c r="PA13" s="1064">
        <f t="shared" si="434"/>
        <v>2137</v>
      </c>
      <c r="PB13" s="1064">
        <f t="shared" si="434"/>
        <v>2039</v>
      </c>
      <c r="PC13" s="1122">
        <f t="shared" ref="PC13:PC20" si="435">ED13</f>
        <v>2439</v>
      </c>
      <c r="PD13" s="1122">
        <f t="shared" ref="PD13:PN20" si="436">EE13</f>
        <v>2073</v>
      </c>
      <c r="PE13" s="1122">
        <f t="shared" si="436"/>
        <v>1839</v>
      </c>
      <c r="PF13" s="1122">
        <f t="shared" si="436"/>
        <v>2131</v>
      </c>
      <c r="PG13" s="1122">
        <f t="shared" si="436"/>
        <v>2100</v>
      </c>
      <c r="PH13" s="1122">
        <f t="shared" si="436"/>
        <v>0</v>
      </c>
      <c r="PI13" s="1122">
        <f t="shared" si="436"/>
        <v>0</v>
      </c>
      <c r="PJ13" s="1122">
        <f t="shared" si="436"/>
        <v>0</v>
      </c>
      <c r="PK13" s="1122">
        <f t="shared" si="436"/>
        <v>0</v>
      </c>
      <c r="PL13" s="1122">
        <f t="shared" si="436"/>
        <v>0</v>
      </c>
      <c r="PM13" s="1122">
        <f t="shared" si="436"/>
        <v>0</v>
      </c>
      <c r="PN13" s="1122">
        <f t="shared" si="436"/>
        <v>0</v>
      </c>
    </row>
    <row r="14" spans="1:430" x14ac:dyDescent="0.25">
      <c r="A14" s="677"/>
      <c r="B14" s="50">
        <v>2.2000000000000002</v>
      </c>
      <c r="C14" s="10"/>
      <c r="D14" s="10"/>
      <c r="E14" s="1190" t="s">
        <v>32</v>
      </c>
      <c r="F14" s="1190"/>
      <c r="G14" s="1191"/>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37">AJ13/AJ3</f>
        <v>167.77272727272728</v>
      </c>
      <c r="AK14" s="72">
        <f t="shared" si="437"/>
        <v>166.69565217391303</v>
      </c>
      <c r="AL14" s="73">
        <f t="shared" si="437"/>
        <v>160.35</v>
      </c>
      <c r="AM14" s="72">
        <f t="shared" si="437"/>
        <v>288.91304347826087</v>
      </c>
      <c r="AN14" s="73">
        <f t="shared" si="437"/>
        <v>196.52631578947367</v>
      </c>
      <c r="AO14" s="72">
        <f t="shared" si="437"/>
        <v>186.77777777777777</v>
      </c>
      <c r="AP14" s="73">
        <f t="shared" si="437"/>
        <v>206.71428571428572</v>
      </c>
      <c r="AQ14" s="72">
        <f t="shared" si="437"/>
        <v>203.75</v>
      </c>
      <c r="AR14" s="73">
        <f t="shared" si="437"/>
        <v>175</v>
      </c>
      <c r="AS14" s="72">
        <f t="shared" si="437"/>
        <v>172</v>
      </c>
      <c r="AT14" s="73">
        <f t="shared" si="437"/>
        <v>254.90909090909091</v>
      </c>
      <c r="AU14" s="72">
        <f t="shared" si="437"/>
        <v>193.75</v>
      </c>
      <c r="AV14" s="119" t="s">
        <v>29</v>
      </c>
      <c r="AW14" s="150">
        <f t="shared" si="248"/>
        <v>197.76324109296078</v>
      </c>
      <c r="AX14" s="339">
        <f t="shared" ref="AX14:BH14" si="438">AX13/AX3</f>
        <v>195.04545454545453</v>
      </c>
      <c r="AY14" s="72">
        <f t="shared" si="438"/>
        <v>188.90909090909091</v>
      </c>
      <c r="AZ14" s="73">
        <f t="shared" si="438"/>
        <v>264.45</v>
      </c>
      <c r="BA14" s="72">
        <f t="shared" si="438"/>
        <v>672.82608695652175</v>
      </c>
      <c r="BB14" s="73">
        <f t="shared" si="438"/>
        <v>357.61111111111109</v>
      </c>
      <c r="BC14" s="72">
        <f t="shared" si="438"/>
        <v>283.10526315789474</v>
      </c>
      <c r="BD14" s="73">
        <f t="shared" si="438"/>
        <v>281.47619047619048</v>
      </c>
      <c r="BE14" s="72">
        <f t="shared" si="438"/>
        <v>207.5</v>
      </c>
      <c r="BF14" s="73">
        <f t="shared" si="438"/>
        <v>186.47619047619048</v>
      </c>
      <c r="BG14" s="72">
        <f t="shared" si="438"/>
        <v>176.52380952380952</v>
      </c>
      <c r="BH14" s="73">
        <f t="shared" si="438"/>
        <v>160.59090909090909</v>
      </c>
      <c r="BI14" s="72">
        <f t="shared" ref="BI14" si="439">BI13/BI3</f>
        <v>177.42857142857142</v>
      </c>
      <c r="BJ14" s="119" t="s">
        <v>29</v>
      </c>
      <c r="BK14" s="150">
        <f t="shared" si="249"/>
        <v>262.66188980631199</v>
      </c>
      <c r="BL14" s="339">
        <f t="shared" ref="BL14:BU14" si="440">BL13/BL3</f>
        <v>181.86363636363637</v>
      </c>
      <c r="BM14" s="72">
        <f t="shared" ref="BM14:BN14" si="441">BM13/BM3</f>
        <v>179</v>
      </c>
      <c r="BN14" s="73">
        <f t="shared" si="441"/>
        <v>200.95238095238096</v>
      </c>
      <c r="BO14" s="72">
        <f t="shared" si="440"/>
        <v>504.95652173913044</v>
      </c>
      <c r="BP14" s="73">
        <f t="shared" si="440"/>
        <v>218.8235294117647</v>
      </c>
      <c r="BQ14" s="72">
        <f t="shared" ref="BQ14:BR14" si="442">BQ13/BQ3</f>
        <v>195.8</v>
      </c>
      <c r="BR14" s="73">
        <f t="shared" si="442"/>
        <v>250.05</v>
      </c>
      <c r="BS14" s="72">
        <f t="shared" si="440"/>
        <v>195.8</v>
      </c>
      <c r="BT14" s="73">
        <f t="shared" ref="BT14" si="443">BT13/BT3</f>
        <v>192.36363636363637</v>
      </c>
      <c r="BU14" s="73">
        <f t="shared" si="440"/>
        <v>236.0952380952381</v>
      </c>
      <c r="BV14" s="73">
        <f t="shared" ref="BV14:BW14" si="444">BV13/BV3</f>
        <v>175.35</v>
      </c>
      <c r="BW14" s="73">
        <f t="shared" si="444"/>
        <v>160</v>
      </c>
      <c r="BX14" s="119" t="s">
        <v>29</v>
      </c>
      <c r="BY14" s="150">
        <f t="shared" si="250"/>
        <v>224.25457857714889</v>
      </c>
      <c r="BZ14" s="73">
        <f t="shared" ref="BZ14:CA14" si="445">BZ13/BZ3</f>
        <v>152.09090909090909</v>
      </c>
      <c r="CA14" s="72">
        <f t="shared" si="445"/>
        <v>144.8095238095238</v>
      </c>
      <c r="CB14" s="73">
        <f t="shared" ref="CB14:CC14" si="446">CB13/CB3</f>
        <v>162.47619047619048</v>
      </c>
      <c r="CC14" s="72">
        <f t="shared" si="446"/>
        <v>181.40909090909091</v>
      </c>
      <c r="CD14" s="73">
        <f t="shared" ref="CD14:CE14" si="447">CD13/CD3</f>
        <v>204.44444444444446</v>
      </c>
      <c r="CE14" s="72">
        <f t="shared" si="447"/>
        <v>180.45</v>
      </c>
      <c r="CF14" s="73">
        <f t="shared" ref="CF14:CG14" si="448">CF13/CF3</f>
        <v>192.15789473684211</v>
      </c>
      <c r="CG14" s="72">
        <f t="shared" si="448"/>
        <v>188.85714285714286</v>
      </c>
      <c r="CH14" s="73">
        <f t="shared" ref="CH14:CI14" si="449">CH13/CH3</f>
        <v>165</v>
      </c>
      <c r="CI14" s="73">
        <f t="shared" si="449"/>
        <v>151.52380952380952</v>
      </c>
      <c r="CJ14" s="73">
        <f t="shared" ref="CJ14:CK14" si="450">CJ13/CJ3</f>
        <v>144.71428571428572</v>
      </c>
      <c r="CK14" s="73">
        <f t="shared" si="450"/>
        <v>150.81818181818181</v>
      </c>
      <c r="CL14" s="119" t="s">
        <v>29</v>
      </c>
      <c r="CM14" s="150">
        <f t="shared" si="251"/>
        <v>168.22928944836841</v>
      </c>
      <c r="CN14" s="73">
        <f t="shared" ref="CN14:CO14" si="451">CN13/CN3</f>
        <v>153.75</v>
      </c>
      <c r="CO14" s="72">
        <f t="shared" si="451"/>
        <v>147.47826086956522</v>
      </c>
      <c r="CP14" s="907">
        <f t="shared" ref="CP14:CQ14" si="452">CP13/CP3</f>
        <v>165.0952380952381</v>
      </c>
      <c r="CQ14" s="908">
        <f t="shared" si="452"/>
        <v>177.38095238095238</v>
      </c>
      <c r="CR14" s="73">
        <f t="shared" ref="CR14:CS14" si="453">CR13/CR3</f>
        <v>165.36842105263159</v>
      </c>
      <c r="CS14" s="72">
        <f t="shared" si="453"/>
        <v>155.94736842105263</v>
      </c>
      <c r="CT14" s="73">
        <f t="shared" ref="CT14:CU14" si="454">CT13/CT3</f>
        <v>173.65</v>
      </c>
      <c r="CU14" s="72">
        <f t="shared" si="454"/>
        <v>174.15</v>
      </c>
      <c r="CV14" s="73">
        <f t="shared" ref="CV14:CW14" si="455">CV13/CV3</f>
        <v>119</v>
      </c>
      <c r="CW14" s="981">
        <f t="shared" si="455"/>
        <v>125.89473684210526</v>
      </c>
      <c r="CX14" s="73">
        <f t="shared" ref="CX14:CY14" si="456">CX13/CX3</f>
        <v>114.68181818181819</v>
      </c>
      <c r="CY14" s="72">
        <f t="shared" si="456"/>
        <v>105.13636363636364</v>
      </c>
      <c r="CZ14" s="119" t="s">
        <v>29</v>
      </c>
      <c r="DA14" s="150">
        <f t="shared" si="252"/>
        <v>148.12776328997725</v>
      </c>
      <c r="DB14" s="73">
        <f t="shared" ref="DB14:DD14" si="457">DB13/DB3</f>
        <v>113.15</v>
      </c>
      <c r="DC14" s="72">
        <f t="shared" si="457"/>
        <v>104.73913043478261</v>
      </c>
      <c r="DD14" s="73">
        <f t="shared" si="457"/>
        <v>95.15</v>
      </c>
      <c r="DE14" s="908">
        <f t="shared" ref="DE14:DF14" si="458">DE13/DE3</f>
        <v>111.54545454545455</v>
      </c>
      <c r="DF14" s="73">
        <f t="shared" si="458"/>
        <v>105.52631578947368</v>
      </c>
      <c r="DG14" s="72">
        <f t="shared" ref="DG14:DH14" si="459">DG13/DG3</f>
        <v>107.94444444444444</v>
      </c>
      <c r="DH14" s="73">
        <f t="shared" si="459"/>
        <v>157.33333333333334</v>
      </c>
      <c r="DI14" s="72">
        <f t="shared" ref="DI14" si="460">DI13/DI3</f>
        <v>149.69999999999999</v>
      </c>
      <c r="DJ14" s="907">
        <f t="shared" ref="DJ14:DK14" si="461">DJ13/DJ3</f>
        <v>117.33333333333333</v>
      </c>
      <c r="DK14" s="908">
        <f t="shared" si="461"/>
        <v>114.52380952380952</v>
      </c>
      <c r="DL14" s="907">
        <f t="shared" ref="DL14:DM14" si="462">DL13/DL3</f>
        <v>96.954545454545453</v>
      </c>
      <c r="DM14" s="908">
        <f t="shared" si="462"/>
        <v>109.28571428571429</v>
      </c>
      <c r="DN14" s="119" t="s">
        <v>29</v>
      </c>
      <c r="DO14" s="150">
        <f t="shared" si="253"/>
        <v>115.26550676207425</v>
      </c>
      <c r="DP14" s="73">
        <f t="shared" ref="DP14:DQ14" si="463">DP13/DP3</f>
        <v>107.52380952380952</v>
      </c>
      <c r="DQ14" s="72">
        <f t="shared" si="463"/>
        <v>109.91304347826087</v>
      </c>
      <c r="DR14" s="73">
        <f t="shared" ref="DR14:DS14" si="464">DR13/DR3</f>
        <v>97.89473684210526</v>
      </c>
      <c r="DS14" s="72">
        <f t="shared" si="464"/>
        <v>121.56521739130434</v>
      </c>
      <c r="DT14" s="73">
        <f t="shared" ref="DT14:DU14" si="465">DT13/DT3</f>
        <v>105.36842105263158</v>
      </c>
      <c r="DU14" s="72">
        <f t="shared" si="465"/>
        <v>108.11111111111111</v>
      </c>
      <c r="DV14" s="73">
        <f t="shared" ref="DV14:DW14" si="466">DV13/DV3</f>
        <v>184.71428571428572</v>
      </c>
      <c r="DW14" s="72">
        <f t="shared" si="466"/>
        <v>168.25</v>
      </c>
      <c r="DX14" s="73">
        <f t="shared" ref="DX14:DY14" si="467">DX13/DX3</f>
        <v>134.0952380952381</v>
      </c>
      <c r="DY14" s="72">
        <f t="shared" si="467"/>
        <v>121.0952380952381</v>
      </c>
      <c r="DZ14" s="73">
        <f t="shared" ref="DZ14:EA14" si="468">DZ13/DZ3</f>
        <v>97.13636363636364</v>
      </c>
      <c r="EA14" s="72">
        <f t="shared" si="468"/>
        <v>101.95</v>
      </c>
      <c r="EB14" s="119" t="s">
        <v>29</v>
      </c>
      <c r="EC14" s="150">
        <f t="shared" si="254"/>
        <v>121.46812207836236</v>
      </c>
      <c r="ED14" s="73">
        <f t="shared" ref="ED14" si="469">ED13/ED3</f>
        <v>110.86363636363636</v>
      </c>
      <c r="EE14" s="1165">
        <f t="shared" ref="EE14:EF14" si="470">EE13/EE3</f>
        <v>94.227272727272734</v>
      </c>
      <c r="EF14" s="73">
        <f t="shared" si="470"/>
        <v>91.95</v>
      </c>
      <c r="EG14" s="72">
        <f t="shared" ref="EG14:EH14" si="471">EG13/EG3</f>
        <v>92.652173913043484</v>
      </c>
      <c r="EH14" s="73">
        <f t="shared" si="471"/>
        <v>116.66666666666667</v>
      </c>
      <c r="EI14" s="72"/>
      <c r="EJ14" s="73"/>
      <c r="EK14" s="72"/>
      <c r="EL14" s="73"/>
      <c r="EM14" s="72"/>
      <c r="EN14" s="73"/>
      <c r="EO14" s="72"/>
      <c r="EP14" s="119" t="s">
        <v>29</v>
      </c>
      <c r="EQ14" s="150">
        <f t="shared" si="255"/>
        <v>101.27194993412385</v>
      </c>
      <c r="ER14" s="113">
        <f t="shared" si="256"/>
        <v>1.2954545454545325</v>
      </c>
      <c r="ES14" s="367">
        <f t="shared" si="257"/>
        <v>6.6862170087975872E-3</v>
      </c>
      <c r="ET14" s="113">
        <f t="shared" si="258"/>
        <v>-6.136363636363626</v>
      </c>
      <c r="EU14" s="367">
        <f t="shared" si="259"/>
        <v>-3.1461197855977577E-2</v>
      </c>
      <c r="EV14" s="113">
        <f t="shared" si="260"/>
        <v>75.540909090909082</v>
      </c>
      <c r="EW14" s="367">
        <f t="shared" si="261"/>
        <v>0.39987969201154955</v>
      </c>
      <c r="EX14" s="113">
        <f t="shared" si="262"/>
        <v>408.37608695652176</v>
      </c>
      <c r="EY14" s="367">
        <f t="shared" si="263"/>
        <v>1.5442468782625138</v>
      </c>
      <c r="EZ14" s="113">
        <f t="shared" si="264"/>
        <v>-315.21497584541066</v>
      </c>
      <c r="FA14" s="367">
        <f t="shared" si="265"/>
        <v>-0.46849398671692699</v>
      </c>
      <c r="FB14" s="113">
        <f t="shared" si="266"/>
        <v>-74.505847953216346</v>
      </c>
      <c r="FC14" s="367">
        <f t="shared" si="267"/>
        <v>-0.20834321316729754</v>
      </c>
      <c r="FD14" s="113">
        <f t="shared" si="268"/>
        <v>-1.6290726817042582</v>
      </c>
      <c r="FE14" s="367">
        <f t="shared" si="269"/>
        <v>-5.7543002328278312E-3</v>
      </c>
      <c r="FF14" s="113">
        <f t="shared" si="270"/>
        <v>-73.976190476190482</v>
      </c>
      <c r="FG14" s="367">
        <f t="shared" si="271"/>
        <v>-0.26281509050922014</v>
      </c>
      <c r="FH14" s="113">
        <f t="shared" si="272"/>
        <v>-21.023809523809518</v>
      </c>
      <c r="FI14" s="367">
        <f t="shared" si="273"/>
        <v>-0.10131956397016635</v>
      </c>
      <c r="FJ14" s="113">
        <f t="shared" si="274"/>
        <v>-9.9523809523809632</v>
      </c>
      <c r="FK14" s="100">
        <f t="shared" si="275"/>
        <v>-5.3370786516853987E-2</v>
      </c>
      <c r="FL14" s="113">
        <f t="shared" si="276"/>
        <v>-15.932900432900425</v>
      </c>
      <c r="FM14" s="367">
        <f t="shared" si="277"/>
        <v>-9.0259214753414876E-2</v>
      </c>
      <c r="FN14" s="113">
        <f t="shared" si="278"/>
        <v>16.837662337662323</v>
      </c>
      <c r="FO14" s="367">
        <f t="shared" si="279"/>
        <v>0.10484816626905494</v>
      </c>
      <c r="FP14" s="113">
        <f t="shared" si="280"/>
        <v>4.4350649350649576</v>
      </c>
      <c r="FQ14" s="367">
        <f t="shared" si="281"/>
        <v>2.4996340213731646E-2</v>
      </c>
      <c r="FR14" s="292">
        <f t="shared" si="282"/>
        <v>-2.863636363636374</v>
      </c>
      <c r="FS14" s="370">
        <f t="shared" si="283"/>
        <v>-1.5746063484129023E-2</v>
      </c>
      <c r="FT14" s="292">
        <f t="shared" si="284"/>
        <v>21.952380952380963</v>
      </c>
      <c r="FU14" s="370">
        <f t="shared" si="285"/>
        <v>0.12263899973397187</v>
      </c>
      <c r="FV14" s="292">
        <f t="shared" si="286"/>
        <v>304.00414078674947</v>
      </c>
      <c r="FW14" s="370">
        <f t="shared" si="287"/>
        <v>1.5128168143416443</v>
      </c>
      <c r="FX14" s="292">
        <f t="shared" si="288"/>
        <v>-286.13299232736574</v>
      </c>
      <c r="FY14" s="370">
        <f t="shared" si="289"/>
        <v>-0.56664877075335041</v>
      </c>
      <c r="FZ14" s="292">
        <f t="shared" si="290"/>
        <v>-23.023529411764684</v>
      </c>
      <c r="GA14" s="370">
        <f t="shared" si="291"/>
        <v>-0.10521505376344077</v>
      </c>
      <c r="GB14" s="292">
        <f t="shared" si="292"/>
        <v>54.25</v>
      </c>
      <c r="GC14" s="370">
        <f t="shared" si="293"/>
        <v>0.27706843718079671</v>
      </c>
      <c r="GD14" s="292">
        <f t="shared" si="294"/>
        <v>-54.25</v>
      </c>
      <c r="GE14" s="370">
        <f t="shared" si="295"/>
        <v>-0.21695660867826433</v>
      </c>
      <c r="GF14" s="292">
        <f t="shared" si="296"/>
        <v>-3.4363636363636374</v>
      </c>
      <c r="GG14" s="370">
        <f t="shared" si="297"/>
        <v>-1.7550376079487423E-2</v>
      </c>
      <c r="GH14" s="292">
        <f t="shared" si="298"/>
        <v>43.731601731601728</v>
      </c>
      <c r="GI14" s="370">
        <f t="shared" si="299"/>
        <v>0.22733819425690879</v>
      </c>
      <c r="GJ14" s="292">
        <f t="shared" si="300"/>
        <v>-60.745238095238108</v>
      </c>
      <c r="GK14" s="370">
        <f t="shared" si="301"/>
        <v>-0.25729124647035101</v>
      </c>
      <c r="GL14" s="292">
        <f t="shared" si="302"/>
        <v>-15.349999999999994</v>
      </c>
      <c r="GM14" s="370">
        <f t="shared" si="303"/>
        <v>-8.7539207299686311E-2</v>
      </c>
      <c r="GN14" s="292">
        <f t="shared" si="304"/>
        <v>-7.9090909090909065</v>
      </c>
      <c r="GO14" s="370">
        <f t="shared" si="305"/>
        <v>-4.9431818181818167E-2</v>
      </c>
      <c r="GP14" s="292">
        <f t="shared" si="306"/>
        <v>-7.2813852813852975</v>
      </c>
      <c r="GQ14" s="370">
        <f t="shared" si="307"/>
        <v>-4.7875217032419766E-2</v>
      </c>
      <c r="GR14" s="292">
        <f t="shared" si="308"/>
        <v>17.666666666666686</v>
      </c>
      <c r="GS14" s="370">
        <f t="shared" si="309"/>
        <v>0.12199934232160488</v>
      </c>
      <c r="GT14" s="292">
        <f t="shared" si="310"/>
        <v>18.932900432900425</v>
      </c>
      <c r="GU14" s="370">
        <f t="shared" si="311"/>
        <v>0.11652723009698385</v>
      </c>
      <c r="GV14" s="292">
        <f t="shared" si="312"/>
        <v>23.035353535353551</v>
      </c>
      <c r="GW14" s="370">
        <f t="shared" si="313"/>
        <v>0.12698014978145281</v>
      </c>
      <c r="GX14" s="292">
        <f t="shared" si="314"/>
        <v>-23.994444444444468</v>
      </c>
      <c r="GY14" s="370">
        <f t="shared" si="315"/>
        <v>-0.11736413043478272</v>
      </c>
      <c r="GZ14" s="292">
        <f t="shared" si="316"/>
        <v>11.707894736842121</v>
      </c>
      <c r="HA14" s="370">
        <f t="shared" si="317"/>
        <v>6.4881655510347025E-2</v>
      </c>
      <c r="HB14" s="292">
        <f t="shared" si="318"/>
        <v>-3.3007518796992485</v>
      </c>
      <c r="HC14" s="370">
        <f t="shared" si="319"/>
        <v>-1.7177289979262045E-2</v>
      </c>
      <c r="HD14" s="292">
        <f t="shared" si="320"/>
        <v>-23.857142857142861</v>
      </c>
      <c r="HE14" s="370">
        <f t="shared" si="321"/>
        <v>-0.12632375189107414</v>
      </c>
      <c r="HF14" s="292">
        <f t="shared" si="322"/>
        <v>-13.476190476190482</v>
      </c>
      <c r="HG14" s="370">
        <f t="shared" si="323"/>
        <v>-8.1673881673881704E-2</v>
      </c>
      <c r="HH14" s="292">
        <f t="shared" si="324"/>
        <v>-6.809523809523796</v>
      </c>
      <c r="HI14" s="370">
        <f t="shared" si="325"/>
        <v>-4.4940289126335548E-2</v>
      </c>
      <c r="HJ14" s="292">
        <f t="shared" si="326"/>
        <v>6.1038961038960906</v>
      </c>
      <c r="HK14" s="370">
        <f t="shared" si="327"/>
        <v>4.2178946423763707E-2</v>
      </c>
      <c r="HL14" s="292">
        <f t="shared" si="328"/>
        <v>2.931818181818187</v>
      </c>
      <c r="HM14" s="370">
        <f t="shared" si="329"/>
        <v>1.9439421338155551E-2</v>
      </c>
      <c r="HN14" s="292">
        <f t="shared" si="330"/>
        <v>-6.2717391304347814</v>
      </c>
      <c r="HO14" s="370">
        <f t="shared" si="331"/>
        <v>-4.0791799222340039E-2</v>
      </c>
      <c r="HP14" s="292">
        <f t="shared" si="332"/>
        <v>17.616977225672883</v>
      </c>
      <c r="HQ14" s="370">
        <f t="shared" si="333"/>
        <v>0.11945473944294703</v>
      </c>
      <c r="HR14" s="292">
        <f t="shared" si="334"/>
        <v>12.285714285714278</v>
      </c>
      <c r="HS14" s="370">
        <f t="shared" si="335"/>
        <v>7.441592154600514E-2</v>
      </c>
      <c r="HT14" s="292">
        <f t="shared" si="336"/>
        <v>-12.01253132832079</v>
      </c>
      <c r="HU14" s="370">
        <f t="shared" si="337"/>
        <v>-6.7721653126103787E-2</v>
      </c>
      <c r="HV14" s="292">
        <f t="shared" si="338"/>
        <v>-9.4210526315789593</v>
      </c>
      <c r="HW14" s="370">
        <f t="shared" si="339"/>
        <v>-5.6970082749840938E-2</v>
      </c>
      <c r="HX14" s="292">
        <f t="shared" si="340"/>
        <v>17.702631578947376</v>
      </c>
      <c r="HY14" s="370">
        <f t="shared" si="341"/>
        <v>0.11351670604117453</v>
      </c>
      <c r="HZ14" s="292">
        <f t="shared" si="342"/>
        <v>0.5</v>
      </c>
      <c r="IA14" s="370">
        <f t="shared" si="343"/>
        <v>2.8793550244745176E-3</v>
      </c>
      <c r="IB14" s="292">
        <f t="shared" si="344"/>
        <v>-55.150000000000006</v>
      </c>
      <c r="IC14" s="370">
        <f t="shared" si="345"/>
        <v>-0.3166810221073787</v>
      </c>
      <c r="ID14" s="292">
        <f t="shared" si="346"/>
        <v>6.8947368421052602</v>
      </c>
      <c r="IE14" s="370">
        <f t="shared" si="347"/>
        <v>5.7938965059708067E-2</v>
      </c>
      <c r="IF14" s="292">
        <f t="shared" si="348"/>
        <v>-11.212918660287073</v>
      </c>
      <c r="IG14" s="370">
        <f t="shared" si="349"/>
        <v>-8.906582547886889E-2</v>
      </c>
      <c r="IH14" s="292">
        <f t="shared" si="350"/>
        <v>-9.5454545454545467</v>
      </c>
      <c r="II14" s="370">
        <f t="shared" si="351"/>
        <v>-8.3234244946492272E-2</v>
      </c>
      <c r="IJ14" s="292">
        <f t="shared" si="352"/>
        <v>8.0136363636363654</v>
      </c>
      <c r="IK14" s="370">
        <f t="shared" si="353"/>
        <v>7.6221357544314763E-2</v>
      </c>
      <c r="IL14" s="292">
        <f t="shared" si="354"/>
        <v>-8.4108695652173964</v>
      </c>
      <c r="IM14" s="370">
        <f t="shared" si="355"/>
        <v>-7.4333800841514766E-2</v>
      </c>
      <c r="IN14" s="292">
        <f t="shared" si="356"/>
        <v>-9.5891304347826036</v>
      </c>
      <c r="IO14" s="370">
        <f t="shared" si="357"/>
        <v>-0.10077909022367423</v>
      </c>
      <c r="IP14" s="292">
        <f t="shared" si="358"/>
        <v>16.395454545454541</v>
      </c>
      <c r="IQ14" s="370">
        <f t="shared" si="359"/>
        <v>0.17231166101371034</v>
      </c>
      <c r="IR14" s="292">
        <f t="shared" si="360"/>
        <v>-6.0191387559808618</v>
      </c>
      <c r="IS14" s="370">
        <f t="shared" si="361"/>
        <v>-5.2219774371922822E-2</v>
      </c>
      <c r="IT14" s="292">
        <f t="shared" si="362"/>
        <v>2.4181286549707579</v>
      </c>
      <c r="IU14" s="370">
        <f t="shared" si="363"/>
        <v>2.2914934885009675E-2</v>
      </c>
      <c r="IV14" s="292">
        <f t="shared" si="364"/>
        <v>49.3888888888889</v>
      </c>
      <c r="IW14" s="370">
        <f t="shared" si="365"/>
        <v>0.45753988677303148</v>
      </c>
      <c r="IX14" s="292">
        <f t="shared" si="366"/>
        <v>-7.6333333333333542</v>
      </c>
      <c r="IY14" s="370">
        <f t="shared" si="367"/>
        <v>-4.8516949152542503E-2</v>
      </c>
      <c r="IZ14" s="292">
        <f t="shared" si="368"/>
        <v>-32.36666666666666</v>
      </c>
      <c r="JA14" s="370">
        <f t="shared" si="369"/>
        <v>-0.21621019817412601</v>
      </c>
      <c r="JB14" s="292">
        <f t="shared" si="370"/>
        <v>-2.8095238095238102</v>
      </c>
      <c r="JC14" s="370">
        <f t="shared" si="371"/>
        <v>-2.3944805194805203E-2</v>
      </c>
      <c r="JD14" s="292">
        <f t="shared" si="372"/>
        <v>-17.569264069264065</v>
      </c>
      <c r="JE14" s="370">
        <f t="shared" si="373"/>
        <v>-0.15341145341145337</v>
      </c>
      <c r="JF14" s="292">
        <f t="shared" si="374"/>
        <v>12.331168831168839</v>
      </c>
      <c r="JG14" s="370">
        <f t="shared" si="375"/>
        <v>0.12718505123568422</v>
      </c>
      <c r="JH14" s="292">
        <f t="shared" si="376"/>
        <v>-1.7619047619047734</v>
      </c>
      <c r="JI14" s="370">
        <f t="shared" si="377"/>
        <v>-1.6122004357298578E-2</v>
      </c>
      <c r="JJ14" s="292">
        <f t="shared" si="378"/>
        <v>2.3892339544513561</v>
      </c>
      <c r="JK14" s="370">
        <f t="shared" si="379"/>
        <v>2.2220510648130416E-2</v>
      </c>
      <c r="JL14" s="292">
        <f t="shared" si="380"/>
        <v>-12.018306636155614</v>
      </c>
      <c r="JM14" s="370">
        <f t="shared" si="381"/>
        <v>-0.10934377081945376</v>
      </c>
      <c r="JN14" s="292">
        <f t="shared" si="382"/>
        <v>23.670480549199084</v>
      </c>
      <c r="JO14" s="370">
        <f t="shared" si="383"/>
        <v>0.24179523141654979</v>
      </c>
      <c r="JP14" s="292">
        <f t="shared" si="384"/>
        <v>-16.196796338672769</v>
      </c>
      <c r="JQ14" s="370">
        <f t="shared" si="385"/>
        <v>-0.13323544913786614</v>
      </c>
      <c r="JR14" s="292">
        <f t="shared" si="386"/>
        <v>2.7426900584795391</v>
      </c>
      <c r="JS14" s="370">
        <f t="shared" si="387"/>
        <v>2.6029526029526098E-2</v>
      </c>
      <c r="JT14" s="292">
        <f t="shared" si="388"/>
        <v>76.603174603174608</v>
      </c>
      <c r="JU14" s="370">
        <f t="shared" si="389"/>
        <v>0.70855968286595217</v>
      </c>
      <c r="JV14" s="292">
        <f t="shared" si="390"/>
        <v>-16.464285714285722</v>
      </c>
      <c r="JW14" s="370">
        <f t="shared" si="391"/>
        <v>-8.9133797370456347E-2</v>
      </c>
      <c r="JX14" s="292">
        <f t="shared" si="392"/>
        <v>-34.154761904761898</v>
      </c>
      <c r="JY14" s="370">
        <f t="shared" si="393"/>
        <v>-0.20300007075638574</v>
      </c>
      <c r="JZ14" s="292">
        <f t="shared" si="394"/>
        <v>-13</v>
      </c>
      <c r="KA14" s="370">
        <f t="shared" si="395"/>
        <v>-9.6946022727272721E-2</v>
      </c>
      <c r="KB14" s="292">
        <f t="shared" si="396"/>
        <v>-23.958874458874462</v>
      </c>
      <c r="KC14" s="370">
        <f t="shared" si="397"/>
        <v>-0.19785149966038681</v>
      </c>
      <c r="KD14" s="292">
        <f t="shared" si="398"/>
        <v>4.8136363636363626</v>
      </c>
      <c r="KE14" s="370">
        <f t="shared" si="399"/>
        <v>4.955545156761814E-2</v>
      </c>
      <c r="KF14" s="292">
        <f t="shared" si="400"/>
        <v>8.9136363636363569</v>
      </c>
      <c r="KG14" s="375">
        <f t="shared" si="401"/>
        <v>8.7431450354451754E-2</v>
      </c>
      <c r="KH14" s="292">
        <f t="shared" si="402"/>
        <v>-16.636363636363626</v>
      </c>
      <c r="KI14" s="370">
        <f t="shared" si="403"/>
        <v>-0.15006150061500606</v>
      </c>
      <c r="KJ14" s="292">
        <f t="shared" si="404"/>
        <v>-2.2772727272727309</v>
      </c>
      <c r="KK14" s="370">
        <f t="shared" si="405"/>
        <v>-2.4167872648335781E-2</v>
      </c>
      <c r="KL14" s="292">
        <f t="shared" si="406"/>
        <v>0.70217391304348098</v>
      </c>
      <c r="KM14" s="370">
        <f t="shared" si="407"/>
        <v>7.6364754001466122E-3</v>
      </c>
      <c r="KN14" s="292">
        <f t="shared" si="408"/>
        <v>24.014492753623188</v>
      </c>
      <c r="KO14" s="370">
        <f t="shared" si="409"/>
        <v>0.25918973877678708</v>
      </c>
      <c r="KP14" s="292">
        <f t="shared" si="410"/>
        <v>-116.66666666666667</v>
      </c>
      <c r="KQ14" s="370">
        <f t="shared" si="411"/>
        <v>-1</v>
      </c>
      <c r="KR14" s="292">
        <f t="shared" si="412"/>
        <v>0</v>
      </c>
      <c r="KS14" s="370" t="e">
        <f t="shared" si="413"/>
        <v>#DIV/0!</v>
      </c>
      <c r="KT14" s="292">
        <f t="shared" si="414"/>
        <v>0</v>
      </c>
      <c r="KU14" s="370" t="e">
        <f t="shared" si="415"/>
        <v>#DIV/0!</v>
      </c>
      <c r="KV14" s="292">
        <f t="shared" si="416"/>
        <v>0</v>
      </c>
      <c r="KW14" s="370" t="e">
        <f t="shared" si="417"/>
        <v>#DIV/0!</v>
      </c>
      <c r="KX14" s="292">
        <f t="shared" si="418"/>
        <v>0</v>
      </c>
      <c r="KY14" s="370" t="e">
        <f t="shared" si="419"/>
        <v>#DIV/0!</v>
      </c>
      <c r="KZ14" s="292">
        <f t="shared" si="420"/>
        <v>0</v>
      </c>
      <c r="LA14" s="370" t="e">
        <f t="shared" si="421"/>
        <v>#DIV/0!</v>
      </c>
      <c r="LB14" s="292">
        <f t="shared" si="422"/>
        <v>0</v>
      </c>
      <c r="LC14" s="370" t="e">
        <f t="shared" si="423"/>
        <v>#DIV/0!</v>
      </c>
      <c r="LD14" s="73">
        <f t="shared" si="424"/>
        <v>105.36842105263158</v>
      </c>
      <c r="LE14" s="981">
        <f t="shared" si="425"/>
        <v>116.66666666666667</v>
      </c>
      <c r="LF14" s="113">
        <f>LE14-LD14</f>
        <v>11.298245614035096</v>
      </c>
      <c r="LG14" s="100">
        <f t="shared" si="426"/>
        <v>0.10722610722610731</v>
      </c>
      <c r="LH14" s="614"/>
      <c r="LI14" s="614"/>
      <c r="LJ14" s="614"/>
      <c r="LK14" t="str">
        <f t="shared" si="427"/>
        <v>Average Number of Calls/Day</v>
      </c>
      <c r="LL14" s="240" t="e">
        <f>#REF!</f>
        <v>#REF!</v>
      </c>
      <c r="LM14" s="240" t="e">
        <f>#REF!</f>
        <v>#REF!</v>
      </c>
      <c r="LN14" s="240" t="e">
        <f>#REF!</f>
        <v>#REF!</v>
      </c>
      <c r="LO14" s="240" t="e">
        <f>#REF!</f>
        <v>#REF!</v>
      </c>
      <c r="LP14" s="240" t="e">
        <f>#REF!</f>
        <v>#REF!</v>
      </c>
      <c r="LQ14" s="240" t="e">
        <f>#REF!</f>
        <v>#REF!</v>
      </c>
      <c r="LR14" s="240" t="e">
        <f>#REF!</f>
        <v>#REF!</v>
      </c>
      <c r="LS14" s="240" t="e">
        <f>#REF!</f>
        <v>#REF!</v>
      </c>
      <c r="LT14" s="240" t="e">
        <f>#REF!</f>
        <v>#REF!</v>
      </c>
      <c r="LU14" s="240" t="e">
        <f>#REF!</f>
        <v>#REF!</v>
      </c>
      <c r="LV14" s="240" t="e">
        <f>#REF!</f>
        <v>#REF!</v>
      </c>
      <c r="LW14" s="241">
        <f t="shared" si="428"/>
        <v>167.77272727272728</v>
      </c>
      <c r="LX14" s="241">
        <f t="shared" si="428"/>
        <v>166.69565217391303</v>
      </c>
      <c r="LY14" s="241">
        <f t="shared" si="428"/>
        <v>160.35</v>
      </c>
      <c r="LZ14" s="241">
        <f t="shared" si="428"/>
        <v>288.91304347826087</v>
      </c>
      <c r="MA14" s="241">
        <f t="shared" si="428"/>
        <v>196.52631578947367</v>
      </c>
      <c r="MB14" s="241">
        <f t="shared" si="428"/>
        <v>186.77777777777777</v>
      </c>
      <c r="MC14" s="241">
        <f t="shared" si="428"/>
        <v>206.71428571428572</v>
      </c>
      <c r="MD14" s="241">
        <f t="shared" si="428"/>
        <v>203.75</v>
      </c>
      <c r="ME14" s="241">
        <f t="shared" si="428"/>
        <v>175</v>
      </c>
      <c r="MF14" s="241">
        <f t="shared" si="428"/>
        <v>172</v>
      </c>
      <c r="MG14" s="241">
        <f t="shared" si="428"/>
        <v>254.90909090909091</v>
      </c>
      <c r="MH14" s="241">
        <f t="shared" si="428"/>
        <v>193.75</v>
      </c>
      <c r="MI14" s="241">
        <f t="shared" si="429"/>
        <v>195.04545454545453</v>
      </c>
      <c r="MJ14" s="241">
        <f t="shared" si="429"/>
        <v>188.90909090909091</v>
      </c>
      <c r="MK14" s="241">
        <f t="shared" si="429"/>
        <v>264.45</v>
      </c>
      <c r="ML14" s="241">
        <f t="shared" si="429"/>
        <v>672.82608695652175</v>
      </c>
      <c r="MM14" s="241">
        <f t="shared" si="429"/>
        <v>357.61111111111109</v>
      </c>
      <c r="MN14" s="241">
        <f t="shared" si="429"/>
        <v>283.10526315789474</v>
      </c>
      <c r="MO14" s="241">
        <f t="shared" si="429"/>
        <v>281.47619047619048</v>
      </c>
      <c r="MP14" s="241">
        <f t="shared" si="429"/>
        <v>207.5</v>
      </c>
      <c r="MQ14" s="241">
        <f t="shared" si="429"/>
        <v>186.47619047619048</v>
      </c>
      <c r="MR14" s="241">
        <f t="shared" si="429"/>
        <v>176.52380952380952</v>
      </c>
      <c r="MS14" s="241">
        <f t="shared" si="429"/>
        <v>160.59090909090909</v>
      </c>
      <c r="MT14" s="241">
        <f t="shared" si="429"/>
        <v>177.42857142857142</v>
      </c>
      <c r="MU14" s="699">
        <f t="shared" si="430"/>
        <v>181.86363636363637</v>
      </c>
      <c r="MV14" s="699">
        <f t="shared" si="430"/>
        <v>179</v>
      </c>
      <c r="MW14" s="699">
        <f t="shared" si="430"/>
        <v>200.95238095238096</v>
      </c>
      <c r="MX14" s="699">
        <f t="shared" si="430"/>
        <v>504.95652173913044</v>
      </c>
      <c r="MY14" s="699">
        <f t="shared" si="430"/>
        <v>218.8235294117647</v>
      </c>
      <c r="MZ14" s="699">
        <f t="shared" si="430"/>
        <v>195.8</v>
      </c>
      <c r="NA14" s="699">
        <f t="shared" si="430"/>
        <v>250.05</v>
      </c>
      <c r="NB14" s="699">
        <f t="shared" si="430"/>
        <v>195.8</v>
      </c>
      <c r="NC14" s="699">
        <f t="shared" si="430"/>
        <v>192.36363636363637</v>
      </c>
      <c r="ND14" s="699">
        <f t="shared" si="430"/>
        <v>236.0952380952381</v>
      </c>
      <c r="NE14" s="699">
        <f t="shared" si="430"/>
        <v>175.35</v>
      </c>
      <c r="NF14" s="699">
        <f t="shared" si="430"/>
        <v>160</v>
      </c>
      <c r="NG14" s="802">
        <f t="shared" si="431"/>
        <v>152.09090909090909</v>
      </c>
      <c r="NH14" s="802">
        <f t="shared" si="431"/>
        <v>144.8095238095238</v>
      </c>
      <c r="NI14" s="802">
        <f t="shared" si="431"/>
        <v>162.47619047619048</v>
      </c>
      <c r="NJ14" s="802">
        <f t="shared" si="431"/>
        <v>181.40909090909091</v>
      </c>
      <c r="NK14" s="802">
        <f t="shared" si="431"/>
        <v>204.44444444444446</v>
      </c>
      <c r="NL14" s="802">
        <f t="shared" si="431"/>
        <v>180.45</v>
      </c>
      <c r="NM14" s="802">
        <f t="shared" si="431"/>
        <v>192.15789473684211</v>
      </c>
      <c r="NN14" s="802">
        <f t="shared" si="431"/>
        <v>188.85714285714286</v>
      </c>
      <c r="NO14" s="802">
        <f t="shared" si="431"/>
        <v>165</v>
      </c>
      <c r="NP14" s="802">
        <f t="shared" si="431"/>
        <v>151.52380952380952</v>
      </c>
      <c r="NQ14" s="802">
        <f t="shared" si="431"/>
        <v>144.71428571428572</v>
      </c>
      <c r="NR14" s="802">
        <f t="shared" si="431"/>
        <v>150.81818181818181</v>
      </c>
      <c r="NS14" s="855">
        <f t="shared" si="432"/>
        <v>153.75</v>
      </c>
      <c r="NT14" s="855">
        <f t="shared" si="432"/>
        <v>147.47826086956522</v>
      </c>
      <c r="NU14" s="855">
        <f t="shared" si="432"/>
        <v>165.0952380952381</v>
      </c>
      <c r="NV14" s="855">
        <f t="shared" si="432"/>
        <v>177.38095238095238</v>
      </c>
      <c r="NW14" s="855">
        <f t="shared" si="432"/>
        <v>165.36842105263159</v>
      </c>
      <c r="NX14" s="855">
        <f t="shared" si="432"/>
        <v>155.94736842105263</v>
      </c>
      <c r="NY14" s="855">
        <f t="shared" si="432"/>
        <v>173.65</v>
      </c>
      <c r="NZ14" s="855">
        <f t="shared" si="432"/>
        <v>174.15</v>
      </c>
      <c r="OA14" s="855">
        <f t="shared" si="432"/>
        <v>119</v>
      </c>
      <c r="OB14" s="855">
        <f t="shared" si="432"/>
        <v>125.89473684210526</v>
      </c>
      <c r="OC14" s="855">
        <f t="shared" si="432"/>
        <v>114.68181818181819</v>
      </c>
      <c r="OD14" s="855">
        <f t="shared" si="432"/>
        <v>105.13636363636364</v>
      </c>
      <c r="OE14" s="1042">
        <f t="shared" si="433"/>
        <v>113.15</v>
      </c>
      <c r="OF14" s="1042">
        <f t="shared" si="433"/>
        <v>104.73913043478261</v>
      </c>
      <c r="OG14" s="1042">
        <f t="shared" si="433"/>
        <v>95.15</v>
      </c>
      <c r="OH14" s="1042">
        <f t="shared" si="433"/>
        <v>111.54545454545455</v>
      </c>
      <c r="OI14" s="1042">
        <f t="shared" si="433"/>
        <v>105.52631578947368</v>
      </c>
      <c r="OJ14" s="1042">
        <f t="shared" si="433"/>
        <v>107.94444444444444</v>
      </c>
      <c r="OK14" s="1042">
        <f t="shared" si="433"/>
        <v>157.33333333333334</v>
      </c>
      <c r="OL14" s="1042">
        <f t="shared" si="433"/>
        <v>149.69999999999999</v>
      </c>
      <c r="OM14" s="1042">
        <f t="shared" si="433"/>
        <v>117.33333333333333</v>
      </c>
      <c r="ON14" s="1042">
        <f t="shared" si="433"/>
        <v>114.52380952380952</v>
      </c>
      <c r="OO14" s="1042">
        <f t="shared" si="433"/>
        <v>96.954545454545453</v>
      </c>
      <c r="OP14" s="1042">
        <f t="shared" si="433"/>
        <v>109.28571428571429</v>
      </c>
      <c r="OQ14" s="1064">
        <f t="shared" si="434"/>
        <v>107.52380952380952</v>
      </c>
      <c r="OR14" s="1064">
        <f t="shared" si="434"/>
        <v>109.91304347826087</v>
      </c>
      <c r="OS14" s="1064">
        <f t="shared" si="434"/>
        <v>97.89473684210526</v>
      </c>
      <c r="OT14" s="1064">
        <f t="shared" si="434"/>
        <v>121.56521739130434</v>
      </c>
      <c r="OU14" s="1064">
        <f t="shared" si="434"/>
        <v>105.36842105263158</v>
      </c>
      <c r="OV14" s="1064">
        <f t="shared" si="434"/>
        <v>108.11111111111111</v>
      </c>
      <c r="OW14" s="1064">
        <f t="shared" si="434"/>
        <v>184.71428571428572</v>
      </c>
      <c r="OX14" s="1064">
        <f t="shared" si="434"/>
        <v>168.25</v>
      </c>
      <c r="OY14" s="1064">
        <f t="shared" si="434"/>
        <v>134.0952380952381</v>
      </c>
      <c r="OZ14" s="1064">
        <f t="shared" si="434"/>
        <v>121.0952380952381</v>
      </c>
      <c r="PA14" s="1064">
        <f t="shared" si="434"/>
        <v>97.13636363636364</v>
      </c>
      <c r="PB14" s="1064">
        <f t="shared" si="434"/>
        <v>101.95</v>
      </c>
      <c r="PC14" s="1122">
        <f t="shared" si="435"/>
        <v>110.86363636363636</v>
      </c>
      <c r="PD14" s="1122">
        <f t="shared" si="436"/>
        <v>94.227272727272734</v>
      </c>
      <c r="PE14" s="1122">
        <f t="shared" si="436"/>
        <v>91.95</v>
      </c>
      <c r="PF14" s="1122">
        <f t="shared" si="436"/>
        <v>92.652173913043484</v>
      </c>
      <c r="PG14" s="1122">
        <f t="shared" si="436"/>
        <v>116.66666666666667</v>
      </c>
      <c r="PH14" s="1122">
        <f t="shared" si="436"/>
        <v>0</v>
      </c>
      <c r="PI14" s="1122">
        <f t="shared" si="436"/>
        <v>0</v>
      </c>
      <c r="PJ14" s="1122">
        <f t="shared" si="436"/>
        <v>0</v>
      </c>
      <c r="PK14" s="1122">
        <f t="shared" si="436"/>
        <v>0</v>
      </c>
      <c r="PL14" s="1122">
        <f t="shared" si="436"/>
        <v>0</v>
      </c>
      <c r="PM14" s="1122">
        <f t="shared" si="436"/>
        <v>0</v>
      </c>
      <c r="PN14" s="1122">
        <f t="shared" si="436"/>
        <v>0</v>
      </c>
    </row>
    <row r="15" spans="1:430" x14ac:dyDescent="0.25">
      <c r="A15" s="677"/>
      <c r="B15" s="50">
        <v>2.2999999999999998</v>
      </c>
      <c r="C15" s="10"/>
      <c r="D15" s="10"/>
      <c r="E15" s="1190" t="s">
        <v>30</v>
      </c>
      <c r="F15" s="1190"/>
      <c r="G15" s="1191"/>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8"/>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9"/>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50"/>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51"/>
        <v>0.40166666666666662</v>
      </c>
      <c r="CN15" s="165">
        <v>0.17</v>
      </c>
      <c r="CO15" s="76">
        <v>0.14000000000000001</v>
      </c>
      <c r="CP15" s="340">
        <v>0.17</v>
      </c>
      <c r="CQ15" s="76">
        <v>0.15</v>
      </c>
      <c r="CR15" s="75">
        <v>0.08</v>
      </c>
      <c r="CS15" s="76">
        <v>0.08</v>
      </c>
      <c r="CT15" s="165">
        <v>0.08</v>
      </c>
      <c r="CU15" s="76">
        <v>7.0000000000000007E-2</v>
      </c>
      <c r="CV15" s="165">
        <v>7.0000000000000007E-2</v>
      </c>
      <c r="CW15" s="949">
        <v>7.0000000000000007E-2</v>
      </c>
      <c r="CX15" s="165">
        <v>0.09</v>
      </c>
      <c r="CY15" s="76">
        <v>0.09</v>
      </c>
      <c r="CZ15" s="120" t="s">
        <v>29</v>
      </c>
      <c r="DA15" s="137">
        <f t="shared" si="252"/>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53"/>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54"/>
        <v>0.10666666666666669</v>
      </c>
      <c r="ED15" s="165">
        <v>0.1</v>
      </c>
      <c r="EE15" s="76">
        <v>0.11</v>
      </c>
      <c r="EF15" s="340">
        <v>0.11</v>
      </c>
      <c r="EG15" s="76">
        <v>0.1</v>
      </c>
      <c r="EH15" s="75">
        <v>0.11</v>
      </c>
      <c r="EI15" s="76"/>
      <c r="EJ15" s="165"/>
      <c r="EK15" s="76"/>
      <c r="EL15" s="165"/>
      <c r="EM15" s="76"/>
      <c r="EN15" s="165"/>
      <c r="EO15" s="76"/>
      <c r="EP15" s="120" t="s">
        <v>29</v>
      </c>
      <c r="EQ15" s="137">
        <f t="shared" si="255"/>
        <v>0.10600000000000001</v>
      </c>
      <c r="ER15" s="113">
        <f t="shared" si="256"/>
        <v>-3</v>
      </c>
      <c r="ES15" s="367">
        <f t="shared" si="257"/>
        <v>-0.25</v>
      </c>
      <c r="ET15" s="113">
        <f t="shared" si="258"/>
        <v>3</v>
      </c>
      <c r="EU15" s="367">
        <f t="shared" si="259"/>
        <v>0.33333333333333331</v>
      </c>
      <c r="EV15" s="113">
        <f t="shared" si="260"/>
        <v>14</v>
      </c>
      <c r="EW15" s="367">
        <f t="shared" si="261"/>
        <v>1.1666666666666667</v>
      </c>
      <c r="EX15" s="113">
        <f t="shared" si="262"/>
        <v>380</v>
      </c>
      <c r="EY15" s="367">
        <f t="shared" si="263"/>
        <v>14.615384615384615</v>
      </c>
      <c r="EZ15" s="113">
        <f t="shared" si="264"/>
        <v>-206</v>
      </c>
      <c r="FA15" s="367">
        <f t="shared" si="265"/>
        <v>-0.5073891625615764</v>
      </c>
      <c r="FB15" s="113">
        <f t="shared" si="266"/>
        <v>-129</v>
      </c>
      <c r="FC15" s="367">
        <f t="shared" si="267"/>
        <v>-0.64500000000000002</v>
      </c>
      <c r="FD15" s="113">
        <f t="shared" si="268"/>
        <v>-40</v>
      </c>
      <c r="FE15" s="367">
        <f t="shared" si="269"/>
        <v>-0.56338028169014087</v>
      </c>
      <c r="FF15" s="113">
        <f t="shared" si="270"/>
        <v>-5</v>
      </c>
      <c r="FG15" s="367">
        <f t="shared" si="271"/>
        <v>-0.16129032258064516</v>
      </c>
      <c r="FH15" s="113">
        <f t="shared" si="272"/>
        <v>-15</v>
      </c>
      <c r="FI15" s="367">
        <f t="shared" si="273"/>
        <v>-0.57692307692307687</v>
      </c>
      <c r="FJ15" s="113">
        <f t="shared" si="274"/>
        <v>-2</v>
      </c>
      <c r="FK15" s="100">
        <f t="shared" si="275"/>
        <v>-0.18181818181818182</v>
      </c>
      <c r="FL15" s="113">
        <f t="shared" si="276"/>
        <v>4</v>
      </c>
      <c r="FM15" s="367">
        <f t="shared" si="277"/>
        <v>0.44444444444444442</v>
      </c>
      <c r="FN15" s="113">
        <f t="shared" si="278"/>
        <v>2</v>
      </c>
      <c r="FO15" s="367">
        <f t="shared" si="279"/>
        <v>0.15384615384615385</v>
      </c>
      <c r="FP15" s="113">
        <f t="shared" si="280"/>
        <v>-2</v>
      </c>
      <c r="FQ15" s="367">
        <f t="shared" si="281"/>
        <v>-0.13333333333333333</v>
      </c>
      <c r="FR15" s="292">
        <f t="shared" si="282"/>
        <v>-1</v>
      </c>
      <c r="FS15" s="370">
        <f t="shared" si="283"/>
        <v>-7.6923076923076927E-2</v>
      </c>
      <c r="FT15" s="292">
        <f t="shared" si="284"/>
        <v>-2</v>
      </c>
      <c r="FU15" s="370">
        <f t="shared" si="285"/>
        <v>-0.16666666666666666</v>
      </c>
      <c r="FV15" s="292">
        <f t="shared" si="286"/>
        <v>-2.88</v>
      </c>
      <c r="FW15" s="370">
        <f t="shared" si="287"/>
        <v>-0.28799999999999998</v>
      </c>
      <c r="FX15" s="292">
        <f t="shared" si="288"/>
        <v>-6.94</v>
      </c>
      <c r="FY15" s="370">
        <f t="shared" si="289"/>
        <v>-0.9747191011235955</v>
      </c>
      <c r="FZ15" s="292">
        <f t="shared" si="290"/>
        <v>-9.9999999999999811E-3</v>
      </c>
      <c r="GA15" s="370">
        <f t="shared" si="291"/>
        <v>-5.5555555555555455E-2</v>
      </c>
      <c r="GB15" s="292">
        <f t="shared" si="292"/>
        <v>0.19999999999999998</v>
      </c>
      <c r="GC15" s="370">
        <f t="shared" si="293"/>
        <v>1.1764705882352939</v>
      </c>
      <c r="GD15" s="292">
        <f t="shared" si="294"/>
        <v>0.10999999999999999</v>
      </c>
      <c r="GE15" s="370">
        <f t="shared" si="295"/>
        <v>0.29729729729729726</v>
      </c>
      <c r="GF15" s="292">
        <f t="shared" si="296"/>
        <v>-0.24</v>
      </c>
      <c r="GG15" s="370">
        <f t="shared" si="297"/>
        <v>-0.5</v>
      </c>
      <c r="GH15" s="292">
        <f t="shared" si="298"/>
        <v>7.0000000000000007E-2</v>
      </c>
      <c r="GI15" s="370">
        <f t="shared" si="299"/>
        <v>0.29166666666666669</v>
      </c>
      <c r="GJ15" s="292">
        <f t="shared" si="300"/>
        <v>-0.13999999999999999</v>
      </c>
      <c r="GK15" s="370">
        <f t="shared" si="301"/>
        <v>-0.45161290322580638</v>
      </c>
      <c r="GL15" s="292">
        <f t="shared" si="302"/>
        <v>7.9999999999999988E-2</v>
      </c>
      <c r="GM15" s="370">
        <f t="shared" si="303"/>
        <v>0.47058823529411753</v>
      </c>
      <c r="GN15" s="292">
        <f t="shared" si="304"/>
        <v>0.10999999999999999</v>
      </c>
      <c r="GO15" s="370">
        <f t="shared" si="305"/>
        <v>0.43999999999999995</v>
      </c>
      <c r="GP15" s="292">
        <f t="shared" si="306"/>
        <v>-0.12999999999999998</v>
      </c>
      <c r="GQ15" s="370">
        <f t="shared" si="307"/>
        <v>-0.36111111111111105</v>
      </c>
      <c r="GR15" s="292">
        <f t="shared" si="308"/>
        <v>0.21</v>
      </c>
      <c r="GS15" s="370">
        <f t="shared" si="309"/>
        <v>0.91304347826086951</v>
      </c>
      <c r="GT15" s="292">
        <f t="shared" si="310"/>
        <v>0.81</v>
      </c>
      <c r="GU15" s="370">
        <f t="shared" si="311"/>
        <v>1.8409090909090911</v>
      </c>
      <c r="GV15" s="292">
        <f t="shared" si="312"/>
        <v>2.0000000000000018E-2</v>
      </c>
      <c r="GW15" s="370">
        <f t="shared" si="313"/>
        <v>1.6000000000000014E-2</v>
      </c>
      <c r="GX15" s="292">
        <f t="shared" si="314"/>
        <v>-0.92</v>
      </c>
      <c r="GY15" s="370">
        <f t="shared" si="315"/>
        <v>-0.72440944881889768</v>
      </c>
      <c r="GZ15" s="292">
        <f t="shared" si="316"/>
        <v>-8.9999999999999969E-2</v>
      </c>
      <c r="HA15" s="370">
        <f t="shared" si="317"/>
        <v>-0.25714285714285706</v>
      </c>
      <c r="HB15" s="292">
        <f t="shared" si="318"/>
        <v>-0.09</v>
      </c>
      <c r="HC15" s="370">
        <f t="shared" si="319"/>
        <v>-0.34615384615384615</v>
      </c>
      <c r="HD15" s="292">
        <f t="shared" si="320"/>
        <v>9.9999999999999811E-3</v>
      </c>
      <c r="HE15" s="370">
        <f t="shared" si="321"/>
        <v>5.8823529411764594E-2</v>
      </c>
      <c r="HF15" s="292">
        <f t="shared" si="322"/>
        <v>-0.06</v>
      </c>
      <c r="HG15" s="370">
        <f t="shared" si="323"/>
        <v>-0.33333333333333331</v>
      </c>
      <c r="HH15" s="292">
        <f t="shared" si="324"/>
        <v>-0.03</v>
      </c>
      <c r="HI15" s="370">
        <f t="shared" si="325"/>
        <v>-0.25</v>
      </c>
      <c r="HJ15" s="292">
        <f t="shared" si="326"/>
        <v>1.0000000000000009E-2</v>
      </c>
      <c r="HK15" s="370">
        <f t="shared" si="327"/>
        <v>0.11111111111111122</v>
      </c>
      <c r="HL15" s="292">
        <f t="shared" si="328"/>
        <v>7.0000000000000007E-2</v>
      </c>
      <c r="HM15" s="370">
        <f t="shared" si="329"/>
        <v>0.70000000000000007</v>
      </c>
      <c r="HN15" s="292">
        <f t="shared" si="330"/>
        <v>-0.03</v>
      </c>
      <c r="HO15" s="370">
        <f t="shared" si="331"/>
        <v>-0.1764705882352941</v>
      </c>
      <c r="HP15" s="292">
        <f t="shared" si="332"/>
        <v>0.03</v>
      </c>
      <c r="HQ15" s="370">
        <f t="shared" si="333"/>
        <v>0.21428571428571425</v>
      </c>
      <c r="HR15" s="292">
        <f t="shared" si="334"/>
        <v>-2.0000000000000018E-2</v>
      </c>
      <c r="HS15" s="370">
        <f t="shared" si="335"/>
        <v>-0.11764705882352951</v>
      </c>
      <c r="HT15" s="292">
        <f t="shared" si="336"/>
        <v>-6.9999999999999993E-2</v>
      </c>
      <c r="HU15" s="370">
        <f t="shared" si="337"/>
        <v>-0.46666666666666662</v>
      </c>
      <c r="HV15" s="292">
        <f t="shared" si="338"/>
        <v>0</v>
      </c>
      <c r="HW15" s="370">
        <f t="shared" si="339"/>
        <v>0</v>
      </c>
      <c r="HX15" s="292">
        <f t="shared" si="340"/>
        <v>0</v>
      </c>
      <c r="HY15" s="370">
        <f t="shared" si="341"/>
        <v>0</v>
      </c>
      <c r="HZ15" s="292">
        <f t="shared" si="342"/>
        <v>-9.999999999999995E-3</v>
      </c>
      <c r="IA15" s="370">
        <f t="shared" si="343"/>
        <v>-0.12499999999999993</v>
      </c>
      <c r="IB15" s="292">
        <f t="shared" si="344"/>
        <v>0</v>
      </c>
      <c r="IC15" s="370">
        <f t="shared" si="345"/>
        <v>0</v>
      </c>
      <c r="ID15" s="292">
        <f t="shared" si="346"/>
        <v>0</v>
      </c>
      <c r="IE15" s="370">
        <f t="shared" si="347"/>
        <v>0</v>
      </c>
      <c r="IF15" s="292">
        <f t="shared" si="348"/>
        <v>1.999999999999999E-2</v>
      </c>
      <c r="IG15" s="370">
        <f t="shared" si="349"/>
        <v>0.28571428571428553</v>
      </c>
      <c r="IH15" s="292">
        <f t="shared" si="350"/>
        <v>0</v>
      </c>
      <c r="II15" s="370">
        <f t="shared" si="351"/>
        <v>0</v>
      </c>
      <c r="IJ15" s="292">
        <f t="shared" si="352"/>
        <v>0</v>
      </c>
      <c r="IK15" s="370">
        <f t="shared" si="353"/>
        <v>0</v>
      </c>
      <c r="IL15" s="292">
        <f t="shared" si="354"/>
        <v>1.0000000000000009E-2</v>
      </c>
      <c r="IM15" s="370">
        <f t="shared" si="355"/>
        <v>0.11111111111111122</v>
      </c>
      <c r="IN15" s="292">
        <f t="shared" si="356"/>
        <v>1.999999999999999E-2</v>
      </c>
      <c r="IO15" s="370">
        <f t="shared" si="357"/>
        <v>0.1666666666666666</v>
      </c>
      <c r="IP15" s="292">
        <f t="shared" si="358"/>
        <v>-0.03</v>
      </c>
      <c r="IQ15" s="370">
        <f t="shared" si="359"/>
        <v>-0.25</v>
      </c>
      <c r="IR15" s="292">
        <f t="shared" si="360"/>
        <v>2.0000000000000004E-2</v>
      </c>
      <c r="IS15" s="370">
        <f t="shared" si="361"/>
        <v>0.21052631578947376</v>
      </c>
      <c r="IT15" s="292">
        <f t="shared" si="362"/>
        <v>-9.999999999999995E-3</v>
      </c>
      <c r="IU15" s="370">
        <f t="shared" si="363"/>
        <v>-9.090909090909087E-2</v>
      </c>
      <c r="IV15" s="292">
        <f t="shared" si="364"/>
        <v>-0.03</v>
      </c>
      <c r="IW15" s="370">
        <f t="shared" si="365"/>
        <v>-0.3</v>
      </c>
      <c r="IX15" s="292">
        <f t="shared" si="366"/>
        <v>9.999999999999995E-3</v>
      </c>
      <c r="IY15" s="370">
        <f t="shared" si="367"/>
        <v>0.14285714285714277</v>
      </c>
      <c r="IZ15" s="292">
        <f t="shared" si="368"/>
        <v>9.999999999999995E-3</v>
      </c>
      <c r="JA15" s="370">
        <f t="shared" si="369"/>
        <v>0.12499999999999993</v>
      </c>
      <c r="JB15" s="292">
        <f t="shared" si="370"/>
        <v>-9.999999999999995E-3</v>
      </c>
      <c r="JC15" s="370">
        <f t="shared" si="371"/>
        <v>-0.11111111111111106</v>
      </c>
      <c r="JD15" s="292">
        <f t="shared" si="372"/>
        <v>0.03</v>
      </c>
      <c r="JE15" s="370">
        <f t="shared" si="373"/>
        <v>0.375</v>
      </c>
      <c r="JF15" s="292">
        <f t="shared" si="374"/>
        <v>-9.999999999999995E-3</v>
      </c>
      <c r="JG15" s="370">
        <f t="shared" si="375"/>
        <v>-9.090909090909087E-2</v>
      </c>
      <c r="JH15" s="292">
        <f t="shared" si="376"/>
        <v>0</v>
      </c>
      <c r="JI15" s="370">
        <f t="shared" si="377"/>
        <v>0</v>
      </c>
      <c r="JJ15" s="292">
        <f t="shared" si="378"/>
        <v>0</v>
      </c>
      <c r="JK15" s="370">
        <f t="shared" si="379"/>
        <v>0</v>
      </c>
      <c r="JL15" s="292">
        <f t="shared" si="380"/>
        <v>9.999999999999995E-3</v>
      </c>
      <c r="JM15" s="370">
        <f t="shared" si="381"/>
        <v>9.999999999999995E-2</v>
      </c>
      <c r="JN15" s="292">
        <f t="shared" si="382"/>
        <v>-9.999999999999995E-3</v>
      </c>
      <c r="JO15" s="370">
        <f t="shared" si="383"/>
        <v>-9.090909090909087E-2</v>
      </c>
      <c r="JP15" s="292">
        <f t="shared" si="384"/>
        <v>9.999999999999995E-3</v>
      </c>
      <c r="JQ15" s="370">
        <f t="shared" si="385"/>
        <v>9.999999999999995E-2</v>
      </c>
      <c r="JR15" s="292">
        <f t="shared" si="386"/>
        <v>0</v>
      </c>
      <c r="JS15" s="370">
        <f t="shared" si="387"/>
        <v>0</v>
      </c>
      <c r="JT15" s="292">
        <f t="shared" si="388"/>
        <v>0</v>
      </c>
      <c r="JU15" s="370">
        <f t="shared" si="389"/>
        <v>0</v>
      </c>
      <c r="JV15" s="292">
        <f t="shared" si="390"/>
        <v>-9.999999999999995E-3</v>
      </c>
      <c r="JW15" s="370">
        <f t="shared" si="391"/>
        <v>-9.090909090909087E-2</v>
      </c>
      <c r="JX15" s="292">
        <f t="shared" si="392"/>
        <v>1.999999999999999E-2</v>
      </c>
      <c r="JY15" s="370">
        <f t="shared" si="393"/>
        <v>0.1999999999999999</v>
      </c>
      <c r="JZ15" s="292">
        <f t="shared" si="394"/>
        <v>-9.999999999999995E-3</v>
      </c>
      <c r="KA15" s="370">
        <f t="shared" si="395"/>
        <v>-8.3333333333333301E-2</v>
      </c>
      <c r="KB15" s="292">
        <f t="shared" si="396"/>
        <v>-9.999999999999995E-3</v>
      </c>
      <c r="KC15" s="370">
        <f t="shared" si="397"/>
        <v>-9.090909090909087E-2</v>
      </c>
      <c r="KD15" s="292">
        <f t="shared" si="398"/>
        <v>9.999999999999995E-3</v>
      </c>
      <c r="KE15" s="370">
        <f t="shared" si="399"/>
        <v>9.999999999999995E-2</v>
      </c>
      <c r="KF15" s="292">
        <f t="shared" si="400"/>
        <v>-9.999999999999995E-3</v>
      </c>
      <c r="KG15" s="375">
        <f t="shared" si="401"/>
        <v>-9.090909090909087E-2</v>
      </c>
      <c r="KH15" s="292">
        <f t="shared" si="402"/>
        <v>9.999999999999995E-3</v>
      </c>
      <c r="KI15" s="370">
        <f t="shared" si="403"/>
        <v>9.999999999999995E-2</v>
      </c>
      <c r="KJ15" s="292">
        <f t="shared" si="404"/>
        <v>0</v>
      </c>
      <c r="KK15" s="370">
        <f t="shared" si="405"/>
        <v>0</v>
      </c>
      <c r="KL15" s="292">
        <f t="shared" si="406"/>
        <v>-9.999999999999995E-3</v>
      </c>
      <c r="KM15" s="370">
        <f>KL15/EF15</f>
        <v>-9.090909090909087E-2</v>
      </c>
      <c r="KN15" s="292">
        <f t="shared" si="408"/>
        <v>9.999999999999995E-3</v>
      </c>
      <c r="KO15" s="370">
        <f t="shared" si="409"/>
        <v>9.999999999999995E-2</v>
      </c>
      <c r="KP15" s="292">
        <f t="shared" si="410"/>
        <v>-0.11</v>
      </c>
      <c r="KQ15" s="370">
        <f t="shared" si="411"/>
        <v>-1</v>
      </c>
      <c r="KR15" s="292">
        <f t="shared" si="412"/>
        <v>0</v>
      </c>
      <c r="KS15" s="370" t="e">
        <f t="shared" si="413"/>
        <v>#DIV/0!</v>
      </c>
      <c r="KT15" s="292">
        <f t="shared" si="414"/>
        <v>0</v>
      </c>
      <c r="KU15" s="370" t="e">
        <f t="shared" si="415"/>
        <v>#DIV/0!</v>
      </c>
      <c r="KV15" s="292">
        <f t="shared" si="416"/>
        <v>0</v>
      </c>
      <c r="KW15" s="370" t="e">
        <f t="shared" si="417"/>
        <v>#DIV/0!</v>
      </c>
      <c r="KX15" s="292">
        <f t="shared" si="418"/>
        <v>0</v>
      </c>
      <c r="KY15" s="370" t="e">
        <f t="shared" si="419"/>
        <v>#DIV/0!</v>
      </c>
      <c r="KZ15" s="292">
        <f t="shared" si="420"/>
        <v>0</v>
      </c>
      <c r="LA15" s="370" t="e">
        <f t="shared" si="421"/>
        <v>#DIV/0!</v>
      </c>
      <c r="LB15" s="292">
        <f t="shared" si="422"/>
        <v>0</v>
      </c>
      <c r="LC15" s="370" t="e">
        <f t="shared" si="423"/>
        <v>#DIV/0!</v>
      </c>
      <c r="LD15" s="165">
        <f t="shared" si="424"/>
        <v>0.11</v>
      </c>
      <c r="LE15" s="949">
        <f t="shared" si="425"/>
        <v>0.11</v>
      </c>
      <c r="LF15" s="590">
        <f>LE15-LD15</f>
        <v>0</v>
      </c>
      <c r="LG15" s="100">
        <f t="shared" si="426"/>
        <v>0</v>
      </c>
      <c r="LH15" s="614"/>
      <c r="LI15" s="614"/>
      <c r="LJ15" s="614"/>
      <c r="LK15" t="str">
        <f t="shared" si="427"/>
        <v>Average Speed of Answer (Seconds)</v>
      </c>
      <c r="LL15" s="242" t="e">
        <f>#REF!</f>
        <v>#REF!</v>
      </c>
      <c r="LM15" s="242" t="e">
        <f>#REF!</f>
        <v>#REF!</v>
      </c>
      <c r="LN15" s="242" t="e">
        <f>#REF!</f>
        <v>#REF!</v>
      </c>
      <c r="LO15" s="242" t="e">
        <f>#REF!</f>
        <v>#REF!</v>
      </c>
      <c r="LP15" s="242" t="e">
        <f>#REF!</f>
        <v>#REF!</v>
      </c>
      <c r="LQ15" s="242" t="e">
        <f>#REF!</f>
        <v>#REF!</v>
      </c>
      <c r="LR15" s="242" t="e">
        <f>#REF!</f>
        <v>#REF!</v>
      </c>
      <c r="LS15" s="242" t="e">
        <f>#REF!</f>
        <v>#REF!</v>
      </c>
      <c r="LT15" s="242" t="e">
        <f>#REF!</f>
        <v>#REF!</v>
      </c>
      <c r="LU15" s="242" t="e">
        <f>#REF!</f>
        <v>#REF!</v>
      </c>
      <c r="LV15" s="242" t="e">
        <f>#REF!</f>
        <v>#REF!</v>
      </c>
      <c r="LW15" s="243">
        <f t="shared" si="428"/>
        <v>13</v>
      </c>
      <c r="LX15" s="243">
        <f t="shared" si="428"/>
        <v>13</v>
      </c>
      <c r="LY15" s="243">
        <f t="shared" si="428"/>
        <v>18</v>
      </c>
      <c r="LZ15" s="243">
        <f t="shared" si="428"/>
        <v>80</v>
      </c>
      <c r="MA15" s="243">
        <f t="shared" si="428"/>
        <v>18</v>
      </c>
      <c r="MB15" s="243">
        <f t="shared" si="428"/>
        <v>15</v>
      </c>
      <c r="MC15" s="243">
        <f t="shared" si="428"/>
        <v>12</v>
      </c>
      <c r="MD15" s="243">
        <f t="shared" si="428"/>
        <v>9</v>
      </c>
      <c r="ME15" s="243">
        <f t="shared" si="428"/>
        <v>8</v>
      </c>
      <c r="MF15" s="243">
        <f t="shared" si="428"/>
        <v>9</v>
      </c>
      <c r="MG15" s="243">
        <f t="shared" si="428"/>
        <v>22</v>
      </c>
      <c r="MH15" s="243">
        <f t="shared" si="428"/>
        <v>12</v>
      </c>
      <c r="MI15" s="243">
        <f t="shared" si="429"/>
        <v>9</v>
      </c>
      <c r="MJ15" s="243">
        <f t="shared" si="429"/>
        <v>12</v>
      </c>
      <c r="MK15" s="243">
        <f t="shared" si="429"/>
        <v>26</v>
      </c>
      <c r="ML15" s="243">
        <f t="shared" si="429"/>
        <v>406</v>
      </c>
      <c r="MM15" s="243">
        <f t="shared" si="429"/>
        <v>200</v>
      </c>
      <c r="MN15" s="243">
        <f t="shared" si="429"/>
        <v>71</v>
      </c>
      <c r="MO15" s="243">
        <f t="shared" si="429"/>
        <v>31</v>
      </c>
      <c r="MP15" s="243">
        <f t="shared" si="429"/>
        <v>26</v>
      </c>
      <c r="MQ15" s="243">
        <f t="shared" si="429"/>
        <v>11</v>
      </c>
      <c r="MR15" s="243">
        <f t="shared" si="429"/>
        <v>9</v>
      </c>
      <c r="MS15" s="243">
        <f t="shared" si="429"/>
        <v>13</v>
      </c>
      <c r="MT15" s="243">
        <f t="shared" si="429"/>
        <v>15</v>
      </c>
      <c r="MU15" s="700">
        <f t="shared" si="430"/>
        <v>13</v>
      </c>
      <c r="MV15" s="700">
        <f t="shared" si="430"/>
        <v>12</v>
      </c>
      <c r="MW15" s="700">
        <f t="shared" si="430"/>
        <v>10</v>
      </c>
      <c r="MX15" s="700">
        <f t="shared" si="430"/>
        <v>7.12</v>
      </c>
      <c r="MY15" s="700">
        <f t="shared" si="430"/>
        <v>0.18</v>
      </c>
      <c r="MZ15" s="700">
        <f t="shared" si="430"/>
        <v>0.17</v>
      </c>
      <c r="NA15" s="700">
        <f t="shared" si="430"/>
        <v>0.37</v>
      </c>
      <c r="NB15" s="700">
        <f t="shared" si="430"/>
        <v>0.48</v>
      </c>
      <c r="NC15" s="700">
        <f t="shared" si="430"/>
        <v>0.24</v>
      </c>
      <c r="ND15" s="700">
        <f t="shared" si="430"/>
        <v>0.31</v>
      </c>
      <c r="NE15" s="700">
        <f t="shared" si="430"/>
        <v>0.17</v>
      </c>
      <c r="NF15" s="700">
        <f t="shared" si="430"/>
        <v>0.25</v>
      </c>
      <c r="NG15" s="803">
        <f t="shared" si="431"/>
        <v>0.36</v>
      </c>
      <c r="NH15" s="803">
        <f t="shared" si="431"/>
        <v>0.23</v>
      </c>
      <c r="NI15" s="803">
        <f t="shared" si="431"/>
        <v>0.44</v>
      </c>
      <c r="NJ15" s="803">
        <f t="shared" si="431"/>
        <v>1.25</v>
      </c>
      <c r="NK15" s="803">
        <f t="shared" si="431"/>
        <v>1.27</v>
      </c>
      <c r="NL15" s="803">
        <f t="shared" si="431"/>
        <v>0.35</v>
      </c>
      <c r="NM15" s="803">
        <f t="shared" si="431"/>
        <v>0.26</v>
      </c>
      <c r="NN15" s="803">
        <f t="shared" si="431"/>
        <v>0.17</v>
      </c>
      <c r="NO15" s="803">
        <f t="shared" si="431"/>
        <v>0.18</v>
      </c>
      <c r="NP15" s="803">
        <f t="shared" si="431"/>
        <v>0.12</v>
      </c>
      <c r="NQ15" s="803">
        <f t="shared" si="431"/>
        <v>0.09</v>
      </c>
      <c r="NR15" s="803">
        <f t="shared" si="431"/>
        <v>0.1</v>
      </c>
      <c r="NS15" s="856">
        <f t="shared" si="432"/>
        <v>0.17</v>
      </c>
      <c r="NT15" s="856">
        <f t="shared" si="432"/>
        <v>0.14000000000000001</v>
      </c>
      <c r="NU15" s="856">
        <f t="shared" si="432"/>
        <v>0.17</v>
      </c>
      <c r="NV15" s="856">
        <f t="shared" si="432"/>
        <v>0.15</v>
      </c>
      <c r="NW15" s="856">
        <f t="shared" si="432"/>
        <v>0.08</v>
      </c>
      <c r="NX15" s="856">
        <f t="shared" si="432"/>
        <v>0.08</v>
      </c>
      <c r="NY15" s="856">
        <f t="shared" si="432"/>
        <v>0.08</v>
      </c>
      <c r="NZ15" s="856">
        <f t="shared" si="432"/>
        <v>7.0000000000000007E-2</v>
      </c>
      <c r="OA15" s="856">
        <f t="shared" si="432"/>
        <v>7.0000000000000007E-2</v>
      </c>
      <c r="OB15" s="856">
        <f t="shared" si="432"/>
        <v>7.0000000000000007E-2</v>
      </c>
      <c r="OC15" s="856">
        <f t="shared" si="432"/>
        <v>0.09</v>
      </c>
      <c r="OD15" s="856">
        <f t="shared" si="432"/>
        <v>0.09</v>
      </c>
      <c r="OE15" s="1043">
        <f t="shared" si="433"/>
        <v>0.09</v>
      </c>
      <c r="OF15" s="1043">
        <f t="shared" si="433"/>
        <v>0.1</v>
      </c>
      <c r="OG15" s="1043">
        <f t="shared" si="433"/>
        <v>0.12</v>
      </c>
      <c r="OH15" s="1043">
        <f t="shared" si="433"/>
        <v>0.09</v>
      </c>
      <c r="OI15" s="1043">
        <f t="shared" si="433"/>
        <v>0.11</v>
      </c>
      <c r="OJ15" s="1043">
        <f t="shared" si="433"/>
        <v>0.1</v>
      </c>
      <c r="OK15" s="1043">
        <f t="shared" si="433"/>
        <v>7.0000000000000007E-2</v>
      </c>
      <c r="OL15" s="1043">
        <f t="shared" si="433"/>
        <v>0.08</v>
      </c>
      <c r="OM15" s="1043">
        <f t="shared" si="433"/>
        <v>0.09</v>
      </c>
      <c r="ON15" s="1043">
        <f t="shared" si="433"/>
        <v>0.08</v>
      </c>
      <c r="OO15" s="1043">
        <f t="shared" si="433"/>
        <v>0.11</v>
      </c>
      <c r="OP15" s="1043">
        <f t="shared" si="433"/>
        <v>0.1</v>
      </c>
      <c r="OQ15" s="1065">
        <f t="shared" si="434"/>
        <v>0.1</v>
      </c>
      <c r="OR15" s="1065">
        <f t="shared" si="434"/>
        <v>0.1</v>
      </c>
      <c r="OS15" s="1065">
        <f t="shared" si="434"/>
        <v>0.11</v>
      </c>
      <c r="OT15" s="1065">
        <f t="shared" si="434"/>
        <v>0.1</v>
      </c>
      <c r="OU15" s="1065">
        <f t="shared" si="434"/>
        <v>0.11</v>
      </c>
      <c r="OV15" s="1065">
        <f t="shared" si="434"/>
        <v>0.11</v>
      </c>
      <c r="OW15" s="1065">
        <f t="shared" si="434"/>
        <v>0.11</v>
      </c>
      <c r="OX15" s="1065">
        <f t="shared" si="434"/>
        <v>0.1</v>
      </c>
      <c r="OY15" s="1065">
        <f t="shared" si="434"/>
        <v>0.12</v>
      </c>
      <c r="OZ15" s="1065">
        <f t="shared" si="434"/>
        <v>0.11</v>
      </c>
      <c r="PA15" s="1065">
        <f t="shared" si="434"/>
        <v>0.1</v>
      </c>
      <c r="PB15" s="1065">
        <f t="shared" si="434"/>
        <v>0.11</v>
      </c>
      <c r="PC15" s="1123">
        <f t="shared" si="435"/>
        <v>0.1</v>
      </c>
      <c r="PD15" s="1123">
        <f t="shared" si="436"/>
        <v>0.11</v>
      </c>
      <c r="PE15" s="1123">
        <f t="shared" si="436"/>
        <v>0.11</v>
      </c>
      <c r="PF15" s="1123">
        <f t="shared" si="436"/>
        <v>0.1</v>
      </c>
      <c r="PG15" s="1123">
        <f t="shared" si="436"/>
        <v>0.11</v>
      </c>
      <c r="PH15" s="1123">
        <f t="shared" si="436"/>
        <v>0</v>
      </c>
      <c r="PI15" s="1123">
        <f t="shared" si="436"/>
        <v>0</v>
      </c>
      <c r="PJ15" s="1123">
        <f t="shared" si="436"/>
        <v>0</v>
      </c>
      <c r="PK15" s="1123">
        <f t="shared" si="436"/>
        <v>0</v>
      </c>
      <c r="PL15" s="1123">
        <f t="shared" si="436"/>
        <v>0</v>
      </c>
      <c r="PM15" s="1123">
        <f t="shared" si="436"/>
        <v>0</v>
      </c>
      <c r="PN15" s="1123">
        <f t="shared" si="436"/>
        <v>0</v>
      </c>
    </row>
    <row r="16" spans="1:430" x14ac:dyDescent="0.25">
      <c r="A16" s="677"/>
      <c r="B16" s="50">
        <v>2.4</v>
      </c>
      <c r="C16" s="10"/>
      <c r="D16" s="10"/>
      <c r="E16" s="1190" t="s">
        <v>31</v>
      </c>
      <c r="F16" s="1190"/>
      <c r="G16" s="1191"/>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8"/>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9"/>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50"/>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51"/>
        <v>18.45</v>
      </c>
      <c r="CN16" s="165">
        <v>13.47</v>
      </c>
      <c r="CO16" s="76">
        <v>11.04</v>
      </c>
      <c r="CP16" s="165">
        <v>18.5</v>
      </c>
      <c r="CQ16" s="76">
        <v>8.4</v>
      </c>
      <c r="CR16" s="165">
        <v>13.4</v>
      </c>
      <c r="CS16" s="76">
        <v>8.1300000000000008</v>
      </c>
      <c r="CT16" s="165">
        <v>13.28</v>
      </c>
      <c r="CU16" s="76">
        <v>23.09</v>
      </c>
      <c r="CV16" s="165">
        <v>11.58</v>
      </c>
      <c r="CW16" s="949">
        <v>11.05</v>
      </c>
      <c r="CX16" s="165">
        <v>21.33</v>
      </c>
      <c r="CY16" s="76">
        <v>7.45</v>
      </c>
      <c r="CZ16" s="120" t="s">
        <v>29</v>
      </c>
      <c r="DA16" s="137">
        <f t="shared" si="252"/>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3"/>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54"/>
        <v>20.068333333333332</v>
      </c>
      <c r="ED16" s="165">
        <v>21.26</v>
      </c>
      <c r="EE16" s="76">
        <v>8.0399999999999991</v>
      </c>
      <c r="EF16" s="165">
        <v>17.510000000000002</v>
      </c>
      <c r="EG16" s="76">
        <v>11.34</v>
      </c>
      <c r="EH16" s="165">
        <v>8.51</v>
      </c>
      <c r="EI16" s="76"/>
      <c r="EJ16" s="165"/>
      <c r="EK16" s="76"/>
      <c r="EL16" s="165"/>
      <c r="EM16" s="76"/>
      <c r="EN16" s="165"/>
      <c r="EO16" s="76"/>
      <c r="EP16" s="120" t="s">
        <v>29</v>
      </c>
      <c r="EQ16" s="137">
        <f t="shared" si="255"/>
        <v>13.332000000000003</v>
      </c>
      <c r="ER16" s="590">
        <f t="shared" si="256"/>
        <v>-8.32</v>
      </c>
      <c r="ES16" s="367">
        <f t="shared" si="257"/>
        <v>-0.47926267281105994</v>
      </c>
      <c r="ET16" s="590">
        <f t="shared" si="258"/>
        <v>-1.4999999999999991</v>
      </c>
      <c r="EU16" s="367">
        <f t="shared" si="259"/>
        <v>-0.16592920353982293</v>
      </c>
      <c r="EV16" s="590">
        <f t="shared" si="260"/>
        <v>7.96</v>
      </c>
      <c r="EW16" s="367">
        <f t="shared" si="261"/>
        <v>1.0557029177718833</v>
      </c>
      <c r="EX16" s="590">
        <f t="shared" si="262"/>
        <v>172.07</v>
      </c>
      <c r="EY16" s="367">
        <f t="shared" si="263"/>
        <v>11.101290322580645</v>
      </c>
      <c r="EZ16" s="590">
        <f t="shared" si="264"/>
        <v>-27.560000000000002</v>
      </c>
      <c r="FA16" s="367">
        <f t="shared" si="265"/>
        <v>-0.14693181212347392</v>
      </c>
      <c r="FB16" s="590">
        <f t="shared" si="266"/>
        <v>-70.429999999999993</v>
      </c>
      <c r="FC16" s="367">
        <f t="shared" si="267"/>
        <v>-0.44015999000062495</v>
      </c>
      <c r="FD16" s="590">
        <f t="shared" si="268"/>
        <v>-66.22999999999999</v>
      </c>
      <c r="FE16" s="367">
        <f t="shared" si="269"/>
        <v>-0.73933913820049113</v>
      </c>
      <c r="FF16" s="590">
        <f t="shared" si="270"/>
        <v>-11.090000000000002</v>
      </c>
      <c r="FG16" s="367">
        <f t="shared" si="271"/>
        <v>-0.47494646680942187</v>
      </c>
      <c r="FH16" s="590">
        <f t="shared" si="272"/>
        <v>4.24</v>
      </c>
      <c r="FI16" s="367">
        <f t="shared" si="273"/>
        <v>0.34584013050570966</v>
      </c>
      <c r="FJ16" s="590">
        <f t="shared" si="274"/>
        <v>-5.3599999999999994</v>
      </c>
      <c r="FK16" s="100">
        <f t="shared" si="275"/>
        <v>-0.32484848484848483</v>
      </c>
      <c r="FL16" s="590">
        <f t="shared" si="276"/>
        <v>-3.7200000000000006</v>
      </c>
      <c r="FM16" s="367">
        <f t="shared" si="277"/>
        <v>-0.33393177737881513</v>
      </c>
      <c r="FN16" s="590">
        <f t="shared" si="278"/>
        <v>4.1300000000000008</v>
      </c>
      <c r="FO16" s="367">
        <f t="shared" si="279"/>
        <v>0.55660377358490576</v>
      </c>
      <c r="FP16" s="590">
        <f t="shared" si="280"/>
        <v>-0.29000000000000092</v>
      </c>
      <c r="FQ16" s="367">
        <f t="shared" si="281"/>
        <v>-2.5108225108225187E-2</v>
      </c>
      <c r="FR16" s="293">
        <f t="shared" si="282"/>
        <v>-2.2300000000000004</v>
      </c>
      <c r="FS16" s="370">
        <f t="shared" si="283"/>
        <v>-0.19804618117229134</v>
      </c>
      <c r="FT16" s="293">
        <f t="shared" si="284"/>
        <v>2.3100000000000005</v>
      </c>
      <c r="FU16" s="370">
        <f t="shared" si="285"/>
        <v>0.25581395348837216</v>
      </c>
      <c r="FV16" s="293">
        <f t="shared" si="286"/>
        <v>10.832999999999998</v>
      </c>
      <c r="FW16" s="370">
        <f t="shared" si="287"/>
        <v>0.95529100529100519</v>
      </c>
      <c r="FX16" s="293">
        <f t="shared" si="288"/>
        <v>-9.6129999999999978</v>
      </c>
      <c r="FY16" s="370">
        <f t="shared" si="289"/>
        <v>-0.43354530284580339</v>
      </c>
      <c r="FZ16" s="293">
        <f t="shared" si="290"/>
        <v>-1.0600000000000005</v>
      </c>
      <c r="GA16" s="370">
        <f t="shared" si="291"/>
        <v>-8.4394904458598763E-2</v>
      </c>
      <c r="GB16" s="293">
        <f t="shared" si="292"/>
        <v>32.79</v>
      </c>
      <c r="GC16" s="370">
        <f t="shared" si="293"/>
        <v>2.8513043478260869</v>
      </c>
      <c r="GD16" s="293">
        <f t="shared" si="294"/>
        <v>-8.93</v>
      </c>
      <c r="GE16" s="370">
        <f t="shared" si="295"/>
        <v>-0.20162564913072928</v>
      </c>
      <c r="GF16" s="293">
        <f t="shared" si="296"/>
        <v>-5.1400000000000006</v>
      </c>
      <c r="GG16" s="370">
        <f t="shared" si="297"/>
        <v>-0.14536199095022626</v>
      </c>
      <c r="GH16" s="293">
        <f t="shared" si="298"/>
        <v>-19.689999999999998</v>
      </c>
      <c r="GI16" s="370">
        <f t="shared" si="299"/>
        <v>-0.65155526141628051</v>
      </c>
      <c r="GJ16" s="293">
        <f t="shared" si="300"/>
        <v>-4.2799999999999994</v>
      </c>
      <c r="GK16" s="370">
        <f t="shared" si="301"/>
        <v>-0.40645773979107308</v>
      </c>
      <c r="GL16" s="293">
        <f t="shared" si="302"/>
        <v>6.8599999999999994</v>
      </c>
      <c r="GM16" s="370">
        <f t="shared" si="303"/>
        <v>1.0975999999999999</v>
      </c>
      <c r="GN16" s="293">
        <f t="shared" si="304"/>
        <v>5.4499999999999993</v>
      </c>
      <c r="GO16" s="370">
        <f t="shared" si="305"/>
        <v>0.4157131960335621</v>
      </c>
      <c r="GP16" s="293">
        <f t="shared" si="306"/>
        <v>-9.1599999999999984</v>
      </c>
      <c r="GQ16" s="370">
        <f t="shared" si="307"/>
        <v>-0.49353448275862066</v>
      </c>
      <c r="GR16" s="293">
        <f t="shared" si="308"/>
        <v>11.929999999999998</v>
      </c>
      <c r="GS16" s="370">
        <f t="shared" si="309"/>
        <v>1.2691489361702124</v>
      </c>
      <c r="GT16" s="293">
        <f t="shared" si="310"/>
        <v>13.86</v>
      </c>
      <c r="GU16" s="370">
        <f t="shared" si="311"/>
        <v>0.64978902953586504</v>
      </c>
      <c r="GV16" s="293">
        <f t="shared" si="312"/>
        <v>3.8599999999999994</v>
      </c>
      <c r="GW16" s="370">
        <f t="shared" si="313"/>
        <v>0.1096902529127593</v>
      </c>
      <c r="GX16" s="293">
        <f t="shared" si="314"/>
        <v>-6.9399999999999977</v>
      </c>
      <c r="GY16" s="370">
        <f t="shared" si="315"/>
        <v>-0.17772087067861711</v>
      </c>
      <c r="GZ16" s="293">
        <f t="shared" si="316"/>
        <v>-15.96</v>
      </c>
      <c r="HA16" s="370">
        <f t="shared" si="317"/>
        <v>-0.49704142011834324</v>
      </c>
      <c r="HB16" s="293">
        <f t="shared" si="318"/>
        <v>-6.0699999999999985</v>
      </c>
      <c r="HC16" s="370">
        <f t="shared" si="319"/>
        <v>-0.37585139318885441</v>
      </c>
      <c r="HD16" s="293">
        <f t="shared" si="320"/>
        <v>4.4599999999999991</v>
      </c>
      <c r="HE16" s="370">
        <f t="shared" si="321"/>
        <v>0.44246031746031739</v>
      </c>
      <c r="HF16" s="293">
        <f t="shared" si="322"/>
        <v>-6.9899999999999993</v>
      </c>
      <c r="HG16" s="370">
        <f t="shared" si="323"/>
        <v>-0.48074277854195324</v>
      </c>
      <c r="HH16" s="293">
        <f t="shared" si="324"/>
        <v>-1.5499999999999998</v>
      </c>
      <c r="HI16" s="370">
        <f t="shared" si="325"/>
        <v>-0.20529801324503311</v>
      </c>
      <c r="HJ16" s="293">
        <f t="shared" si="326"/>
        <v>5.4399999999999995</v>
      </c>
      <c r="HK16" s="370">
        <f t="shared" si="327"/>
        <v>0.90666666666666662</v>
      </c>
      <c r="HL16" s="293">
        <f t="shared" si="328"/>
        <v>2.0300000000000011</v>
      </c>
      <c r="HM16" s="370">
        <f t="shared" si="329"/>
        <v>0.17744755244755256</v>
      </c>
      <c r="HN16" s="293">
        <f t="shared" si="330"/>
        <v>-2.4300000000000015</v>
      </c>
      <c r="HO16" s="370">
        <f t="shared" si="331"/>
        <v>-0.18040089086859698</v>
      </c>
      <c r="HP16" s="293">
        <f t="shared" si="332"/>
        <v>7.4600000000000009</v>
      </c>
      <c r="HQ16" s="370">
        <f t="shared" si="333"/>
        <v>0.67572463768115953</v>
      </c>
      <c r="HR16" s="293">
        <f t="shared" si="334"/>
        <v>-10.1</v>
      </c>
      <c r="HS16" s="370">
        <f t="shared" si="335"/>
        <v>-0.54594594594594592</v>
      </c>
      <c r="HT16" s="293">
        <f t="shared" si="336"/>
        <v>5</v>
      </c>
      <c r="HU16" s="370">
        <f t="shared" si="337"/>
        <v>0.59523809523809523</v>
      </c>
      <c r="HV16" s="293">
        <f t="shared" si="338"/>
        <v>-5.27</v>
      </c>
      <c r="HW16" s="370">
        <f t="shared" si="339"/>
        <v>-0.39328358208955222</v>
      </c>
      <c r="HX16" s="293">
        <f t="shared" si="340"/>
        <v>5.1499999999999986</v>
      </c>
      <c r="HY16" s="370">
        <f t="shared" si="341"/>
        <v>0.63345633456334538</v>
      </c>
      <c r="HZ16" s="293">
        <f t="shared" si="342"/>
        <v>9.81</v>
      </c>
      <c r="IA16" s="370">
        <f t="shared" si="343"/>
        <v>0.73870481927710852</v>
      </c>
      <c r="IB16" s="293">
        <f t="shared" si="344"/>
        <v>-11.51</v>
      </c>
      <c r="IC16" s="370">
        <f t="shared" si="345"/>
        <v>-0.49848419229103508</v>
      </c>
      <c r="ID16" s="293">
        <f t="shared" si="346"/>
        <v>-0.52999999999999936</v>
      </c>
      <c r="IE16" s="370">
        <f t="shared" si="347"/>
        <v>-4.576856649395504E-2</v>
      </c>
      <c r="IF16" s="293">
        <f t="shared" si="348"/>
        <v>10.279999999999998</v>
      </c>
      <c r="IG16" s="370">
        <f t="shared" si="349"/>
        <v>0.93031674208144766</v>
      </c>
      <c r="IH16" s="293">
        <f t="shared" si="350"/>
        <v>-13.879999999999999</v>
      </c>
      <c r="II16" s="370">
        <f t="shared" si="351"/>
        <v>-0.65072667604313172</v>
      </c>
      <c r="IJ16" s="293">
        <f t="shared" si="352"/>
        <v>9.9999999999997868E-3</v>
      </c>
      <c r="IK16" s="370">
        <f t="shared" si="353"/>
        <v>1.3422818791946022E-3</v>
      </c>
      <c r="IL16" s="293">
        <f t="shared" si="354"/>
        <v>-1.08</v>
      </c>
      <c r="IM16" s="370">
        <f t="shared" si="355"/>
        <v>-0.1447721179624665</v>
      </c>
      <c r="IN16" s="293">
        <f t="shared" si="356"/>
        <v>3.1700000000000008</v>
      </c>
      <c r="IO16" s="370">
        <f t="shared" si="357"/>
        <v>0.33193717277486917</v>
      </c>
      <c r="IP16" s="293">
        <f t="shared" si="358"/>
        <v>-1.2000000000000011</v>
      </c>
      <c r="IQ16" s="370">
        <f t="shared" si="359"/>
        <v>-0.12565445026178021</v>
      </c>
      <c r="IR16" s="293">
        <f t="shared" si="360"/>
        <v>0.71000000000000085</v>
      </c>
      <c r="IS16" s="370">
        <f t="shared" si="361"/>
        <v>6.5162523900573685E-2</v>
      </c>
      <c r="IT16" s="293">
        <f t="shared" si="362"/>
        <v>-4.49</v>
      </c>
      <c r="IU16" s="370">
        <f t="shared" si="363"/>
        <v>-0.49558498896247238</v>
      </c>
      <c r="IV16" s="293">
        <f t="shared" si="364"/>
        <v>9.68</v>
      </c>
      <c r="IW16" s="370">
        <f t="shared" si="365"/>
        <v>2.1181619256017505</v>
      </c>
      <c r="IX16" s="293">
        <f t="shared" si="366"/>
        <v>17.3</v>
      </c>
      <c r="IY16" s="370">
        <f t="shared" si="367"/>
        <v>1.2140350877192982</v>
      </c>
      <c r="IZ16" s="293">
        <f t="shared" si="368"/>
        <v>-23.17</v>
      </c>
      <c r="JA16" s="370">
        <f t="shared" si="369"/>
        <v>-0.73438985736925522</v>
      </c>
      <c r="JB16" s="293">
        <f t="shared" si="370"/>
        <v>3.0199999999999996</v>
      </c>
      <c r="JC16" s="370">
        <f t="shared" si="371"/>
        <v>0.36038186157517893</v>
      </c>
      <c r="JD16" s="293">
        <f t="shared" si="372"/>
        <v>-2.9000000000000004</v>
      </c>
      <c r="JE16" s="370">
        <f t="shared" si="373"/>
        <v>-0.25438596491228072</v>
      </c>
      <c r="JF16" s="293">
        <f t="shared" si="374"/>
        <v>2.8000000000000007</v>
      </c>
      <c r="JG16" s="370">
        <f t="shared" si="375"/>
        <v>0.32941176470588246</v>
      </c>
      <c r="JH16" s="293">
        <f t="shared" si="376"/>
        <v>0.23999999999999844</v>
      </c>
      <c r="JI16" s="370">
        <f t="shared" si="377"/>
        <v>2.1238938053097206E-2</v>
      </c>
      <c r="JJ16" s="293">
        <f t="shared" si="378"/>
        <v>-4.129999999999999</v>
      </c>
      <c r="JK16" s="370">
        <f t="shared" si="379"/>
        <v>-0.35788561525129975</v>
      </c>
      <c r="JL16" s="293">
        <f t="shared" si="380"/>
        <v>0</v>
      </c>
      <c r="JM16" s="370">
        <f t="shared" si="381"/>
        <v>0</v>
      </c>
      <c r="JN16" s="293">
        <f t="shared" si="382"/>
        <v>9.16</v>
      </c>
      <c r="JO16" s="370">
        <f t="shared" si="383"/>
        <v>1.2361673414304992</v>
      </c>
      <c r="JP16" s="293">
        <f t="shared" si="384"/>
        <v>39.78</v>
      </c>
      <c r="JQ16" s="370">
        <f t="shared" si="385"/>
        <v>2.4007242003621001</v>
      </c>
      <c r="JR16" s="293">
        <f t="shared" si="386"/>
        <v>-10.79</v>
      </c>
      <c r="JS16" s="370">
        <f t="shared" si="387"/>
        <v>-0.19148181011535048</v>
      </c>
      <c r="JT16" s="293">
        <f t="shared" si="388"/>
        <v>-29.320000000000004</v>
      </c>
      <c r="JU16" s="370">
        <f t="shared" si="389"/>
        <v>-0.64354697102721692</v>
      </c>
      <c r="JV16" s="293">
        <f t="shared" si="390"/>
        <v>6.240000000000002</v>
      </c>
      <c r="JW16" s="370">
        <f t="shared" si="391"/>
        <v>0.38423645320197058</v>
      </c>
      <c r="JX16" s="293">
        <f t="shared" si="392"/>
        <v>-1.4299999999999997</v>
      </c>
      <c r="JY16" s="370">
        <f t="shared" si="393"/>
        <v>-6.3612099644128103E-2</v>
      </c>
      <c r="JZ16" s="293">
        <f t="shared" si="394"/>
        <v>-6.5200000000000014</v>
      </c>
      <c r="KA16" s="370">
        <f t="shared" si="395"/>
        <v>-0.30973871733966751</v>
      </c>
      <c r="KB16" s="293">
        <f t="shared" si="396"/>
        <v>-4.2999999999999989</v>
      </c>
      <c r="KC16" s="370">
        <f t="shared" si="397"/>
        <v>-0.29593943565037845</v>
      </c>
      <c r="KD16" s="293">
        <f t="shared" si="398"/>
        <v>1.2199999999999989</v>
      </c>
      <c r="KE16" s="370">
        <f t="shared" si="399"/>
        <v>0.11925708699902236</v>
      </c>
      <c r="KF16" s="293">
        <f t="shared" si="400"/>
        <v>9.8100000000000023</v>
      </c>
      <c r="KG16" s="375">
        <f t="shared" si="401"/>
        <v>0.85676855895196535</v>
      </c>
      <c r="KH16" s="293">
        <f t="shared" si="402"/>
        <v>-13.220000000000002</v>
      </c>
      <c r="KI16" s="370">
        <f t="shared" si="403"/>
        <v>-0.62182502351834434</v>
      </c>
      <c r="KJ16" s="293">
        <f t="shared" si="404"/>
        <v>9.4700000000000024</v>
      </c>
      <c r="KK16" s="370">
        <f t="shared" si="405"/>
        <v>1.1778606965174134</v>
      </c>
      <c r="KL16" s="293">
        <f t="shared" si="406"/>
        <v>-6.1700000000000017</v>
      </c>
      <c r="KM16" s="370">
        <f t="shared" si="407"/>
        <v>-0.35237007424328959</v>
      </c>
      <c r="KN16" s="293">
        <f t="shared" si="408"/>
        <v>-2.83</v>
      </c>
      <c r="KO16" s="370">
        <f t="shared" si="409"/>
        <v>-0.24955908289241624</v>
      </c>
      <c r="KP16" s="293">
        <f t="shared" si="410"/>
        <v>-8.51</v>
      </c>
      <c r="KQ16" s="370">
        <f t="shared" si="411"/>
        <v>-1</v>
      </c>
      <c r="KR16" s="293">
        <f t="shared" si="412"/>
        <v>0</v>
      </c>
      <c r="KS16" s="370" t="e">
        <f t="shared" si="413"/>
        <v>#DIV/0!</v>
      </c>
      <c r="KT16" s="293">
        <f t="shared" si="414"/>
        <v>0</v>
      </c>
      <c r="KU16" s="370" t="e">
        <f t="shared" si="415"/>
        <v>#DIV/0!</v>
      </c>
      <c r="KV16" s="293">
        <f t="shared" si="416"/>
        <v>0</v>
      </c>
      <c r="KW16" s="370" t="e">
        <f t="shared" si="417"/>
        <v>#DIV/0!</v>
      </c>
      <c r="KX16" s="293">
        <f t="shared" si="418"/>
        <v>0</v>
      </c>
      <c r="KY16" s="370" t="e">
        <f t="shared" si="419"/>
        <v>#DIV/0!</v>
      </c>
      <c r="KZ16" s="293">
        <f t="shared" si="420"/>
        <v>0</v>
      </c>
      <c r="LA16" s="370" t="e">
        <f t="shared" si="421"/>
        <v>#DIV/0!</v>
      </c>
      <c r="LB16" s="293">
        <f t="shared" si="422"/>
        <v>0</v>
      </c>
      <c r="LC16" s="370" t="e">
        <f t="shared" si="423"/>
        <v>#DIV/0!</v>
      </c>
      <c r="LD16" s="165">
        <f t="shared" si="424"/>
        <v>56.35</v>
      </c>
      <c r="LE16" s="949">
        <f t="shared" si="425"/>
        <v>8.51</v>
      </c>
      <c r="LF16" s="590">
        <f>LE16-LD16</f>
        <v>-47.84</v>
      </c>
      <c r="LG16" s="100">
        <f t="shared" si="426"/>
        <v>-0.84897959183673477</v>
      </c>
      <c r="LH16" s="614"/>
      <c r="LI16" s="614"/>
      <c r="LJ16" s="614"/>
      <c r="LK16" t="str">
        <f t="shared" si="427"/>
        <v>Maximum Wait Time (Minutes)</v>
      </c>
      <c r="LL16" s="242" t="e">
        <f>#REF!</f>
        <v>#REF!</v>
      </c>
      <c r="LM16" s="242" t="e">
        <f>#REF!</f>
        <v>#REF!</v>
      </c>
      <c r="LN16" s="242" t="e">
        <f>#REF!</f>
        <v>#REF!</v>
      </c>
      <c r="LO16" s="242" t="e">
        <f>#REF!</f>
        <v>#REF!</v>
      </c>
      <c r="LP16" s="242" t="e">
        <f>#REF!</f>
        <v>#REF!</v>
      </c>
      <c r="LQ16" s="242" t="e">
        <f>#REF!</f>
        <v>#REF!</v>
      </c>
      <c r="LR16" s="242" t="e">
        <f>#REF!</f>
        <v>#REF!</v>
      </c>
      <c r="LS16" s="242" t="e">
        <f>#REF!</f>
        <v>#REF!</v>
      </c>
      <c r="LT16" s="242" t="e">
        <f>#REF!</f>
        <v>#REF!</v>
      </c>
      <c r="LU16" s="242" t="e">
        <f>#REF!</f>
        <v>#REF!</v>
      </c>
      <c r="LV16" s="242" t="e">
        <f>#REF!</f>
        <v>#REF!</v>
      </c>
      <c r="LW16" s="243">
        <f t="shared" si="428"/>
        <v>7.47</v>
      </c>
      <c r="LX16" s="243">
        <f t="shared" si="428"/>
        <v>9.3000000000000007</v>
      </c>
      <c r="LY16" s="243">
        <f t="shared" si="428"/>
        <v>10.01</v>
      </c>
      <c r="LZ16" s="243">
        <f t="shared" si="428"/>
        <v>105.27</v>
      </c>
      <c r="MA16" s="243">
        <f t="shared" si="428"/>
        <v>10.1</v>
      </c>
      <c r="MB16" s="243">
        <f t="shared" si="428"/>
        <v>10.130000000000001</v>
      </c>
      <c r="MC16" s="243">
        <f t="shared" si="428"/>
        <v>8.02</v>
      </c>
      <c r="MD16" s="243">
        <f t="shared" si="428"/>
        <v>7.51</v>
      </c>
      <c r="ME16" s="243">
        <f t="shared" si="428"/>
        <v>3.37</v>
      </c>
      <c r="MF16" s="243">
        <f t="shared" si="428"/>
        <v>3.15</v>
      </c>
      <c r="MG16" s="243">
        <f t="shared" si="428"/>
        <v>19.55</v>
      </c>
      <c r="MH16" s="243">
        <f t="shared" si="428"/>
        <v>17.36</v>
      </c>
      <c r="MI16" s="243">
        <f t="shared" si="429"/>
        <v>9.0399999999999991</v>
      </c>
      <c r="MJ16" s="243">
        <f t="shared" si="429"/>
        <v>7.54</v>
      </c>
      <c r="MK16" s="243">
        <f t="shared" si="429"/>
        <v>15.5</v>
      </c>
      <c r="ML16" s="243">
        <f t="shared" si="429"/>
        <v>187.57</v>
      </c>
      <c r="MM16" s="243">
        <f t="shared" si="429"/>
        <v>160.01</v>
      </c>
      <c r="MN16" s="243">
        <f t="shared" si="429"/>
        <v>89.58</v>
      </c>
      <c r="MO16" s="243">
        <f t="shared" si="429"/>
        <v>23.35</v>
      </c>
      <c r="MP16" s="243">
        <f t="shared" si="429"/>
        <v>12.26</v>
      </c>
      <c r="MQ16" s="243">
        <f t="shared" si="429"/>
        <v>16.5</v>
      </c>
      <c r="MR16" s="243">
        <f t="shared" si="429"/>
        <v>11.14</v>
      </c>
      <c r="MS16" s="243">
        <f t="shared" si="429"/>
        <v>7.42</v>
      </c>
      <c r="MT16" s="243">
        <f t="shared" si="429"/>
        <v>11.55</v>
      </c>
      <c r="MU16" s="700">
        <f t="shared" si="430"/>
        <v>11.26</v>
      </c>
      <c r="MV16" s="700">
        <f t="shared" si="430"/>
        <v>9.0299999999999994</v>
      </c>
      <c r="MW16" s="700">
        <f t="shared" si="430"/>
        <v>11.34</v>
      </c>
      <c r="MX16" s="700">
        <f t="shared" si="430"/>
        <v>22.172999999999998</v>
      </c>
      <c r="MY16" s="700">
        <f t="shared" si="430"/>
        <v>12.56</v>
      </c>
      <c r="MZ16" s="700">
        <f t="shared" si="430"/>
        <v>11.5</v>
      </c>
      <c r="NA16" s="700">
        <f t="shared" si="430"/>
        <v>44.29</v>
      </c>
      <c r="NB16" s="700">
        <f t="shared" si="430"/>
        <v>35.36</v>
      </c>
      <c r="NC16" s="700">
        <f t="shared" si="430"/>
        <v>30.22</v>
      </c>
      <c r="ND16" s="700">
        <f t="shared" si="430"/>
        <v>10.53</v>
      </c>
      <c r="NE16" s="700">
        <f t="shared" si="430"/>
        <v>6.25</v>
      </c>
      <c r="NF16" s="700">
        <f t="shared" si="430"/>
        <v>13.11</v>
      </c>
      <c r="NG16" s="803">
        <f t="shared" si="431"/>
        <v>18.559999999999999</v>
      </c>
      <c r="NH16" s="803">
        <f t="shared" si="431"/>
        <v>9.4</v>
      </c>
      <c r="NI16" s="803">
        <f t="shared" si="431"/>
        <v>21.33</v>
      </c>
      <c r="NJ16" s="803">
        <f t="shared" si="431"/>
        <v>35.19</v>
      </c>
      <c r="NK16" s="803">
        <f t="shared" si="431"/>
        <v>39.049999999999997</v>
      </c>
      <c r="NL16" s="803">
        <f t="shared" si="431"/>
        <v>32.11</v>
      </c>
      <c r="NM16" s="803">
        <f t="shared" si="431"/>
        <v>16.149999999999999</v>
      </c>
      <c r="NN16" s="803">
        <f t="shared" si="431"/>
        <v>10.08</v>
      </c>
      <c r="NO16" s="803">
        <f t="shared" si="431"/>
        <v>14.54</v>
      </c>
      <c r="NP16" s="803">
        <f t="shared" si="431"/>
        <v>7.55</v>
      </c>
      <c r="NQ16" s="803">
        <f t="shared" si="431"/>
        <v>6</v>
      </c>
      <c r="NR16" s="803">
        <f t="shared" si="431"/>
        <v>11.44</v>
      </c>
      <c r="NS16" s="856">
        <f t="shared" si="432"/>
        <v>13.47</v>
      </c>
      <c r="NT16" s="856">
        <f t="shared" si="432"/>
        <v>11.04</v>
      </c>
      <c r="NU16" s="856">
        <f t="shared" si="432"/>
        <v>18.5</v>
      </c>
      <c r="NV16" s="856">
        <f t="shared" si="432"/>
        <v>8.4</v>
      </c>
      <c r="NW16" s="856">
        <f t="shared" si="432"/>
        <v>13.4</v>
      </c>
      <c r="NX16" s="856">
        <f t="shared" si="432"/>
        <v>8.1300000000000008</v>
      </c>
      <c r="NY16" s="856">
        <f t="shared" si="432"/>
        <v>13.28</v>
      </c>
      <c r="NZ16" s="856">
        <f t="shared" si="432"/>
        <v>23.09</v>
      </c>
      <c r="OA16" s="856">
        <f t="shared" si="432"/>
        <v>11.58</v>
      </c>
      <c r="OB16" s="856">
        <f t="shared" si="432"/>
        <v>11.05</v>
      </c>
      <c r="OC16" s="856">
        <f t="shared" si="432"/>
        <v>21.33</v>
      </c>
      <c r="OD16" s="856">
        <f t="shared" si="432"/>
        <v>7.45</v>
      </c>
      <c r="OE16" s="1043">
        <f t="shared" si="433"/>
        <v>7.46</v>
      </c>
      <c r="OF16" s="1043">
        <f t="shared" si="433"/>
        <v>6.38</v>
      </c>
      <c r="OG16" s="1043">
        <f t="shared" si="433"/>
        <v>9.5500000000000007</v>
      </c>
      <c r="OH16" s="1043">
        <f t="shared" si="433"/>
        <v>8.35</v>
      </c>
      <c r="OI16" s="1043">
        <f t="shared" si="433"/>
        <v>9.06</v>
      </c>
      <c r="OJ16" s="1043">
        <f t="shared" si="433"/>
        <v>4.57</v>
      </c>
      <c r="OK16" s="1043">
        <f t="shared" si="433"/>
        <v>14.25</v>
      </c>
      <c r="OL16" s="1043">
        <f t="shared" si="433"/>
        <v>31.55</v>
      </c>
      <c r="OM16" s="1043">
        <f t="shared" si="433"/>
        <v>8.3800000000000008</v>
      </c>
      <c r="ON16" s="1043">
        <f t="shared" si="433"/>
        <v>11.4</v>
      </c>
      <c r="OO16" s="1043">
        <f t="shared" si="433"/>
        <v>8.5</v>
      </c>
      <c r="OP16" s="1043">
        <f t="shared" si="433"/>
        <v>11.3</v>
      </c>
      <c r="OQ16" s="1065">
        <f t="shared" si="434"/>
        <v>11.54</v>
      </c>
      <c r="OR16" s="1065">
        <f t="shared" si="434"/>
        <v>7.41</v>
      </c>
      <c r="OS16" s="1065">
        <f t="shared" si="434"/>
        <v>7.41</v>
      </c>
      <c r="OT16" s="1065">
        <f t="shared" si="434"/>
        <v>16.57</v>
      </c>
      <c r="OU16" s="1065">
        <f t="shared" si="434"/>
        <v>56.35</v>
      </c>
      <c r="OV16" s="1065">
        <f t="shared" si="434"/>
        <v>45.56</v>
      </c>
      <c r="OW16" s="1065">
        <f t="shared" si="434"/>
        <v>16.239999999999998</v>
      </c>
      <c r="OX16" s="1065">
        <f t="shared" si="434"/>
        <v>22.48</v>
      </c>
      <c r="OY16" s="1065">
        <f t="shared" si="434"/>
        <v>21.05</v>
      </c>
      <c r="OZ16" s="1065">
        <f t="shared" si="434"/>
        <v>14.53</v>
      </c>
      <c r="PA16" s="1065">
        <f t="shared" si="434"/>
        <v>10.23</v>
      </c>
      <c r="PB16" s="1065">
        <f t="shared" si="434"/>
        <v>11.45</v>
      </c>
      <c r="PC16" s="1123">
        <f t="shared" si="435"/>
        <v>21.26</v>
      </c>
      <c r="PD16" s="1123">
        <f t="shared" si="436"/>
        <v>8.0399999999999991</v>
      </c>
      <c r="PE16" s="1123">
        <f t="shared" si="436"/>
        <v>17.510000000000002</v>
      </c>
      <c r="PF16" s="1123">
        <f t="shared" si="436"/>
        <v>11.34</v>
      </c>
      <c r="PG16" s="1123">
        <f t="shared" si="436"/>
        <v>8.51</v>
      </c>
      <c r="PH16" s="1123">
        <f t="shared" si="436"/>
        <v>0</v>
      </c>
      <c r="PI16" s="1123">
        <f t="shared" si="436"/>
        <v>0</v>
      </c>
      <c r="PJ16" s="1123">
        <f t="shared" si="436"/>
        <v>0</v>
      </c>
      <c r="PK16" s="1123">
        <f t="shared" si="436"/>
        <v>0</v>
      </c>
      <c r="PL16" s="1123">
        <f t="shared" si="436"/>
        <v>0</v>
      </c>
      <c r="PM16" s="1123">
        <f t="shared" si="436"/>
        <v>0</v>
      </c>
      <c r="PN16" s="1123">
        <f t="shared" si="436"/>
        <v>0</v>
      </c>
    </row>
    <row r="17" spans="1:430" x14ac:dyDescent="0.25">
      <c r="A17" s="677"/>
      <c r="B17" s="50">
        <v>2.5</v>
      </c>
      <c r="C17" s="10"/>
      <c r="D17" s="10"/>
      <c r="E17" s="1190" t="s">
        <v>3</v>
      </c>
      <c r="F17" s="1190"/>
      <c r="G17" s="1191"/>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8"/>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9"/>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50"/>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51"/>
        <v>4.3099999999999996</v>
      </c>
      <c r="CN17" s="165">
        <v>4.34</v>
      </c>
      <c r="CO17" s="76">
        <v>4.3</v>
      </c>
      <c r="CP17" s="75">
        <v>4.22</v>
      </c>
      <c r="CQ17" s="76">
        <v>4.1399999999999997</v>
      </c>
      <c r="CR17" s="75">
        <v>4.08</v>
      </c>
      <c r="CS17" s="76">
        <v>4.46</v>
      </c>
      <c r="CT17" s="165">
        <v>5.03</v>
      </c>
      <c r="CU17" s="76">
        <v>12.07</v>
      </c>
      <c r="CV17" s="165">
        <v>9.52</v>
      </c>
      <c r="CW17" s="949">
        <v>4.4000000000000004</v>
      </c>
      <c r="CX17" s="165">
        <v>3.51</v>
      </c>
      <c r="CY17" s="76">
        <v>3.15</v>
      </c>
      <c r="CZ17" s="121" t="s">
        <v>29</v>
      </c>
      <c r="DA17" s="137">
        <f t="shared" si="252"/>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3"/>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54"/>
        <v>6.0508333333333324</v>
      </c>
      <c r="ED17" s="165">
        <v>3.21</v>
      </c>
      <c r="EE17" s="76">
        <v>3.57</v>
      </c>
      <c r="EF17" s="75">
        <v>2.0299999999999998</v>
      </c>
      <c r="EG17" s="76">
        <v>8.02</v>
      </c>
      <c r="EH17" s="75">
        <v>2.5499999999999998</v>
      </c>
      <c r="EI17" s="76"/>
      <c r="EJ17" s="165"/>
      <c r="EK17" s="76"/>
      <c r="EL17" s="165"/>
      <c r="EM17" s="76"/>
      <c r="EN17" s="165"/>
      <c r="EO17" s="76"/>
      <c r="EP17" s="121" t="s">
        <v>29</v>
      </c>
      <c r="EQ17" s="137">
        <f t="shared" si="255"/>
        <v>3.8759999999999999</v>
      </c>
      <c r="ER17" s="590">
        <f t="shared" si="256"/>
        <v>-5.24</v>
      </c>
      <c r="ES17" s="367">
        <f t="shared" si="257"/>
        <v>-0.5562632696390658</v>
      </c>
      <c r="ET17" s="590">
        <f t="shared" si="258"/>
        <v>0.14000000000000057</v>
      </c>
      <c r="EU17" s="367">
        <f t="shared" si="259"/>
        <v>3.3492822966507317E-2</v>
      </c>
      <c r="EV17" s="590">
        <f t="shared" si="260"/>
        <v>1.7199999999999998</v>
      </c>
      <c r="EW17" s="367">
        <f t="shared" si="261"/>
        <v>0.39814814814814808</v>
      </c>
      <c r="EX17" s="590">
        <f t="shared" si="262"/>
        <v>1.3200000000000003</v>
      </c>
      <c r="EY17" s="367">
        <f t="shared" si="263"/>
        <v>0.21854304635761593</v>
      </c>
      <c r="EZ17" s="590">
        <f t="shared" si="264"/>
        <v>-4.08</v>
      </c>
      <c r="FA17" s="367">
        <f t="shared" si="265"/>
        <v>-0.55434782608695654</v>
      </c>
      <c r="FB17" s="590">
        <f t="shared" si="266"/>
        <v>1.73</v>
      </c>
      <c r="FC17" s="367">
        <f t="shared" si="267"/>
        <v>0.52743902439024393</v>
      </c>
      <c r="FD17" s="590">
        <f t="shared" si="268"/>
        <v>0</v>
      </c>
      <c r="FE17" s="367">
        <f t="shared" si="269"/>
        <v>0</v>
      </c>
      <c r="FF17" s="590">
        <f t="shared" si="270"/>
        <v>0.10000000000000053</v>
      </c>
      <c r="FG17" s="367">
        <f t="shared" si="271"/>
        <v>1.9960079840319469E-2</v>
      </c>
      <c r="FH17" s="590">
        <f t="shared" si="272"/>
        <v>-4.0000000000000036E-2</v>
      </c>
      <c r="FI17" s="367">
        <f t="shared" si="273"/>
        <v>-7.8277886497064644E-3</v>
      </c>
      <c r="FJ17" s="590">
        <f t="shared" si="274"/>
        <v>6.9999999999999396E-2</v>
      </c>
      <c r="FK17" s="100">
        <f t="shared" si="275"/>
        <v>1.3806706114398302E-2</v>
      </c>
      <c r="FL17" s="590">
        <f t="shared" si="276"/>
        <v>-0.12000000000000011</v>
      </c>
      <c r="FM17" s="367">
        <f t="shared" si="277"/>
        <v>-2.3346303501945546E-2</v>
      </c>
      <c r="FN17" s="590">
        <f t="shared" si="278"/>
        <v>0.1800000000000006</v>
      </c>
      <c r="FO17" s="367">
        <f t="shared" si="279"/>
        <v>3.5856573705179404E-2</v>
      </c>
      <c r="FP17" s="590">
        <f t="shared" si="280"/>
        <v>-0.15000000000000036</v>
      </c>
      <c r="FQ17" s="367">
        <f t="shared" si="281"/>
        <v>-2.8846153846153914E-2</v>
      </c>
      <c r="FR17" s="293">
        <f t="shared" si="282"/>
        <v>3.0000000000000249E-2</v>
      </c>
      <c r="FS17" s="370">
        <f t="shared" si="283"/>
        <v>5.9405940594059901E-3</v>
      </c>
      <c r="FT17" s="293">
        <f t="shared" si="284"/>
        <v>-2.0000000000000462E-2</v>
      </c>
      <c r="FU17" s="370">
        <f t="shared" si="285"/>
        <v>-3.937007874015839E-3</v>
      </c>
      <c r="FV17" s="293">
        <f t="shared" si="286"/>
        <v>0.32000000000000028</v>
      </c>
      <c r="FW17" s="370">
        <f t="shared" si="287"/>
        <v>6.3241106719367654E-2</v>
      </c>
      <c r="FX17" s="293">
        <f t="shared" si="288"/>
        <v>-0.36000000000000032</v>
      </c>
      <c r="FY17" s="370">
        <f t="shared" si="289"/>
        <v>-6.6914498141264003E-2</v>
      </c>
      <c r="FZ17" s="293">
        <f t="shared" si="290"/>
        <v>1.0000000000000675E-2</v>
      </c>
      <c r="GA17" s="370">
        <f t="shared" si="291"/>
        <v>1.992031872510095E-3</v>
      </c>
      <c r="GB17" s="293">
        <f t="shared" si="292"/>
        <v>-2.0000000000000462E-2</v>
      </c>
      <c r="GC17" s="370">
        <f t="shared" si="293"/>
        <v>-3.976143141153173E-3</v>
      </c>
      <c r="GD17" s="293">
        <f t="shared" si="294"/>
        <v>-0.55999999999999961</v>
      </c>
      <c r="GE17" s="370">
        <f t="shared" si="295"/>
        <v>-0.11177644710578835</v>
      </c>
      <c r="GF17" s="293">
        <f t="shared" si="296"/>
        <v>-0.25999999999999979</v>
      </c>
      <c r="GG17" s="370">
        <f t="shared" si="297"/>
        <v>-5.8426966292134778E-2</v>
      </c>
      <c r="GH17" s="293">
        <f t="shared" si="298"/>
        <v>-4.0000000000000036E-2</v>
      </c>
      <c r="GI17" s="370">
        <f t="shared" si="299"/>
        <v>-9.5465393794749477E-3</v>
      </c>
      <c r="GJ17" s="293">
        <f t="shared" si="300"/>
        <v>5.9999999999999609E-2</v>
      </c>
      <c r="GK17" s="370">
        <f t="shared" si="301"/>
        <v>1.445783132530111E-2</v>
      </c>
      <c r="GL17" s="293">
        <f t="shared" si="302"/>
        <v>-7.0000000000000284E-2</v>
      </c>
      <c r="GM17" s="370">
        <f t="shared" si="303"/>
        <v>-1.6627078384798169E-2</v>
      </c>
      <c r="GN17" s="293">
        <f t="shared" si="304"/>
        <v>1.0000000000000675E-2</v>
      </c>
      <c r="GO17" s="370">
        <f t="shared" si="305"/>
        <v>2.415458937198231E-3</v>
      </c>
      <c r="GP17" s="293">
        <f t="shared" si="306"/>
        <v>5.9999999999999609E-2</v>
      </c>
      <c r="GQ17" s="370">
        <f t="shared" si="307"/>
        <v>1.445783132530111E-2</v>
      </c>
      <c r="GR17" s="293">
        <f t="shared" si="308"/>
        <v>-3.0000000000000249E-2</v>
      </c>
      <c r="GS17" s="370">
        <f t="shared" si="309"/>
        <v>-7.1258907363421021E-3</v>
      </c>
      <c r="GT17" s="293">
        <f t="shared" si="310"/>
        <v>0.37999999999999989</v>
      </c>
      <c r="GU17" s="370">
        <f t="shared" si="311"/>
        <v>9.0909090909090884E-2</v>
      </c>
      <c r="GV17" s="293">
        <f t="shared" si="312"/>
        <v>0.45999999999999996</v>
      </c>
      <c r="GW17" s="370">
        <f t="shared" si="313"/>
        <v>0.10087719298245613</v>
      </c>
      <c r="GX17" s="293">
        <f t="shared" si="314"/>
        <v>-0.5</v>
      </c>
      <c r="GY17" s="370">
        <f t="shared" si="315"/>
        <v>-9.9601593625498017E-2</v>
      </c>
      <c r="GZ17" s="293">
        <f t="shared" si="316"/>
        <v>-4.9999999999999822E-2</v>
      </c>
      <c r="HA17" s="370">
        <f t="shared" si="317"/>
        <v>-1.1061946902654829E-2</v>
      </c>
      <c r="HB17" s="293">
        <f t="shared" si="318"/>
        <v>-0.10999999999999943</v>
      </c>
      <c r="HC17" s="370">
        <f t="shared" si="319"/>
        <v>-2.4608501118568108E-2</v>
      </c>
      <c r="HD17" s="293">
        <f t="shared" si="320"/>
        <v>-8.0000000000000071E-2</v>
      </c>
      <c r="HE17" s="370">
        <f t="shared" si="321"/>
        <v>-1.8348623853211024E-2</v>
      </c>
      <c r="HF17" s="293">
        <f t="shared" si="322"/>
        <v>0.12000000000000011</v>
      </c>
      <c r="HG17" s="370">
        <f t="shared" si="323"/>
        <v>2.8037383177570117E-2</v>
      </c>
      <c r="HH17" s="293">
        <f t="shared" si="324"/>
        <v>-0.22000000000000064</v>
      </c>
      <c r="HI17" s="370">
        <f t="shared" si="325"/>
        <v>-5.0000000000000142E-2</v>
      </c>
      <c r="HJ17" s="293">
        <f t="shared" si="326"/>
        <v>-0.78999999999999959</v>
      </c>
      <c r="HK17" s="370">
        <f t="shared" si="327"/>
        <v>-0.18899521531100469</v>
      </c>
      <c r="HL17" s="293">
        <f t="shared" si="328"/>
        <v>0.94999999999999973</v>
      </c>
      <c r="HM17" s="370">
        <f t="shared" si="329"/>
        <v>0.28023598820058987</v>
      </c>
      <c r="HN17" s="293">
        <f t="shared" si="330"/>
        <v>-4.0000000000000036E-2</v>
      </c>
      <c r="HO17" s="370">
        <f t="shared" si="331"/>
        <v>-9.2165898617511607E-3</v>
      </c>
      <c r="HP17" s="293">
        <f t="shared" si="332"/>
        <v>-8.0000000000000071E-2</v>
      </c>
      <c r="HQ17" s="370">
        <f t="shared" si="333"/>
        <v>-1.8604651162790715E-2</v>
      </c>
      <c r="HR17" s="293">
        <f t="shared" si="334"/>
        <v>-8.0000000000000071E-2</v>
      </c>
      <c r="HS17" s="370">
        <f t="shared" si="335"/>
        <v>-1.8957345971564E-2</v>
      </c>
      <c r="HT17" s="293">
        <f t="shared" si="336"/>
        <v>-5.9999999999999609E-2</v>
      </c>
      <c r="HU17" s="370">
        <f t="shared" si="337"/>
        <v>-1.4492753623188312E-2</v>
      </c>
      <c r="HV17" s="293">
        <f t="shared" si="338"/>
        <v>0.37999999999999989</v>
      </c>
      <c r="HW17" s="370">
        <f t="shared" si="339"/>
        <v>9.3137254901960759E-2</v>
      </c>
      <c r="HX17" s="293">
        <f t="shared" si="340"/>
        <v>0.57000000000000028</v>
      </c>
      <c r="HY17" s="370">
        <f t="shared" si="341"/>
        <v>0.1278026905829597</v>
      </c>
      <c r="HZ17" s="293">
        <f t="shared" si="342"/>
        <v>7.04</v>
      </c>
      <c r="IA17" s="370">
        <f t="shared" si="343"/>
        <v>1.3996023856858846</v>
      </c>
      <c r="IB17" s="293">
        <f t="shared" si="344"/>
        <v>-2.5500000000000007</v>
      </c>
      <c r="IC17" s="370">
        <f t="shared" si="345"/>
        <v>-0.21126760563380287</v>
      </c>
      <c r="ID17" s="293">
        <f t="shared" si="346"/>
        <v>-5.1199999999999992</v>
      </c>
      <c r="IE17" s="370">
        <f t="shared" si="347"/>
        <v>-0.53781512605042014</v>
      </c>
      <c r="IF17" s="293">
        <f t="shared" si="348"/>
        <v>-0.89000000000000057</v>
      </c>
      <c r="IG17" s="370">
        <f t="shared" si="349"/>
        <v>-0.20227272727272738</v>
      </c>
      <c r="IH17" s="293">
        <f t="shared" si="350"/>
        <v>-0.35999999999999988</v>
      </c>
      <c r="II17" s="370">
        <f t="shared" si="351"/>
        <v>-0.10256410256410253</v>
      </c>
      <c r="IJ17" s="293">
        <f t="shared" si="352"/>
        <v>-0.60000000000000009</v>
      </c>
      <c r="IK17" s="370">
        <f t="shared" si="353"/>
        <v>-0.19047619047619052</v>
      </c>
      <c r="IL17" s="293">
        <f t="shared" si="354"/>
        <v>0.16000000000000014</v>
      </c>
      <c r="IM17" s="370">
        <f t="shared" si="355"/>
        <v>6.2745098039215741E-2</v>
      </c>
      <c r="IN17" s="293">
        <f t="shared" si="356"/>
        <v>8.0000000000000071E-2</v>
      </c>
      <c r="IO17" s="370">
        <f t="shared" si="357"/>
        <v>2.8673835125448053E-2</v>
      </c>
      <c r="IP17" s="293">
        <f t="shared" si="358"/>
        <v>-0.14999999999999991</v>
      </c>
      <c r="IQ17" s="370">
        <f t="shared" si="359"/>
        <v>-5.376344086021502E-2</v>
      </c>
      <c r="IR17" s="293">
        <f t="shared" si="360"/>
        <v>-0.14000000000000012</v>
      </c>
      <c r="IS17" s="370">
        <f t="shared" si="361"/>
        <v>-3.1788079470198703E-2</v>
      </c>
      <c r="IT17" s="293">
        <f t="shared" si="362"/>
        <v>0.22999999999999998</v>
      </c>
      <c r="IU17" s="370">
        <f t="shared" si="363"/>
        <v>9.1999999999999998E-2</v>
      </c>
      <c r="IV17" s="293">
        <f t="shared" si="364"/>
        <v>0.5299999999999998</v>
      </c>
      <c r="IW17" s="370">
        <f t="shared" si="365"/>
        <v>0.19413919413919406</v>
      </c>
      <c r="IX17" s="293">
        <f t="shared" si="366"/>
        <v>2.95</v>
      </c>
      <c r="IY17" s="370">
        <f t="shared" si="367"/>
        <v>0.9049079754601228</v>
      </c>
      <c r="IZ17" s="293">
        <f t="shared" si="368"/>
        <v>-1.2800000000000002</v>
      </c>
      <c r="JA17" s="370">
        <f t="shared" si="369"/>
        <v>-0.20611916264090183</v>
      </c>
      <c r="JB17" s="293">
        <f t="shared" si="370"/>
        <v>-0.52999999999999936</v>
      </c>
      <c r="JC17" s="370">
        <f t="shared" si="371"/>
        <v>-0.10750507099391468</v>
      </c>
      <c r="JD17" s="293">
        <f t="shared" si="372"/>
        <v>9.23</v>
      </c>
      <c r="JE17" s="370">
        <f t="shared" si="373"/>
        <v>2.0977272727272727</v>
      </c>
      <c r="JF17" s="293">
        <f t="shared" si="374"/>
        <v>-9.1300000000000008</v>
      </c>
      <c r="JG17" s="370">
        <f t="shared" si="375"/>
        <v>-0.66984592809977994</v>
      </c>
      <c r="JH17" s="293">
        <f t="shared" si="376"/>
        <v>0.15000000000000036</v>
      </c>
      <c r="JI17" s="370">
        <f t="shared" si="377"/>
        <v>3.3333333333333409E-2</v>
      </c>
      <c r="JJ17" s="293">
        <f t="shared" si="378"/>
        <v>-0.30000000000000071</v>
      </c>
      <c r="JK17" s="370">
        <f t="shared" si="379"/>
        <v>-6.4516129032258215E-2</v>
      </c>
      <c r="JL17" s="293">
        <f t="shared" si="380"/>
        <v>0.70000000000000018</v>
      </c>
      <c r="JM17" s="370">
        <f t="shared" si="381"/>
        <v>0.16091954022988511</v>
      </c>
      <c r="JN17" s="293">
        <f t="shared" si="382"/>
        <v>-1.0099999999999998</v>
      </c>
      <c r="JO17" s="370">
        <f t="shared" si="383"/>
        <v>-0.19999999999999996</v>
      </c>
      <c r="JP17" s="293">
        <f t="shared" si="384"/>
        <v>4.8500000000000005</v>
      </c>
      <c r="JQ17" s="370">
        <f t="shared" si="385"/>
        <v>1.2004950495049507</v>
      </c>
      <c r="JR17" s="293">
        <f t="shared" si="386"/>
        <v>-1.7500000000000009</v>
      </c>
      <c r="JS17" s="370">
        <f t="shared" si="387"/>
        <v>-0.1968503937007875</v>
      </c>
      <c r="JT17" s="293">
        <f t="shared" si="388"/>
        <v>5.14</v>
      </c>
      <c r="JU17" s="370">
        <f t="shared" si="389"/>
        <v>0.71988795518207283</v>
      </c>
      <c r="JV17" s="293">
        <f t="shared" si="390"/>
        <v>-6.1</v>
      </c>
      <c r="JW17" s="370">
        <f t="shared" si="391"/>
        <v>-0.49674267100977199</v>
      </c>
      <c r="JX17" s="293">
        <f t="shared" si="392"/>
        <v>-1.6999999999999993</v>
      </c>
      <c r="JY17" s="370">
        <f t="shared" si="393"/>
        <v>-0.27508090614886721</v>
      </c>
      <c r="JZ17" s="293">
        <f t="shared" si="394"/>
        <v>3.6199999999999992</v>
      </c>
      <c r="KA17" s="370">
        <f t="shared" si="395"/>
        <v>0.80803571428571408</v>
      </c>
      <c r="KB17" s="293">
        <f t="shared" si="396"/>
        <v>-2.8599999999999994</v>
      </c>
      <c r="KC17" s="370">
        <f t="shared" si="397"/>
        <v>-0.35308641975308636</v>
      </c>
      <c r="KD17" s="293">
        <f t="shared" si="398"/>
        <v>-3.0300000000000002</v>
      </c>
      <c r="KE17" s="370">
        <f t="shared" si="399"/>
        <v>-0.5782442748091603</v>
      </c>
      <c r="KF17" s="293">
        <f t="shared" si="400"/>
        <v>1</v>
      </c>
      <c r="KG17" s="375">
        <f t="shared" si="401"/>
        <v>0.45248868778280543</v>
      </c>
      <c r="KH17" s="293">
        <f t="shared" si="402"/>
        <v>0.35999999999999988</v>
      </c>
      <c r="KI17" s="370">
        <f t="shared" si="403"/>
        <v>0.11214953271028033</v>
      </c>
      <c r="KJ17" s="293">
        <f t="shared" si="404"/>
        <v>-1.54</v>
      </c>
      <c r="KK17" s="370">
        <f t="shared" si="405"/>
        <v>-0.43137254901960786</v>
      </c>
      <c r="KL17" s="293">
        <f t="shared" si="406"/>
        <v>5.99</v>
      </c>
      <c r="KM17" s="370">
        <f t="shared" si="407"/>
        <v>2.9507389162561579</v>
      </c>
      <c r="KN17" s="293">
        <f t="shared" si="408"/>
        <v>-5.47</v>
      </c>
      <c r="KO17" s="370">
        <f t="shared" si="409"/>
        <v>-0.68204488778054861</v>
      </c>
      <c r="KP17" s="293">
        <f t="shared" si="410"/>
        <v>-2.5499999999999998</v>
      </c>
      <c r="KQ17" s="370">
        <f t="shared" si="411"/>
        <v>-1</v>
      </c>
      <c r="KR17" s="293">
        <f t="shared" si="412"/>
        <v>0</v>
      </c>
      <c r="KS17" s="370" t="e">
        <f t="shared" si="413"/>
        <v>#DIV/0!</v>
      </c>
      <c r="KT17" s="293">
        <f t="shared" si="414"/>
        <v>0</v>
      </c>
      <c r="KU17" s="370" t="e">
        <f t="shared" si="415"/>
        <v>#DIV/0!</v>
      </c>
      <c r="KV17" s="293">
        <f t="shared" si="416"/>
        <v>0</v>
      </c>
      <c r="KW17" s="370" t="e">
        <f t="shared" si="417"/>
        <v>#DIV/0!</v>
      </c>
      <c r="KX17" s="293">
        <f t="shared" si="418"/>
        <v>0</v>
      </c>
      <c r="KY17" s="370" t="e">
        <f t="shared" si="419"/>
        <v>#DIV/0!</v>
      </c>
      <c r="KZ17" s="293">
        <f t="shared" si="420"/>
        <v>0</v>
      </c>
      <c r="LA17" s="370" t="e">
        <f t="shared" si="421"/>
        <v>#DIV/0!</v>
      </c>
      <c r="LB17" s="293">
        <f t="shared" si="422"/>
        <v>0</v>
      </c>
      <c r="LC17" s="370" t="e">
        <f t="shared" si="423"/>
        <v>#DIV/0!</v>
      </c>
      <c r="LD17" s="165">
        <f t="shared" si="424"/>
        <v>8.89</v>
      </c>
      <c r="LE17" s="949">
        <f t="shared" si="425"/>
        <v>2.5499999999999998</v>
      </c>
      <c r="LF17" s="590">
        <f>LE17-LD17</f>
        <v>-6.3400000000000007</v>
      </c>
      <c r="LG17" s="100">
        <f t="shared" si="426"/>
        <v>-0.71316085489313841</v>
      </c>
      <c r="LH17" s="614"/>
      <c r="LI17" s="614"/>
      <c r="LJ17" s="614"/>
      <c r="LK17" s="77" t="str">
        <f t="shared" si="427"/>
        <v>Average Call Length (Minutes)</v>
      </c>
      <c r="LL17" s="242" t="e">
        <f>#REF!</f>
        <v>#REF!</v>
      </c>
      <c r="LM17" s="242" t="e">
        <f>#REF!</f>
        <v>#REF!</v>
      </c>
      <c r="LN17" s="242" t="e">
        <f>#REF!</f>
        <v>#REF!</v>
      </c>
      <c r="LO17" s="242" t="e">
        <f>#REF!</f>
        <v>#REF!</v>
      </c>
      <c r="LP17" s="242" t="e">
        <f>#REF!</f>
        <v>#REF!</v>
      </c>
      <c r="LQ17" s="242" t="e">
        <f>#REF!</f>
        <v>#REF!</v>
      </c>
      <c r="LR17" s="242" t="e">
        <f>#REF!</f>
        <v>#REF!</v>
      </c>
      <c r="LS17" s="242" t="e">
        <f>#REF!</f>
        <v>#REF!</v>
      </c>
      <c r="LT17" s="242" t="e">
        <f>#REF!</f>
        <v>#REF!</v>
      </c>
      <c r="LU17" s="242" t="e">
        <f>#REF!</f>
        <v>#REF!</v>
      </c>
      <c r="LV17" s="242" t="e">
        <f>#REF!</f>
        <v>#REF!</v>
      </c>
      <c r="LW17" s="243">
        <f t="shared" si="428"/>
        <v>9.33</v>
      </c>
      <c r="LX17" s="243">
        <f t="shared" si="428"/>
        <v>9.42</v>
      </c>
      <c r="LY17" s="243">
        <f t="shared" si="428"/>
        <v>10.24</v>
      </c>
      <c r="LZ17" s="243">
        <f t="shared" si="428"/>
        <v>11.29</v>
      </c>
      <c r="MA17" s="243">
        <f t="shared" si="428"/>
        <v>10.3</v>
      </c>
      <c r="MB17" s="243">
        <f t="shared" si="428"/>
        <v>10.06</v>
      </c>
      <c r="MC17" s="243">
        <f t="shared" si="428"/>
        <v>9.41</v>
      </c>
      <c r="MD17" s="243">
        <f t="shared" si="428"/>
        <v>9.06</v>
      </c>
      <c r="ME17" s="243">
        <f t="shared" si="428"/>
        <v>9.2899999999999991</v>
      </c>
      <c r="MF17" s="243">
        <f t="shared" si="428"/>
        <v>9.49</v>
      </c>
      <c r="MG17" s="243">
        <f t="shared" si="428"/>
        <v>10.130000000000001</v>
      </c>
      <c r="MH17" s="243">
        <f t="shared" si="428"/>
        <v>9.42</v>
      </c>
      <c r="MI17" s="243">
        <f t="shared" si="429"/>
        <v>4.18</v>
      </c>
      <c r="MJ17" s="243">
        <f t="shared" si="429"/>
        <v>4.32</v>
      </c>
      <c r="MK17" s="243">
        <f t="shared" si="429"/>
        <v>6.04</v>
      </c>
      <c r="ML17" s="243">
        <f t="shared" si="429"/>
        <v>7.36</v>
      </c>
      <c r="MM17" s="243">
        <f t="shared" si="429"/>
        <v>3.28</v>
      </c>
      <c r="MN17" s="243">
        <f t="shared" si="429"/>
        <v>5.01</v>
      </c>
      <c r="MO17" s="243">
        <f t="shared" si="429"/>
        <v>5.01</v>
      </c>
      <c r="MP17" s="243">
        <f t="shared" si="429"/>
        <v>5.1100000000000003</v>
      </c>
      <c r="MQ17" s="243">
        <f t="shared" si="429"/>
        <v>5.07</v>
      </c>
      <c r="MR17" s="243">
        <f t="shared" si="429"/>
        <v>5.14</v>
      </c>
      <c r="MS17" s="243">
        <f t="shared" si="429"/>
        <v>5.0199999999999996</v>
      </c>
      <c r="MT17" s="243">
        <f t="shared" si="429"/>
        <v>5.2</v>
      </c>
      <c r="MU17" s="700">
        <f t="shared" si="430"/>
        <v>5.05</v>
      </c>
      <c r="MV17" s="700">
        <f t="shared" si="430"/>
        <v>5.08</v>
      </c>
      <c r="MW17" s="700">
        <f t="shared" si="430"/>
        <v>5.0599999999999996</v>
      </c>
      <c r="MX17" s="700">
        <f t="shared" si="430"/>
        <v>5.38</v>
      </c>
      <c r="MY17" s="700">
        <f t="shared" si="430"/>
        <v>5.0199999999999996</v>
      </c>
      <c r="MZ17" s="700">
        <f t="shared" si="430"/>
        <v>5.03</v>
      </c>
      <c r="NA17" s="700">
        <f t="shared" si="430"/>
        <v>5.01</v>
      </c>
      <c r="NB17" s="700">
        <f t="shared" si="430"/>
        <v>4.45</v>
      </c>
      <c r="NC17" s="700">
        <f t="shared" si="430"/>
        <v>4.1900000000000004</v>
      </c>
      <c r="ND17" s="700">
        <f t="shared" si="430"/>
        <v>4.1500000000000004</v>
      </c>
      <c r="NE17" s="700">
        <f t="shared" si="430"/>
        <v>4.21</v>
      </c>
      <c r="NF17" s="700">
        <f t="shared" si="430"/>
        <v>4.1399999999999997</v>
      </c>
      <c r="NG17" s="803">
        <f t="shared" si="431"/>
        <v>4.1500000000000004</v>
      </c>
      <c r="NH17" s="803">
        <f t="shared" si="431"/>
        <v>4.21</v>
      </c>
      <c r="NI17" s="803">
        <f t="shared" si="431"/>
        <v>4.18</v>
      </c>
      <c r="NJ17" s="803">
        <f t="shared" si="431"/>
        <v>4.5599999999999996</v>
      </c>
      <c r="NK17" s="803">
        <f t="shared" si="431"/>
        <v>5.0199999999999996</v>
      </c>
      <c r="NL17" s="803">
        <f t="shared" si="431"/>
        <v>4.5199999999999996</v>
      </c>
      <c r="NM17" s="803">
        <f t="shared" si="431"/>
        <v>4.47</v>
      </c>
      <c r="NN17" s="803">
        <f t="shared" si="431"/>
        <v>4.3600000000000003</v>
      </c>
      <c r="NO17" s="803">
        <f t="shared" si="431"/>
        <v>4.28</v>
      </c>
      <c r="NP17" s="803">
        <f t="shared" si="431"/>
        <v>4.4000000000000004</v>
      </c>
      <c r="NQ17" s="803">
        <f t="shared" si="431"/>
        <v>4.18</v>
      </c>
      <c r="NR17" s="803">
        <f t="shared" si="431"/>
        <v>3.39</v>
      </c>
      <c r="NS17" s="856">
        <f t="shared" si="432"/>
        <v>4.34</v>
      </c>
      <c r="NT17" s="856">
        <f t="shared" si="432"/>
        <v>4.3</v>
      </c>
      <c r="NU17" s="856">
        <f t="shared" si="432"/>
        <v>4.22</v>
      </c>
      <c r="NV17" s="856">
        <f t="shared" si="432"/>
        <v>4.1399999999999997</v>
      </c>
      <c r="NW17" s="856">
        <f t="shared" si="432"/>
        <v>4.08</v>
      </c>
      <c r="NX17" s="856">
        <f t="shared" si="432"/>
        <v>4.46</v>
      </c>
      <c r="NY17" s="856">
        <f t="shared" si="432"/>
        <v>5.03</v>
      </c>
      <c r="NZ17" s="856">
        <f t="shared" si="432"/>
        <v>12.07</v>
      </c>
      <c r="OA17" s="856">
        <f t="shared" si="432"/>
        <v>9.52</v>
      </c>
      <c r="OB17" s="856">
        <f t="shared" si="432"/>
        <v>4.4000000000000004</v>
      </c>
      <c r="OC17" s="856">
        <f t="shared" si="432"/>
        <v>3.51</v>
      </c>
      <c r="OD17" s="856">
        <f t="shared" si="432"/>
        <v>3.15</v>
      </c>
      <c r="OE17" s="1043">
        <f t="shared" si="433"/>
        <v>2.5499999999999998</v>
      </c>
      <c r="OF17" s="1043">
        <f t="shared" si="433"/>
        <v>2.71</v>
      </c>
      <c r="OG17" s="1043">
        <f t="shared" si="433"/>
        <v>2.79</v>
      </c>
      <c r="OH17" s="1043">
        <f t="shared" si="433"/>
        <v>2.64</v>
      </c>
      <c r="OI17" s="1043">
        <f t="shared" si="433"/>
        <v>2.5</v>
      </c>
      <c r="OJ17" s="1043">
        <f t="shared" si="433"/>
        <v>2.73</v>
      </c>
      <c r="OK17" s="1043">
        <f t="shared" si="433"/>
        <v>3.26</v>
      </c>
      <c r="OL17" s="1043">
        <f t="shared" si="433"/>
        <v>6.21</v>
      </c>
      <c r="OM17" s="1043">
        <f t="shared" si="433"/>
        <v>4.93</v>
      </c>
      <c r="ON17" s="1043">
        <f t="shared" si="433"/>
        <v>4.4000000000000004</v>
      </c>
      <c r="OO17" s="1043">
        <f t="shared" si="433"/>
        <v>13.63</v>
      </c>
      <c r="OP17" s="1043">
        <f t="shared" si="433"/>
        <v>4.5</v>
      </c>
      <c r="OQ17" s="1065">
        <f t="shared" si="434"/>
        <v>4.6500000000000004</v>
      </c>
      <c r="OR17" s="1065">
        <f t="shared" si="434"/>
        <v>4.3499999999999996</v>
      </c>
      <c r="OS17" s="1065">
        <f t="shared" si="434"/>
        <v>5.05</v>
      </c>
      <c r="OT17" s="1065">
        <f t="shared" si="434"/>
        <v>4.04</v>
      </c>
      <c r="OU17" s="1065">
        <f t="shared" si="434"/>
        <v>8.89</v>
      </c>
      <c r="OV17" s="1065">
        <f t="shared" si="434"/>
        <v>7.14</v>
      </c>
      <c r="OW17" s="1065">
        <f t="shared" si="434"/>
        <v>12.28</v>
      </c>
      <c r="OX17" s="1065">
        <f t="shared" si="434"/>
        <v>6.18</v>
      </c>
      <c r="OY17" s="1065">
        <f t="shared" si="434"/>
        <v>4.4800000000000004</v>
      </c>
      <c r="OZ17" s="1065">
        <f t="shared" si="434"/>
        <v>8.1</v>
      </c>
      <c r="PA17" s="1065">
        <f t="shared" si="434"/>
        <v>5.24</v>
      </c>
      <c r="PB17" s="1065">
        <f t="shared" si="434"/>
        <v>2.21</v>
      </c>
      <c r="PC17" s="1123">
        <f t="shared" si="435"/>
        <v>3.21</v>
      </c>
      <c r="PD17" s="1123">
        <f t="shared" si="436"/>
        <v>3.57</v>
      </c>
      <c r="PE17" s="1123">
        <f t="shared" si="436"/>
        <v>2.0299999999999998</v>
      </c>
      <c r="PF17" s="1123">
        <f t="shared" si="436"/>
        <v>8.02</v>
      </c>
      <c r="PG17" s="1123">
        <f t="shared" si="436"/>
        <v>2.5499999999999998</v>
      </c>
      <c r="PH17" s="1123">
        <f t="shared" si="436"/>
        <v>0</v>
      </c>
      <c r="PI17" s="1123">
        <f t="shared" si="436"/>
        <v>0</v>
      </c>
      <c r="PJ17" s="1123">
        <f t="shared" si="436"/>
        <v>0</v>
      </c>
      <c r="PK17" s="1123">
        <f t="shared" si="436"/>
        <v>0</v>
      </c>
      <c r="PL17" s="1123">
        <f t="shared" si="436"/>
        <v>0</v>
      </c>
      <c r="PM17" s="1123">
        <f t="shared" si="436"/>
        <v>0</v>
      </c>
      <c r="PN17" s="1123">
        <f t="shared" si="436"/>
        <v>0</v>
      </c>
    </row>
    <row r="18" spans="1:430" ht="15.75" customHeight="1" x14ac:dyDescent="0.25">
      <c r="A18" s="677"/>
      <c r="B18" s="50">
        <v>2.6</v>
      </c>
      <c r="C18" s="10"/>
      <c r="D18" s="10"/>
      <c r="E18" s="1190" t="s">
        <v>19</v>
      </c>
      <c r="F18" s="1190"/>
      <c r="G18" s="1191"/>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72">AJ6/AJ23</f>
        <v>0.77232704402515728</v>
      </c>
      <c r="AK18" s="93">
        <f t="shared" si="472"/>
        <v>0.77253478523895946</v>
      </c>
      <c r="AL18" s="96">
        <f t="shared" si="472"/>
        <v>0.77591973244147161</v>
      </c>
      <c r="AM18" s="93">
        <f t="shared" si="472"/>
        <v>0.62030618139803584</v>
      </c>
      <c r="AN18" s="561">
        <f t="shared" si="472"/>
        <v>0.6971653101319113</v>
      </c>
      <c r="AO18" s="559">
        <f t="shared" si="472"/>
        <v>0.78608159067535144</v>
      </c>
      <c r="AP18" s="561">
        <f t="shared" si="472"/>
        <v>0.80538999740865513</v>
      </c>
      <c r="AQ18" s="559">
        <f t="shared" si="472"/>
        <v>0.75041276829939463</v>
      </c>
      <c r="AR18" s="561">
        <f t="shared" si="472"/>
        <v>0.7453598176489743</v>
      </c>
      <c r="AS18" s="559">
        <f t="shared" si="472"/>
        <v>0.7677880321524263</v>
      </c>
      <c r="AT18" s="561">
        <f t="shared" si="472"/>
        <v>0.84904935663529868</v>
      </c>
      <c r="AU18" s="559">
        <f t="shared" si="472"/>
        <v>0.84341342170671085</v>
      </c>
      <c r="AV18" s="120" t="s">
        <v>29</v>
      </c>
      <c r="AW18" s="138">
        <f t="shared" ref="AW18:BH18" si="473">AW6/AW23</f>
        <v>0.75769875584576019</v>
      </c>
      <c r="AX18" s="342">
        <f t="shared" si="473"/>
        <v>0.75583530028848678</v>
      </c>
      <c r="AY18" s="93">
        <f t="shared" si="473"/>
        <v>0.80518763796909487</v>
      </c>
      <c r="AZ18" s="96">
        <f t="shared" si="473"/>
        <v>0.88291354663036081</v>
      </c>
      <c r="BA18" s="93">
        <f t="shared" si="473"/>
        <v>0.75817538012913976</v>
      </c>
      <c r="BB18" s="561">
        <f t="shared" si="473"/>
        <v>0.73613921489275602</v>
      </c>
      <c r="BC18" s="559">
        <f t="shared" si="473"/>
        <v>0.81668978270920023</v>
      </c>
      <c r="BD18" s="561">
        <f t="shared" si="473"/>
        <v>0.87134842329270656</v>
      </c>
      <c r="BE18" s="559">
        <f t="shared" si="473"/>
        <v>0.74945054945054945</v>
      </c>
      <c r="BF18" s="561">
        <f t="shared" si="473"/>
        <v>0.79167838065785778</v>
      </c>
      <c r="BG18" s="559">
        <f t="shared" si="473"/>
        <v>0.78853465925709276</v>
      </c>
      <c r="BH18" s="561">
        <f t="shared" si="473"/>
        <v>0.80824427480916028</v>
      </c>
      <c r="BI18" s="559">
        <f t="shared" ref="BI18" si="474">BI6/BI23</f>
        <v>0.77518528685149601</v>
      </c>
      <c r="BJ18" s="120" t="s">
        <v>29</v>
      </c>
      <c r="BK18" s="138">
        <f t="shared" ref="BK18" si="475">BK6/BK23</f>
        <v>0.79294980998558506</v>
      </c>
      <c r="BL18" s="342">
        <f t="shared" ref="BL18:BM18" si="476">BL6/BL23</f>
        <v>0.8029530201342282</v>
      </c>
      <c r="BM18" s="93">
        <f t="shared" si="476"/>
        <v>0.80376193149915776</v>
      </c>
      <c r="BN18" s="96">
        <f t="shared" ref="BN18:BO18" si="477">BN6/BN23</f>
        <v>0.8103843217103589</v>
      </c>
      <c r="BO18" s="93">
        <f t="shared" si="477"/>
        <v>0.79752969121140138</v>
      </c>
      <c r="BP18" s="188">
        <f t="shared" ref="BP18:BQ18" si="478">BP6/BP23</f>
        <v>0.77758670106047578</v>
      </c>
      <c r="BQ18" s="559">
        <f t="shared" si="478"/>
        <v>0.79762889440308793</v>
      </c>
      <c r="BR18" s="561">
        <f t="shared" ref="BR18" si="479">BR6/BR23</f>
        <v>0.79673721340388004</v>
      </c>
      <c r="BS18" s="559">
        <f t="shared" ref="BS18:BT18" si="480">BS6/BS23</f>
        <v>0.82875511396843948</v>
      </c>
      <c r="BT18" s="561">
        <f t="shared" si="480"/>
        <v>0.79397373165078544</v>
      </c>
      <c r="BU18" s="561">
        <f t="shared" ref="BU18:BV18" si="481">BU6/BU23</f>
        <v>0.87698686938493431</v>
      </c>
      <c r="BV18" s="561">
        <f t="shared" si="481"/>
        <v>0.81928094177537381</v>
      </c>
      <c r="BW18" s="561">
        <f t="shared" ref="BW18" si="482">BW6/BW23</f>
        <v>0.81280627245998038</v>
      </c>
      <c r="BX18" s="120" t="s">
        <v>29</v>
      </c>
      <c r="BY18" s="138">
        <f t="shared" si="250"/>
        <v>0.80986539188850848</v>
      </c>
      <c r="BZ18" s="561">
        <f t="shared" ref="BZ18:CA18" si="483">BZ6/BZ23</f>
        <v>0.80508191240387827</v>
      </c>
      <c r="CA18" s="93">
        <f t="shared" si="483"/>
        <v>0.80260006842285325</v>
      </c>
      <c r="CB18" s="96">
        <f t="shared" ref="CB18:CC18" si="484">CB6/CB23</f>
        <v>0.82493040519641203</v>
      </c>
      <c r="CC18" s="93">
        <f t="shared" si="484"/>
        <v>0.79093333333333338</v>
      </c>
      <c r="CD18" s="188">
        <f t="shared" ref="CD18:CE18" si="485">CD6/CD23</f>
        <v>0.82323381613952118</v>
      </c>
      <c r="CE18" s="559">
        <f t="shared" si="485"/>
        <v>0.80509841884478861</v>
      </c>
      <c r="CF18" s="561">
        <f t="shared" ref="CF18:CG18" si="486">CF6/CF23</f>
        <v>0.78941141674060933</v>
      </c>
      <c r="CG18" s="559">
        <f t="shared" si="486"/>
        <v>0.72947430596574125</v>
      </c>
      <c r="CH18" s="561">
        <f t="shared" ref="CH18:CI18" si="487">CH6/CH23</f>
        <v>0.77548428072403941</v>
      </c>
      <c r="CI18" s="561">
        <f t="shared" si="487"/>
        <v>0.78251445086705207</v>
      </c>
      <c r="CJ18" s="561">
        <f t="shared" ref="CJ18:CK18" si="488">CJ6/CJ23</f>
        <v>0.82499059089198346</v>
      </c>
      <c r="CK18" s="561">
        <f t="shared" si="488"/>
        <v>0.82329182093571185</v>
      </c>
      <c r="CL18" s="120" t="s">
        <v>29</v>
      </c>
      <c r="CM18" s="138">
        <f t="shared" si="251"/>
        <v>0.79808706837216026</v>
      </c>
      <c r="CN18" s="561">
        <f t="shared" ref="CN18:CO18" si="489">CN6/CN23</f>
        <v>0.82967786154900613</v>
      </c>
      <c r="CO18" s="93">
        <f t="shared" si="489"/>
        <v>0.83506070476754513</v>
      </c>
      <c r="CP18" s="96">
        <f t="shared" ref="CP18:CQ18" si="490">CP6/CP23</f>
        <v>0.8337604099935938</v>
      </c>
      <c r="CQ18" s="93">
        <f t="shared" si="490"/>
        <v>0.86089164785553052</v>
      </c>
      <c r="CR18" s="188">
        <f t="shared" ref="CR18:CS18" si="491">CR6/CR23</f>
        <v>0.86542515811665499</v>
      </c>
      <c r="CS18" s="559">
        <f t="shared" si="491"/>
        <v>0.8438177874186551</v>
      </c>
      <c r="CT18" s="921">
        <f t="shared" ref="CT18:CU18" si="492">CT6/CT23</f>
        <v>0.76860313315926898</v>
      </c>
      <c r="CU18" s="559">
        <f t="shared" si="492"/>
        <v>0.76763080922976923</v>
      </c>
      <c r="CV18" s="561">
        <f t="shared" ref="CV18:CW18" si="493">CV6/CV23</f>
        <v>0.76278893520272828</v>
      </c>
      <c r="CW18" s="985">
        <f t="shared" si="493"/>
        <v>0.7916473317865429</v>
      </c>
      <c r="CX18" s="561">
        <f t="shared" ref="CX18:CY18" si="494">CX6/CX23</f>
        <v>0.8</v>
      </c>
      <c r="CY18" s="93">
        <f t="shared" si="494"/>
        <v>0.80472003701989825</v>
      </c>
      <c r="CZ18" s="120" t="s">
        <v>29</v>
      </c>
      <c r="DA18" s="138">
        <f>SUM(CN18:CY18)/$CZ$4</f>
        <v>0.81366865134159949</v>
      </c>
      <c r="DB18" s="561">
        <f t="shared" ref="DB18:DC18" si="495">DB6/DB23</f>
        <v>0.82594339622641511</v>
      </c>
      <c r="DC18" s="93">
        <f t="shared" si="495"/>
        <v>0.79422066549912429</v>
      </c>
      <c r="DD18" s="96">
        <f t="shared" ref="DD18:DE18" si="496">DD6/DD23</f>
        <v>0.85079539221064182</v>
      </c>
      <c r="DE18" s="93">
        <f t="shared" si="496"/>
        <v>0.89111214518380644</v>
      </c>
      <c r="DF18" s="188">
        <f t="shared" ref="DF18:DG18" si="497">DF6/DF23</f>
        <v>0.80172879524581309</v>
      </c>
      <c r="DG18" s="559">
        <f t="shared" si="497"/>
        <v>0.77765785213167837</v>
      </c>
      <c r="DH18" s="921">
        <f t="shared" ref="DH18:DM18" si="498">DH6/DH23</f>
        <v>0.79259753251083698</v>
      </c>
      <c r="DI18" s="559">
        <f t="shared" si="498"/>
        <v>0.7621097954790097</v>
      </c>
      <c r="DJ18" s="561">
        <f t="shared" si="498"/>
        <v>0.7777305567360816</v>
      </c>
      <c r="DK18" s="559">
        <f t="shared" si="498"/>
        <v>0.79731485491554788</v>
      </c>
      <c r="DL18" s="561">
        <f t="shared" si="498"/>
        <v>0.79640718562874246</v>
      </c>
      <c r="DM18" s="559">
        <f t="shared" si="498"/>
        <v>0.80861678004535142</v>
      </c>
      <c r="DN18" s="120" t="s">
        <v>29</v>
      </c>
      <c r="DO18" s="138">
        <f t="shared" si="253"/>
        <v>0.80635291265108744</v>
      </c>
      <c r="DP18" s="561">
        <f t="shared" ref="DP18:DQ18" si="499">DP6/DP23</f>
        <v>0.77584708948740222</v>
      </c>
      <c r="DQ18" s="93">
        <f t="shared" si="499"/>
        <v>0.76638065522620902</v>
      </c>
      <c r="DR18" s="96">
        <f t="shared" ref="DR18:DS18" si="500">DR6/DR23</f>
        <v>0.76890975482524782</v>
      </c>
      <c r="DS18" s="93">
        <f t="shared" si="500"/>
        <v>0.81371428571428572</v>
      </c>
      <c r="DT18" s="188">
        <f>DT6/DT23</f>
        <v>0.82686084142394822</v>
      </c>
      <c r="DU18" s="559">
        <f t="shared" ref="DU18:DV18" si="501">DU6/DU23</f>
        <v>0.75950782997762867</v>
      </c>
      <c r="DV18" s="921">
        <f t="shared" si="501"/>
        <v>0.77517282837391044</v>
      </c>
      <c r="DW18" s="559">
        <f t="shared" ref="DW18" si="502">DW6/DW23</f>
        <v>0.78801369863013704</v>
      </c>
      <c r="DX18" s="561">
        <f t="shared" ref="DX18:DY18" si="503">DX6/DX23</f>
        <v>0.68885619713129831</v>
      </c>
      <c r="DY18" s="559">
        <f t="shared" si="503"/>
        <v>0.79246047831374133</v>
      </c>
      <c r="DZ18" s="561">
        <f t="shared" ref="DZ18:EA18" si="504">DZ6/DZ23</f>
        <v>0.82793620106331556</v>
      </c>
      <c r="EA18" s="559">
        <f t="shared" si="504"/>
        <v>0.81026673376950176</v>
      </c>
      <c r="EB18" s="120" t="s">
        <v>29</v>
      </c>
      <c r="EC18" s="138">
        <f t="shared" si="254"/>
        <v>0.78282721616138551</v>
      </c>
      <c r="ED18" s="561">
        <f t="shared" ref="ED18" si="505">ED6/ED23</f>
        <v>0.8387372013651877</v>
      </c>
      <c r="EE18" s="93">
        <f t="shared" ref="EE18:EF18" si="506">EE6/EE23</f>
        <v>0.84444444444444444</v>
      </c>
      <c r="EF18" s="96">
        <f t="shared" si="506"/>
        <v>0.85041551246537395</v>
      </c>
      <c r="EG18" s="93">
        <f t="shared" ref="EG18:EH18" si="507">EG6/EG23</f>
        <v>0.85392720306513414</v>
      </c>
      <c r="EH18" s="188">
        <f t="shared" si="507"/>
        <v>0.85248296007789681</v>
      </c>
      <c r="EI18" s="559"/>
      <c r="EJ18" s="921"/>
      <c r="EK18" s="559"/>
      <c r="EL18" s="561"/>
      <c r="EM18" s="559"/>
      <c r="EN18" s="561"/>
      <c r="EO18" s="559"/>
      <c r="EP18" s="120" t="s">
        <v>29</v>
      </c>
      <c r="EQ18" s="138">
        <f t="shared" si="255"/>
        <v>0.84800146428360745</v>
      </c>
      <c r="ER18" s="591">
        <f t="shared" si="256"/>
        <v>-8.7578121418224075E-2</v>
      </c>
      <c r="ES18" s="367">
        <f t="shared" si="257"/>
        <v>-0.10383771370510457</v>
      </c>
      <c r="ET18" s="591">
        <f t="shared" si="258"/>
        <v>4.9352337680608094E-2</v>
      </c>
      <c r="EU18" s="367">
        <f t="shared" si="259"/>
        <v>6.5295094925801059E-2</v>
      </c>
      <c r="EV18" s="591">
        <f t="shared" si="260"/>
        <v>7.7725908661265941E-2</v>
      </c>
      <c r="EW18" s="367">
        <f t="shared" si="261"/>
        <v>9.653142323112672E-2</v>
      </c>
      <c r="EX18" s="591">
        <f t="shared" si="262"/>
        <v>-0.12473816650122105</v>
      </c>
      <c r="EY18" s="367">
        <f t="shared" si="263"/>
        <v>-0.14128015928318713</v>
      </c>
      <c r="EZ18" s="591">
        <f t="shared" si="264"/>
        <v>-2.2036165236383742E-2</v>
      </c>
      <c r="FA18" s="367">
        <f t="shared" si="265"/>
        <v>-2.9064733324142403E-2</v>
      </c>
      <c r="FB18" s="591">
        <f t="shared" si="266"/>
        <v>8.0550567816444207E-2</v>
      </c>
      <c r="FC18" s="367">
        <f t="shared" si="267"/>
        <v>0.10942300883696186</v>
      </c>
      <c r="FD18" s="591">
        <f t="shared" si="268"/>
        <v>5.4658640583506335E-2</v>
      </c>
      <c r="FE18" s="367">
        <f t="shared" si="269"/>
        <v>6.6927053259056998E-2</v>
      </c>
      <c r="FF18" s="591">
        <f t="shared" si="270"/>
        <v>-0.12189787384215711</v>
      </c>
      <c r="FG18" s="367">
        <f t="shared" si="271"/>
        <v>-0.13989567271094808</v>
      </c>
      <c r="FH18" s="591">
        <f t="shared" si="272"/>
        <v>4.2227831207308331E-2</v>
      </c>
      <c r="FI18" s="367">
        <f t="shared" si="273"/>
        <v>5.6345053370455395E-2</v>
      </c>
      <c r="FJ18" s="591">
        <f t="shared" si="274"/>
        <v>-3.1437214007650205E-3</v>
      </c>
      <c r="FK18" s="100">
        <f t="shared" si="275"/>
        <v>-3.97095774947485E-3</v>
      </c>
      <c r="FL18" s="591">
        <f t="shared" si="276"/>
        <v>1.9709615552067516E-2</v>
      </c>
      <c r="FM18" s="367">
        <f t="shared" si="277"/>
        <v>2.4995243164880873E-2</v>
      </c>
      <c r="FN18" s="591">
        <f t="shared" si="278"/>
        <v>-3.3058987957664265E-2</v>
      </c>
      <c r="FO18" s="367">
        <f t="shared" si="279"/>
        <v>-4.0902223483698708E-2</v>
      </c>
      <c r="FP18" s="591">
        <f t="shared" si="280"/>
        <v>2.7767733282732188E-2</v>
      </c>
      <c r="FQ18" s="367">
        <f t="shared" si="281"/>
        <v>3.5820769245394249E-2</v>
      </c>
      <c r="FR18" s="364">
        <f t="shared" si="282"/>
        <v>8.0891136492955429E-4</v>
      </c>
      <c r="FS18" s="370">
        <f t="shared" si="283"/>
        <v>1.0074205397400835E-3</v>
      </c>
      <c r="FT18" s="364">
        <f t="shared" si="284"/>
        <v>6.6223902112011457E-3</v>
      </c>
      <c r="FU18" s="370">
        <f t="shared" si="285"/>
        <v>8.2392434272785479E-3</v>
      </c>
      <c r="FV18" s="364">
        <f t="shared" si="286"/>
        <v>-1.285463049895752E-2</v>
      </c>
      <c r="FW18" s="370">
        <f t="shared" si="287"/>
        <v>-1.5862387949247516E-2</v>
      </c>
      <c r="FX18" s="364">
        <f t="shared" si="288"/>
        <v>-1.9942990150925599E-2</v>
      </c>
      <c r="FY18" s="370">
        <f t="shared" si="289"/>
        <v>-2.5005953221168924E-2</v>
      </c>
      <c r="FZ18" s="364">
        <f t="shared" si="290"/>
        <v>2.0042193342612147E-2</v>
      </c>
      <c r="GA18" s="370">
        <f t="shared" si="291"/>
        <v>2.5774866410753328E-2</v>
      </c>
      <c r="GB18" s="364">
        <f t="shared" si="292"/>
        <v>-8.916809992078889E-4</v>
      </c>
      <c r="GC18" s="370">
        <f t="shared" si="293"/>
        <v>-1.1179146160134855E-3</v>
      </c>
      <c r="GD18" s="364">
        <f t="shared" si="294"/>
        <v>3.2017900564559443E-2</v>
      </c>
      <c r="GE18" s="370">
        <f t="shared" si="295"/>
        <v>4.0186274753968354E-2</v>
      </c>
      <c r="GF18" s="364">
        <f t="shared" si="296"/>
        <v>-3.4781382317654042E-2</v>
      </c>
      <c r="GG18" s="370">
        <f t="shared" si="297"/>
        <v>-4.1968226477789895E-2</v>
      </c>
      <c r="GH18" s="364">
        <f t="shared" si="298"/>
        <v>8.3013137734148867E-2</v>
      </c>
      <c r="GI18" s="370">
        <f t="shared" si="299"/>
        <v>0.10455401032166722</v>
      </c>
      <c r="GJ18" s="364">
        <f t="shared" si="300"/>
        <v>-5.7705927609560503E-2</v>
      </c>
      <c r="GK18" s="370">
        <f t="shared" si="301"/>
        <v>-6.5800218479932268E-2</v>
      </c>
      <c r="GL18" s="364">
        <f t="shared" si="302"/>
        <v>-6.4746693153934221E-3</v>
      </c>
      <c r="GM18" s="370">
        <f t="shared" si="303"/>
        <v>-7.9028682168083599E-3</v>
      </c>
      <c r="GN18" s="364">
        <f t="shared" si="304"/>
        <v>-7.7243600561021086E-3</v>
      </c>
      <c r="GO18" s="370">
        <f t="shared" si="305"/>
        <v>-9.5033224002124411E-3</v>
      </c>
      <c r="GP18" s="364">
        <f t="shared" si="306"/>
        <v>-2.4818439810250226E-3</v>
      </c>
      <c r="GQ18" s="370">
        <f t="shared" si="307"/>
        <v>-3.0827223202848186E-3</v>
      </c>
      <c r="GR18" s="364">
        <f t="shared" si="308"/>
        <v>2.2330336773558779E-2</v>
      </c>
      <c r="GS18" s="370">
        <f t="shared" si="309"/>
        <v>2.782249547702997E-2</v>
      </c>
      <c r="GT18" s="364">
        <f t="shared" si="310"/>
        <v>-3.3997071863078654E-2</v>
      </c>
      <c r="GU18" s="370">
        <f t="shared" si="311"/>
        <v>-4.1212048493938239E-2</v>
      </c>
      <c r="GV18" s="364">
        <f t="shared" si="312"/>
        <v>3.2300482806187802E-2</v>
      </c>
      <c r="GW18" s="370">
        <f t="shared" si="313"/>
        <v>4.0838439151451196E-2</v>
      </c>
      <c r="GX18" s="364">
        <f t="shared" si="314"/>
        <v>-1.8135397294732569E-2</v>
      </c>
      <c r="GY18" s="370">
        <f t="shared" si="315"/>
        <v>-2.2029461058556653E-2</v>
      </c>
      <c r="GZ18" s="364">
        <f t="shared" si="316"/>
        <v>-1.5687002104179282E-2</v>
      </c>
      <c r="HA18" s="370">
        <f t="shared" si="317"/>
        <v>-1.948457696226517E-2</v>
      </c>
      <c r="HB18" s="364">
        <f t="shared" si="318"/>
        <v>-5.9937110774868074E-2</v>
      </c>
      <c r="HC18" s="370">
        <f t="shared" si="319"/>
        <v>-7.5926328785998101E-2</v>
      </c>
      <c r="HD18" s="364">
        <f t="shared" si="320"/>
        <v>4.6009974758298156E-2</v>
      </c>
      <c r="HE18" s="370">
        <f t="shared" si="321"/>
        <v>6.30727832111731E-2</v>
      </c>
      <c r="HF18" s="364">
        <f t="shared" si="322"/>
        <v>7.0301701430126595E-3</v>
      </c>
      <c r="HG18" s="370">
        <f t="shared" si="323"/>
        <v>9.065522432574474E-3</v>
      </c>
      <c r="HH18" s="364">
        <f t="shared" si="324"/>
        <v>4.2476140024931386E-2</v>
      </c>
      <c r="HI18" s="370">
        <f t="shared" si="325"/>
        <v>5.4281604611731336E-2</v>
      </c>
      <c r="HJ18" s="364">
        <f t="shared" si="326"/>
        <v>-1.6987699562716063E-3</v>
      </c>
      <c r="HK18" s="370">
        <f t="shared" si="327"/>
        <v>-2.0591385829441871E-3</v>
      </c>
      <c r="HL18" s="364">
        <f t="shared" si="328"/>
        <v>6.386040613294286E-3</v>
      </c>
      <c r="HM18" s="370">
        <f t="shared" si="329"/>
        <v>7.7567157244878681E-3</v>
      </c>
      <c r="HN18" s="364">
        <f t="shared" si="330"/>
        <v>5.3828432185389907E-3</v>
      </c>
      <c r="HO18" s="370">
        <f t="shared" si="331"/>
        <v>6.4878713389908199E-3</v>
      </c>
      <c r="HP18" s="364">
        <f t="shared" si="332"/>
        <v>-1.3002947739513271E-3</v>
      </c>
      <c r="HQ18" s="370">
        <f t="shared" si="333"/>
        <v>-1.5571260466785929E-3</v>
      </c>
      <c r="HR18" s="364">
        <f t="shared" si="334"/>
        <v>2.7131237861936719E-2</v>
      </c>
      <c r="HS18" s="370">
        <f t="shared" si="335"/>
        <v>3.2540808530528792E-2</v>
      </c>
      <c r="HT18" s="364">
        <f t="shared" si="336"/>
        <v>4.5335102611244738E-3</v>
      </c>
      <c r="HU18" s="370">
        <f t="shared" si="337"/>
        <v>5.2660637054818531E-3</v>
      </c>
      <c r="HV18" s="364">
        <f t="shared" si="338"/>
        <v>-2.1607370697999895E-2</v>
      </c>
      <c r="HW18" s="370">
        <f t="shared" si="339"/>
        <v>-2.4967347546288144E-2</v>
      </c>
      <c r="HX18" s="364">
        <f t="shared" si="340"/>
        <v>-7.5214654259386116E-2</v>
      </c>
      <c r="HY18" s="370">
        <f t="shared" si="341"/>
        <v>-8.9136132682717223E-2</v>
      </c>
      <c r="HZ18" s="364">
        <f t="shared" si="342"/>
        <v>-9.723239294997521E-4</v>
      </c>
      <c r="IA18" s="370">
        <f t="shared" si="343"/>
        <v>-1.2650532993576391E-3</v>
      </c>
      <c r="IB18" s="364">
        <f t="shared" si="344"/>
        <v>-4.8418740270409488E-3</v>
      </c>
      <c r="IC18" s="370">
        <f t="shared" si="345"/>
        <v>-6.3075556228640983E-3</v>
      </c>
      <c r="ID18" s="364">
        <f t="shared" si="346"/>
        <v>2.8858396583814616E-2</v>
      </c>
      <c r="IE18" s="370">
        <f t="shared" si="347"/>
        <v>3.7832741472770381E-2</v>
      </c>
      <c r="IF18" s="364">
        <f t="shared" si="348"/>
        <v>8.3526682134571484E-3</v>
      </c>
      <c r="IG18" s="370">
        <f t="shared" si="349"/>
        <v>1.0550996483001264E-2</v>
      </c>
      <c r="IH18" s="364">
        <f t="shared" si="350"/>
        <v>4.7200370198982045E-3</v>
      </c>
      <c r="II18" s="370">
        <f t="shared" si="351"/>
        <v>5.9000462748727556E-3</v>
      </c>
      <c r="IJ18" s="364">
        <f t="shared" si="352"/>
        <v>2.1223359206516856E-2</v>
      </c>
      <c r="IK18" s="370">
        <f t="shared" si="353"/>
        <v>2.6373593585556597E-2</v>
      </c>
      <c r="IL18" s="364">
        <f t="shared" si="354"/>
        <v>-3.1722730727290815E-2</v>
      </c>
      <c r="IM18" s="370">
        <f t="shared" si="355"/>
        <v>-3.84078750096268E-2</v>
      </c>
      <c r="IN18" s="364">
        <f t="shared" si="356"/>
        <v>5.6574726711517531E-2</v>
      </c>
      <c r="IO18" s="370">
        <f t="shared" si="357"/>
        <v>6.6496277753124736E-2</v>
      </c>
      <c r="IP18" s="364">
        <f t="shared" si="358"/>
        <v>4.0316752973164616E-2</v>
      </c>
      <c r="IQ18" s="370">
        <f t="shared" si="359"/>
        <v>4.7387131315331461E-2</v>
      </c>
      <c r="IR18" s="364">
        <f t="shared" si="360"/>
        <v>-8.938334993799335E-2</v>
      </c>
      <c r="IS18" s="370">
        <f t="shared" si="361"/>
        <v>-0.11084892053545534</v>
      </c>
      <c r="IT18" s="364">
        <f t="shared" si="362"/>
        <v>-2.4070943114134713E-2</v>
      </c>
      <c r="IU18" s="370">
        <f t="shared" si="363"/>
        <v>-3.0023797644382313E-2</v>
      </c>
      <c r="IV18" s="364">
        <f t="shared" si="364"/>
        <v>1.4939680379158604E-2</v>
      </c>
      <c r="IW18" s="370">
        <f t="shared" si="365"/>
        <v>1.9211122652727893E-2</v>
      </c>
      <c r="IX18" s="364">
        <f t="shared" si="366"/>
        <v>-3.0487737031827278E-2</v>
      </c>
      <c r="IY18" s="370">
        <f t="shared" si="367"/>
        <v>-3.8465596701072781E-2</v>
      </c>
      <c r="IZ18" s="364">
        <f t="shared" si="368"/>
        <v>1.5620761257071902E-2</v>
      </c>
      <c r="JA18" s="370">
        <f t="shared" si="369"/>
        <v>2.0496733344378244E-2</v>
      </c>
      <c r="JB18" s="364">
        <f t="shared" si="370"/>
        <v>1.9584298179466275E-2</v>
      </c>
      <c r="JC18" s="370">
        <f t="shared" si="371"/>
        <v>2.5181340773925764E-2</v>
      </c>
      <c r="JD18" s="364">
        <f t="shared" si="372"/>
        <v>-9.0766928680541259E-4</v>
      </c>
      <c r="JE18" s="370">
        <f t="shared" si="373"/>
        <v>-1.1384075954555663E-3</v>
      </c>
      <c r="JF18" s="364">
        <f t="shared" si="374"/>
        <v>1.220959441660896E-2</v>
      </c>
      <c r="JG18" s="370">
        <f t="shared" si="375"/>
        <v>1.5330844117095462E-2</v>
      </c>
      <c r="JH18" s="364">
        <f t="shared" si="376"/>
        <v>-3.2769690557949205E-2</v>
      </c>
      <c r="JI18" s="370">
        <f t="shared" si="377"/>
        <v>-4.0525612832461019E-2</v>
      </c>
      <c r="JJ18" s="364">
        <f t="shared" si="378"/>
        <v>-9.4664342611932017E-3</v>
      </c>
      <c r="JK18" s="370">
        <f t="shared" si="379"/>
        <v>-1.2201417507988102E-2</v>
      </c>
      <c r="JL18" s="364">
        <f t="shared" si="380"/>
        <v>2.5290995990387977E-3</v>
      </c>
      <c r="JM18" s="370">
        <f t="shared" si="381"/>
        <v>3.3000566778297593E-3</v>
      </c>
      <c r="JN18" s="364">
        <f t="shared" si="382"/>
        <v>4.4804530889037908E-2</v>
      </c>
      <c r="JO18" s="370">
        <f t="shared" si="383"/>
        <v>5.8270207404535729E-2</v>
      </c>
      <c r="JP18" s="364">
        <f t="shared" si="384"/>
        <v>1.31465557096625E-2</v>
      </c>
      <c r="JQ18" s="370">
        <f t="shared" si="385"/>
        <v>1.6156230682520627E-2</v>
      </c>
      <c r="JR18" s="364">
        <f t="shared" si="386"/>
        <v>-6.7353011446319555E-2</v>
      </c>
      <c r="JS18" s="370">
        <f t="shared" si="387"/>
        <v>-8.145628390181113E-2</v>
      </c>
      <c r="JT18" s="364">
        <f t="shared" si="388"/>
        <v>1.5664998396281771E-2</v>
      </c>
      <c r="JU18" s="370">
        <f t="shared" si="389"/>
        <v>2.062519671027379E-2</v>
      </c>
      <c r="JV18" s="364">
        <f t="shared" si="390"/>
        <v>1.28408702562266E-2</v>
      </c>
      <c r="JW18" s="370">
        <f t="shared" si="391"/>
        <v>1.6565170741553274E-2</v>
      </c>
      <c r="JX18" s="364">
        <f t="shared" si="392"/>
        <v>-9.9157501498838729E-2</v>
      </c>
      <c r="JY18" s="370">
        <f t="shared" si="393"/>
        <v>-0.12583220529187705</v>
      </c>
      <c r="JZ18" s="364">
        <f t="shared" si="394"/>
        <v>0.10360428118244303</v>
      </c>
      <c r="KA18" s="370">
        <f t="shared" si="395"/>
        <v>0.15040044876404834</v>
      </c>
      <c r="KB18" s="364">
        <f t="shared" si="396"/>
        <v>3.5475722749574223E-2</v>
      </c>
      <c r="KC18" s="370">
        <f t="shared" si="397"/>
        <v>4.4766551418516425E-2</v>
      </c>
      <c r="KD18" s="364">
        <f t="shared" si="398"/>
        <v>-1.7669467293813801E-2</v>
      </c>
      <c r="KE18" s="370">
        <f t="shared" si="399"/>
        <v>-2.1341580753590633E-2</v>
      </c>
      <c r="KF18" s="364">
        <f t="shared" si="400"/>
        <v>2.8470467595685944E-2</v>
      </c>
      <c r="KG18" s="375">
        <f t="shared" si="401"/>
        <v>3.5137154728340357E-2</v>
      </c>
      <c r="KH18" s="364">
        <f t="shared" si="402"/>
        <v>5.7072430792567408E-3</v>
      </c>
      <c r="KI18" s="370">
        <f t="shared" si="403"/>
        <v>6.8045665197242122E-3</v>
      </c>
      <c r="KJ18" s="364">
        <f t="shared" si="404"/>
        <v>5.9710680209295042E-3</v>
      </c>
      <c r="KK18" s="370">
        <f t="shared" si="405"/>
        <v>7.0710016037323076E-3</v>
      </c>
      <c r="KL18" s="364">
        <f t="shared" si="406"/>
        <v>3.5116905997601977E-3</v>
      </c>
      <c r="KM18" s="370">
        <f t="shared" si="407"/>
        <v>4.129382105906943E-3</v>
      </c>
      <c r="KN18" s="364">
        <f t="shared" si="408"/>
        <v>-1.4442429872373319E-3</v>
      </c>
      <c r="KO18" s="370">
        <f t="shared" si="409"/>
        <v>-1.6912952088342956E-3</v>
      </c>
      <c r="KP18" s="364">
        <f t="shared" si="410"/>
        <v>-0.85248296007789681</v>
      </c>
      <c r="KQ18" s="370">
        <f t="shared" si="411"/>
        <v>-1</v>
      </c>
      <c r="KR18" s="364">
        <f t="shared" si="412"/>
        <v>0</v>
      </c>
      <c r="KS18" s="370" t="e">
        <f t="shared" si="413"/>
        <v>#DIV/0!</v>
      </c>
      <c r="KT18" s="364">
        <f t="shared" si="414"/>
        <v>0</v>
      </c>
      <c r="KU18" s="370" t="e">
        <f t="shared" si="415"/>
        <v>#DIV/0!</v>
      </c>
      <c r="KV18" s="364">
        <f t="shared" si="416"/>
        <v>0</v>
      </c>
      <c r="KW18" s="370" t="e">
        <f t="shared" si="417"/>
        <v>#DIV/0!</v>
      </c>
      <c r="KX18" s="364">
        <f t="shared" si="418"/>
        <v>0</v>
      </c>
      <c r="KY18" s="370" t="e">
        <f t="shared" si="419"/>
        <v>#DIV/0!</v>
      </c>
      <c r="KZ18" s="364">
        <f t="shared" si="420"/>
        <v>0</v>
      </c>
      <c r="LA18" s="370" t="e">
        <f t="shared" si="421"/>
        <v>#DIV/0!</v>
      </c>
      <c r="LB18" s="364">
        <f t="shared" si="422"/>
        <v>0</v>
      </c>
      <c r="LC18" s="370" t="e">
        <f t="shared" si="423"/>
        <v>#DIV/0!</v>
      </c>
      <c r="LD18" s="561">
        <f t="shared" si="424"/>
        <v>0.82686084142394822</v>
      </c>
      <c r="LE18" s="950">
        <f t="shared" si="425"/>
        <v>0.85248296007789681</v>
      </c>
      <c r="LF18" s="591">
        <f>(LE18-LD18)*100</f>
        <v>2.5622118653948589</v>
      </c>
      <c r="LG18" s="100">
        <f>IF(ISERROR((LF18/LD18)/100),0,(LF18/LD18)/100)</f>
        <v>3.0987219820235282E-2</v>
      </c>
      <c r="LH18" s="614"/>
      <c r="LI18" s="614"/>
      <c r="LJ18" s="614"/>
      <c r="LK18" t="str">
        <f t="shared" si="427"/>
        <v xml:space="preserve">First Call Resolution </v>
      </c>
      <c r="LL18" s="244" t="e">
        <f>#REF!</f>
        <v>#REF!</v>
      </c>
      <c r="LM18" s="244" t="e">
        <f>#REF!</f>
        <v>#REF!</v>
      </c>
      <c r="LN18" s="244" t="e">
        <f>#REF!</f>
        <v>#REF!</v>
      </c>
      <c r="LO18" s="244" t="e">
        <f>#REF!</f>
        <v>#REF!</v>
      </c>
      <c r="LP18" s="244" t="e">
        <f>#REF!</f>
        <v>#REF!</v>
      </c>
      <c r="LQ18" s="244" t="e">
        <f>#REF!</f>
        <v>#REF!</v>
      </c>
      <c r="LR18" s="244" t="e">
        <f>#REF!</f>
        <v>#REF!</v>
      </c>
      <c r="LS18" s="244" t="e">
        <f>#REF!</f>
        <v>#REF!</v>
      </c>
      <c r="LT18" s="244" t="e">
        <f>#REF!</f>
        <v>#REF!</v>
      </c>
      <c r="LU18" s="244" t="e">
        <f>#REF!</f>
        <v>#REF!</v>
      </c>
      <c r="LV18" s="244" t="e">
        <f>#REF!</f>
        <v>#REF!</v>
      </c>
      <c r="LW18" s="245">
        <f t="shared" si="428"/>
        <v>0.77232704402515728</v>
      </c>
      <c r="LX18" s="245">
        <f t="shared" si="428"/>
        <v>0.77253478523895946</v>
      </c>
      <c r="LY18" s="245">
        <f t="shared" si="428"/>
        <v>0.77591973244147161</v>
      </c>
      <c r="LZ18" s="245">
        <f t="shared" si="428"/>
        <v>0.62030618139803584</v>
      </c>
      <c r="MA18" s="245">
        <f t="shared" si="428"/>
        <v>0.6971653101319113</v>
      </c>
      <c r="MB18" s="245">
        <f t="shared" si="428"/>
        <v>0.78608159067535144</v>
      </c>
      <c r="MC18" s="245">
        <f t="shared" si="428"/>
        <v>0.80538999740865513</v>
      </c>
      <c r="MD18" s="245">
        <f t="shared" si="428"/>
        <v>0.75041276829939463</v>
      </c>
      <c r="ME18" s="245">
        <f t="shared" si="428"/>
        <v>0.7453598176489743</v>
      </c>
      <c r="MF18" s="245">
        <f t="shared" si="428"/>
        <v>0.7677880321524263</v>
      </c>
      <c r="MG18" s="245">
        <f t="shared" si="428"/>
        <v>0.84904935663529868</v>
      </c>
      <c r="MH18" s="245">
        <f t="shared" si="428"/>
        <v>0.84341342170671085</v>
      </c>
      <c r="MI18" s="245">
        <f t="shared" si="429"/>
        <v>0.75583530028848678</v>
      </c>
      <c r="MJ18" s="245">
        <f t="shared" si="429"/>
        <v>0.80518763796909487</v>
      </c>
      <c r="MK18" s="245">
        <f t="shared" si="429"/>
        <v>0.88291354663036081</v>
      </c>
      <c r="ML18" s="245">
        <f t="shared" si="429"/>
        <v>0.75817538012913976</v>
      </c>
      <c r="MM18" s="245">
        <f t="shared" si="429"/>
        <v>0.73613921489275602</v>
      </c>
      <c r="MN18" s="245">
        <f t="shared" si="429"/>
        <v>0.81668978270920023</v>
      </c>
      <c r="MO18" s="245">
        <f t="shared" si="429"/>
        <v>0.87134842329270656</v>
      </c>
      <c r="MP18" s="245">
        <f t="shared" si="429"/>
        <v>0.74945054945054945</v>
      </c>
      <c r="MQ18" s="245">
        <f t="shared" si="429"/>
        <v>0.79167838065785778</v>
      </c>
      <c r="MR18" s="245">
        <f t="shared" si="429"/>
        <v>0.78853465925709276</v>
      </c>
      <c r="MS18" s="245">
        <f t="shared" si="429"/>
        <v>0.80824427480916028</v>
      </c>
      <c r="MT18" s="245">
        <f t="shared" si="429"/>
        <v>0.77518528685149601</v>
      </c>
      <c r="MU18" s="701">
        <f t="shared" si="430"/>
        <v>0.8029530201342282</v>
      </c>
      <c r="MV18" s="701">
        <f t="shared" si="430"/>
        <v>0.80376193149915776</v>
      </c>
      <c r="MW18" s="701">
        <f t="shared" si="430"/>
        <v>0.8103843217103589</v>
      </c>
      <c r="MX18" s="701">
        <f t="shared" si="430"/>
        <v>0.79752969121140138</v>
      </c>
      <c r="MY18" s="701">
        <f t="shared" si="430"/>
        <v>0.77758670106047578</v>
      </c>
      <c r="MZ18" s="701">
        <f t="shared" si="430"/>
        <v>0.79762889440308793</v>
      </c>
      <c r="NA18" s="701">
        <f t="shared" si="430"/>
        <v>0.79673721340388004</v>
      </c>
      <c r="NB18" s="701">
        <f t="shared" si="430"/>
        <v>0.82875511396843948</v>
      </c>
      <c r="NC18" s="701">
        <f t="shared" si="430"/>
        <v>0.79397373165078544</v>
      </c>
      <c r="ND18" s="701">
        <f t="shared" si="430"/>
        <v>0.87698686938493431</v>
      </c>
      <c r="NE18" s="701">
        <f t="shared" si="430"/>
        <v>0.81928094177537381</v>
      </c>
      <c r="NF18" s="701">
        <f t="shared" si="430"/>
        <v>0.81280627245998038</v>
      </c>
      <c r="NG18" s="804">
        <f t="shared" si="431"/>
        <v>0.80508191240387827</v>
      </c>
      <c r="NH18" s="804">
        <f t="shared" si="431"/>
        <v>0.80260006842285325</v>
      </c>
      <c r="NI18" s="804">
        <f t="shared" si="431"/>
        <v>0.82493040519641203</v>
      </c>
      <c r="NJ18" s="804">
        <f t="shared" si="431"/>
        <v>0.79093333333333338</v>
      </c>
      <c r="NK18" s="804">
        <f t="shared" si="431"/>
        <v>0.82323381613952118</v>
      </c>
      <c r="NL18" s="804">
        <f t="shared" si="431"/>
        <v>0.80509841884478861</v>
      </c>
      <c r="NM18" s="804">
        <f t="shared" si="431"/>
        <v>0.78941141674060933</v>
      </c>
      <c r="NN18" s="804">
        <f t="shared" si="431"/>
        <v>0.72947430596574125</v>
      </c>
      <c r="NO18" s="804">
        <f t="shared" si="431"/>
        <v>0.77548428072403941</v>
      </c>
      <c r="NP18" s="804">
        <f t="shared" si="431"/>
        <v>0.78251445086705207</v>
      </c>
      <c r="NQ18" s="804">
        <f t="shared" si="431"/>
        <v>0.82499059089198346</v>
      </c>
      <c r="NR18" s="804">
        <f t="shared" si="431"/>
        <v>0.82329182093571185</v>
      </c>
      <c r="NS18" s="857">
        <f t="shared" si="432"/>
        <v>0.82967786154900613</v>
      </c>
      <c r="NT18" s="857">
        <f t="shared" si="432"/>
        <v>0.83506070476754513</v>
      </c>
      <c r="NU18" s="857">
        <f t="shared" si="432"/>
        <v>0.8337604099935938</v>
      </c>
      <c r="NV18" s="857">
        <f t="shared" si="432"/>
        <v>0.86089164785553052</v>
      </c>
      <c r="NW18" s="857">
        <f t="shared" si="432"/>
        <v>0.86542515811665499</v>
      </c>
      <c r="NX18" s="857">
        <f t="shared" si="432"/>
        <v>0.8438177874186551</v>
      </c>
      <c r="NY18" s="857">
        <f t="shared" si="432"/>
        <v>0.76860313315926898</v>
      </c>
      <c r="NZ18" s="857">
        <f t="shared" si="432"/>
        <v>0.76763080922976923</v>
      </c>
      <c r="OA18" s="857">
        <f t="shared" si="432"/>
        <v>0.76278893520272828</v>
      </c>
      <c r="OB18" s="857">
        <f t="shared" si="432"/>
        <v>0.7916473317865429</v>
      </c>
      <c r="OC18" s="857">
        <f t="shared" si="432"/>
        <v>0.8</v>
      </c>
      <c r="OD18" s="857">
        <f t="shared" si="432"/>
        <v>0.80472003701989825</v>
      </c>
      <c r="OE18" s="1044">
        <f t="shared" si="433"/>
        <v>0.82594339622641511</v>
      </c>
      <c r="OF18" s="1044">
        <f t="shared" si="433"/>
        <v>0.79422066549912429</v>
      </c>
      <c r="OG18" s="1044">
        <f t="shared" si="433"/>
        <v>0.85079539221064182</v>
      </c>
      <c r="OH18" s="1044">
        <f t="shared" si="433"/>
        <v>0.89111214518380644</v>
      </c>
      <c r="OI18" s="1044">
        <f t="shared" si="433"/>
        <v>0.80172879524581309</v>
      </c>
      <c r="OJ18" s="1044">
        <f t="shared" si="433"/>
        <v>0.77765785213167837</v>
      </c>
      <c r="OK18" s="1044">
        <f t="shared" si="433"/>
        <v>0.79259753251083698</v>
      </c>
      <c r="OL18" s="1044">
        <f t="shared" si="433"/>
        <v>0.7621097954790097</v>
      </c>
      <c r="OM18" s="1044">
        <f t="shared" si="433"/>
        <v>0.7777305567360816</v>
      </c>
      <c r="ON18" s="1044">
        <f t="shared" si="433"/>
        <v>0.79731485491554788</v>
      </c>
      <c r="OO18" s="1044">
        <f t="shared" si="433"/>
        <v>0.79640718562874246</v>
      </c>
      <c r="OP18" s="1044">
        <f t="shared" si="433"/>
        <v>0.80861678004535142</v>
      </c>
      <c r="OQ18" s="1066">
        <f t="shared" si="434"/>
        <v>0.77584708948740222</v>
      </c>
      <c r="OR18" s="1066">
        <f t="shared" si="434"/>
        <v>0.76638065522620902</v>
      </c>
      <c r="OS18" s="1066">
        <f t="shared" si="434"/>
        <v>0.76890975482524782</v>
      </c>
      <c r="OT18" s="1066">
        <f t="shared" si="434"/>
        <v>0.81371428571428572</v>
      </c>
      <c r="OU18" s="1066">
        <f t="shared" si="434"/>
        <v>0.82686084142394822</v>
      </c>
      <c r="OV18" s="1066">
        <f t="shared" si="434"/>
        <v>0.75950782997762867</v>
      </c>
      <c r="OW18" s="1066">
        <f t="shared" si="434"/>
        <v>0.77517282837391044</v>
      </c>
      <c r="OX18" s="1066">
        <f t="shared" si="434"/>
        <v>0.78801369863013704</v>
      </c>
      <c r="OY18" s="1066">
        <f t="shared" si="434"/>
        <v>0.68885619713129831</v>
      </c>
      <c r="OZ18" s="1066">
        <f t="shared" si="434"/>
        <v>0.79246047831374133</v>
      </c>
      <c r="PA18" s="1066">
        <f t="shared" si="434"/>
        <v>0.82793620106331556</v>
      </c>
      <c r="PB18" s="1066">
        <f t="shared" si="434"/>
        <v>0.81026673376950176</v>
      </c>
      <c r="PC18" s="1124">
        <f t="shared" si="435"/>
        <v>0.8387372013651877</v>
      </c>
      <c r="PD18" s="1124">
        <f t="shared" si="436"/>
        <v>0.84444444444444444</v>
      </c>
      <c r="PE18" s="1124">
        <f t="shared" si="436"/>
        <v>0.85041551246537395</v>
      </c>
      <c r="PF18" s="1124">
        <f t="shared" si="436"/>
        <v>0.85392720306513414</v>
      </c>
      <c r="PG18" s="1124">
        <f t="shared" si="436"/>
        <v>0.85248296007789681</v>
      </c>
      <c r="PH18" s="1124">
        <f t="shared" si="436"/>
        <v>0</v>
      </c>
      <c r="PI18" s="1124">
        <f t="shared" si="436"/>
        <v>0</v>
      </c>
      <c r="PJ18" s="1124">
        <f t="shared" si="436"/>
        <v>0</v>
      </c>
      <c r="PK18" s="1124">
        <f t="shared" si="436"/>
        <v>0</v>
      </c>
      <c r="PL18" s="1124">
        <f t="shared" si="436"/>
        <v>0</v>
      </c>
      <c r="PM18" s="1124">
        <f t="shared" si="436"/>
        <v>0</v>
      </c>
      <c r="PN18" s="1124">
        <f t="shared" si="436"/>
        <v>0</v>
      </c>
    </row>
    <row r="19" spans="1:430" ht="15.75" customHeight="1" x14ac:dyDescent="0.25">
      <c r="A19" s="677"/>
      <c r="B19" s="50">
        <v>2.7</v>
      </c>
      <c r="C19" s="10"/>
      <c r="D19" s="10"/>
      <c r="E19" s="1190" t="s">
        <v>20</v>
      </c>
      <c r="F19" s="1190"/>
      <c r="G19" s="1191"/>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8">AJ7/AJ13</f>
        <v>1.7881332972094283E-2</v>
      </c>
      <c r="AK19" s="93">
        <f t="shared" si="508"/>
        <v>2.0605112154407929E-2</v>
      </c>
      <c r="AL19" s="96">
        <f t="shared" si="508"/>
        <v>2.4009978172747116E-2</v>
      </c>
      <c r="AM19" s="93">
        <f t="shared" si="508"/>
        <v>8.9240030097817905E-2</v>
      </c>
      <c r="AN19" s="561">
        <f t="shared" si="508"/>
        <v>2.3567220139260846E-2</v>
      </c>
      <c r="AO19" s="559">
        <f t="shared" si="508"/>
        <v>1.5764425936942297E-2</v>
      </c>
      <c r="AP19" s="561">
        <f t="shared" si="508"/>
        <v>1.4973508408200876E-2</v>
      </c>
      <c r="AQ19" s="559">
        <f t="shared" si="508"/>
        <v>1.3006134969325154E-2</v>
      </c>
      <c r="AR19" s="561">
        <f t="shared" si="508"/>
        <v>1.1714285714285714E-2</v>
      </c>
      <c r="AS19" s="559">
        <f t="shared" si="508"/>
        <v>1.8234672304439745E-2</v>
      </c>
      <c r="AT19" s="561">
        <f t="shared" si="508"/>
        <v>2.8174037089871613E-2</v>
      </c>
      <c r="AU19" s="559">
        <f t="shared" si="508"/>
        <v>2.3225806451612905E-2</v>
      </c>
      <c r="AV19" s="120" t="s">
        <v>29</v>
      </c>
      <c r="AW19" s="138">
        <f t="shared" si="248"/>
        <v>2.5033045367583866E-2</v>
      </c>
      <c r="AX19" s="342">
        <f t="shared" ref="AX19:BH19" si="509">AX7/AX13</f>
        <v>1.7012351433232348E-2</v>
      </c>
      <c r="AY19" s="93">
        <f t="shared" si="509"/>
        <v>2.0692974013474495E-2</v>
      </c>
      <c r="AZ19" s="96">
        <f t="shared" si="509"/>
        <v>3.5356400075628666E-2</v>
      </c>
      <c r="BA19" s="93">
        <f t="shared" si="509"/>
        <v>0.28982229402261711</v>
      </c>
      <c r="BB19" s="561">
        <f t="shared" si="509"/>
        <v>0.13950598104707163</v>
      </c>
      <c r="BC19" s="559">
        <f t="shared" si="509"/>
        <v>7.3247815579103925E-2</v>
      </c>
      <c r="BD19" s="561">
        <f t="shared" si="509"/>
        <v>3.8233801387244123E-2</v>
      </c>
      <c r="BE19" s="559">
        <f t="shared" si="509"/>
        <v>3.4939759036144581E-2</v>
      </c>
      <c r="BF19" s="561">
        <f t="shared" si="509"/>
        <v>1.9662921348314606E-2</v>
      </c>
      <c r="BG19" s="559">
        <f t="shared" si="509"/>
        <v>1.1329916374426759E-2</v>
      </c>
      <c r="BH19" s="561">
        <f t="shared" si="509"/>
        <v>1.3869232946504387E-2</v>
      </c>
      <c r="BI19" s="559">
        <f t="shared" ref="BI19" si="510">BI7/BI13</f>
        <v>2.0665593129361247E-2</v>
      </c>
      <c r="BJ19" s="120" t="s">
        <v>29</v>
      </c>
      <c r="BK19" s="138">
        <f t="shared" si="249"/>
        <v>5.9528253366093652E-2</v>
      </c>
      <c r="BL19" s="342">
        <f t="shared" ref="BL19:BM19" si="511">BL7/BL13</f>
        <v>1.7495626093476629E-2</v>
      </c>
      <c r="BM19" s="93">
        <f t="shared" si="511"/>
        <v>1.9154030327214685E-2</v>
      </c>
      <c r="BN19" s="96">
        <f t="shared" ref="BN19:BO19" si="512">BN7/BN13</f>
        <v>2.0853080568720379E-2</v>
      </c>
      <c r="BO19" s="93">
        <f t="shared" si="512"/>
        <v>0.38479421387980023</v>
      </c>
      <c r="BP19" s="188">
        <f t="shared" ref="BP19:BQ19" si="513">BP7/BP13</f>
        <v>1.7473118279569891E-2</v>
      </c>
      <c r="BQ19" s="559">
        <f t="shared" si="513"/>
        <v>1.6853932584269662E-2</v>
      </c>
      <c r="BR19" s="561">
        <f t="shared" ref="BR19" si="514">BR7/BR13</f>
        <v>5.2189562087582485E-2</v>
      </c>
      <c r="BS19" s="559">
        <f t="shared" ref="BS19:BT19" si="515">BS7/BS13</f>
        <v>6.8947906026557718E-2</v>
      </c>
      <c r="BT19" s="561">
        <f t="shared" si="515"/>
        <v>3.0954631379962193E-2</v>
      </c>
      <c r="BU19" s="561">
        <f t="shared" ref="BU19:BV19" si="516">BU7/BU13</f>
        <v>3.3077853973376363E-2</v>
      </c>
      <c r="BV19" s="561">
        <f t="shared" si="516"/>
        <v>2.1670943826632448E-2</v>
      </c>
      <c r="BW19" s="561">
        <f t="shared" ref="BW19" si="517">BW7/BW13</f>
        <v>2.8977272727272727E-2</v>
      </c>
      <c r="BX19" s="120" t="s">
        <v>29</v>
      </c>
      <c r="BY19" s="138">
        <f t="shared" si="250"/>
        <v>5.9370180979536287E-2</v>
      </c>
      <c r="BZ19" s="561">
        <f t="shared" ref="BZ19:CA19" si="518">BZ7/BZ13</f>
        <v>4.3634190077704721E-2</v>
      </c>
      <c r="CA19" s="93">
        <f t="shared" si="518"/>
        <v>4.1104899704044726E-2</v>
      </c>
      <c r="CB19" s="96">
        <f t="shared" ref="CB19:CC19" si="519">CB7/CB13</f>
        <v>5.4513481828839389E-2</v>
      </c>
      <c r="CC19" s="93">
        <f t="shared" si="519"/>
        <v>0.11200200451014783</v>
      </c>
      <c r="CD19" s="188">
        <f t="shared" ref="CD19:CE19" si="520">CD7/CD13</f>
        <v>8.8586956521739132E-2</v>
      </c>
      <c r="CE19" s="559">
        <f t="shared" si="520"/>
        <v>4.738154613466334E-2</v>
      </c>
      <c r="CF19" s="561">
        <f t="shared" ref="CF19:CG19" si="521">CF7/CF13</f>
        <v>3.2319912352780061E-2</v>
      </c>
      <c r="CG19" s="559">
        <f t="shared" si="521"/>
        <v>2.4205748865355523E-2</v>
      </c>
      <c r="CH19" s="561">
        <f t="shared" ref="CH19:CI19" si="522">CH7/CH13</f>
        <v>3.1955922865013774E-2</v>
      </c>
      <c r="CI19" s="561">
        <f t="shared" si="522"/>
        <v>2.5769956002514142E-2</v>
      </c>
      <c r="CJ19" s="561">
        <f t="shared" ref="CJ19:CK19" si="523">CJ7/CJ13</f>
        <v>1.8756169792694965E-2</v>
      </c>
      <c r="CK19" s="561">
        <f t="shared" si="523"/>
        <v>2.0192887281494876E-2</v>
      </c>
      <c r="CL19" s="120" t="s">
        <v>29</v>
      </c>
      <c r="CM19" s="138">
        <f t="shared" si="251"/>
        <v>4.5035306328082704E-2</v>
      </c>
      <c r="CN19" s="561">
        <f t="shared" ref="CN19:CO19" si="524">CN7/CN13</f>
        <v>2.5691056910569107E-2</v>
      </c>
      <c r="CO19" s="93">
        <f t="shared" si="524"/>
        <v>3.4198113207547169E-2</v>
      </c>
      <c r="CP19" s="96">
        <f t="shared" ref="CP19:CQ19" si="525">CP7/CP13</f>
        <v>3.2881453706374388E-2</v>
      </c>
      <c r="CQ19" s="93">
        <f t="shared" si="525"/>
        <v>3.3825503355704695E-2</v>
      </c>
      <c r="CR19" s="188">
        <f t="shared" ref="CR19:CS19" si="526">CR7/CR13</f>
        <v>1.9096117122851686E-2</v>
      </c>
      <c r="CS19" s="559">
        <f t="shared" si="526"/>
        <v>2.2949713128585892E-2</v>
      </c>
      <c r="CT19" s="921">
        <f t="shared" ref="CT19:CU19" si="527">CT7/CT13</f>
        <v>5.7299164987042905E-2</v>
      </c>
      <c r="CU19" s="559">
        <f t="shared" si="527"/>
        <v>1.119724375538329E-2</v>
      </c>
      <c r="CV19" s="561">
        <f t="shared" ref="CV19:CW19" si="528">CV7/CV13</f>
        <v>1.8268176835951774E-2</v>
      </c>
      <c r="CW19" s="985">
        <f t="shared" si="528"/>
        <v>2.3829431438127092E-2</v>
      </c>
      <c r="CX19" s="561">
        <f t="shared" ref="CX19:CY19" si="529">CX7/CX13</f>
        <v>2.3384859294490686E-2</v>
      </c>
      <c r="CY19" s="93">
        <f t="shared" si="529"/>
        <v>7.3497622135754431E-3</v>
      </c>
      <c r="CZ19" s="120" t="s">
        <v>29</v>
      </c>
      <c r="DA19" s="138">
        <f t="shared" si="252"/>
        <v>2.5830882996350345E-2</v>
      </c>
      <c r="DB19" s="561">
        <f t="shared" ref="DB19:DC19" si="530">DB7/DB13</f>
        <v>9.2797171895713654E-3</v>
      </c>
      <c r="DC19" s="93">
        <f t="shared" si="530"/>
        <v>8.3022000830220016E-3</v>
      </c>
      <c r="DD19" s="96">
        <f t="shared" ref="DD19:DE19" si="531">DD7/DD13</f>
        <v>1.1035207566999475E-2</v>
      </c>
      <c r="DE19" s="93">
        <f t="shared" si="531"/>
        <v>1.3039934800325998E-2</v>
      </c>
      <c r="DF19" s="188">
        <f t="shared" ref="DF19:DG19" si="532">DF7/DF13</f>
        <v>1.2967581047381545E-2</v>
      </c>
      <c r="DG19" s="559">
        <f t="shared" si="532"/>
        <v>1.0808028821410191E-2</v>
      </c>
      <c r="DH19" s="921">
        <f t="shared" ref="DH19:DI19" si="533">DH7/DH13</f>
        <v>4.4491525423728813E-2</v>
      </c>
      <c r="DI19" s="559">
        <f t="shared" si="533"/>
        <v>1.5364061456245824E-2</v>
      </c>
      <c r="DJ19" s="561">
        <f t="shared" ref="DJ19:DK19" si="534">DJ7/DJ13</f>
        <v>1.6233766233766232E-2</v>
      </c>
      <c r="DK19" s="559">
        <f t="shared" si="534"/>
        <v>1.6216216216216217E-2</v>
      </c>
      <c r="DL19" s="561">
        <f t="shared" ref="DL19:DM19" si="535">DL7/DL13</f>
        <v>1.8284106891701828E-2</v>
      </c>
      <c r="DM19" s="559">
        <f t="shared" si="535"/>
        <v>1.786492374727669E-2</v>
      </c>
      <c r="DN19" s="120" t="s">
        <v>29</v>
      </c>
      <c r="DO19" s="138">
        <f t="shared" si="253"/>
        <v>1.6157272456470514E-2</v>
      </c>
      <c r="DP19" s="561">
        <f t="shared" ref="DP19:DQ19" si="536">DP7/DP13</f>
        <v>1.904340124003543E-2</v>
      </c>
      <c r="DQ19" s="93">
        <f t="shared" si="536"/>
        <v>1.5427215189873418E-2</v>
      </c>
      <c r="DR19" s="96">
        <f t="shared" ref="DR19:DS19" si="537">DR7/DR13</f>
        <v>3.4408602150537634E-2</v>
      </c>
      <c r="DS19" s="93">
        <f t="shared" si="537"/>
        <v>3.8268955650929901E-2</v>
      </c>
      <c r="DT19" s="188">
        <f t="shared" ref="DT19:DU19" si="538">DT7/DT13</f>
        <v>4.0459540459540456E-2</v>
      </c>
      <c r="DU19" s="559">
        <f t="shared" si="538"/>
        <v>7.5025693730729703E-2</v>
      </c>
      <c r="DV19" s="921">
        <f t="shared" ref="DV19:DW19" si="539">DV7/DV13</f>
        <v>0.11678267594740913</v>
      </c>
      <c r="DW19" s="559">
        <f t="shared" si="539"/>
        <v>7.6374442793462116E-2</v>
      </c>
      <c r="DX19" s="561">
        <f t="shared" ref="DX19:DY19" si="540">DX7/DX13</f>
        <v>4.723011363636364E-2</v>
      </c>
      <c r="DY19" s="559">
        <f t="shared" si="540"/>
        <v>2.9492725127801808E-2</v>
      </c>
      <c r="DZ19" s="561">
        <f t="shared" ref="DZ19:EA19" si="541">DZ7/DZ13</f>
        <v>1.544220870379036E-2</v>
      </c>
      <c r="EA19" s="559">
        <f t="shared" si="541"/>
        <v>1.7655713585090729E-2</v>
      </c>
      <c r="EB19" s="120" t="s">
        <v>29</v>
      </c>
      <c r="EC19" s="138">
        <f t="shared" si="254"/>
        <v>4.3800940684630363E-2</v>
      </c>
      <c r="ED19" s="561">
        <f t="shared" ref="ED19" si="542">ED7/ED13</f>
        <v>5.6170561705617059E-2</v>
      </c>
      <c r="EE19" s="93">
        <f t="shared" ref="EE19:EF19" si="543">EE7/EE13</f>
        <v>2.1225277375783887E-2</v>
      </c>
      <c r="EF19" s="96">
        <f t="shared" si="543"/>
        <v>1.7400761283306143E-2</v>
      </c>
      <c r="EG19" s="93">
        <f t="shared" ref="EG19:EH19" si="544">EG7/EG13</f>
        <v>3.0032848427968089E-2</v>
      </c>
      <c r="EH19" s="188">
        <f t="shared" si="544"/>
        <v>2.3809523809523808E-2</v>
      </c>
      <c r="EI19" s="559"/>
      <c r="EJ19" s="921"/>
      <c r="EK19" s="559"/>
      <c r="EL19" s="561"/>
      <c r="EM19" s="559"/>
      <c r="EN19" s="561"/>
      <c r="EO19" s="559"/>
      <c r="EP19" s="120" t="s">
        <v>29</v>
      </c>
      <c r="EQ19" s="138">
        <f t="shared" si="255"/>
        <v>2.9727794520439797E-2</v>
      </c>
      <c r="ER19" s="591">
        <f t="shared" si="256"/>
        <v>-6.2134550183805572E-3</v>
      </c>
      <c r="ES19" s="367">
        <f t="shared" si="257"/>
        <v>-0.26752375773582954</v>
      </c>
      <c r="ET19" s="591">
        <f t="shared" si="258"/>
        <v>3.6806225802421474E-3</v>
      </c>
      <c r="EU19" s="367">
        <f t="shared" si="259"/>
        <v>0.21635002043587745</v>
      </c>
      <c r="EV19" s="591">
        <f t="shared" si="260"/>
        <v>1.4663426062154171E-2</v>
      </c>
      <c r="EW19" s="367">
        <f t="shared" si="261"/>
        <v>0.70861858970131086</v>
      </c>
      <c r="EX19" s="591">
        <f t="shared" si="262"/>
        <v>0.25446589394698843</v>
      </c>
      <c r="EY19" s="367">
        <f t="shared" si="263"/>
        <v>7.1971663801370145</v>
      </c>
      <c r="EZ19" s="591">
        <f t="shared" si="264"/>
        <v>-0.15031631297554549</v>
      </c>
      <c r="FA19" s="367">
        <f t="shared" si="265"/>
        <v>-0.51864993161573392</v>
      </c>
      <c r="FB19" s="591">
        <f t="shared" si="266"/>
        <v>-6.62581654679677E-2</v>
      </c>
      <c r="FC19" s="367">
        <f t="shared" si="267"/>
        <v>-0.47494856471860586</v>
      </c>
      <c r="FD19" s="591">
        <f t="shared" si="268"/>
        <v>-3.5014014191859802E-2</v>
      </c>
      <c r="FE19" s="367">
        <f t="shared" si="269"/>
        <v>-0.47802127496957836</v>
      </c>
      <c r="FF19" s="591">
        <f t="shared" si="270"/>
        <v>-3.2940423510995423E-3</v>
      </c>
      <c r="FG19" s="367">
        <f t="shared" si="271"/>
        <v>-8.6155240430749527E-2</v>
      </c>
      <c r="FH19" s="591">
        <f t="shared" si="272"/>
        <v>-1.5276837687829975E-2</v>
      </c>
      <c r="FI19" s="367">
        <f t="shared" si="273"/>
        <v>-0.43723363037582341</v>
      </c>
      <c r="FJ19" s="591">
        <f t="shared" si="274"/>
        <v>-8.3330049738878469E-3</v>
      </c>
      <c r="FK19" s="100">
        <f t="shared" si="275"/>
        <v>-0.42379282438629623</v>
      </c>
      <c r="FL19" s="591">
        <f t="shared" si="276"/>
        <v>2.5393165720776281E-3</v>
      </c>
      <c r="FM19" s="367">
        <f t="shared" si="277"/>
        <v>0.22412491744504209</v>
      </c>
      <c r="FN19" s="591">
        <f t="shared" si="278"/>
        <v>6.7963601828568594E-3</v>
      </c>
      <c r="FO19" s="367">
        <f t="shared" si="279"/>
        <v>0.49003143930680171</v>
      </c>
      <c r="FP19" s="591">
        <f t="shared" si="280"/>
        <v>-3.1699670358846174E-3</v>
      </c>
      <c r="FQ19" s="367">
        <f t="shared" si="281"/>
        <v>-0.15339346981436472</v>
      </c>
      <c r="FR19" s="364">
        <f t="shared" si="282"/>
        <v>1.6584042337380554E-3</v>
      </c>
      <c r="FS19" s="370">
        <f t="shared" si="283"/>
        <v>9.4789647702656576E-2</v>
      </c>
      <c r="FT19" s="364">
        <f t="shared" si="284"/>
        <v>1.6990502415056945E-3</v>
      </c>
      <c r="FU19" s="370">
        <f t="shared" si="285"/>
        <v>8.8704581358609799E-2</v>
      </c>
      <c r="FV19" s="364">
        <f t="shared" si="286"/>
        <v>0.36394113331107986</v>
      </c>
      <c r="FW19" s="370">
        <f t="shared" si="287"/>
        <v>17.452631620144967</v>
      </c>
      <c r="FX19" s="364">
        <f t="shared" si="288"/>
        <v>-0.36732109560023035</v>
      </c>
      <c r="FY19" s="370">
        <f t="shared" si="289"/>
        <v>-0.95459100566146238</v>
      </c>
      <c r="FZ19" s="364">
        <f t="shared" si="290"/>
        <v>-6.1918569530022838E-4</v>
      </c>
      <c r="GA19" s="370">
        <f t="shared" si="291"/>
        <v>-3.5436473638720767E-2</v>
      </c>
      <c r="GB19" s="364">
        <f t="shared" si="292"/>
        <v>3.5335629503312822E-2</v>
      </c>
      <c r="GC19" s="370">
        <f t="shared" si="293"/>
        <v>2.0965806838632277</v>
      </c>
      <c r="GD19" s="364">
        <f t="shared" si="294"/>
        <v>1.6758343938975233E-2</v>
      </c>
      <c r="GE19" s="370">
        <f t="shared" si="295"/>
        <v>0.32110527984220361</v>
      </c>
      <c r="GF19" s="364">
        <f t="shared" si="296"/>
        <v>-3.7993274646595521E-2</v>
      </c>
      <c r="GG19" s="370">
        <f t="shared" si="297"/>
        <v>-0.55104319820765946</v>
      </c>
      <c r="GH19" s="364">
        <f t="shared" si="298"/>
        <v>2.1232225934141695E-3</v>
      </c>
      <c r="GI19" s="370">
        <f t="shared" si="299"/>
        <v>6.8591435231517298E-2</v>
      </c>
      <c r="GJ19" s="364">
        <f t="shared" si="300"/>
        <v>-1.1406910146743915E-2</v>
      </c>
      <c r="GK19" s="370">
        <f t="shared" si="301"/>
        <v>-0.34485036894851417</v>
      </c>
      <c r="GL19" s="364">
        <f t="shared" si="302"/>
        <v>7.3063289006402785E-3</v>
      </c>
      <c r="GM19" s="370">
        <f t="shared" si="303"/>
        <v>0.3371486244019139</v>
      </c>
      <c r="GN19" s="364">
        <f t="shared" si="304"/>
        <v>1.4656917350431994E-2</v>
      </c>
      <c r="GO19" s="370">
        <f t="shared" si="305"/>
        <v>0.50580734385804527</v>
      </c>
      <c r="GP19" s="364">
        <f t="shared" si="306"/>
        <v>-2.5292903736599953E-3</v>
      </c>
      <c r="GQ19" s="370">
        <f t="shared" si="307"/>
        <v>-5.7965791714153045E-2</v>
      </c>
      <c r="GR19" s="364">
        <f t="shared" si="308"/>
        <v>1.3408582124794663E-2</v>
      </c>
      <c r="GS19" s="370">
        <f t="shared" si="309"/>
        <v>0.32620398593200456</v>
      </c>
      <c r="GT19" s="364">
        <f t="shared" si="310"/>
        <v>5.748852268130844E-2</v>
      </c>
      <c r="GU19" s="370">
        <f t="shared" si="311"/>
        <v>1.0545744053151849</v>
      </c>
      <c r="GV19" s="364">
        <f t="shared" si="312"/>
        <v>-2.3415047988408696E-2</v>
      </c>
      <c r="GW19" s="370">
        <f t="shared" si="313"/>
        <v>-0.20905918684952821</v>
      </c>
      <c r="GX19" s="364">
        <f t="shared" si="314"/>
        <v>-4.1205410387075793E-2</v>
      </c>
      <c r="GY19" s="370">
        <f t="shared" si="315"/>
        <v>-0.46514082890932185</v>
      </c>
      <c r="GZ19" s="364">
        <f t="shared" si="316"/>
        <v>-1.5061633781883278E-2</v>
      </c>
      <c r="HA19" s="370">
        <f t="shared" si="317"/>
        <v>-0.31787974455448392</v>
      </c>
      <c r="HB19" s="364">
        <f t="shared" si="318"/>
        <v>-8.1141634874245389E-3</v>
      </c>
      <c r="HC19" s="370">
        <f t="shared" si="319"/>
        <v>-0.25105771942870331</v>
      </c>
      <c r="HD19" s="364">
        <f t="shared" si="320"/>
        <v>7.7501739996582511E-3</v>
      </c>
      <c r="HE19" s="370">
        <f t="shared" si="321"/>
        <v>0.32017906336088148</v>
      </c>
      <c r="HF19" s="364">
        <f t="shared" si="322"/>
        <v>-6.1859668624996318E-3</v>
      </c>
      <c r="HG19" s="370">
        <f t="shared" si="323"/>
        <v>-0.19357810095580744</v>
      </c>
      <c r="HH19" s="364">
        <f t="shared" si="324"/>
        <v>-7.0137862098191769E-3</v>
      </c>
      <c r="HI19" s="370">
        <f t="shared" si="325"/>
        <v>-0.27216911853225145</v>
      </c>
      <c r="HJ19" s="364">
        <f t="shared" si="326"/>
        <v>1.4367174887999108E-3</v>
      </c>
      <c r="HK19" s="370">
        <f t="shared" si="327"/>
        <v>7.6599727166016304E-2</v>
      </c>
      <c r="HL19" s="364">
        <f t="shared" si="328"/>
        <v>5.4981696290742309E-3</v>
      </c>
      <c r="HM19" s="370">
        <f t="shared" si="329"/>
        <v>0.27228248998907911</v>
      </c>
      <c r="HN19" s="364">
        <f t="shared" si="330"/>
        <v>8.5070562969780626E-3</v>
      </c>
      <c r="HO19" s="370">
        <f t="shared" si="331"/>
        <v>0.33112909004060181</v>
      </c>
      <c r="HP19" s="364">
        <f t="shared" si="332"/>
        <v>-1.3166595011727816E-3</v>
      </c>
      <c r="HQ19" s="370">
        <f t="shared" si="333"/>
        <v>-3.8500939896362718E-2</v>
      </c>
      <c r="HR19" s="364">
        <f t="shared" si="334"/>
        <v>9.4404964933030716E-4</v>
      </c>
      <c r="HS19" s="370">
        <f t="shared" si="335"/>
        <v>2.8710702931826097E-2</v>
      </c>
      <c r="HT19" s="364">
        <f t="shared" si="336"/>
        <v>-1.4729386232853008E-2</v>
      </c>
      <c r="HU19" s="370">
        <f t="shared" si="337"/>
        <v>-0.43545209299505921</v>
      </c>
      <c r="HV19" s="364">
        <f t="shared" si="338"/>
        <v>3.8535960057342056E-3</v>
      </c>
      <c r="HW19" s="370">
        <f t="shared" si="339"/>
        <v>0.20179997750028122</v>
      </c>
      <c r="HX19" s="364">
        <f t="shared" si="340"/>
        <v>3.4349451858457017E-2</v>
      </c>
      <c r="HY19" s="370">
        <f t="shared" si="341"/>
        <v>1.4967268508324727</v>
      </c>
      <c r="HZ19" s="364">
        <f t="shared" si="342"/>
        <v>-4.6101921231659612E-2</v>
      </c>
      <c r="IA19" s="370">
        <f t="shared" si="343"/>
        <v>-0.80458277606810968</v>
      </c>
      <c r="IB19" s="364">
        <f t="shared" si="344"/>
        <v>7.0709330805684839E-3</v>
      </c>
      <c r="IC19" s="370">
        <f t="shared" si="345"/>
        <v>0.63148871588769306</v>
      </c>
      <c r="ID19" s="364">
        <f t="shared" si="346"/>
        <v>5.5612546021753181E-3</v>
      </c>
      <c r="IE19" s="370">
        <f t="shared" si="347"/>
        <v>0.30442307692307691</v>
      </c>
      <c r="IF19" s="364">
        <f t="shared" si="348"/>
        <v>-4.4457214363640557E-4</v>
      </c>
      <c r="IG19" s="370">
        <f t="shared" si="349"/>
        <v>-1.8656431010145299E-2</v>
      </c>
      <c r="IH19" s="364">
        <f t="shared" si="350"/>
        <v>-1.6035097080915245E-2</v>
      </c>
      <c r="II19" s="370">
        <f t="shared" si="351"/>
        <v>-0.68570423618896881</v>
      </c>
      <c r="IJ19" s="364">
        <f t="shared" si="352"/>
        <v>1.9299549759959223E-3</v>
      </c>
      <c r="IK19" s="370">
        <f t="shared" si="353"/>
        <v>0.26258740349873932</v>
      </c>
      <c r="IL19" s="364">
        <f t="shared" si="354"/>
        <v>-9.7751710654936375E-4</v>
      </c>
      <c r="IM19" s="370">
        <f t="shared" si="355"/>
        <v>-0.10533910533910525</v>
      </c>
      <c r="IN19" s="364">
        <f t="shared" si="356"/>
        <v>2.7330074839774735E-3</v>
      </c>
      <c r="IO19" s="370">
        <f t="shared" si="357"/>
        <v>0.24766253533376817</v>
      </c>
      <c r="IP19" s="364">
        <f t="shared" si="358"/>
        <v>2.0047272333265226E-3</v>
      </c>
      <c r="IQ19" s="370">
        <f t="shared" si="359"/>
        <v>0.18166647262001773</v>
      </c>
      <c r="IR19" s="364">
        <f t="shared" si="360"/>
        <v>-7.2353752944452274E-5</v>
      </c>
      <c r="IS19" s="370">
        <f t="shared" si="361"/>
        <v>-4.4780920257042958E-3</v>
      </c>
      <c r="IT19" s="364">
        <f t="shared" si="362"/>
        <v>-2.1595522259713548E-3</v>
      </c>
      <c r="IU19" s="370">
        <f t="shared" si="363"/>
        <v>-0.16653470050279101</v>
      </c>
      <c r="IV19" s="364">
        <f t="shared" si="364"/>
        <v>3.3683496602318619E-2</v>
      </c>
      <c r="IW19" s="370">
        <f t="shared" si="365"/>
        <v>3.1165254237288131</v>
      </c>
      <c r="IX19" s="364">
        <f t="shared" si="366"/>
        <v>-2.9127463967482989E-2</v>
      </c>
      <c r="IY19" s="370">
        <f t="shared" si="367"/>
        <v>-0.65467442822152244</v>
      </c>
      <c r="IZ19" s="364">
        <f t="shared" si="368"/>
        <v>8.6970477752040809E-4</v>
      </c>
      <c r="JA19" s="370">
        <f t="shared" si="369"/>
        <v>5.6606437041219607E-2</v>
      </c>
      <c r="JB19" s="364">
        <f t="shared" si="370"/>
        <v>-1.7550017550015118E-5</v>
      </c>
      <c r="JC19" s="370">
        <f t="shared" si="371"/>
        <v>-1.0810810810809313E-3</v>
      </c>
      <c r="JD19" s="364">
        <f t="shared" si="372"/>
        <v>2.0678906754856112E-3</v>
      </c>
      <c r="JE19" s="370">
        <f t="shared" si="373"/>
        <v>0.12751992498827935</v>
      </c>
      <c r="JF19" s="364">
        <f t="shared" si="374"/>
        <v>-4.1918314442513857E-4</v>
      </c>
      <c r="JG19" s="370">
        <f t="shared" si="375"/>
        <v>-2.2926093514328734E-2</v>
      </c>
      <c r="JH19" s="364">
        <f t="shared" si="376"/>
        <v>1.1784774927587408E-3</v>
      </c>
      <c r="JI19" s="370">
        <f t="shared" si="377"/>
        <v>6.596599624100756E-2</v>
      </c>
      <c r="JJ19" s="364">
        <f t="shared" si="378"/>
        <v>-3.6161860501620121E-3</v>
      </c>
      <c r="JK19" s="370">
        <f t="shared" si="379"/>
        <v>-0.18989181630850752</v>
      </c>
      <c r="JL19" s="364">
        <f t="shared" si="380"/>
        <v>1.8981386960664218E-2</v>
      </c>
      <c r="JM19" s="370">
        <f t="shared" si="381"/>
        <v>1.2303832368348497</v>
      </c>
      <c r="JN19" s="364">
        <f t="shared" si="382"/>
        <v>3.8603535003922662E-3</v>
      </c>
      <c r="JO19" s="370">
        <f t="shared" si="383"/>
        <v>0.11219152360515024</v>
      </c>
      <c r="JP19" s="364">
        <f t="shared" si="384"/>
        <v>2.1905848086105559E-3</v>
      </c>
      <c r="JQ19" s="370">
        <f t="shared" si="385"/>
        <v>5.7241823596963684E-2</v>
      </c>
      <c r="JR19" s="364">
        <f t="shared" si="386"/>
        <v>3.4566153271189247E-2</v>
      </c>
      <c r="JS19" s="370">
        <f t="shared" si="387"/>
        <v>0.85433875122124536</v>
      </c>
      <c r="JT19" s="364">
        <f t="shared" si="388"/>
        <v>4.1756982216679422E-2</v>
      </c>
      <c r="JU19" s="370">
        <f t="shared" si="389"/>
        <v>0.55656909173738467</v>
      </c>
      <c r="JV19" s="364">
        <f t="shared" si="390"/>
        <v>-4.040823315394701E-2</v>
      </c>
      <c r="JW19" s="370">
        <f t="shared" si="391"/>
        <v>-0.34601222164273832</v>
      </c>
      <c r="JX19" s="364">
        <f t="shared" si="392"/>
        <v>-2.9144329157098477E-2</v>
      </c>
      <c r="JY19" s="370">
        <f t="shared" si="393"/>
        <v>-0.38159792845772905</v>
      </c>
      <c r="JZ19" s="364">
        <f t="shared" si="394"/>
        <v>-1.7737388508561831E-2</v>
      </c>
      <c r="KA19" s="370">
        <f t="shared" si="395"/>
        <v>-0.37555252661736926</v>
      </c>
      <c r="KB19" s="364">
        <f t="shared" si="396"/>
        <v>-1.4050516424011448E-2</v>
      </c>
      <c r="KC19" s="370">
        <f t="shared" si="397"/>
        <v>-0.47640617688348152</v>
      </c>
      <c r="KD19" s="364">
        <f t="shared" si="398"/>
        <v>2.2135048813003693E-3</v>
      </c>
      <c r="KE19" s="370">
        <f t="shared" si="399"/>
        <v>0.1433412100405724</v>
      </c>
      <c r="KF19" s="364">
        <f t="shared" si="400"/>
        <v>3.8514848120526329E-2</v>
      </c>
      <c r="KG19" s="375">
        <f t="shared" si="401"/>
        <v>2.1814382032709219</v>
      </c>
      <c r="KH19" s="364">
        <f t="shared" si="402"/>
        <v>-3.4945284329833168E-2</v>
      </c>
      <c r="KI19" s="370">
        <f t="shared" si="403"/>
        <v>-0.62212809109827072</v>
      </c>
      <c r="KJ19" s="364">
        <f t="shared" si="404"/>
        <v>-3.8245160924777442E-3</v>
      </c>
      <c r="KK19" s="370">
        <f t="shared" si="405"/>
        <v>-0.18018686044787191</v>
      </c>
      <c r="KL19" s="364">
        <f t="shared" si="406"/>
        <v>1.2632087144661946E-2</v>
      </c>
      <c r="KM19" s="370">
        <f t="shared" si="407"/>
        <v>0.7259502580947913</v>
      </c>
      <c r="KN19" s="364">
        <f t="shared" si="408"/>
        <v>-6.2233246184442807E-3</v>
      </c>
      <c r="KO19" s="370">
        <f t="shared" si="409"/>
        <v>-0.20721726190476192</v>
      </c>
      <c r="KP19" s="364">
        <f t="shared" si="410"/>
        <v>-2.3809523809523808E-2</v>
      </c>
      <c r="KQ19" s="370">
        <f t="shared" si="411"/>
        <v>-1</v>
      </c>
      <c r="KR19" s="364">
        <f t="shared" si="412"/>
        <v>0</v>
      </c>
      <c r="KS19" s="370" t="e">
        <f t="shared" si="413"/>
        <v>#DIV/0!</v>
      </c>
      <c r="KT19" s="364">
        <f t="shared" si="414"/>
        <v>0</v>
      </c>
      <c r="KU19" s="370" t="e">
        <f t="shared" si="415"/>
        <v>#DIV/0!</v>
      </c>
      <c r="KV19" s="364">
        <f t="shared" si="416"/>
        <v>0</v>
      </c>
      <c r="KW19" s="370" t="e">
        <f t="shared" si="417"/>
        <v>#DIV/0!</v>
      </c>
      <c r="KX19" s="364">
        <f t="shared" si="418"/>
        <v>0</v>
      </c>
      <c r="KY19" s="370" t="e">
        <f t="shared" si="419"/>
        <v>#DIV/0!</v>
      </c>
      <c r="KZ19" s="364">
        <f t="shared" si="420"/>
        <v>0</v>
      </c>
      <c r="LA19" s="370" t="e">
        <f t="shared" si="421"/>
        <v>#DIV/0!</v>
      </c>
      <c r="LB19" s="364">
        <f t="shared" si="422"/>
        <v>0</v>
      </c>
      <c r="LC19" s="370" t="e">
        <f t="shared" si="423"/>
        <v>#DIV/0!</v>
      </c>
      <c r="LD19" s="561">
        <f t="shared" si="424"/>
        <v>4.0459540459540456E-2</v>
      </c>
      <c r="LE19" s="950">
        <f t="shared" si="425"/>
        <v>2.3809523809523808E-2</v>
      </c>
      <c r="LF19" s="591">
        <f>(LE19-LD19)*100</f>
        <v>-1.6650016650016648</v>
      </c>
      <c r="LG19" s="100">
        <f>IF(ISERROR((LF19/LD19)/100),0,(LF19/LD19)/100)</f>
        <v>-0.41152263374485593</v>
      </c>
      <c r="LH19" s="614"/>
      <c r="LI19" s="614"/>
      <c r="LJ19" s="614"/>
      <c r="LK19" t="str">
        <f t="shared" si="427"/>
        <v xml:space="preserve">Calls Abandoned </v>
      </c>
      <c r="LL19" s="244" t="e">
        <f>#REF!</f>
        <v>#REF!</v>
      </c>
      <c r="LM19" s="244" t="e">
        <f>#REF!</f>
        <v>#REF!</v>
      </c>
      <c r="LN19" s="244" t="e">
        <f>#REF!</f>
        <v>#REF!</v>
      </c>
      <c r="LO19" s="244" t="e">
        <f>#REF!</f>
        <v>#REF!</v>
      </c>
      <c r="LP19" s="244" t="e">
        <f>#REF!</f>
        <v>#REF!</v>
      </c>
      <c r="LQ19" s="244" t="e">
        <f>#REF!</f>
        <v>#REF!</v>
      </c>
      <c r="LR19" s="244" t="e">
        <f>#REF!</f>
        <v>#REF!</v>
      </c>
      <c r="LS19" s="244" t="e">
        <f>#REF!</f>
        <v>#REF!</v>
      </c>
      <c r="LT19" s="244" t="e">
        <f>#REF!</f>
        <v>#REF!</v>
      </c>
      <c r="LU19" s="244" t="e">
        <f>#REF!</f>
        <v>#REF!</v>
      </c>
      <c r="LV19" s="244" t="e">
        <f>#REF!</f>
        <v>#REF!</v>
      </c>
      <c r="LW19" s="245">
        <f t="shared" si="428"/>
        <v>1.7881332972094283E-2</v>
      </c>
      <c r="LX19" s="245">
        <f t="shared" si="428"/>
        <v>2.0605112154407929E-2</v>
      </c>
      <c r="LY19" s="245">
        <f t="shared" si="428"/>
        <v>2.4009978172747116E-2</v>
      </c>
      <c r="LZ19" s="245">
        <f t="shared" si="428"/>
        <v>8.9240030097817905E-2</v>
      </c>
      <c r="MA19" s="245">
        <f t="shared" si="428"/>
        <v>2.3567220139260846E-2</v>
      </c>
      <c r="MB19" s="245">
        <f t="shared" si="428"/>
        <v>1.5764425936942297E-2</v>
      </c>
      <c r="MC19" s="245">
        <f t="shared" si="428"/>
        <v>1.4973508408200876E-2</v>
      </c>
      <c r="MD19" s="245">
        <f t="shared" si="428"/>
        <v>1.3006134969325154E-2</v>
      </c>
      <c r="ME19" s="245">
        <f t="shared" si="428"/>
        <v>1.1714285714285714E-2</v>
      </c>
      <c r="MF19" s="245">
        <f t="shared" si="428"/>
        <v>1.8234672304439745E-2</v>
      </c>
      <c r="MG19" s="245">
        <f t="shared" si="428"/>
        <v>2.8174037089871613E-2</v>
      </c>
      <c r="MH19" s="245">
        <f t="shared" si="428"/>
        <v>2.3225806451612905E-2</v>
      </c>
      <c r="MI19" s="245">
        <f t="shared" si="429"/>
        <v>1.7012351433232348E-2</v>
      </c>
      <c r="MJ19" s="245">
        <f t="shared" si="429"/>
        <v>2.0692974013474495E-2</v>
      </c>
      <c r="MK19" s="245">
        <f t="shared" si="429"/>
        <v>3.5356400075628666E-2</v>
      </c>
      <c r="ML19" s="245">
        <f t="shared" si="429"/>
        <v>0.28982229402261711</v>
      </c>
      <c r="MM19" s="245">
        <f t="shared" si="429"/>
        <v>0.13950598104707163</v>
      </c>
      <c r="MN19" s="245">
        <f t="shared" si="429"/>
        <v>7.3247815579103925E-2</v>
      </c>
      <c r="MO19" s="245">
        <f t="shared" si="429"/>
        <v>3.8233801387244123E-2</v>
      </c>
      <c r="MP19" s="245">
        <f t="shared" si="429"/>
        <v>3.4939759036144581E-2</v>
      </c>
      <c r="MQ19" s="245">
        <f t="shared" si="429"/>
        <v>1.9662921348314606E-2</v>
      </c>
      <c r="MR19" s="245">
        <f t="shared" si="429"/>
        <v>1.1329916374426759E-2</v>
      </c>
      <c r="MS19" s="245">
        <f t="shared" si="429"/>
        <v>1.3869232946504387E-2</v>
      </c>
      <c r="MT19" s="245">
        <f t="shared" si="429"/>
        <v>2.0665593129361247E-2</v>
      </c>
      <c r="MU19" s="701">
        <f t="shared" si="430"/>
        <v>1.7495626093476629E-2</v>
      </c>
      <c r="MV19" s="701">
        <f t="shared" si="430"/>
        <v>1.9154030327214685E-2</v>
      </c>
      <c r="MW19" s="701">
        <f t="shared" si="430"/>
        <v>2.0853080568720379E-2</v>
      </c>
      <c r="MX19" s="701">
        <f t="shared" si="430"/>
        <v>0.38479421387980023</v>
      </c>
      <c r="MY19" s="701">
        <f t="shared" si="430"/>
        <v>1.7473118279569891E-2</v>
      </c>
      <c r="MZ19" s="701">
        <f t="shared" si="430"/>
        <v>1.6853932584269662E-2</v>
      </c>
      <c r="NA19" s="701">
        <f t="shared" si="430"/>
        <v>5.2189562087582485E-2</v>
      </c>
      <c r="NB19" s="701">
        <f t="shared" si="430"/>
        <v>6.8947906026557718E-2</v>
      </c>
      <c r="NC19" s="701">
        <f t="shared" si="430"/>
        <v>3.0954631379962193E-2</v>
      </c>
      <c r="ND19" s="701">
        <f t="shared" si="430"/>
        <v>3.3077853973376363E-2</v>
      </c>
      <c r="NE19" s="701">
        <f t="shared" si="430"/>
        <v>2.1670943826632448E-2</v>
      </c>
      <c r="NF19" s="701">
        <f t="shared" si="430"/>
        <v>2.8977272727272727E-2</v>
      </c>
      <c r="NG19" s="804">
        <f t="shared" si="431"/>
        <v>4.3634190077704721E-2</v>
      </c>
      <c r="NH19" s="804">
        <f t="shared" si="431"/>
        <v>4.1104899704044726E-2</v>
      </c>
      <c r="NI19" s="804">
        <f t="shared" si="431"/>
        <v>5.4513481828839389E-2</v>
      </c>
      <c r="NJ19" s="804">
        <f t="shared" si="431"/>
        <v>0.11200200451014783</v>
      </c>
      <c r="NK19" s="804">
        <f t="shared" si="431"/>
        <v>8.8586956521739132E-2</v>
      </c>
      <c r="NL19" s="804">
        <f t="shared" si="431"/>
        <v>4.738154613466334E-2</v>
      </c>
      <c r="NM19" s="804">
        <f t="shared" si="431"/>
        <v>3.2319912352780061E-2</v>
      </c>
      <c r="NN19" s="804">
        <f t="shared" si="431"/>
        <v>2.4205748865355523E-2</v>
      </c>
      <c r="NO19" s="804">
        <f t="shared" si="431"/>
        <v>3.1955922865013774E-2</v>
      </c>
      <c r="NP19" s="804">
        <f t="shared" si="431"/>
        <v>2.5769956002514142E-2</v>
      </c>
      <c r="NQ19" s="804">
        <f t="shared" si="431"/>
        <v>1.8756169792694965E-2</v>
      </c>
      <c r="NR19" s="804">
        <f t="shared" si="431"/>
        <v>2.0192887281494876E-2</v>
      </c>
      <c r="NS19" s="857">
        <f t="shared" si="432"/>
        <v>2.5691056910569107E-2</v>
      </c>
      <c r="NT19" s="857">
        <f t="shared" si="432"/>
        <v>3.4198113207547169E-2</v>
      </c>
      <c r="NU19" s="857">
        <f t="shared" si="432"/>
        <v>3.2881453706374388E-2</v>
      </c>
      <c r="NV19" s="857">
        <f t="shared" si="432"/>
        <v>3.3825503355704695E-2</v>
      </c>
      <c r="NW19" s="857">
        <f t="shared" si="432"/>
        <v>1.9096117122851686E-2</v>
      </c>
      <c r="NX19" s="857">
        <f t="shared" si="432"/>
        <v>2.2949713128585892E-2</v>
      </c>
      <c r="NY19" s="857">
        <f t="shared" si="432"/>
        <v>5.7299164987042905E-2</v>
      </c>
      <c r="NZ19" s="857">
        <f t="shared" si="432"/>
        <v>1.119724375538329E-2</v>
      </c>
      <c r="OA19" s="857">
        <f t="shared" si="432"/>
        <v>1.8268176835951774E-2</v>
      </c>
      <c r="OB19" s="857">
        <f t="shared" si="432"/>
        <v>2.3829431438127092E-2</v>
      </c>
      <c r="OC19" s="857">
        <f t="shared" si="432"/>
        <v>2.3384859294490686E-2</v>
      </c>
      <c r="OD19" s="857">
        <f t="shared" si="432"/>
        <v>7.3497622135754431E-3</v>
      </c>
      <c r="OE19" s="1044">
        <f t="shared" si="433"/>
        <v>9.2797171895713654E-3</v>
      </c>
      <c r="OF19" s="1044">
        <f t="shared" si="433"/>
        <v>8.3022000830220016E-3</v>
      </c>
      <c r="OG19" s="1044">
        <f t="shared" si="433"/>
        <v>1.1035207566999475E-2</v>
      </c>
      <c r="OH19" s="1044">
        <f t="shared" si="433"/>
        <v>1.3039934800325998E-2</v>
      </c>
      <c r="OI19" s="1044">
        <f t="shared" si="433"/>
        <v>1.2967581047381545E-2</v>
      </c>
      <c r="OJ19" s="1044">
        <f t="shared" si="433"/>
        <v>1.0808028821410191E-2</v>
      </c>
      <c r="OK19" s="1044">
        <f t="shared" si="433"/>
        <v>4.4491525423728813E-2</v>
      </c>
      <c r="OL19" s="1044">
        <f t="shared" si="433"/>
        <v>1.5364061456245824E-2</v>
      </c>
      <c r="OM19" s="1044">
        <f t="shared" si="433"/>
        <v>1.6233766233766232E-2</v>
      </c>
      <c r="ON19" s="1044">
        <f t="shared" si="433"/>
        <v>1.6216216216216217E-2</v>
      </c>
      <c r="OO19" s="1044">
        <f t="shared" si="433"/>
        <v>1.8284106891701828E-2</v>
      </c>
      <c r="OP19" s="1044">
        <f t="shared" si="433"/>
        <v>1.786492374727669E-2</v>
      </c>
      <c r="OQ19" s="1066">
        <f t="shared" si="434"/>
        <v>1.904340124003543E-2</v>
      </c>
      <c r="OR19" s="1066">
        <f t="shared" si="434"/>
        <v>1.5427215189873418E-2</v>
      </c>
      <c r="OS19" s="1066">
        <f t="shared" si="434"/>
        <v>3.4408602150537634E-2</v>
      </c>
      <c r="OT19" s="1066">
        <f t="shared" si="434"/>
        <v>3.8268955650929901E-2</v>
      </c>
      <c r="OU19" s="1066">
        <f t="shared" si="434"/>
        <v>4.0459540459540456E-2</v>
      </c>
      <c r="OV19" s="1066">
        <f t="shared" si="434"/>
        <v>7.5025693730729703E-2</v>
      </c>
      <c r="OW19" s="1066">
        <f t="shared" si="434"/>
        <v>0.11678267594740913</v>
      </c>
      <c r="OX19" s="1066">
        <f t="shared" si="434"/>
        <v>7.6374442793462116E-2</v>
      </c>
      <c r="OY19" s="1066">
        <f t="shared" si="434"/>
        <v>4.723011363636364E-2</v>
      </c>
      <c r="OZ19" s="1066">
        <f t="shared" si="434"/>
        <v>2.9492725127801808E-2</v>
      </c>
      <c r="PA19" s="1066">
        <f t="shared" si="434"/>
        <v>1.544220870379036E-2</v>
      </c>
      <c r="PB19" s="1066">
        <f t="shared" si="434"/>
        <v>1.7655713585090729E-2</v>
      </c>
      <c r="PC19" s="1124">
        <f t="shared" si="435"/>
        <v>5.6170561705617059E-2</v>
      </c>
      <c r="PD19" s="1124">
        <f t="shared" si="436"/>
        <v>2.1225277375783887E-2</v>
      </c>
      <c r="PE19" s="1124">
        <f t="shared" si="436"/>
        <v>1.7400761283306143E-2</v>
      </c>
      <c r="PF19" s="1124">
        <f t="shared" si="436"/>
        <v>3.0032848427968089E-2</v>
      </c>
      <c r="PG19" s="1124">
        <f t="shared" si="436"/>
        <v>2.3809523809523808E-2</v>
      </c>
      <c r="PH19" s="1124">
        <f t="shared" si="436"/>
        <v>0</v>
      </c>
      <c r="PI19" s="1124">
        <f t="shared" si="436"/>
        <v>0</v>
      </c>
      <c r="PJ19" s="1124">
        <f t="shared" si="436"/>
        <v>0</v>
      </c>
      <c r="PK19" s="1124">
        <f t="shared" si="436"/>
        <v>0</v>
      </c>
      <c r="PL19" s="1124">
        <f t="shared" si="436"/>
        <v>0</v>
      </c>
      <c r="PM19" s="1124">
        <f t="shared" si="436"/>
        <v>0</v>
      </c>
      <c r="PN19" s="1124">
        <f t="shared" si="436"/>
        <v>0</v>
      </c>
    </row>
    <row r="20" spans="1:430" s="1" customFormat="1" ht="15.75" thickBot="1" x14ac:dyDescent="0.3">
      <c r="A20" s="678"/>
      <c r="B20" s="51">
        <v>2.8</v>
      </c>
      <c r="C20" s="11"/>
      <c r="D20" s="11"/>
      <c r="E20" s="1192" t="s">
        <v>164</v>
      </c>
      <c r="F20" s="1192"/>
      <c r="G20" s="1193"/>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45">V13/V11</f>
        <v>3.1294214902309908E-2</v>
      </c>
      <c r="W20" s="182">
        <f t="shared" si="545"/>
        <v>2.5042221983263016E-2</v>
      </c>
      <c r="X20" s="180">
        <f t="shared" si="545"/>
        <v>2.7029568733787354E-2</v>
      </c>
      <c r="Y20" s="182">
        <f t="shared" si="545"/>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46">AJ13/AJ11</f>
        <v>3.3088597835928608E-2</v>
      </c>
      <c r="AK20" s="182">
        <f t="shared" si="546"/>
        <v>2.8423370326713077E-2</v>
      </c>
      <c r="AL20" s="180">
        <f t="shared" si="546"/>
        <v>2.8790735254511177E-2</v>
      </c>
      <c r="AM20" s="182">
        <f t="shared" si="546"/>
        <v>5.9614056178061668E-2</v>
      </c>
      <c r="AN20" s="562">
        <f t="shared" si="546"/>
        <v>3.3549871065707074E-2</v>
      </c>
      <c r="AO20" s="560">
        <f t="shared" si="546"/>
        <v>3.0259391932028874E-2</v>
      </c>
      <c r="AP20" s="562">
        <f t="shared" ref="AP20:AU20" si="547">AP13/AP11</f>
        <v>3.9101062871554675E-2</v>
      </c>
      <c r="AQ20" s="560">
        <f t="shared" si="547"/>
        <v>3.0752860204666888E-2</v>
      </c>
      <c r="AR20" s="562">
        <f t="shared" si="547"/>
        <v>3.1547447360830691E-2</v>
      </c>
      <c r="AS20" s="560">
        <f t="shared" si="547"/>
        <v>3.3993316324697258E-2</v>
      </c>
      <c r="AT20" s="562">
        <f t="shared" si="547"/>
        <v>5.0249545263120164E-2</v>
      </c>
      <c r="AU20" s="560">
        <f t="shared" si="547"/>
        <v>3.4464050659930981E-2</v>
      </c>
      <c r="AV20" s="181" t="s">
        <v>29</v>
      </c>
      <c r="AW20" s="179">
        <f t="shared" si="248"/>
        <v>3.6152858773145925E-2</v>
      </c>
      <c r="AX20" s="343">
        <f t="shared" ref="AX20:BC20" si="548">AX13/AX11</f>
        <v>3.8176496232172882E-2</v>
      </c>
      <c r="AY20" s="182">
        <f t="shared" si="548"/>
        <v>3.1051306381357262E-2</v>
      </c>
      <c r="AZ20" s="180">
        <f t="shared" si="548"/>
        <v>4.7770873225188769E-2</v>
      </c>
      <c r="BA20" s="182">
        <f t="shared" si="548"/>
        <v>0.1398541359770811</v>
      </c>
      <c r="BB20" s="562">
        <f t="shared" si="548"/>
        <v>5.8454944196732625E-2</v>
      </c>
      <c r="BC20" s="560">
        <f t="shared" si="548"/>
        <v>4.8991748182960815E-2</v>
      </c>
      <c r="BD20" s="562">
        <f t="shared" ref="BD20:BI20" si="549">BD13/BD11</f>
        <v>4.7952428854203852E-2</v>
      </c>
      <c r="BE20" s="560">
        <f t="shared" si="549"/>
        <v>3.788570385247398E-2</v>
      </c>
      <c r="BF20" s="562">
        <f t="shared" si="549"/>
        <v>3.5672967433386472E-2</v>
      </c>
      <c r="BG20" s="560">
        <f t="shared" si="549"/>
        <v>3.3561178760581234E-2</v>
      </c>
      <c r="BH20" s="562">
        <f t="shared" si="549"/>
        <v>3.1742181252976114E-2</v>
      </c>
      <c r="BI20" s="560">
        <f t="shared" si="549"/>
        <v>2.7356225633796614E-2</v>
      </c>
      <c r="BJ20" s="181" t="s">
        <v>29</v>
      </c>
      <c r="BK20" s="179">
        <f t="shared" si="249"/>
        <v>4.8205849165242648E-2</v>
      </c>
      <c r="BL20" s="343">
        <f t="shared" ref="BL20:BM20" si="550">BL13/BL11</f>
        <v>3.5147671170300612E-2</v>
      </c>
      <c r="BM20" s="182">
        <f t="shared" si="550"/>
        <v>3.2569705581645209E-2</v>
      </c>
      <c r="BN20" s="180">
        <f t="shared" ref="BN20:BO20" si="551">BN13/BN11</f>
        <v>3.6418554476806905E-2</v>
      </c>
      <c r="BO20" s="182">
        <f t="shared" si="551"/>
        <v>9.9605488850771876E-2</v>
      </c>
      <c r="BP20" s="189">
        <f t="shared" ref="BP20:BQ20" si="552">BP13/BP11</f>
        <v>3.1669277395627596E-2</v>
      </c>
      <c r="BQ20" s="560">
        <f t="shared" si="552"/>
        <v>3.3386476601331705E-2</v>
      </c>
      <c r="BR20" s="562">
        <f t="shared" ref="BR20" si="553">BR13/BR11</f>
        <v>3.5078243913388089E-2</v>
      </c>
      <c r="BS20" s="560">
        <f t="shared" ref="BS20:BT20" si="554">BS13/BS11</f>
        <v>3.3455216484981037E-2</v>
      </c>
      <c r="BT20" s="562">
        <f t="shared" si="554"/>
        <v>3.6025912778472988E-2</v>
      </c>
      <c r="BU20" s="562">
        <f t="shared" ref="BU20:BV20" si="555">BU13/BU11</f>
        <v>4.1667717183941376E-2</v>
      </c>
      <c r="BV20" s="562">
        <f t="shared" si="555"/>
        <v>2.9264995493841584E-2</v>
      </c>
      <c r="BW20" s="562">
        <f t="shared" ref="BW20" si="556">BW13/BW11</f>
        <v>2.9058728350421847E-2</v>
      </c>
      <c r="BX20" s="181" t="s">
        <v>29</v>
      </c>
      <c r="BY20" s="179">
        <f t="shared" si="250"/>
        <v>3.9445665690127564E-2</v>
      </c>
      <c r="BZ20" s="562">
        <f t="shared" ref="BZ20:CA20" si="557">BZ13/BZ11</f>
        <v>2.2514248033535866E-2</v>
      </c>
      <c r="CA20" s="182">
        <f t="shared" si="557"/>
        <v>2.5094693062443784E-2</v>
      </c>
      <c r="CB20" s="180">
        <f t="shared" ref="CB20:CC20" si="558">CB13/CB11</f>
        <v>2.8278977249181551E-2</v>
      </c>
      <c r="CC20" s="182">
        <f t="shared" si="558"/>
        <v>3.3058604265893562E-2</v>
      </c>
      <c r="CD20" s="189">
        <f t="shared" ref="CD20:CE20" si="559">CD13/CD11</f>
        <v>3.0543474652235982E-2</v>
      </c>
      <c r="CE20" s="560">
        <f t="shared" si="559"/>
        <v>2.4562716940039475E-2</v>
      </c>
      <c r="CF20" s="562">
        <f t="shared" ref="CF20:CG20" si="560">CF13/CF11</f>
        <v>2.9761079909029403E-2</v>
      </c>
      <c r="CG20" s="560">
        <f t="shared" si="560"/>
        <v>3.3436469864180147E-2</v>
      </c>
      <c r="CH20" s="562">
        <f t="shared" ref="CH20:CI20" si="561">CH13/CH11</f>
        <v>3.0764536879306401E-2</v>
      </c>
      <c r="CI20" s="562">
        <f t="shared" si="561"/>
        <v>2.6831715728849577E-2</v>
      </c>
      <c r="CJ20" s="562">
        <f t="shared" ref="CJ20:CK20" si="562">CJ13/CJ11</f>
        <v>2.5573919482967552E-2</v>
      </c>
      <c r="CK20" s="562">
        <f t="shared" si="562"/>
        <v>2.78127043202736E-2</v>
      </c>
      <c r="CL20" s="181" t="s">
        <v>29</v>
      </c>
      <c r="CM20" s="179">
        <f t="shared" si="251"/>
        <v>2.8186095032328076E-2</v>
      </c>
      <c r="CN20" s="562">
        <f t="shared" ref="CN20:CO20" si="563">CN13/CN11</f>
        <v>2.1091981617394884E-2</v>
      </c>
      <c r="CO20" s="182">
        <f t="shared" si="563"/>
        <v>2.9189542708638109E-2</v>
      </c>
      <c r="CP20" s="180">
        <f t="shared" ref="CP20:CQ20" si="564">CP13/CP11</f>
        <v>3.0140225508350067E-2</v>
      </c>
      <c r="CQ20" s="182">
        <f t="shared" si="564"/>
        <v>3.1262326588503857E-2</v>
      </c>
      <c r="CR20" s="189">
        <f t="shared" ref="CR20:CS20" si="565">CR13/CR11</f>
        <v>2.6490624578443277E-2</v>
      </c>
      <c r="CS20" s="560">
        <f t="shared" si="565"/>
        <v>2.139921856380405E-2</v>
      </c>
      <c r="CT20" s="922">
        <f t="shared" ref="CT20:CU20" si="566">CT13/CT11</f>
        <v>2.8310115180514683E-2</v>
      </c>
      <c r="CU20" s="560">
        <f t="shared" si="566"/>
        <v>2.9429409130467845E-2</v>
      </c>
      <c r="CV20" s="562">
        <f t="shared" ref="CV20:CW20" si="567">CV13/CV11</f>
        <v>2.305929533085076E-2</v>
      </c>
      <c r="CW20" s="986">
        <f t="shared" si="567"/>
        <v>2.0109627736489895E-2</v>
      </c>
      <c r="CX20" s="562">
        <f t="shared" ref="CX20:CY20" si="568">CX13/CX11</f>
        <v>2.1177833364111002E-2</v>
      </c>
      <c r="CY20" s="182">
        <f t="shared" si="568"/>
        <v>1.585310687996052E-2</v>
      </c>
      <c r="CZ20" s="181" t="s">
        <v>29</v>
      </c>
      <c r="DA20" s="179">
        <f t="shared" si="252"/>
        <v>2.4792775598960745E-2</v>
      </c>
      <c r="DB20" s="562">
        <f t="shared" ref="DB20:DC20" si="569">DB13/DB11</f>
        <v>1.8806146277413512E-2</v>
      </c>
      <c r="DC20" s="182">
        <f t="shared" si="569"/>
        <v>2.0001826650835691E-2</v>
      </c>
      <c r="DD20" s="180">
        <f t="shared" ref="DD20:DE20" si="570">DD13/DD11</f>
        <v>1.5798168641091841E-2</v>
      </c>
      <c r="DE20" s="182">
        <f t="shared" si="570"/>
        <v>1.9838960031043851E-2</v>
      </c>
      <c r="DF20" s="189">
        <f t="shared" ref="DF20:DG20" si="571">DF13/DF11</f>
        <v>1.6285983494704011E-2</v>
      </c>
      <c r="DG20" s="560">
        <f t="shared" si="571"/>
        <v>1.2895390047387075E-2</v>
      </c>
      <c r="DH20" s="922">
        <f t="shared" ref="DH20:DI20" si="572">DH13/DH11</f>
        <v>2.6916716225794099E-2</v>
      </c>
      <c r="DI20" s="560">
        <f t="shared" si="572"/>
        <v>2.4455589498962638E-2</v>
      </c>
      <c r="DJ20" s="562">
        <f t="shared" ref="DJ20:DK20" si="573">DJ13/DJ11</f>
        <v>2.0125457396759017E-2</v>
      </c>
      <c r="DK20" s="560">
        <f t="shared" si="573"/>
        <v>1.9520470114606669E-2</v>
      </c>
      <c r="DL20" s="562">
        <f t="shared" ref="DL20:DM20" si="574">DL13/DL11</f>
        <v>1.7252954356108095E-2</v>
      </c>
      <c r="DM20" s="560">
        <f t="shared" si="574"/>
        <v>1.504730558159967E-2</v>
      </c>
      <c r="DN20" s="181" t="s">
        <v>29</v>
      </c>
      <c r="DO20" s="179">
        <f t="shared" si="253"/>
        <v>1.8912080693025517E-2</v>
      </c>
      <c r="DP20" s="562">
        <f t="shared" ref="DP20:DQ20" si="575">DP13/DP11</f>
        <v>1.8029239626001069E-2</v>
      </c>
      <c r="DQ20" s="182">
        <f t="shared" si="575"/>
        <v>2.025494956293216E-2</v>
      </c>
      <c r="DR20" s="180">
        <f t="shared" ref="DR20:DS20" si="576">DR13/DR11</f>
        <v>1.4974760283071275E-2</v>
      </c>
      <c r="DS20" s="182">
        <f t="shared" si="576"/>
        <v>2.2492156705011663E-2</v>
      </c>
      <c r="DT20" s="189">
        <f t="shared" ref="DT20" si="577">DT13/DT11</f>
        <v>1.3458642572872969E-2</v>
      </c>
      <c r="DU20" s="560">
        <f t="shared" ref="DU20:DZ20" si="578">DU13/DU11</f>
        <v>1.5718901453957997E-2</v>
      </c>
      <c r="DV20" s="922">
        <f t="shared" si="578"/>
        <v>3.1675131877643675E-2</v>
      </c>
      <c r="DW20" s="560">
        <f t="shared" si="578"/>
        <v>2.753795163468227E-2</v>
      </c>
      <c r="DX20" s="562">
        <f t="shared" si="578"/>
        <v>2.2996202686701238E-2</v>
      </c>
      <c r="DY20" s="560">
        <f t="shared" si="578"/>
        <v>2.055697021139E-2</v>
      </c>
      <c r="DZ20" s="562">
        <f t="shared" si="578"/>
        <v>1.7222759509993552E-2</v>
      </c>
      <c r="EA20" s="560">
        <f t="shared" ref="EA20" si="579">EA13/EA11</f>
        <v>1.6365810785863921E-2</v>
      </c>
      <c r="EB20" s="181" t="s">
        <v>29</v>
      </c>
      <c r="EC20" s="179">
        <f t="shared" si="254"/>
        <v>2.0106956409176816E-2</v>
      </c>
      <c r="ED20" s="562">
        <f t="shared" ref="ED20" si="580">ED13/ED11</f>
        <v>1.9485188380788037E-2</v>
      </c>
      <c r="EE20" s="182">
        <f t="shared" ref="EE20:EF20" si="581">EE13/EE11</f>
        <v>1.6584663386535463E-2</v>
      </c>
      <c r="EF20" s="180">
        <f t="shared" si="581"/>
        <v>1.4704118592434454E-2</v>
      </c>
      <c r="EG20" s="182">
        <f t="shared" ref="EG20:EH20" si="582">EG13/EG11</f>
        <v>1.5026513228408643E-2</v>
      </c>
      <c r="EH20" s="189">
        <f t="shared" si="582"/>
        <v>1.6891620147681023E-2</v>
      </c>
      <c r="EI20" s="560"/>
      <c r="EJ20" s="922"/>
      <c r="EK20" s="560"/>
      <c r="EL20" s="562"/>
      <c r="EM20" s="560"/>
      <c r="EN20" s="562"/>
      <c r="EO20" s="560"/>
      <c r="EP20" s="181" t="s">
        <v>29</v>
      </c>
      <c r="EQ20" s="179">
        <f t="shared" si="255"/>
        <v>1.6538420747169526E-2</v>
      </c>
      <c r="ER20" s="592">
        <f t="shared" si="256"/>
        <v>3.7124455722419014E-3</v>
      </c>
      <c r="ES20" s="416">
        <f t="shared" si="257"/>
        <v>0.10771936267370076</v>
      </c>
      <c r="ET20" s="592">
        <f t="shared" si="258"/>
        <v>-7.1251898508156199E-3</v>
      </c>
      <c r="EU20" s="416">
        <f t="shared" si="259"/>
        <v>-0.18663812958327311</v>
      </c>
      <c r="EV20" s="592">
        <f t="shared" si="260"/>
        <v>1.6719566843831506E-2</v>
      </c>
      <c r="EW20" s="416">
        <f t="shared" si="261"/>
        <v>0.53844970767058231</v>
      </c>
      <c r="EX20" s="592">
        <f t="shared" si="262"/>
        <v>9.2083262751892325E-2</v>
      </c>
      <c r="EY20" s="416">
        <f t="shared" si="263"/>
        <v>1.9276026694722086</v>
      </c>
      <c r="EZ20" s="592">
        <f t="shared" si="264"/>
        <v>-8.1399191780348476E-2</v>
      </c>
      <c r="FA20" s="416">
        <f t="shared" si="265"/>
        <v>-0.5820292064418312</v>
      </c>
      <c r="FB20" s="592">
        <f t="shared" si="266"/>
        <v>-9.4631960137718102E-3</v>
      </c>
      <c r="FC20" s="416">
        <f t="shared" si="267"/>
        <v>-0.16188871863298709</v>
      </c>
      <c r="FD20" s="592">
        <f t="shared" si="268"/>
        <v>-1.039319328756963E-3</v>
      </c>
      <c r="FE20" s="416">
        <f t="shared" si="269"/>
        <v>-2.1214171106440232E-2</v>
      </c>
      <c r="FF20" s="592">
        <f t="shared" si="270"/>
        <v>-1.0066725001729872E-2</v>
      </c>
      <c r="FG20" s="416">
        <f t="shared" si="271"/>
        <v>-0.20993149340437112</v>
      </c>
      <c r="FH20" s="592">
        <f t="shared" si="272"/>
        <v>-2.2127364190875076E-3</v>
      </c>
      <c r="FI20" s="416">
        <f t="shared" si="273"/>
        <v>-5.8405577673938697E-2</v>
      </c>
      <c r="FJ20" s="592">
        <f t="shared" si="274"/>
        <v>-2.1117886728052385E-3</v>
      </c>
      <c r="FK20" s="101">
        <f t="shared" si="275"/>
        <v>-5.919857036700589E-2</v>
      </c>
      <c r="FL20" s="592">
        <f t="shared" si="276"/>
        <v>-1.8189975076051204E-3</v>
      </c>
      <c r="FM20" s="416">
        <f t="shared" si="277"/>
        <v>-5.419945230712802E-2</v>
      </c>
      <c r="FN20" s="592">
        <f t="shared" si="278"/>
        <v>-4.3859556191794997E-3</v>
      </c>
      <c r="FO20" s="416">
        <f t="shared" si="279"/>
        <v>-0.13817436124583521</v>
      </c>
      <c r="FP20" s="592">
        <f t="shared" si="280"/>
        <v>7.7914455365039985E-3</v>
      </c>
      <c r="FQ20" s="416">
        <f t="shared" si="281"/>
        <v>0.28481434686217233</v>
      </c>
      <c r="FR20" s="295">
        <f t="shared" si="282"/>
        <v>-2.5779655886554037E-3</v>
      </c>
      <c r="FS20" s="371">
        <f t="shared" si="283"/>
        <v>-7.3346697030492181E-2</v>
      </c>
      <c r="FT20" s="295">
        <f t="shared" si="284"/>
        <v>3.8488488951616967E-3</v>
      </c>
      <c r="FU20" s="371">
        <f t="shared" si="285"/>
        <v>0.11817266464117905</v>
      </c>
      <c r="FV20" s="295">
        <f t="shared" si="286"/>
        <v>6.318693437396497E-2</v>
      </c>
      <c r="FW20" s="371">
        <f t="shared" si="287"/>
        <v>1.7350203840244527</v>
      </c>
      <c r="FX20" s="295">
        <f t="shared" si="288"/>
        <v>-6.793621145514428E-2</v>
      </c>
      <c r="FY20" s="371">
        <f t="shared" si="289"/>
        <v>-0.68205288924313956</v>
      </c>
      <c r="FZ20" s="295">
        <f t="shared" si="290"/>
        <v>1.7171992057041091E-3</v>
      </c>
      <c r="GA20" s="371">
        <f t="shared" si="291"/>
        <v>5.4222872983555777E-2</v>
      </c>
      <c r="GB20" s="295">
        <f t="shared" si="292"/>
        <v>1.6917673120563845E-3</v>
      </c>
      <c r="GC20" s="371">
        <f t="shared" si="293"/>
        <v>5.0672232720385478E-2</v>
      </c>
      <c r="GD20" s="295">
        <f t="shared" si="294"/>
        <v>-1.623027428407052E-3</v>
      </c>
      <c r="GE20" s="371">
        <f t="shared" si="295"/>
        <v>-4.6268776521837272E-2</v>
      </c>
      <c r="GF20" s="295">
        <f t="shared" si="296"/>
        <v>2.5706962934919503E-3</v>
      </c>
      <c r="GG20" s="371">
        <f t="shared" si="297"/>
        <v>7.6839924041322713E-2</v>
      </c>
      <c r="GH20" s="295">
        <f t="shared" si="298"/>
        <v>5.6418044054683883E-3</v>
      </c>
      <c r="GI20" s="371">
        <f t="shared" si="299"/>
        <v>0.15660406552806638</v>
      </c>
      <c r="GJ20" s="295">
        <f t="shared" si="300"/>
        <v>-1.2402721690099792E-2</v>
      </c>
      <c r="GK20" s="371">
        <f t="shared" si="301"/>
        <v>-0.2976578158901339</v>
      </c>
      <c r="GL20" s="295">
        <f t="shared" si="302"/>
        <v>-2.0626714341973745E-4</v>
      </c>
      <c r="GM20" s="371">
        <f t="shared" si="303"/>
        <v>-7.0482547473189779E-3</v>
      </c>
      <c r="GN20" s="295">
        <f t="shared" si="304"/>
        <v>-6.5444803168859811E-3</v>
      </c>
      <c r="GO20" s="371">
        <f t="shared" si="305"/>
        <v>-0.22521564735956434</v>
      </c>
      <c r="GP20" s="295">
        <f t="shared" si="306"/>
        <v>2.5804450289079184E-3</v>
      </c>
      <c r="GQ20" s="371">
        <f t="shared" si="307"/>
        <v>0.11461386696389962</v>
      </c>
      <c r="GR20" s="295">
        <f t="shared" si="308"/>
        <v>3.1842841867377666E-3</v>
      </c>
      <c r="GS20" s="371">
        <f t="shared" si="309"/>
        <v>0.12689074055674754</v>
      </c>
      <c r="GT20" s="295">
        <f t="shared" si="310"/>
        <v>4.7796270167120118E-3</v>
      </c>
      <c r="GU20" s="371">
        <f t="shared" si="311"/>
        <v>0.16901696884565878</v>
      </c>
      <c r="GV20" s="295">
        <f t="shared" si="312"/>
        <v>-2.515129613657581E-3</v>
      </c>
      <c r="GW20" s="371">
        <f t="shared" si="313"/>
        <v>-7.6080937762167733E-2</v>
      </c>
      <c r="GX20" s="295">
        <f t="shared" si="314"/>
        <v>-5.9807577121965064E-3</v>
      </c>
      <c r="GY20" s="371">
        <f t="shared" si="315"/>
        <v>-0.19581130766203367</v>
      </c>
      <c r="GZ20" s="295">
        <f t="shared" si="316"/>
        <v>5.198362968989928E-3</v>
      </c>
      <c r="HA20" s="371">
        <f t="shared" si="317"/>
        <v>0.21163631782590472</v>
      </c>
      <c r="HB20" s="295">
        <f t="shared" si="318"/>
        <v>3.6753899551507443E-3</v>
      </c>
      <c r="HC20" s="371">
        <f t="shared" si="319"/>
        <v>0.1234965252062525</v>
      </c>
      <c r="HD20" s="295">
        <f t="shared" si="320"/>
        <v>-2.6719329848737469E-3</v>
      </c>
      <c r="HE20" s="371">
        <f t="shared" si="321"/>
        <v>-7.9910738057193578E-2</v>
      </c>
      <c r="HF20" s="295">
        <f t="shared" si="322"/>
        <v>-3.9328211504568236E-3</v>
      </c>
      <c r="HG20" s="371">
        <f t="shared" si="323"/>
        <v>-0.12783618898232837</v>
      </c>
      <c r="HH20" s="295">
        <f t="shared" si="324"/>
        <v>-1.2577962458820251E-3</v>
      </c>
      <c r="HI20" s="371">
        <f t="shared" si="325"/>
        <v>-4.6877220174542815E-2</v>
      </c>
      <c r="HJ20" s="295">
        <f t="shared" si="326"/>
        <v>2.238784837306048E-3</v>
      </c>
      <c r="HK20" s="371">
        <f t="shared" si="327"/>
        <v>8.754171760011592E-2</v>
      </c>
      <c r="HL20" s="295">
        <f t="shared" si="328"/>
        <v>-6.7207227028787155E-3</v>
      </c>
      <c r="HM20" s="371">
        <f t="shared" si="329"/>
        <v>-0.24164218716335895</v>
      </c>
      <c r="HN20" s="295">
        <f t="shared" si="330"/>
        <v>8.0975610912432244E-3</v>
      </c>
      <c r="HO20" s="371">
        <f t="shared" si="331"/>
        <v>0.38391656308694294</v>
      </c>
      <c r="HP20" s="295">
        <f t="shared" si="332"/>
        <v>9.5068279971195768E-4</v>
      </c>
      <c r="HQ20" s="371">
        <f t="shared" si="333"/>
        <v>3.2569294051688603E-2</v>
      </c>
      <c r="HR20" s="295">
        <f t="shared" si="334"/>
        <v>1.1221010801537902E-3</v>
      </c>
      <c r="HS20" s="371">
        <f t="shared" si="335"/>
        <v>3.7229352509088647E-2</v>
      </c>
      <c r="HT20" s="295">
        <f t="shared" si="336"/>
        <v>-4.77170201006058E-3</v>
      </c>
      <c r="HU20" s="371">
        <f t="shared" si="337"/>
        <v>-0.15263425761201296</v>
      </c>
      <c r="HV20" s="295">
        <f t="shared" si="338"/>
        <v>-5.091406014639227E-3</v>
      </c>
      <c r="HW20" s="371">
        <f t="shared" si="339"/>
        <v>-0.19219652596573183</v>
      </c>
      <c r="HX20" s="295">
        <f t="shared" si="340"/>
        <v>6.9108966167106337E-3</v>
      </c>
      <c r="HY20" s="371">
        <f t="shared" si="341"/>
        <v>0.32295088701977875</v>
      </c>
      <c r="HZ20" s="295">
        <f t="shared" si="342"/>
        <v>1.1192939499531616E-3</v>
      </c>
      <c r="IA20" s="371">
        <f t="shared" si="343"/>
        <v>3.9536891419062491E-2</v>
      </c>
      <c r="IB20" s="295">
        <f t="shared" si="344"/>
        <v>-6.3701137996170845E-3</v>
      </c>
      <c r="IC20" s="371">
        <f t="shared" si="345"/>
        <v>-0.21645401616379029</v>
      </c>
      <c r="ID20" s="295">
        <f t="shared" si="346"/>
        <v>-2.9496675943608656E-3</v>
      </c>
      <c r="IE20" s="371">
        <f t="shared" si="347"/>
        <v>-0.12791664064489169</v>
      </c>
      <c r="IF20" s="295">
        <f t="shared" si="348"/>
        <v>1.068205627621107E-3</v>
      </c>
      <c r="IG20" s="371">
        <f t="shared" si="349"/>
        <v>5.3119114964161974E-2</v>
      </c>
      <c r="IH20" s="295">
        <f t="shared" si="350"/>
        <v>-5.324726484150482E-3</v>
      </c>
      <c r="II20" s="371">
        <f t="shared" si="351"/>
        <v>-0.2514292370046704</v>
      </c>
      <c r="IJ20" s="295">
        <f t="shared" si="352"/>
        <v>2.9530393974529917E-3</v>
      </c>
      <c r="IK20" s="371">
        <f t="shared" si="353"/>
        <v>0.18627512069484931</v>
      </c>
      <c r="IL20" s="295">
        <f t="shared" si="354"/>
        <v>1.1956803734221796E-3</v>
      </c>
      <c r="IM20" s="371">
        <f t="shared" si="355"/>
        <v>6.3579233926209081E-2</v>
      </c>
      <c r="IN20" s="295">
        <f t="shared" si="356"/>
        <v>-4.2036580097438506E-3</v>
      </c>
      <c r="IO20" s="371">
        <f t="shared" si="357"/>
        <v>-0.26608514602192068</v>
      </c>
      <c r="IP20" s="295">
        <f t="shared" si="358"/>
        <v>4.0407913899520101E-3</v>
      </c>
      <c r="IQ20" s="371">
        <f t="shared" si="359"/>
        <v>0.25577593718310526</v>
      </c>
      <c r="IR20" s="295">
        <f t="shared" si="360"/>
        <v>-3.55297653633984E-3</v>
      </c>
      <c r="IS20" s="371">
        <f t="shared" si="361"/>
        <v>-0.18786809309935543</v>
      </c>
      <c r="IT20" s="295">
        <f t="shared" si="362"/>
        <v>-3.390593447316936E-3</v>
      </c>
      <c r="IU20" s="371">
        <f t="shared" si="363"/>
        <v>-0.20819089301051499</v>
      </c>
      <c r="IV20" s="295">
        <f t="shared" si="364"/>
        <v>1.4021326178407024E-2</v>
      </c>
      <c r="IW20" s="371">
        <f t="shared" si="365"/>
        <v>1.087313072879722</v>
      </c>
      <c r="IX20" s="295">
        <f t="shared" si="366"/>
        <v>-2.4611267268314606E-3</v>
      </c>
      <c r="IY20" s="371">
        <f t="shared" si="367"/>
        <v>-9.1434880324405263E-2</v>
      </c>
      <c r="IZ20" s="295">
        <f t="shared" si="368"/>
        <v>-4.330132102203621E-3</v>
      </c>
      <c r="JA20" s="371">
        <f t="shared" si="369"/>
        <v>-0.17706103966078174</v>
      </c>
      <c r="JB20" s="295">
        <f t="shared" si="370"/>
        <v>-6.049872821523479E-4</v>
      </c>
      <c r="JC20" s="371">
        <f t="shared" si="371"/>
        <v>-3.006079664305043E-2</v>
      </c>
      <c r="JD20" s="295">
        <f t="shared" si="372"/>
        <v>-2.2675157584985742E-3</v>
      </c>
      <c r="JE20" s="371">
        <f t="shared" si="373"/>
        <v>-0.1161609195468018</v>
      </c>
      <c r="JF20" s="295">
        <f t="shared" si="374"/>
        <v>-2.2056487745084254E-3</v>
      </c>
      <c r="JG20" s="371">
        <f t="shared" si="375"/>
        <v>-0.12784180198839717</v>
      </c>
      <c r="JH20" s="295">
        <f t="shared" si="376"/>
        <v>2.9819340444013995E-3</v>
      </c>
      <c r="JI20" s="371">
        <f t="shared" si="377"/>
        <v>0.1981706311625521</v>
      </c>
      <c r="JJ20" s="295">
        <f t="shared" si="378"/>
        <v>2.2257099369310911E-3</v>
      </c>
      <c r="JK20" s="371">
        <f t="shared" si="379"/>
        <v>0.12345001692258051</v>
      </c>
      <c r="JL20" s="295">
        <f t="shared" si="380"/>
        <v>-5.2801892798608856E-3</v>
      </c>
      <c r="JM20" s="371">
        <f t="shared" si="381"/>
        <v>-0.26068637018597995</v>
      </c>
      <c r="JN20" s="295">
        <f t="shared" si="382"/>
        <v>7.517396421940388E-3</v>
      </c>
      <c r="JO20" s="371">
        <f t="shared" si="383"/>
        <v>0.5020044581574159</v>
      </c>
      <c r="JP20" s="295">
        <f t="shared" si="384"/>
        <v>-9.0335141321386935E-3</v>
      </c>
      <c r="JQ20" s="371">
        <f t="shared" si="385"/>
        <v>-0.4016295213755941</v>
      </c>
      <c r="JR20" s="295">
        <f t="shared" si="386"/>
        <v>2.2602588810850272E-3</v>
      </c>
      <c r="JS20" s="371">
        <f t="shared" si="387"/>
        <v>0.16794107346611387</v>
      </c>
      <c r="JT20" s="295">
        <f t="shared" si="388"/>
        <v>1.5956230423685679E-2</v>
      </c>
      <c r="JU20" s="371">
        <f t="shared" si="389"/>
        <v>1.0150983178069306</v>
      </c>
      <c r="JV20" s="295">
        <f t="shared" si="390"/>
        <v>-4.1371802429614052E-3</v>
      </c>
      <c r="JW20" s="371">
        <f t="shared" si="391"/>
        <v>-0.13061288139044588</v>
      </c>
      <c r="JX20" s="295">
        <f t="shared" si="392"/>
        <v>-4.5417489479810322E-3</v>
      </c>
      <c r="JY20" s="371">
        <f t="shared" si="393"/>
        <v>-0.16492689827594123</v>
      </c>
      <c r="JZ20" s="295">
        <f t="shared" si="394"/>
        <v>-2.4392324753112378E-3</v>
      </c>
      <c r="KA20" s="371">
        <f t="shared" si="395"/>
        <v>-0.10607109828275484</v>
      </c>
      <c r="KB20" s="295">
        <f t="shared" si="396"/>
        <v>-3.3342107013964485E-3</v>
      </c>
      <c r="KC20" s="371">
        <f t="shared" si="397"/>
        <v>-0.16219368258601954</v>
      </c>
      <c r="KD20" s="295">
        <f t="shared" si="398"/>
        <v>-8.56948724129631E-4</v>
      </c>
      <c r="KE20" s="371">
        <f t="shared" si="399"/>
        <v>-4.9756760734676941E-2</v>
      </c>
      <c r="KF20" s="295">
        <f t="shared" si="400"/>
        <v>3.1193775949241165E-3</v>
      </c>
      <c r="KG20" s="1112">
        <f t="shared" si="401"/>
        <v>0.1906033031750862</v>
      </c>
      <c r="KH20" s="295">
        <f t="shared" si="402"/>
        <v>-2.9005249942525742E-3</v>
      </c>
      <c r="KI20" s="371">
        <f t="shared" si="403"/>
        <v>-0.14885793955743468</v>
      </c>
      <c r="KJ20" s="295">
        <f t="shared" si="404"/>
        <v>-1.8805447941010085E-3</v>
      </c>
      <c r="KK20" s="371">
        <f t="shared" si="405"/>
        <v>-0.11339059167325399</v>
      </c>
      <c r="KL20" s="295">
        <f t="shared" si="406"/>
        <v>3.223946359741884E-4</v>
      </c>
      <c r="KM20" s="371">
        <f t="shared" si="407"/>
        <v>2.1925464892541501E-2</v>
      </c>
      <c r="KN20" s="295">
        <f t="shared" si="408"/>
        <v>1.8651069192723805E-3</v>
      </c>
      <c r="KO20" s="371">
        <f t="shared" si="409"/>
        <v>0.12412107126397555</v>
      </c>
      <c r="KP20" s="295">
        <f t="shared" si="410"/>
        <v>-1.6891620147681023E-2</v>
      </c>
      <c r="KQ20" s="371">
        <f t="shared" si="411"/>
        <v>-1</v>
      </c>
      <c r="KR20" s="295">
        <f t="shared" si="412"/>
        <v>0</v>
      </c>
      <c r="KS20" s="371" t="e">
        <f t="shared" si="413"/>
        <v>#DIV/0!</v>
      </c>
      <c r="KT20" s="295">
        <f t="shared" si="414"/>
        <v>0</v>
      </c>
      <c r="KU20" s="371" t="e">
        <f t="shared" si="415"/>
        <v>#DIV/0!</v>
      </c>
      <c r="KV20" s="295">
        <f t="shared" si="416"/>
        <v>0</v>
      </c>
      <c r="KW20" s="371" t="e">
        <f t="shared" si="417"/>
        <v>#DIV/0!</v>
      </c>
      <c r="KX20" s="295">
        <f t="shared" si="418"/>
        <v>0</v>
      </c>
      <c r="KY20" s="371" t="e">
        <f t="shared" si="419"/>
        <v>#DIV/0!</v>
      </c>
      <c r="KZ20" s="295">
        <f t="shared" si="420"/>
        <v>0</v>
      </c>
      <c r="LA20" s="371" t="e">
        <f t="shared" si="421"/>
        <v>#DIV/0!</v>
      </c>
      <c r="LB20" s="295">
        <f t="shared" si="422"/>
        <v>0</v>
      </c>
      <c r="LC20" s="371" t="e">
        <f t="shared" si="423"/>
        <v>#DIV/0!</v>
      </c>
      <c r="LD20" s="562">
        <f t="shared" si="424"/>
        <v>1.3458642572872969E-2</v>
      </c>
      <c r="LE20" s="951">
        <f t="shared" si="425"/>
        <v>1.6891620147681023E-2</v>
      </c>
      <c r="LF20" s="592">
        <f>LE20-LD20</f>
        <v>3.4329775748080538E-3</v>
      </c>
      <c r="LG20" s="101">
        <f t="shared" si="426"/>
        <v>0.25507606403988392</v>
      </c>
      <c r="LH20" s="612"/>
      <c r="LI20" s="612"/>
      <c r="LJ20" s="612"/>
      <c r="LK20" s="1" t="str">
        <f t="shared" si="427"/>
        <v>Average Calls per Payroll Processed</v>
      </c>
      <c r="LL20" s="246" t="e">
        <f>#REF!</f>
        <v>#REF!</v>
      </c>
      <c r="LM20" s="246" t="e">
        <f>#REF!</f>
        <v>#REF!</v>
      </c>
      <c r="LN20" s="246" t="e">
        <f>#REF!</f>
        <v>#REF!</v>
      </c>
      <c r="LO20" s="246" t="e">
        <f>#REF!</f>
        <v>#REF!</v>
      </c>
      <c r="LP20" s="246" t="e">
        <f>#REF!</f>
        <v>#REF!</v>
      </c>
      <c r="LQ20" s="246" t="e">
        <f>#REF!</f>
        <v>#REF!</v>
      </c>
      <c r="LR20" s="246" t="e">
        <f>#REF!</f>
        <v>#REF!</v>
      </c>
      <c r="LS20" s="246" t="e">
        <f>#REF!</f>
        <v>#REF!</v>
      </c>
      <c r="LT20" s="246" t="e">
        <f>#REF!</f>
        <v>#REF!</v>
      </c>
      <c r="LU20" s="246" t="e">
        <f>#REF!</f>
        <v>#REF!</v>
      </c>
      <c r="LV20" s="246" t="e">
        <f>#REF!</f>
        <v>#REF!</v>
      </c>
      <c r="LW20" s="247">
        <f t="shared" si="428"/>
        <v>3.3088597835928608E-2</v>
      </c>
      <c r="LX20" s="247">
        <f t="shared" si="428"/>
        <v>2.8423370326713077E-2</v>
      </c>
      <c r="LY20" s="247">
        <f t="shared" si="428"/>
        <v>2.8790735254511177E-2</v>
      </c>
      <c r="LZ20" s="247">
        <f t="shared" si="428"/>
        <v>5.9614056178061668E-2</v>
      </c>
      <c r="MA20" s="247">
        <f t="shared" si="428"/>
        <v>3.3549871065707074E-2</v>
      </c>
      <c r="MB20" s="247">
        <f t="shared" si="428"/>
        <v>3.0259391932028874E-2</v>
      </c>
      <c r="MC20" s="247">
        <f t="shared" si="428"/>
        <v>3.9101062871554675E-2</v>
      </c>
      <c r="MD20" s="247">
        <f t="shared" si="428"/>
        <v>3.0752860204666888E-2</v>
      </c>
      <c r="ME20" s="247">
        <f t="shared" si="428"/>
        <v>3.1547447360830691E-2</v>
      </c>
      <c r="MF20" s="247">
        <f t="shared" si="428"/>
        <v>3.3993316324697258E-2</v>
      </c>
      <c r="MG20" s="247">
        <f t="shared" si="428"/>
        <v>5.0249545263120164E-2</v>
      </c>
      <c r="MH20" s="247">
        <f t="shared" si="428"/>
        <v>3.4464050659930981E-2</v>
      </c>
      <c r="MI20" s="247">
        <f t="shared" si="429"/>
        <v>3.8176496232172882E-2</v>
      </c>
      <c r="MJ20" s="247">
        <f t="shared" si="429"/>
        <v>3.1051306381357262E-2</v>
      </c>
      <c r="MK20" s="247">
        <f t="shared" si="429"/>
        <v>4.7770873225188769E-2</v>
      </c>
      <c r="ML20" s="247">
        <f t="shared" si="429"/>
        <v>0.1398541359770811</v>
      </c>
      <c r="MM20" s="247">
        <f t="shared" si="429"/>
        <v>5.8454944196732625E-2</v>
      </c>
      <c r="MN20" s="247">
        <f t="shared" si="429"/>
        <v>4.8991748182960815E-2</v>
      </c>
      <c r="MO20" s="247">
        <f t="shared" si="429"/>
        <v>4.7952428854203852E-2</v>
      </c>
      <c r="MP20" s="247">
        <f t="shared" si="429"/>
        <v>3.788570385247398E-2</v>
      </c>
      <c r="MQ20" s="247">
        <f t="shared" si="429"/>
        <v>3.5672967433386472E-2</v>
      </c>
      <c r="MR20" s="247">
        <f t="shared" si="429"/>
        <v>3.3561178760581234E-2</v>
      </c>
      <c r="MS20" s="247">
        <f t="shared" si="429"/>
        <v>3.1742181252976114E-2</v>
      </c>
      <c r="MT20" s="247">
        <f t="shared" si="429"/>
        <v>2.7356225633796614E-2</v>
      </c>
      <c r="MU20" s="702">
        <f t="shared" si="430"/>
        <v>3.5147671170300612E-2</v>
      </c>
      <c r="MV20" s="702">
        <f t="shared" si="430"/>
        <v>3.2569705581645209E-2</v>
      </c>
      <c r="MW20" s="702">
        <f t="shared" si="430"/>
        <v>3.6418554476806905E-2</v>
      </c>
      <c r="MX20" s="702">
        <f t="shared" si="430"/>
        <v>9.9605488850771876E-2</v>
      </c>
      <c r="MY20" s="702">
        <f t="shared" si="430"/>
        <v>3.1669277395627596E-2</v>
      </c>
      <c r="MZ20" s="702">
        <f t="shared" si="430"/>
        <v>3.3386476601331705E-2</v>
      </c>
      <c r="NA20" s="702">
        <f t="shared" si="430"/>
        <v>3.5078243913388089E-2</v>
      </c>
      <c r="NB20" s="702">
        <f t="shared" si="430"/>
        <v>3.3455216484981037E-2</v>
      </c>
      <c r="NC20" s="702">
        <f t="shared" si="430"/>
        <v>3.6025912778472988E-2</v>
      </c>
      <c r="ND20" s="702">
        <f t="shared" si="430"/>
        <v>4.1667717183941376E-2</v>
      </c>
      <c r="NE20" s="702">
        <f t="shared" si="430"/>
        <v>2.9264995493841584E-2</v>
      </c>
      <c r="NF20" s="702">
        <f t="shared" si="430"/>
        <v>2.9058728350421847E-2</v>
      </c>
      <c r="NG20" s="805">
        <f t="shared" si="431"/>
        <v>2.2514248033535866E-2</v>
      </c>
      <c r="NH20" s="805">
        <f t="shared" si="431"/>
        <v>2.5094693062443784E-2</v>
      </c>
      <c r="NI20" s="805">
        <f t="shared" si="431"/>
        <v>2.8278977249181551E-2</v>
      </c>
      <c r="NJ20" s="805">
        <f t="shared" si="431"/>
        <v>3.3058604265893562E-2</v>
      </c>
      <c r="NK20" s="805">
        <f t="shared" si="431"/>
        <v>3.0543474652235982E-2</v>
      </c>
      <c r="NL20" s="805">
        <f t="shared" si="431"/>
        <v>2.4562716940039475E-2</v>
      </c>
      <c r="NM20" s="805">
        <f t="shared" si="431"/>
        <v>2.9761079909029403E-2</v>
      </c>
      <c r="NN20" s="805">
        <f t="shared" si="431"/>
        <v>3.3436469864180147E-2</v>
      </c>
      <c r="NO20" s="805">
        <f t="shared" si="431"/>
        <v>3.0764536879306401E-2</v>
      </c>
      <c r="NP20" s="805">
        <f t="shared" si="431"/>
        <v>2.6831715728849577E-2</v>
      </c>
      <c r="NQ20" s="805">
        <f t="shared" si="431"/>
        <v>2.5573919482967552E-2</v>
      </c>
      <c r="NR20" s="805">
        <f t="shared" si="431"/>
        <v>2.78127043202736E-2</v>
      </c>
      <c r="NS20" s="858">
        <f t="shared" si="432"/>
        <v>2.1091981617394884E-2</v>
      </c>
      <c r="NT20" s="858">
        <f t="shared" si="432"/>
        <v>2.9189542708638109E-2</v>
      </c>
      <c r="NU20" s="858">
        <f t="shared" si="432"/>
        <v>3.0140225508350067E-2</v>
      </c>
      <c r="NV20" s="858">
        <f t="shared" si="432"/>
        <v>3.1262326588503857E-2</v>
      </c>
      <c r="NW20" s="858">
        <f t="shared" si="432"/>
        <v>2.6490624578443277E-2</v>
      </c>
      <c r="NX20" s="858">
        <f t="shared" si="432"/>
        <v>2.139921856380405E-2</v>
      </c>
      <c r="NY20" s="858">
        <f t="shared" si="432"/>
        <v>2.8310115180514683E-2</v>
      </c>
      <c r="NZ20" s="858">
        <f t="shared" si="432"/>
        <v>2.9429409130467845E-2</v>
      </c>
      <c r="OA20" s="858">
        <f t="shared" si="432"/>
        <v>2.305929533085076E-2</v>
      </c>
      <c r="OB20" s="858">
        <f t="shared" si="432"/>
        <v>2.0109627736489895E-2</v>
      </c>
      <c r="OC20" s="858">
        <f t="shared" si="432"/>
        <v>2.1177833364111002E-2</v>
      </c>
      <c r="OD20" s="858">
        <f t="shared" si="432"/>
        <v>1.585310687996052E-2</v>
      </c>
      <c r="OE20" s="1045">
        <f t="shared" si="433"/>
        <v>1.8806146277413512E-2</v>
      </c>
      <c r="OF20" s="1045">
        <f t="shared" si="433"/>
        <v>2.0001826650835691E-2</v>
      </c>
      <c r="OG20" s="1045">
        <f t="shared" si="433"/>
        <v>1.5798168641091841E-2</v>
      </c>
      <c r="OH20" s="1045">
        <f t="shared" si="433"/>
        <v>1.9838960031043851E-2</v>
      </c>
      <c r="OI20" s="1045">
        <f t="shared" si="433"/>
        <v>1.6285983494704011E-2</v>
      </c>
      <c r="OJ20" s="1045">
        <f t="shared" si="433"/>
        <v>1.2895390047387075E-2</v>
      </c>
      <c r="OK20" s="1045">
        <f t="shared" si="433"/>
        <v>2.6916716225794099E-2</v>
      </c>
      <c r="OL20" s="1045">
        <f t="shared" si="433"/>
        <v>2.4455589498962638E-2</v>
      </c>
      <c r="OM20" s="1045">
        <f t="shared" si="433"/>
        <v>2.0125457396759017E-2</v>
      </c>
      <c r="ON20" s="1045">
        <f t="shared" si="433"/>
        <v>1.9520470114606669E-2</v>
      </c>
      <c r="OO20" s="1045">
        <f t="shared" si="433"/>
        <v>1.7252954356108095E-2</v>
      </c>
      <c r="OP20" s="1045">
        <f t="shared" si="433"/>
        <v>1.504730558159967E-2</v>
      </c>
      <c r="OQ20" s="1067">
        <f t="shared" si="434"/>
        <v>1.8029239626001069E-2</v>
      </c>
      <c r="OR20" s="1067">
        <f t="shared" si="434"/>
        <v>2.025494956293216E-2</v>
      </c>
      <c r="OS20" s="1067">
        <f t="shared" si="434"/>
        <v>1.4974760283071275E-2</v>
      </c>
      <c r="OT20" s="1067">
        <f t="shared" si="434"/>
        <v>2.2492156705011663E-2</v>
      </c>
      <c r="OU20" s="1067">
        <f t="shared" si="434"/>
        <v>1.3458642572872969E-2</v>
      </c>
      <c r="OV20" s="1067">
        <f t="shared" si="434"/>
        <v>1.5718901453957997E-2</v>
      </c>
      <c r="OW20" s="1067">
        <f t="shared" si="434"/>
        <v>3.1675131877643675E-2</v>
      </c>
      <c r="OX20" s="1067">
        <f t="shared" si="434"/>
        <v>2.753795163468227E-2</v>
      </c>
      <c r="OY20" s="1067">
        <f t="shared" si="434"/>
        <v>2.2996202686701238E-2</v>
      </c>
      <c r="OZ20" s="1067">
        <f t="shared" si="434"/>
        <v>2.055697021139E-2</v>
      </c>
      <c r="PA20" s="1067">
        <f t="shared" si="434"/>
        <v>1.7222759509993552E-2</v>
      </c>
      <c r="PB20" s="1067">
        <f t="shared" si="434"/>
        <v>1.6365810785863921E-2</v>
      </c>
      <c r="PC20" s="1125">
        <f t="shared" si="435"/>
        <v>1.9485188380788037E-2</v>
      </c>
      <c r="PD20" s="1125">
        <f t="shared" si="436"/>
        <v>1.6584663386535463E-2</v>
      </c>
      <c r="PE20" s="1125">
        <f t="shared" si="436"/>
        <v>1.4704118592434454E-2</v>
      </c>
      <c r="PF20" s="1125">
        <f t="shared" si="436"/>
        <v>1.5026513228408643E-2</v>
      </c>
      <c r="PG20" s="1125">
        <f t="shared" si="436"/>
        <v>1.6891620147681023E-2</v>
      </c>
      <c r="PH20" s="1125">
        <f t="shared" si="436"/>
        <v>0</v>
      </c>
      <c r="PI20" s="1125">
        <f t="shared" si="436"/>
        <v>0</v>
      </c>
      <c r="PJ20" s="1125">
        <f t="shared" si="436"/>
        <v>0</v>
      </c>
      <c r="PK20" s="1125">
        <f t="shared" si="436"/>
        <v>0</v>
      </c>
      <c r="PL20" s="1125">
        <f t="shared" si="436"/>
        <v>0</v>
      </c>
      <c r="PM20" s="1125">
        <f t="shared" si="436"/>
        <v>0</v>
      </c>
      <c r="PN20" s="1125">
        <f t="shared" si="436"/>
        <v>0</v>
      </c>
    </row>
    <row r="21" spans="1:430" ht="15.75" customHeight="1" x14ac:dyDescent="0.25">
      <c r="A21" s="676">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2"/>
      <c r="CX21" s="68"/>
      <c r="CY21" s="60"/>
      <c r="CZ21" s="117"/>
      <c r="DA21" s="136"/>
      <c r="DB21" s="68"/>
      <c r="DC21" s="60"/>
      <c r="DD21" s="15"/>
      <c r="DE21" s="60"/>
      <c r="DF21" s="15"/>
      <c r="DG21" s="60"/>
      <c r="DH21" s="68"/>
      <c r="DI21" s="60"/>
      <c r="DJ21" s="68"/>
      <c r="DK21" s="60"/>
      <c r="DL21" s="68"/>
      <c r="DM21" s="60"/>
      <c r="DN21" s="117"/>
      <c r="DO21" s="136"/>
      <c r="DP21" s="68"/>
      <c r="DQ21" s="60"/>
      <c r="DR21" s="1099"/>
      <c r="DS21" s="1099"/>
      <c r="DT21" s="1099"/>
      <c r="DU21" s="1099"/>
      <c r="DV21" s="1099"/>
      <c r="DW21" s="1099"/>
      <c r="DX21" s="68"/>
      <c r="DY21" s="60"/>
      <c r="DZ21" s="68"/>
      <c r="EA21" s="60"/>
      <c r="EB21" s="117"/>
      <c r="EC21" s="136"/>
      <c r="ED21" s="68"/>
      <c r="EE21" s="60"/>
      <c r="EF21" s="1099"/>
      <c r="EG21" s="60"/>
      <c r="EH21" s="1099"/>
      <c r="EI21" s="60"/>
      <c r="EJ21" s="1099"/>
      <c r="EK21" s="60"/>
      <c r="EL21" s="68"/>
      <c r="EM21" s="60"/>
      <c r="EN21" s="68"/>
      <c r="EO21" s="60"/>
      <c r="EP21" s="117"/>
      <c r="EQ21" s="136"/>
      <c r="ER21" s="102"/>
      <c r="ES21" s="367"/>
      <c r="ET21" s="102"/>
      <c r="EU21" s="367"/>
      <c r="EV21" s="102"/>
      <c r="EW21" s="367"/>
      <c r="EX21" s="102"/>
      <c r="EY21" s="367"/>
      <c r="EZ21" s="102"/>
      <c r="FA21" s="367"/>
      <c r="FB21" s="102"/>
      <c r="FC21" s="367"/>
      <c r="FD21" s="102"/>
      <c r="FE21" s="367"/>
      <c r="FF21" s="102"/>
      <c r="FG21" s="367"/>
      <c r="FH21" s="102"/>
      <c r="FI21" s="367"/>
      <c r="FJ21" s="102"/>
      <c r="FK21" s="100"/>
      <c r="FL21" s="102"/>
      <c r="FM21" s="367"/>
      <c r="FN21" s="102"/>
      <c r="FO21" s="367"/>
      <c r="FP21" s="102"/>
      <c r="FQ21" s="367"/>
      <c r="FR21" s="296"/>
      <c r="FS21" s="370"/>
      <c r="FT21" s="296"/>
      <c r="FU21" s="370"/>
      <c r="FV21" s="296"/>
      <c r="FW21" s="370"/>
      <c r="FX21" s="296"/>
      <c r="FY21" s="370"/>
      <c r="FZ21" s="296"/>
      <c r="GA21" s="370"/>
      <c r="GB21" s="296"/>
      <c r="GC21" s="370"/>
      <c r="GD21" s="296"/>
      <c r="GE21" s="370"/>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f t="shared" ref="KF21:KF35" si="583">ED21-EA21</f>
        <v>0</v>
      </c>
      <c r="KG21" s="370"/>
      <c r="KH21" s="296"/>
      <c r="KI21" s="370"/>
      <c r="KJ21" s="296"/>
      <c r="KK21" s="370"/>
      <c r="KL21" s="296"/>
      <c r="KM21" s="370"/>
      <c r="KN21" s="296"/>
      <c r="KO21" s="370"/>
      <c r="KP21" s="296"/>
      <c r="KQ21" s="370"/>
      <c r="KR21" s="296"/>
      <c r="KS21" s="370"/>
      <c r="KT21" s="296"/>
      <c r="KU21" s="370"/>
      <c r="KV21" s="296"/>
      <c r="KW21" s="370"/>
      <c r="KX21" s="296"/>
      <c r="KY21" s="370"/>
      <c r="KZ21" s="296"/>
      <c r="LA21" s="370"/>
      <c r="LB21" s="296"/>
      <c r="LC21" s="370"/>
      <c r="LD21" s="68"/>
      <c r="LE21" s="952"/>
      <c r="LF21" s="102"/>
      <c r="LG21" s="100"/>
      <c r="LH21" s="614"/>
      <c r="LI21" s="614"/>
      <c r="LJ21" s="614"/>
      <c r="LL21" s="238"/>
      <c r="LM21" s="238"/>
      <c r="LN21" s="238"/>
      <c r="LO21" s="238"/>
      <c r="LP21" s="238"/>
      <c r="LQ21" s="238"/>
      <c r="LR21" s="238"/>
      <c r="LS21" s="238"/>
      <c r="LT21" s="238"/>
      <c r="LU21" s="238"/>
      <c r="LV21" s="238"/>
      <c r="LW21" s="239"/>
      <c r="LX21" s="239"/>
      <c r="LY21" s="239"/>
      <c r="LZ21" s="239"/>
      <c r="MA21" s="239"/>
      <c r="MB21" s="239"/>
      <c r="MC21" s="239"/>
      <c r="MD21" s="239"/>
      <c r="ME21" s="239"/>
      <c r="MF21" s="239"/>
      <c r="MG21" s="239"/>
      <c r="MH21" s="239"/>
      <c r="MI21" s="239"/>
      <c r="MJ21" s="239"/>
      <c r="MK21" s="239"/>
      <c r="ML21" s="239"/>
      <c r="MM21" s="239"/>
      <c r="MN21" s="239"/>
      <c r="MO21" s="239"/>
      <c r="MP21" s="239"/>
      <c r="MQ21" s="239"/>
      <c r="MR21" s="239"/>
      <c r="MS21" s="239"/>
      <c r="MT21" s="239"/>
      <c r="MU21" s="698"/>
      <c r="MV21" s="698"/>
      <c r="MW21" s="698"/>
      <c r="MX21" s="698"/>
      <c r="MY21" s="698"/>
      <c r="MZ21" s="698"/>
      <c r="NA21" s="698"/>
      <c r="NB21" s="698"/>
      <c r="NC21" s="698"/>
      <c r="ND21" s="698"/>
      <c r="NE21" s="698"/>
      <c r="NF21" s="698"/>
      <c r="NG21" s="801"/>
      <c r="NH21" s="801"/>
      <c r="NI21" s="801"/>
      <c r="NJ21" s="801"/>
      <c r="NK21" s="801"/>
      <c r="NL21" s="801"/>
      <c r="NM21" s="801"/>
      <c r="NN21" s="801"/>
      <c r="NO21" s="801"/>
      <c r="NP21" s="801"/>
      <c r="NQ21" s="801"/>
      <c r="NR21" s="801"/>
      <c r="NS21" s="854"/>
      <c r="NT21" s="854"/>
      <c r="NU21" s="854"/>
      <c r="NV21" s="854"/>
      <c r="NW21" s="854"/>
      <c r="NX21" s="854"/>
      <c r="NY21" s="854"/>
      <c r="NZ21" s="854"/>
      <c r="OA21" s="854"/>
      <c r="OB21" s="854"/>
      <c r="OC21" s="854"/>
      <c r="OD21" s="854"/>
      <c r="OE21" s="1041"/>
      <c r="OF21" s="1041"/>
      <c r="OG21" s="1041"/>
      <c r="OH21" s="1041"/>
      <c r="OI21" s="1041"/>
      <c r="OJ21" s="1041"/>
      <c r="OK21" s="1041"/>
      <c r="OL21" s="1041"/>
      <c r="OM21" s="1041"/>
      <c r="ON21" s="1041"/>
      <c r="OO21" s="1041"/>
      <c r="OP21" s="1041"/>
      <c r="OQ21" s="1063"/>
      <c r="OR21" s="1063"/>
      <c r="OS21" s="1063"/>
      <c r="OT21" s="1063"/>
      <c r="OU21" s="1063"/>
      <c r="OV21" s="1063"/>
      <c r="OW21" s="1063"/>
      <c r="OX21" s="1063"/>
      <c r="OY21" s="1063"/>
      <c r="OZ21" s="1063"/>
      <c r="PA21" s="1063"/>
      <c r="PB21" s="1063"/>
      <c r="PC21" s="1121"/>
      <c r="PD21" s="1121"/>
      <c r="PE21" s="1121"/>
      <c r="PF21" s="1121"/>
      <c r="PG21" s="1121"/>
      <c r="PH21" s="1121"/>
      <c r="PI21" s="1121"/>
      <c r="PJ21" s="1121"/>
      <c r="PK21" s="1121"/>
      <c r="PL21" s="1121"/>
      <c r="PM21" s="1121"/>
      <c r="PN21" s="1121"/>
    </row>
    <row r="22" spans="1:430" x14ac:dyDescent="0.25">
      <c r="A22" s="677"/>
      <c r="B22" s="50">
        <v>3.1</v>
      </c>
      <c r="D22" s="1033"/>
      <c r="E22" s="1033" t="s">
        <v>59</v>
      </c>
      <c r="F22" s="1033"/>
      <c r="G22" s="1034"/>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84">SUM(V23:V27)</f>
        <v>6832</v>
      </c>
      <c r="W22" s="64">
        <f t="shared" si="584"/>
        <v>6811</v>
      </c>
      <c r="X22" s="29">
        <f t="shared" si="584"/>
        <v>5779</v>
      </c>
      <c r="Y22" s="64">
        <f t="shared" si="584"/>
        <v>7279</v>
      </c>
      <c r="Z22" s="29">
        <v>6036</v>
      </c>
      <c r="AA22" s="64">
        <v>5730</v>
      </c>
      <c r="AB22" s="29">
        <v>6885</v>
      </c>
      <c r="AC22" s="64">
        <v>6840</v>
      </c>
      <c r="AD22" s="29">
        <v>6934</v>
      </c>
      <c r="AE22" s="64">
        <v>6265</v>
      </c>
      <c r="AF22" s="29">
        <v>6143</v>
      </c>
      <c r="AG22" s="64">
        <v>5995</v>
      </c>
      <c r="AH22" s="118">
        <v>77529</v>
      </c>
      <c r="AI22" s="150">
        <v>6460.75</v>
      </c>
      <c r="AJ22" s="345">
        <f t="shared" ref="AJ22:AS22" si="585">SUM(AJ23:AJ27)</f>
        <v>6768</v>
      </c>
      <c r="AK22" s="64">
        <f t="shared" si="585"/>
        <v>6949</v>
      </c>
      <c r="AL22" s="29">
        <f t="shared" si="585"/>
        <v>5345</v>
      </c>
      <c r="AM22" s="64">
        <f t="shared" si="585"/>
        <v>9088</v>
      </c>
      <c r="AN22" s="29">
        <f t="shared" si="585"/>
        <v>6219</v>
      </c>
      <c r="AO22" s="64">
        <f t="shared" si="585"/>
        <v>5518</v>
      </c>
      <c r="AP22" s="563">
        <f t="shared" si="585"/>
        <v>7380</v>
      </c>
      <c r="AQ22" s="64">
        <f t="shared" si="585"/>
        <v>6960</v>
      </c>
      <c r="AR22" s="563">
        <f t="shared" si="585"/>
        <v>6079</v>
      </c>
      <c r="AS22" s="64">
        <f t="shared" si="585"/>
        <v>6613</v>
      </c>
      <c r="AT22" s="563">
        <f>SUM(AT23:AT27)</f>
        <v>8313</v>
      </c>
      <c r="AU22" s="64">
        <f>SUM(AU23:AU27)</f>
        <v>6310</v>
      </c>
      <c r="AV22" s="118">
        <f t="shared" ref="AV22:AV28" si="586">SUM(AJ22:AU22)</f>
        <v>81542</v>
      </c>
      <c r="AW22" s="150">
        <f t="shared" ref="AW22:AW30" si="587">SUM(AJ22:AU22)/$AV$4</f>
        <v>6795.166666666667</v>
      </c>
      <c r="AX22" s="345">
        <f t="shared" ref="AX22:BC22" si="588">SUM(AX23:AX27)</f>
        <v>7221</v>
      </c>
      <c r="AY22" s="70">
        <f t="shared" si="588"/>
        <v>6954</v>
      </c>
      <c r="AZ22" s="29">
        <f t="shared" si="588"/>
        <v>7492</v>
      </c>
      <c r="BA22" s="170">
        <f t="shared" si="588"/>
        <v>13806</v>
      </c>
      <c r="BB22" s="29">
        <f t="shared" si="588"/>
        <v>8718</v>
      </c>
      <c r="BC22" s="64">
        <f t="shared" si="588"/>
        <v>7584</v>
      </c>
      <c r="BD22" s="563">
        <f t="shared" ref="BD22:BI22" si="589">SUM(BD23:BD27)</f>
        <v>8400</v>
      </c>
      <c r="BE22" s="64">
        <f t="shared" si="589"/>
        <v>6710</v>
      </c>
      <c r="BF22" s="563">
        <f t="shared" si="589"/>
        <v>6732</v>
      </c>
      <c r="BG22" s="64">
        <f t="shared" si="589"/>
        <v>6700</v>
      </c>
      <c r="BH22" s="563">
        <f t="shared" si="589"/>
        <v>6663</v>
      </c>
      <c r="BI22" s="170">
        <f t="shared" si="589"/>
        <v>7110</v>
      </c>
      <c r="BJ22" s="118">
        <f t="shared" ref="BJ22:BJ28" si="590">SUM(AX22:BI22)</f>
        <v>94090</v>
      </c>
      <c r="BK22" s="150">
        <f t="shared" ref="BK22:BK30" si="591">SUM(AX22:BI22)/$BJ$4</f>
        <v>7840.833333333333</v>
      </c>
      <c r="BL22" s="345">
        <f t="shared" ref="BL22:BP22" si="592">SUM(BL23:BL27)</f>
        <v>7534</v>
      </c>
      <c r="BM22" s="70">
        <f t="shared" ref="BM22:BN22" si="593">SUM(BM23:BM27)</f>
        <v>6935</v>
      </c>
      <c r="BN22" s="29">
        <f t="shared" si="593"/>
        <v>7341</v>
      </c>
      <c r="BO22" s="170">
        <f t="shared" si="592"/>
        <v>14182</v>
      </c>
      <c r="BP22" s="29">
        <f t="shared" si="592"/>
        <v>7075</v>
      </c>
      <c r="BQ22" s="64">
        <f t="shared" ref="BQ22:BR22" si="594">SUM(BQ23:BQ27)</f>
        <v>6975</v>
      </c>
      <c r="BR22" s="563">
        <f t="shared" si="594"/>
        <v>8839</v>
      </c>
      <c r="BS22" s="64">
        <f t="shared" ref="BS22:BT22" si="595">SUM(BS23:BS27)</f>
        <v>7077</v>
      </c>
      <c r="BT22" s="563">
        <f t="shared" si="595"/>
        <v>8034</v>
      </c>
      <c r="BU22" s="563">
        <f t="shared" ref="BU22" si="596">SUM(BU23:BU27)</f>
        <v>8445</v>
      </c>
      <c r="BV22" s="563">
        <f t="shared" ref="BV22:BW22" si="597">SUM(BV23:BV27)</f>
        <v>6607</v>
      </c>
      <c r="BW22" s="563">
        <f t="shared" si="597"/>
        <v>7352</v>
      </c>
      <c r="BX22" s="118">
        <f t="shared" ref="BX22:BX28" si="598">SUM(BL22:BW22)</f>
        <v>96396</v>
      </c>
      <c r="BY22" s="150">
        <f t="shared" ref="BY22:BY30" si="599">SUM(BL22:BW22)/$BX$4</f>
        <v>8033</v>
      </c>
      <c r="BZ22" s="563">
        <f t="shared" ref="BZ22:CA22" si="600">SUM(BZ23:BZ27)</f>
        <v>7541</v>
      </c>
      <c r="CA22" s="70">
        <f t="shared" si="600"/>
        <v>7048</v>
      </c>
      <c r="CB22" s="29">
        <f t="shared" ref="CB22:CC22" si="601">SUM(CB23:CB27)</f>
        <v>6782</v>
      </c>
      <c r="CC22" s="170">
        <f t="shared" si="601"/>
        <v>7289</v>
      </c>
      <c r="CD22" s="29">
        <f t="shared" ref="CD22:CE22" si="602">SUM(CD23:CD27)</f>
        <v>7028</v>
      </c>
      <c r="CE22" s="64">
        <f t="shared" si="602"/>
        <v>7247</v>
      </c>
      <c r="CF22" s="563">
        <f t="shared" ref="CF22:CG22" si="603">SUM(CF23:CF27)</f>
        <v>6883</v>
      </c>
      <c r="CG22" s="64">
        <f t="shared" si="603"/>
        <v>7569</v>
      </c>
      <c r="CH22" s="563">
        <f t="shared" ref="CH22:CI22" si="604">SUM(CH23:CH27)</f>
        <v>7006</v>
      </c>
      <c r="CI22" s="563">
        <f t="shared" si="604"/>
        <v>6358</v>
      </c>
      <c r="CJ22" s="563">
        <f t="shared" ref="CJ22:CK22" si="605">SUM(CJ23:CJ27)</f>
        <v>5948</v>
      </c>
      <c r="CK22" s="563">
        <f t="shared" si="605"/>
        <v>6524</v>
      </c>
      <c r="CL22" s="118">
        <f t="shared" ref="CL22:CL28" si="606">SUM(BZ22:CK22)</f>
        <v>83223</v>
      </c>
      <c r="CM22" s="150">
        <f t="shared" ref="CM22:CM30" si="607">SUM(BZ22:CK22)/$CL$4</f>
        <v>6935.25</v>
      </c>
      <c r="CN22" s="563">
        <f t="shared" ref="CN22:CO22" si="608">SUM(CN23:CN27)</f>
        <v>6679</v>
      </c>
      <c r="CO22" s="70">
        <f t="shared" si="608"/>
        <v>7131</v>
      </c>
      <c r="CP22" s="29">
        <f t="shared" ref="CP22:CQ22" si="609">SUM(CP23:CP27)</f>
        <v>6183</v>
      </c>
      <c r="CQ22" s="170">
        <f t="shared" si="609"/>
        <v>7343</v>
      </c>
      <c r="CR22" s="29">
        <f t="shared" ref="CR22:CS22" si="610">SUM(CR23:CR27)</f>
        <v>6061</v>
      </c>
      <c r="CS22" s="170">
        <f t="shared" si="610"/>
        <v>6053</v>
      </c>
      <c r="CT22" s="190">
        <f t="shared" ref="CT22:CU22" si="611">SUM(CT23:CT27)</f>
        <v>6951</v>
      </c>
      <c r="CU22" s="70">
        <f t="shared" si="611"/>
        <v>6584</v>
      </c>
      <c r="CV22" s="563">
        <f t="shared" ref="CV22:CW22" si="612">SUM(CV23:CV27)</f>
        <v>6181</v>
      </c>
      <c r="CW22" s="953">
        <f t="shared" si="612"/>
        <v>5205</v>
      </c>
      <c r="CX22" s="563">
        <f t="shared" ref="CX22:CY22" si="613">SUM(CX23:CX27)</f>
        <v>5680</v>
      </c>
      <c r="CY22" s="70">
        <f t="shared" si="613"/>
        <v>5484</v>
      </c>
      <c r="CZ22" s="118">
        <f t="shared" ref="CZ22:CZ28" si="614">SUM(CN22:CY22)</f>
        <v>75535</v>
      </c>
      <c r="DA22" s="150">
        <f t="shared" ref="DA22:DA30" si="615">SUM(CN22:CY22)/$CZ$4</f>
        <v>6294.583333333333</v>
      </c>
      <c r="DB22" s="563">
        <f t="shared" ref="DB22:DC22" si="616">SUM(DB23:DB27)</f>
        <v>5350</v>
      </c>
      <c r="DC22" s="70">
        <f t="shared" si="616"/>
        <v>6023</v>
      </c>
      <c r="DD22" s="29">
        <f t="shared" ref="DD22:DE22" si="617">SUM(DD23:DD27)</f>
        <v>4888</v>
      </c>
      <c r="DE22" s="170">
        <f t="shared" si="617"/>
        <v>5606</v>
      </c>
      <c r="DF22" s="29">
        <f t="shared" ref="DF22:DG22" si="618">SUM(DF23:DF27)</f>
        <v>4913</v>
      </c>
      <c r="DG22" s="170">
        <f t="shared" si="618"/>
        <v>4578</v>
      </c>
      <c r="DH22" s="190">
        <f t="shared" ref="DH22:DI22" si="619">SUM(DH23:DH27)</f>
        <v>6718</v>
      </c>
      <c r="DI22" s="70">
        <f t="shared" si="619"/>
        <v>6309</v>
      </c>
      <c r="DJ22" s="563">
        <f t="shared" ref="DJ22:DK22" si="620">SUM(DJ23:DJ27)</f>
        <v>6009</v>
      </c>
      <c r="DK22" s="70">
        <f t="shared" si="620"/>
        <v>6042</v>
      </c>
      <c r="DL22" s="563">
        <f t="shared" ref="DL22:DM22" si="621">SUM(DL23:DL27)</f>
        <v>5449</v>
      </c>
      <c r="DM22" s="70">
        <f t="shared" si="621"/>
        <v>6489</v>
      </c>
      <c r="DN22" s="118">
        <f t="shared" ref="DN22:DN28" si="622">SUM(DB22:DM22)</f>
        <v>68374</v>
      </c>
      <c r="DO22" s="150">
        <f t="shared" ref="DO22:DO30" si="623">SUM(DB22:DM22)/$DN$4</f>
        <v>5697.833333333333</v>
      </c>
      <c r="DP22" s="563">
        <f t="shared" ref="DP22:DQ22" si="624">SUM(DP23:DP27)</f>
        <v>5876</v>
      </c>
      <c r="DQ22" s="70">
        <f t="shared" si="624"/>
        <v>6005</v>
      </c>
      <c r="DR22" s="29">
        <f t="shared" ref="DR22:DS22" si="625">SUM(DR23:DR27)</f>
        <v>4527</v>
      </c>
      <c r="DS22" s="170">
        <f t="shared" si="625"/>
        <v>6637</v>
      </c>
      <c r="DT22" s="29">
        <f t="shared" ref="DT22:DU22" si="626">SUM(DT23:DT27)</f>
        <v>5260</v>
      </c>
      <c r="DU22" s="170">
        <f t="shared" si="626"/>
        <v>4864</v>
      </c>
      <c r="DV22" s="190">
        <f t="shared" ref="DV22:DW22" si="627">SUM(DV23:DV27)</f>
        <v>7185</v>
      </c>
      <c r="DW22" s="70">
        <f t="shared" si="627"/>
        <v>6539</v>
      </c>
      <c r="DX22" s="563">
        <f t="shared" ref="DX22:DY22" si="628">SUM(DX23:DX27)</f>
        <v>6369</v>
      </c>
      <c r="DY22" s="70">
        <f t="shared" si="628"/>
        <v>6092</v>
      </c>
      <c r="DZ22" s="563">
        <f t="shared" ref="DZ22:EA22" si="629">SUM(DZ23:DZ27)</f>
        <v>5661</v>
      </c>
      <c r="EA22" s="70">
        <f t="shared" si="629"/>
        <v>5692</v>
      </c>
      <c r="EB22" s="118">
        <f t="shared" ref="EB22:EB28" si="630">SUM(DP22:EA22)</f>
        <v>70707</v>
      </c>
      <c r="EC22" s="150">
        <f t="shared" ref="EC22:EC30" si="631">SUM(DP22:EA22)/$EB$4</f>
        <v>5892.25</v>
      </c>
      <c r="ED22" s="563">
        <f t="shared" ref="ED22" si="632">SUM(ED23:ED27)</f>
        <v>5945</v>
      </c>
      <c r="EE22" s="70">
        <f t="shared" ref="EE22:EF22" si="633">SUM(EE23:EE27)</f>
        <v>5368</v>
      </c>
      <c r="EF22" s="29">
        <f t="shared" si="633"/>
        <v>4899</v>
      </c>
      <c r="EG22" s="170">
        <f t="shared" ref="EG22:EH22" si="634">SUM(EG23:EG27)</f>
        <v>5583</v>
      </c>
      <c r="EH22" s="29">
        <f t="shared" si="634"/>
        <v>5091</v>
      </c>
      <c r="EI22" s="170"/>
      <c r="EJ22" s="190"/>
      <c r="EK22" s="70"/>
      <c r="EL22" s="563"/>
      <c r="EM22" s="70"/>
      <c r="EN22" s="563"/>
      <c r="EO22" s="70"/>
      <c r="EP22" s="118">
        <f t="shared" ref="EP22:EP28" si="635">SUM(ED22:EO22)</f>
        <v>26886</v>
      </c>
      <c r="EQ22" s="150">
        <f t="shared" ref="EQ22:EQ30" si="636">SUM(ED22:EO22)/$EP$4</f>
        <v>5377.2</v>
      </c>
      <c r="ER22" s="113">
        <f t="shared" ref="ER22:ER30" si="637">AX22-AU22</f>
        <v>911</v>
      </c>
      <c r="ES22" s="367">
        <f t="shared" ref="ES22:ES30" si="638">ER22/AU22</f>
        <v>0.14437400950871632</v>
      </c>
      <c r="ET22" s="113">
        <f t="shared" ref="ET22:ET30" si="639">AY22-AX22</f>
        <v>-267</v>
      </c>
      <c r="EU22" s="367">
        <f t="shared" ref="EU22:EU30" si="640">ET22/AX22</f>
        <v>-3.6975488159534692E-2</v>
      </c>
      <c r="EV22" s="113">
        <f t="shared" ref="EV22:EV30" si="641">AZ22-AY22</f>
        <v>538</v>
      </c>
      <c r="EW22" s="367">
        <f t="shared" ref="EW22:EW30" si="642">EV22/AY22</f>
        <v>7.736554501006615E-2</v>
      </c>
      <c r="EX22" s="113">
        <f t="shared" ref="EX22:EX30" si="643">BA22-AZ22</f>
        <v>6314</v>
      </c>
      <c r="EY22" s="367">
        <f t="shared" ref="EY22:EY30" si="644">EX22/AZ22</f>
        <v>0.84276561665776828</v>
      </c>
      <c r="EZ22" s="113">
        <f t="shared" ref="EZ22:EZ30" si="645">BB22-BA22</f>
        <v>-5088</v>
      </c>
      <c r="FA22" s="367">
        <f t="shared" ref="FA22:FA30" si="646">EZ22/BA22</f>
        <v>-0.36853541938287698</v>
      </c>
      <c r="FB22" s="113">
        <f t="shared" ref="FB22:FB30" si="647">BC22-BB22</f>
        <v>-1134</v>
      </c>
      <c r="FC22" s="367">
        <f t="shared" ref="FC22:FC30" si="648">FB22/BB22</f>
        <v>-0.13007570543702685</v>
      </c>
      <c r="FD22" s="113">
        <f t="shared" ref="FD22:FD30" si="649">BD22-BC22</f>
        <v>816</v>
      </c>
      <c r="FE22" s="367">
        <f t="shared" ref="FE22:FE30" si="650">FD22/BC22</f>
        <v>0.10759493670886076</v>
      </c>
      <c r="FF22" s="113">
        <f t="shared" ref="FF22:FF30" si="651">BE22-BD22</f>
        <v>-1690</v>
      </c>
      <c r="FG22" s="367">
        <f t="shared" ref="FG22:FG30" si="652">FF22/BD22</f>
        <v>-0.2011904761904762</v>
      </c>
      <c r="FH22" s="113">
        <f t="shared" ref="FH22:FH30" si="653">BF22-BE22</f>
        <v>22</v>
      </c>
      <c r="FI22" s="367">
        <f t="shared" ref="FI22:FI30" si="654">FH22/BE22</f>
        <v>3.2786885245901639E-3</v>
      </c>
      <c r="FJ22" s="113">
        <f t="shared" ref="FJ22:FJ30" si="655">BG22-BF22</f>
        <v>-32</v>
      </c>
      <c r="FK22" s="100">
        <f t="shared" ref="FK22:FK30" si="656">FJ22/BF22</f>
        <v>-4.7534165181224008E-3</v>
      </c>
      <c r="FL22" s="113">
        <f t="shared" ref="FL22:FL30" si="657">BH22-BG22</f>
        <v>-37</v>
      </c>
      <c r="FM22" s="367">
        <f t="shared" ref="FM22:FM30" si="658">FL22/BG22</f>
        <v>-5.5223880597014925E-3</v>
      </c>
      <c r="FN22" s="113">
        <f t="shared" ref="FN22:FN30" si="659">BI22-BH22</f>
        <v>447</v>
      </c>
      <c r="FO22" s="367">
        <f t="shared" ref="FO22:FO30" si="660">FN22/BH22</f>
        <v>6.7086897793786585E-2</v>
      </c>
      <c r="FP22" s="113">
        <f t="shared" ref="FP22:FP30" si="661">BL22-BI22</f>
        <v>424</v>
      </c>
      <c r="FQ22" s="367">
        <f t="shared" ref="FQ22:FQ30" si="662">FP22/BI22</f>
        <v>5.9634317862165963E-2</v>
      </c>
      <c r="FR22" s="292">
        <f t="shared" ref="FR22:FR30" si="663">BM22-BL22</f>
        <v>-599</v>
      </c>
      <c r="FS22" s="370">
        <f t="shared" ref="FS22:FS30" si="664">FR22/BL22</f>
        <v>-7.9506238385983544E-2</v>
      </c>
      <c r="FT22" s="292">
        <f t="shared" ref="FT22:FT30" si="665">BN22-BM22</f>
        <v>406</v>
      </c>
      <c r="FU22" s="370">
        <f t="shared" ref="FU22:FU30" si="666">FT22/BM22</f>
        <v>5.8543619322278299E-2</v>
      </c>
      <c r="FV22" s="292">
        <f t="shared" ref="FV22:FV30" si="667">BO22-BN22</f>
        <v>6841</v>
      </c>
      <c r="FW22" s="370">
        <f t="shared" ref="FW22:FW30" si="668">FV22/BN22</f>
        <v>0.93188938836670754</v>
      </c>
      <c r="FX22" s="292">
        <f t="shared" ref="FX22:FX30" si="669">BP22-BO22</f>
        <v>-7107</v>
      </c>
      <c r="FY22" s="370">
        <f t="shared" ref="FY22:FY30" si="670">FX22/BO22</f>
        <v>-0.50112819066422221</v>
      </c>
      <c r="FZ22" s="292">
        <f t="shared" ref="FZ22:FZ30" si="671">BQ22-BP22</f>
        <v>-100</v>
      </c>
      <c r="GA22" s="370">
        <f t="shared" ref="GA22:GA30" si="672">FZ22/BP22</f>
        <v>-1.4134275618374558E-2</v>
      </c>
      <c r="GB22" s="292">
        <f t="shared" ref="GB22:GB30" si="673">BR22-BQ22</f>
        <v>1864</v>
      </c>
      <c r="GC22" s="370">
        <f t="shared" ref="GC22:GC30" si="674">GB22/BQ22</f>
        <v>0.26724014336917562</v>
      </c>
      <c r="GD22" s="292">
        <f t="shared" ref="GD22:GD30" si="675">BS22-BR22</f>
        <v>-1762</v>
      </c>
      <c r="GE22" s="370">
        <f t="shared" ref="GE22:GE30" si="676">GD22/BR22</f>
        <v>-0.19934381717388844</v>
      </c>
      <c r="GF22" s="292">
        <f t="shared" ref="GF22:GF30" si="677">BT22-BS22</f>
        <v>957</v>
      </c>
      <c r="GG22" s="370">
        <f t="shared" ref="GG22:GG30" si="678">GF22/BS22</f>
        <v>0.13522679101314117</v>
      </c>
      <c r="GH22" s="292">
        <f t="shared" ref="GH22:GH30" si="679">BU22-BT22</f>
        <v>411</v>
      </c>
      <c r="GI22" s="370">
        <f t="shared" ref="GI22:GI30" si="680">GH22/BT22</f>
        <v>5.1157580283793878E-2</v>
      </c>
      <c r="GJ22" s="292">
        <f t="shared" ref="GJ22:GJ30" si="681">BV22-BU22</f>
        <v>-1838</v>
      </c>
      <c r="GK22" s="370">
        <f t="shared" ref="GK22:GK30" si="682">GJ22/BU22</f>
        <v>-0.21764357608052101</v>
      </c>
      <c r="GL22" s="292">
        <f t="shared" ref="GL22:GL30" si="683">BW22-BV22</f>
        <v>745</v>
      </c>
      <c r="GM22" s="370">
        <f t="shared" ref="GM22:GM30" si="684">GL22/BV22</f>
        <v>0.11275919479340094</v>
      </c>
      <c r="GN22" s="292">
        <f t="shared" ref="GN22:GN30" si="685">BZ22-BW22</f>
        <v>189</v>
      </c>
      <c r="GO22" s="370">
        <f t="shared" ref="GO22:GO30" si="686">GN22/BW22</f>
        <v>2.5707290533188248E-2</v>
      </c>
      <c r="GP22" s="292">
        <f t="shared" ref="GP22:GP30" si="687">CA22-BZ22</f>
        <v>-493</v>
      </c>
      <c r="GQ22" s="370">
        <f t="shared" ref="GQ22:GQ30" si="688">GP22/BZ22</f>
        <v>-6.5375944834902527E-2</v>
      </c>
      <c r="GR22" s="292">
        <f t="shared" ref="GR22:GR30" si="689">CB22-CA22</f>
        <v>-266</v>
      </c>
      <c r="GS22" s="370">
        <f t="shared" ref="GS22:GS30" si="690">GR22/CA22</f>
        <v>-3.7741203178206582E-2</v>
      </c>
      <c r="GT22" s="292">
        <f t="shared" ref="GT22:GT30" si="691">CC22-CB22</f>
        <v>507</v>
      </c>
      <c r="GU22" s="370">
        <f t="shared" ref="GU22:GU30" si="692">GT22/CB22</f>
        <v>7.4756708935417276E-2</v>
      </c>
      <c r="GV22" s="292">
        <f t="shared" ref="GV22:GV30" si="693">CD22-CC22</f>
        <v>-261</v>
      </c>
      <c r="GW22" s="370">
        <f t="shared" ref="GW22:GW30" si="694">GV22/CC22</f>
        <v>-3.5807380985045961E-2</v>
      </c>
      <c r="GX22" s="292">
        <f t="shared" ref="GX22:GX30" si="695">CE22-CD22</f>
        <v>219</v>
      </c>
      <c r="GY22" s="370">
        <f t="shared" ref="GY22:GY30" si="696">GX22/CD22</f>
        <v>3.1161070005691519E-2</v>
      </c>
      <c r="GZ22" s="292">
        <f t="shared" ref="GZ22:GZ30" si="697">CF22-CE22</f>
        <v>-364</v>
      </c>
      <c r="HA22" s="370">
        <f t="shared" ref="HA22:HA30" si="698">GZ22/CE22</f>
        <v>-5.0227680419483924E-2</v>
      </c>
      <c r="HB22" s="292">
        <f t="shared" ref="HB22:HB30" si="699">CG22-CF22</f>
        <v>686</v>
      </c>
      <c r="HC22" s="370">
        <f t="shared" ref="HC22:HC30" si="700">HB22/CF22</f>
        <v>9.9665843382246114E-2</v>
      </c>
      <c r="HD22" s="292">
        <f t="shared" ref="HD22:HD30" si="701">CH22-CG22</f>
        <v>-563</v>
      </c>
      <c r="HE22" s="370">
        <f t="shared" ref="HE22:HE30" si="702">HD22/CG22</f>
        <v>-7.4382349055357372E-2</v>
      </c>
      <c r="HF22" s="292">
        <f t="shared" ref="HF22:HF30" si="703">CI22-CH22</f>
        <v>-648</v>
      </c>
      <c r="HG22" s="370">
        <f t="shared" ref="HG22:HG30" si="704">HF22/CH22</f>
        <v>-9.2492149586069078E-2</v>
      </c>
      <c r="HH22" s="292">
        <f t="shared" ref="HH22:HH30" si="705">CJ22-CI22</f>
        <v>-410</v>
      </c>
      <c r="HI22" s="370">
        <f t="shared" ref="HI22:HI30" si="706">HH22/CI22</f>
        <v>-6.4485687323057567E-2</v>
      </c>
      <c r="HJ22" s="292">
        <f t="shared" ref="HJ22:HJ30" si="707">CK22-CJ22</f>
        <v>576</v>
      </c>
      <c r="HK22" s="370">
        <f t="shared" ref="HK22:HK30" si="708">HJ22/CJ22</f>
        <v>9.6839273705447204E-2</v>
      </c>
      <c r="HL22" s="292">
        <f t="shared" ref="HL22:HL30" si="709">CN22-CK22</f>
        <v>155</v>
      </c>
      <c r="HM22" s="370">
        <f t="shared" ref="HM22:HM30" si="710">HL22/CK22</f>
        <v>2.3758430410790926E-2</v>
      </c>
      <c r="HN22" s="292">
        <f t="shared" ref="HN22:HN30" si="711">CO22-CN22</f>
        <v>452</v>
      </c>
      <c r="HO22" s="370">
        <f t="shared" ref="HO22:HO30" si="712">HN22/CN22</f>
        <v>6.7674801617008534E-2</v>
      </c>
      <c r="HP22" s="292">
        <f t="shared" ref="HP22:HP30" si="713">CP22-CO22</f>
        <v>-948</v>
      </c>
      <c r="HQ22" s="370">
        <f t="shared" ref="HQ22:HQ30" si="714">HP22/CO22</f>
        <v>-0.13294068153134203</v>
      </c>
      <c r="HR22" s="292">
        <f t="shared" ref="HR22:HR30" si="715">CQ22-CP22</f>
        <v>1160</v>
      </c>
      <c r="HS22" s="370">
        <f t="shared" ref="HS22:HS30" si="716">HR22/CP22</f>
        <v>0.18761119197800422</v>
      </c>
      <c r="HT22" s="292">
        <f t="shared" ref="HT22:HT30" si="717">CR22-CQ22</f>
        <v>-1282</v>
      </c>
      <c r="HU22" s="370">
        <f t="shared" ref="HU22:HU30" si="718">HT22/CQ22</f>
        <v>-0.17458804303418221</v>
      </c>
      <c r="HV22" s="292">
        <f t="shared" ref="HV22:HV30" si="719">CS22-CR22</f>
        <v>-8</v>
      </c>
      <c r="HW22" s="370">
        <f t="shared" ref="HW22:HW30" si="720">HV22/CR22</f>
        <v>-1.3199142055766375E-3</v>
      </c>
      <c r="HX22" s="292">
        <f t="shared" ref="HX22:HX30" si="721">CT22-CS22</f>
        <v>898</v>
      </c>
      <c r="HY22" s="370">
        <f t="shared" ref="HY22:HY30" si="722">HX22/CS22</f>
        <v>0.14835618701470346</v>
      </c>
      <c r="HZ22" s="292">
        <f t="shared" ref="HZ22:HZ30" si="723">CU22-CT22</f>
        <v>-367</v>
      </c>
      <c r="IA22" s="370">
        <f t="shared" ref="IA22:IA30" si="724">HZ22/CT22</f>
        <v>-5.2798158538339808E-2</v>
      </c>
      <c r="IB22" s="292">
        <f t="shared" ref="IB22:IB30" si="725">CV22-CU22</f>
        <v>-403</v>
      </c>
      <c r="IC22" s="370">
        <f t="shared" ref="IC22:IC30" si="726">IB22/CU22</f>
        <v>-6.1208991494532197E-2</v>
      </c>
      <c r="ID22" s="292">
        <f t="shared" ref="ID22:ID30" si="727">CW22-CV22</f>
        <v>-976</v>
      </c>
      <c r="IE22" s="370">
        <f t="shared" ref="IE22:IE30" si="728">ID22/CV22</f>
        <v>-0.15790325190098689</v>
      </c>
      <c r="IF22" s="292">
        <f t="shared" ref="IF22:IF30" si="729">CX22-CW22</f>
        <v>475</v>
      </c>
      <c r="IG22" s="370">
        <f t="shared" ref="IG22:IG30" si="730">IF22/CW22</f>
        <v>9.1258405379442839E-2</v>
      </c>
      <c r="IH22" s="292">
        <f t="shared" ref="IH22:IH30" si="731">CY22-CX22</f>
        <v>-196</v>
      </c>
      <c r="II22" s="370">
        <f t="shared" ref="II22:II30" si="732">IH22/CX22</f>
        <v>-3.4507042253521129E-2</v>
      </c>
      <c r="IJ22" s="292">
        <f t="shared" ref="IJ22:IJ30" si="733">DB22-CY22</f>
        <v>-134</v>
      </c>
      <c r="IK22" s="370">
        <f t="shared" ref="IK22:IK30" si="734">IJ22/CY22</f>
        <v>-2.4434719183078046E-2</v>
      </c>
      <c r="IL22" s="292">
        <f t="shared" ref="IL22:IL30" si="735">DC22-DB22</f>
        <v>673</v>
      </c>
      <c r="IM22" s="370">
        <f t="shared" ref="IM22:IM30" si="736">IL22/DB22</f>
        <v>0.1257943925233645</v>
      </c>
      <c r="IN22" s="292">
        <f t="shared" ref="IN22:IN30" si="737">DD22-DC22</f>
        <v>-1135</v>
      </c>
      <c r="IO22" s="370">
        <f t="shared" ref="IO22:IO30" si="738">IN22/DD22</f>
        <v>-0.2322013093289689</v>
      </c>
      <c r="IP22" s="292">
        <f t="shared" ref="IP22:IP30" si="739">DE22-DD22</f>
        <v>718</v>
      </c>
      <c r="IQ22" s="370">
        <f t="shared" ref="IQ22:IQ30" si="740">IP22/DD22</f>
        <v>0.14689034369885434</v>
      </c>
      <c r="IR22" s="292">
        <f t="shared" ref="IR22:IR30" si="741">DF22-DE22</f>
        <v>-693</v>
      </c>
      <c r="IS22" s="370">
        <f t="shared" ref="IS22:IS30" si="742">IR22/DO22</f>
        <v>-0.12162517916166965</v>
      </c>
      <c r="IT22" s="292">
        <f t="shared" ref="IT22:IT30" si="743">DG22-DF22</f>
        <v>-335</v>
      </c>
      <c r="IU22" s="370">
        <f t="shared" ref="IU22:IU30" si="744">IT22/DF22</f>
        <v>-6.8186444127824139E-2</v>
      </c>
      <c r="IV22" s="292">
        <f t="shared" ref="IV22:IV30" si="745">DH22-DG22</f>
        <v>2140</v>
      </c>
      <c r="IW22" s="370">
        <f t="shared" ref="IW22:IW30" si="746">IV22/DG22</f>
        <v>0.46745303626037571</v>
      </c>
      <c r="IX22" s="292">
        <f t="shared" ref="IX22:IX30" si="747">DI22-DH22</f>
        <v>-409</v>
      </c>
      <c r="IY22" s="370">
        <f t="shared" ref="IY22:IY30" si="748">IX22/DH22</f>
        <v>-6.0881214647216436E-2</v>
      </c>
      <c r="IZ22" s="292">
        <f t="shared" ref="IZ22:IZ30" si="749">DJ22-DI22</f>
        <v>-300</v>
      </c>
      <c r="JA22" s="370">
        <f t="shared" ref="JA22:JA30" si="750">IZ22/DI22</f>
        <v>-4.7551117451260103E-2</v>
      </c>
      <c r="JB22" s="292">
        <f t="shared" ref="JB22:JB30" si="751">DK22-DJ22</f>
        <v>33</v>
      </c>
      <c r="JC22" s="370">
        <f t="shared" ref="JC22:JC30" si="752">JB22/DJ22</f>
        <v>5.4917623564653024E-3</v>
      </c>
      <c r="JD22" s="292">
        <f t="shared" ref="JD22:JD30" si="753">DL22-DK22</f>
        <v>-593</v>
      </c>
      <c r="JE22" s="370">
        <f t="shared" ref="JE22:JE30" si="754">JD22/DK22</f>
        <v>-9.8146309169149293E-2</v>
      </c>
      <c r="JF22" s="292">
        <f t="shared" ref="JF22:JF30" si="755">DM22-DL22</f>
        <v>1040</v>
      </c>
      <c r="JG22" s="370">
        <f t="shared" ref="JG22:JG30" si="756">JF22/DL22</f>
        <v>0.19086070838685998</v>
      </c>
      <c r="JH22" s="292">
        <f t="shared" ref="JH22:JH30" si="757">DP22-DM22</f>
        <v>-613</v>
      </c>
      <c r="JI22" s="370">
        <f t="shared" ref="JI22:JI30" si="758">JH22/DM22</f>
        <v>-9.4467560486977964E-2</v>
      </c>
      <c r="JJ22" s="292">
        <f t="shared" ref="JJ22:JJ30" si="759">DQ22-DP22</f>
        <v>129</v>
      </c>
      <c r="JK22" s="370">
        <f t="shared" ref="JK22:JK30" si="760">JJ22/DP22</f>
        <v>2.1953710006807351E-2</v>
      </c>
      <c r="JL22" s="292">
        <f t="shared" ref="JL22:JL30" si="761">DR22-DQ22</f>
        <v>-1478</v>
      </c>
      <c r="JM22" s="370">
        <f t="shared" ref="JM22:JM30" si="762">JL22/DQ22</f>
        <v>-0.24612822647793506</v>
      </c>
      <c r="JN22" s="292">
        <f t="shared" ref="JN22:JN30" si="763">DS22-DR22</f>
        <v>2110</v>
      </c>
      <c r="JO22" s="370">
        <f t="shared" ref="JO22:JO30" si="764">JN22/DR22</f>
        <v>0.46609233487961121</v>
      </c>
      <c r="JP22" s="292">
        <f t="shared" ref="JP22:JP30" si="765">DT22-DS22</f>
        <v>-1377</v>
      </c>
      <c r="JQ22" s="370">
        <f t="shared" ref="JQ22:JQ30" si="766">JP22/DS22</f>
        <v>-0.20747325598915173</v>
      </c>
      <c r="JR22" s="292">
        <f t="shared" ref="JR22:JR30" si="767">DU22-DT22</f>
        <v>-396</v>
      </c>
      <c r="JS22" s="370">
        <f t="shared" ref="JS22:JS30" si="768">JR22/DT22</f>
        <v>-7.5285171102661599E-2</v>
      </c>
      <c r="JT22" s="292">
        <f t="shared" ref="JT22:JT30" si="769">DV22-DU22</f>
        <v>2321</v>
      </c>
      <c r="JU22" s="370">
        <f t="shared" ref="JU22:JU30" si="770">JT22/DU22</f>
        <v>0.47717927631578949</v>
      </c>
      <c r="JV22" s="292">
        <f t="shared" ref="JV22:JV30" si="771">DW22-DV22</f>
        <v>-646</v>
      </c>
      <c r="JW22" s="370">
        <f t="shared" ref="JW22:JW30" si="772">JV22/DV22</f>
        <v>-8.9909533750869866E-2</v>
      </c>
      <c r="JX22" s="292">
        <f t="shared" ref="JX22:JX30" si="773">DX22-DW22</f>
        <v>-170</v>
      </c>
      <c r="JY22" s="370">
        <f t="shared" ref="JY22:JY30" si="774">JX22/DW22</f>
        <v>-2.5997858999847072E-2</v>
      </c>
      <c r="JZ22" s="292">
        <f t="shared" ref="JZ22:JZ30" si="775">DY22-DX22</f>
        <v>-277</v>
      </c>
      <c r="KA22" s="370">
        <f t="shared" ref="KA22:KA30" si="776">JZ22/DX22</f>
        <v>-4.34919139582352E-2</v>
      </c>
      <c r="KB22" s="292">
        <f t="shared" ref="KB22:KB30" si="777">DZ22-DY22</f>
        <v>-431</v>
      </c>
      <c r="KC22" s="370">
        <f t="shared" ref="KC22:KC30" si="778">KB22/DY22</f>
        <v>-7.0748522652659226E-2</v>
      </c>
      <c r="KD22" s="292">
        <f t="shared" ref="KD22:KD30" si="779">EA22-DZ22</f>
        <v>31</v>
      </c>
      <c r="KE22" s="370">
        <f t="shared" ref="KE22:KE30" si="780">KD22/DZ22</f>
        <v>5.4760642995937111E-3</v>
      </c>
      <c r="KF22" s="292">
        <f t="shared" si="583"/>
        <v>253</v>
      </c>
      <c r="KG22" s="375">
        <f t="shared" ref="KG22:KG30" si="781">KF22/EA22</f>
        <v>4.4448348559381588E-2</v>
      </c>
      <c r="KH22" s="292">
        <f t="shared" ref="KH22:KH30" si="782">EE22-ED22</f>
        <v>-577</v>
      </c>
      <c r="KI22" s="370">
        <f t="shared" ref="KI22:KI30" si="783">KH22/ED22</f>
        <v>-9.7056349873843567E-2</v>
      </c>
      <c r="KJ22" s="292">
        <f t="shared" ref="KJ22:KJ30" si="784">EF22-EE22</f>
        <v>-469</v>
      </c>
      <c r="KK22" s="370">
        <f t="shared" ref="KK22:KK30" si="785">KJ22/EE22</f>
        <v>-8.7369597615499256E-2</v>
      </c>
      <c r="KL22" s="292">
        <f t="shared" ref="KL22:KL30" si="786">EG22-EF22</f>
        <v>684</v>
      </c>
      <c r="KM22" s="370">
        <f t="shared" ref="KM22:KM30" si="787">KL22/EF22</f>
        <v>0.13962033067973056</v>
      </c>
      <c r="KN22" s="292">
        <f t="shared" ref="KN22:KN30" si="788">EH22-EG22</f>
        <v>-492</v>
      </c>
      <c r="KO22" s="370">
        <f t="shared" ref="KO22:KO30" si="789">KN22/EG22</f>
        <v>-8.8124664159054275E-2</v>
      </c>
      <c r="KP22" s="292">
        <f t="shared" ref="KP22:KP30" si="790">EI22-EH22</f>
        <v>-5091</v>
      </c>
      <c r="KQ22" s="370">
        <f t="shared" ref="KQ22:KQ30" si="791">KP22/EH22</f>
        <v>-1</v>
      </c>
      <c r="KR22" s="292">
        <f t="shared" ref="KR22:KR30" si="792">EJ22-EI22</f>
        <v>0</v>
      </c>
      <c r="KS22" s="370" t="e">
        <f t="shared" ref="KS22:KS30" si="793">KR22/EI22</f>
        <v>#DIV/0!</v>
      </c>
      <c r="KT22" s="292">
        <f t="shared" ref="KT22:KT30" si="794">EK22-EJ22</f>
        <v>0</v>
      </c>
      <c r="KU22" s="370" t="e">
        <f t="shared" ref="KU22:KU30" si="795">KT22/EJ22</f>
        <v>#DIV/0!</v>
      </c>
      <c r="KV22" s="292">
        <f t="shared" ref="KV22:KV30" si="796">EL22-EK22</f>
        <v>0</v>
      </c>
      <c r="KW22" s="370" t="e">
        <f t="shared" ref="KW22:KW30" si="797">KV22/EK22</f>
        <v>#DIV/0!</v>
      </c>
      <c r="KX22" s="292">
        <f t="shared" ref="KX22:KX30" si="798">EM22-EL22</f>
        <v>0</v>
      </c>
      <c r="KY22" s="370" t="e">
        <f t="shared" ref="KY22:KY30" si="799">KX22/EL22</f>
        <v>#DIV/0!</v>
      </c>
      <c r="KZ22" s="292">
        <f t="shared" ref="KZ22:KZ30" si="800">EN22-EM22</f>
        <v>0</v>
      </c>
      <c r="LA22" s="370" t="e">
        <f t="shared" ref="LA22:LA30" si="801">KZ22/EM22</f>
        <v>#DIV/0!</v>
      </c>
      <c r="LB22" s="292">
        <f t="shared" ref="LB22:LB30" si="802">EO22-EN22</f>
        <v>0</v>
      </c>
      <c r="LC22" s="370" t="e">
        <f t="shared" ref="LC22:LC30" si="803">LB22/EN22</f>
        <v>#DIV/0!</v>
      </c>
      <c r="LD22" s="563">
        <f t="shared" ref="LD22:LD30" si="804">DT22</f>
        <v>5260</v>
      </c>
      <c r="LE22" s="953">
        <f t="shared" ref="LE22:LE30" si="805">EH22</f>
        <v>5091</v>
      </c>
      <c r="LF22" s="113">
        <f t="shared" ref="LF22:LF30" si="806">LE22-LD22</f>
        <v>-169</v>
      </c>
      <c r="LG22" s="100">
        <f t="shared" ref="LG22:LG30" si="807">IF(ISERROR(LF22/LD22),0,LF22/LD22)</f>
        <v>-3.2129277566539924E-2</v>
      </c>
      <c r="LH22" s="614"/>
      <c r="LI22" s="614"/>
      <c r="LJ22" s="614"/>
      <c r="LK22" t="str">
        <f t="shared" ref="LK22:LK30" si="808">E22</f>
        <v xml:space="preserve">Number of New Tickets </v>
      </c>
      <c r="LL22" s="240" t="e">
        <f>#REF!</f>
        <v>#REF!</v>
      </c>
      <c r="LM22" s="240" t="e">
        <f>#REF!</f>
        <v>#REF!</v>
      </c>
      <c r="LN22" s="240" t="e">
        <f>#REF!</f>
        <v>#REF!</v>
      </c>
      <c r="LO22" s="240" t="e">
        <f>#REF!</f>
        <v>#REF!</v>
      </c>
      <c r="LP22" s="240" t="e">
        <f>#REF!</f>
        <v>#REF!</v>
      </c>
      <c r="LQ22" s="240" t="e">
        <f>#REF!</f>
        <v>#REF!</v>
      </c>
      <c r="LR22" s="240" t="e">
        <f>#REF!</f>
        <v>#REF!</v>
      </c>
      <c r="LS22" s="240" t="e">
        <f>#REF!</f>
        <v>#REF!</v>
      </c>
      <c r="LT22" s="240" t="e">
        <f>#REF!</f>
        <v>#REF!</v>
      </c>
      <c r="LU22" s="240" t="e">
        <f>#REF!</f>
        <v>#REF!</v>
      </c>
      <c r="LV22" s="240" t="e">
        <f>#REF!</f>
        <v>#REF!</v>
      </c>
      <c r="LW22" s="241">
        <f t="shared" ref="LW22:LW30" si="809">AJ22</f>
        <v>6768</v>
      </c>
      <c r="LX22" s="241">
        <f t="shared" ref="LX22:LX30" si="810">AK22</f>
        <v>6949</v>
      </c>
      <c r="LY22" s="241">
        <f t="shared" ref="LY22:LY30" si="811">AL22</f>
        <v>5345</v>
      </c>
      <c r="LZ22" s="241">
        <f t="shared" ref="LZ22:LZ30" si="812">AM22</f>
        <v>9088</v>
      </c>
      <c r="MA22" s="241">
        <f t="shared" ref="MA22:MA30" si="813">AN22</f>
        <v>6219</v>
      </c>
      <c r="MB22" s="241">
        <f t="shared" ref="MB22:MB30" si="814">AO22</f>
        <v>5518</v>
      </c>
      <c r="MC22" s="241">
        <f t="shared" ref="MC22:MC30" si="815">AP22</f>
        <v>7380</v>
      </c>
      <c r="MD22" s="241">
        <f t="shared" ref="MD22:MD30" si="816">AQ22</f>
        <v>6960</v>
      </c>
      <c r="ME22" s="241">
        <f t="shared" ref="ME22:ME30" si="817">AR22</f>
        <v>6079</v>
      </c>
      <c r="MF22" s="241">
        <f t="shared" ref="MF22:MF30" si="818">AS22</f>
        <v>6613</v>
      </c>
      <c r="MG22" s="241">
        <f t="shared" ref="MG22:MG30" si="819">AT22</f>
        <v>8313</v>
      </c>
      <c r="MH22" s="241">
        <f t="shared" ref="MH22:MH30" si="820">AU22</f>
        <v>6310</v>
      </c>
      <c r="MI22" s="241">
        <f t="shared" ref="MI22:MI30" si="821">AX22</f>
        <v>7221</v>
      </c>
      <c r="MJ22" s="241">
        <f t="shared" ref="MJ22:MJ30" si="822">AY22</f>
        <v>6954</v>
      </c>
      <c r="MK22" s="241">
        <f t="shared" ref="MK22:MK30" si="823">AZ22</f>
        <v>7492</v>
      </c>
      <c r="ML22" s="241">
        <f t="shared" ref="ML22:ML30" si="824">BA22</f>
        <v>13806</v>
      </c>
      <c r="MM22" s="241">
        <f t="shared" ref="MM22:MM30" si="825">BB22</f>
        <v>8718</v>
      </c>
      <c r="MN22" s="241">
        <f t="shared" ref="MN22:MN30" si="826">BC22</f>
        <v>7584</v>
      </c>
      <c r="MO22" s="241">
        <f t="shared" ref="MO22:MO30" si="827">BD22</f>
        <v>8400</v>
      </c>
      <c r="MP22" s="241">
        <f t="shared" ref="MP22:MP30" si="828">BE22</f>
        <v>6710</v>
      </c>
      <c r="MQ22" s="241">
        <f t="shared" ref="MQ22:MQ30" si="829">BF22</f>
        <v>6732</v>
      </c>
      <c r="MR22" s="241">
        <f t="shared" ref="MR22:MR30" si="830">BG22</f>
        <v>6700</v>
      </c>
      <c r="MS22" s="241">
        <f t="shared" ref="MS22:MS30" si="831">BH22</f>
        <v>6663</v>
      </c>
      <c r="MT22" s="241">
        <f t="shared" ref="MT22:MT30" si="832">BI22</f>
        <v>7110</v>
      </c>
      <c r="MU22" s="699">
        <f t="shared" ref="MU22:MU30" si="833">BL22</f>
        <v>7534</v>
      </c>
      <c r="MV22" s="699">
        <f t="shared" ref="MV22:MV30" si="834">BM22</f>
        <v>6935</v>
      </c>
      <c r="MW22" s="699">
        <f t="shared" ref="MW22:MW30" si="835">BN22</f>
        <v>7341</v>
      </c>
      <c r="MX22" s="699">
        <f t="shared" ref="MX22:MX30" si="836">BO22</f>
        <v>14182</v>
      </c>
      <c r="MY22" s="699">
        <f t="shared" ref="MY22:MY30" si="837">BP22</f>
        <v>7075</v>
      </c>
      <c r="MZ22" s="699">
        <f t="shared" ref="MZ22:MZ30" si="838">BQ22</f>
        <v>6975</v>
      </c>
      <c r="NA22" s="699">
        <f t="shared" ref="NA22:NA30" si="839">BR22</f>
        <v>8839</v>
      </c>
      <c r="NB22" s="699">
        <f t="shared" ref="NB22:NB30" si="840">BS22</f>
        <v>7077</v>
      </c>
      <c r="NC22" s="699">
        <f t="shared" ref="NC22:NC30" si="841">BT22</f>
        <v>8034</v>
      </c>
      <c r="ND22" s="699">
        <f t="shared" ref="ND22:ND30" si="842">BU22</f>
        <v>8445</v>
      </c>
      <c r="NE22" s="699">
        <f t="shared" ref="NE22:NE30" si="843">BV22</f>
        <v>6607</v>
      </c>
      <c r="NF22" s="699">
        <f t="shared" ref="NF22:NF30" si="844">BW22</f>
        <v>7352</v>
      </c>
      <c r="NG22" s="802">
        <f t="shared" ref="NG22:NG30" si="845">BZ22</f>
        <v>7541</v>
      </c>
      <c r="NH22" s="802">
        <f t="shared" ref="NH22:NH30" si="846">CA22</f>
        <v>7048</v>
      </c>
      <c r="NI22" s="802">
        <f t="shared" ref="NI22:NI30" si="847">CB22</f>
        <v>6782</v>
      </c>
      <c r="NJ22" s="802">
        <f t="shared" ref="NJ22:NJ30" si="848">CC22</f>
        <v>7289</v>
      </c>
      <c r="NK22" s="802">
        <f t="shared" ref="NK22:NK30" si="849">CD22</f>
        <v>7028</v>
      </c>
      <c r="NL22" s="802">
        <f t="shared" ref="NL22:NL30" si="850">CE22</f>
        <v>7247</v>
      </c>
      <c r="NM22" s="802">
        <f t="shared" ref="NM22:NM30" si="851">CF22</f>
        <v>6883</v>
      </c>
      <c r="NN22" s="802">
        <f t="shared" ref="NN22:NN30" si="852">CG22</f>
        <v>7569</v>
      </c>
      <c r="NO22" s="802">
        <f t="shared" ref="NO22:NO30" si="853">CH22</f>
        <v>7006</v>
      </c>
      <c r="NP22" s="802">
        <f t="shared" ref="NP22:NP30" si="854">CI22</f>
        <v>6358</v>
      </c>
      <c r="NQ22" s="802">
        <f t="shared" ref="NQ22:NQ30" si="855">CJ22</f>
        <v>5948</v>
      </c>
      <c r="NR22" s="802">
        <f t="shared" ref="NR22:NR30" si="856">CK22</f>
        <v>6524</v>
      </c>
      <c r="NS22" s="855">
        <f t="shared" ref="NS22:NS30" si="857">CN22</f>
        <v>6679</v>
      </c>
      <c r="NT22" s="855">
        <f t="shared" ref="NT22:NT30" si="858">CO22</f>
        <v>7131</v>
      </c>
      <c r="NU22" s="855">
        <f t="shared" ref="NU22:NU30" si="859">CP22</f>
        <v>6183</v>
      </c>
      <c r="NV22" s="855">
        <f t="shared" ref="NV22:NV30" si="860">CQ22</f>
        <v>7343</v>
      </c>
      <c r="NW22" s="855">
        <f t="shared" ref="NW22:NW30" si="861">CR22</f>
        <v>6061</v>
      </c>
      <c r="NX22" s="855">
        <f t="shared" ref="NX22:NX30" si="862">CS22</f>
        <v>6053</v>
      </c>
      <c r="NY22" s="855">
        <f t="shared" ref="NY22:NY30" si="863">CT22</f>
        <v>6951</v>
      </c>
      <c r="NZ22" s="855">
        <f t="shared" ref="NZ22:NZ30" si="864">CU22</f>
        <v>6584</v>
      </c>
      <c r="OA22" s="855">
        <f t="shared" ref="OA22:OA30" si="865">CV22</f>
        <v>6181</v>
      </c>
      <c r="OB22" s="855">
        <f t="shared" ref="OB22:OB30" si="866">CW22</f>
        <v>5205</v>
      </c>
      <c r="OC22" s="855">
        <f t="shared" ref="OC22:OC30" si="867">CX22</f>
        <v>5680</v>
      </c>
      <c r="OD22" s="855">
        <f t="shared" ref="OD22:OD30" si="868">CY22</f>
        <v>5484</v>
      </c>
      <c r="OE22" s="1042">
        <f t="shared" ref="OE22:OE30" si="869">DB22</f>
        <v>5350</v>
      </c>
      <c r="OF22" s="1042">
        <f t="shared" ref="OF22:OF30" si="870">DC22</f>
        <v>6023</v>
      </c>
      <c r="OG22" s="1042">
        <f t="shared" ref="OG22:OG30" si="871">DD22</f>
        <v>4888</v>
      </c>
      <c r="OH22" s="1042">
        <f t="shared" ref="OH22:OH30" si="872">DE22</f>
        <v>5606</v>
      </c>
      <c r="OI22" s="1042">
        <f t="shared" ref="OI22:OI30" si="873">DF22</f>
        <v>4913</v>
      </c>
      <c r="OJ22" s="1042">
        <f t="shared" ref="OJ22:OJ30" si="874">DG22</f>
        <v>4578</v>
      </c>
      <c r="OK22" s="1042">
        <f t="shared" ref="OK22:OK30" si="875">DH22</f>
        <v>6718</v>
      </c>
      <c r="OL22" s="1042">
        <f t="shared" ref="OL22:OL30" si="876">DI22</f>
        <v>6309</v>
      </c>
      <c r="OM22" s="1042">
        <f t="shared" ref="OM22:OM30" si="877">DJ22</f>
        <v>6009</v>
      </c>
      <c r="ON22" s="1042">
        <f t="shared" ref="ON22:ON30" si="878">DK22</f>
        <v>6042</v>
      </c>
      <c r="OO22" s="1042">
        <f t="shared" ref="OO22:OO30" si="879">DL22</f>
        <v>5449</v>
      </c>
      <c r="OP22" s="1042">
        <f t="shared" ref="OP22:OP30" si="880">DM22</f>
        <v>6489</v>
      </c>
      <c r="OQ22" s="1064">
        <f t="shared" ref="OQ22:OQ30" si="881">DP22</f>
        <v>5876</v>
      </c>
      <c r="OR22" s="1064">
        <f t="shared" ref="OR22:OR30" si="882">DQ22</f>
        <v>6005</v>
      </c>
      <c r="OS22" s="1064">
        <f t="shared" ref="OS22:OS30" si="883">DR22</f>
        <v>4527</v>
      </c>
      <c r="OT22" s="1064">
        <f t="shared" ref="OT22:OT30" si="884">DS22</f>
        <v>6637</v>
      </c>
      <c r="OU22" s="1064">
        <f t="shared" ref="OU22:OU30" si="885">DT22</f>
        <v>5260</v>
      </c>
      <c r="OV22" s="1064">
        <f t="shared" ref="OV22:OV30" si="886">DU22</f>
        <v>4864</v>
      </c>
      <c r="OW22" s="1064">
        <f t="shared" ref="OW22:OW30" si="887">DV22</f>
        <v>7185</v>
      </c>
      <c r="OX22" s="1064">
        <f t="shared" ref="OX22:OX30" si="888">DW22</f>
        <v>6539</v>
      </c>
      <c r="OY22" s="1064">
        <f t="shared" ref="OY22:OY30" si="889">DX22</f>
        <v>6369</v>
      </c>
      <c r="OZ22" s="1064">
        <f t="shared" ref="OZ22:OZ30" si="890">DY22</f>
        <v>6092</v>
      </c>
      <c r="PA22" s="1064">
        <f t="shared" ref="PA22:PA30" si="891">DZ22</f>
        <v>5661</v>
      </c>
      <c r="PB22" s="1064">
        <f t="shared" ref="PB22:PB30" si="892">EA22</f>
        <v>5692</v>
      </c>
      <c r="PC22" s="1122">
        <f t="shared" ref="PC22:PC30" si="893">ED22</f>
        <v>5945</v>
      </c>
      <c r="PD22" s="1122">
        <f t="shared" ref="PD22:PN30" si="894">EE22</f>
        <v>5368</v>
      </c>
      <c r="PE22" s="1122">
        <f t="shared" si="894"/>
        <v>4899</v>
      </c>
      <c r="PF22" s="1122">
        <f t="shared" si="894"/>
        <v>5583</v>
      </c>
      <c r="PG22" s="1122">
        <f t="shared" si="894"/>
        <v>5091</v>
      </c>
      <c r="PH22" s="1122">
        <f t="shared" si="894"/>
        <v>0</v>
      </c>
      <c r="PI22" s="1122">
        <f t="shared" si="894"/>
        <v>0</v>
      </c>
      <c r="PJ22" s="1122">
        <f t="shared" si="894"/>
        <v>0</v>
      </c>
      <c r="PK22" s="1122">
        <f t="shared" si="894"/>
        <v>0</v>
      </c>
      <c r="PL22" s="1122">
        <f t="shared" si="894"/>
        <v>0</v>
      </c>
      <c r="PM22" s="1122">
        <f t="shared" si="894"/>
        <v>0</v>
      </c>
      <c r="PN22" s="1122">
        <f t="shared" si="894"/>
        <v>0</v>
      </c>
    </row>
    <row r="23" spans="1:430" x14ac:dyDescent="0.25">
      <c r="A23" s="677"/>
      <c r="B23" s="50"/>
      <c r="C23" s="50" t="s">
        <v>33</v>
      </c>
      <c r="E23" s="1190" t="s">
        <v>38</v>
      </c>
      <c r="F23" s="1190"/>
      <c r="G23" s="1191"/>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86"/>
        <v>45332</v>
      </c>
      <c r="AW23" s="150">
        <f t="shared" si="587"/>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90"/>
        <v>53417</v>
      </c>
      <c r="BK23" s="150">
        <f t="shared" si="591"/>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598"/>
        <v>51243</v>
      </c>
      <c r="BY23" s="150">
        <f t="shared" si="599"/>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06"/>
        <v>37691</v>
      </c>
      <c r="CM23" s="150">
        <f t="shared" si="607"/>
        <v>3140.9166666666665</v>
      </c>
      <c r="CN23" s="187">
        <v>2918</v>
      </c>
      <c r="CO23" s="64">
        <v>3377</v>
      </c>
      <c r="CP23" s="20">
        <v>3122</v>
      </c>
      <c r="CQ23" s="64">
        <v>3544</v>
      </c>
      <c r="CR23" s="20">
        <v>2846</v>
      </c>
      <c r="CS23" s="64">
        <v>2766</v>
      </c>
      <c r="CT23" s="187">
        <v>3064</v>
      </c>
      <c r="CU23" s="64">
        <v>3077</v>
      </c>
      <c r="CV23" s="187">
        <v>2639</v>
      </c>
      <c r="CW23" s="954">
        <v>2155</v>
      </c>
      <c r="CX23" s="187">
        <v>2265</v>
      </c>
      <c r="CY23" s="64">
        <v>2161</v>
      </c>
      <c r="CZ23" s="118">
        <f t="shared" si="614"/>
        <v>33934</v>
      </c>
      <c r="DA23" s="150">
        <f t="shared" si="615"/>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22"/>
        <v>26737</v>
      </c>
      <c r="DO23" s="150">
        <f t="shared" si="623"/>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30"/>
        <v>28539</v>
      </c>
      <c r="EC23" s="150">
        <f t="shared" si="631"/>
        <v>2378.25</v>
      </c>
      <c r="ED23" s="187">
        <v>2344</v>
      </c>
      <c r="EE23" s="64">
        <v>1980</v>
      </c>
      <c r="EF23" s="20">
        <v>1805</v>
      </c>
      <c r="EG23" s="64">
        <v>2088</v>
      </c>
      <c r="EH23" s="20">
        <v>2054</v>
      </c>
      <c r="EI23" s="64"/>
      <c r="EJ23" s="187"/>
      <c r="EK23" s="64"/>
      <c r="EL23" s="187"/>
      <c r="EM23" s="64"/>
      <c r="EN23" s="187"/>
      <c r="EO23" s="64"/>
      <c r="EP23" s="118">
        <f t="shared" si="635"/>
        <v>10271</v>
      </c>
      <c r="EQ23" s="150">
        <f t="shared" si="636"/>
        <v>2054.1999999999998</v>
      </c>
      <c r="ER23" s="113">
        <f t="shared" si="637"/>
        <v>192</v>
      </c>
      <c r="ES23" s="367">
        <f t="shared" si="638"/>
        <v>5.3024026512013253E-2</v>
      </c>
      <c r="ET23" s="113">
        <f t="shared" si="639"/>
        <v>-189</v>
      </c>
      <c r="EU23" s="367">
        <f t="shared" si="640"/>
        <v>-4.956726986624705E-2</v>
      </c>
      <c r="EV23" s="113">
        <f t="shared" si="641"/>
        <v>783</v>
      </c>
      <c r="EW23" s="367">
        <f t="shared" si="642"/>
        <v>0.21605960264900662</v>
      </c>
      <c r="EX23" s="113">
        <f t="shared" si="643"/>
        <v>5195</v>
      </c>
      <c r="EY23" s="367">
        <f t="shared" si="644"/>
        <v>1.1788064442931701</v>
      </c>
      <c r="EZ23" s="113">
        <f t="shared" si="645"/>
        <v>-4660</v>
      </c>
      <c r="FA23" s="367">
        <f t="shared" si="646"/>
        <v>-0.48531555925848779</v>
      </c>
      <c r="FB23" s="113">
        <f t="shared" si="647"/>
        <v>-616</v>
      </c>
      <c r="FC23" s="367">
        <f t="shared" si="648"/>
        <v>-0.12464589235127478</v>
      </c>
      <c r="FD23" s="113">
        <f t="shared" si="649"/>
        <v>843</v>
      </c>
      <c r="FE23" s="367">
        <f t="shared" si="650"/>
        <v>0.19486823855755894</v>
      </c>
      <c r="FF23" s="113">
        <f t="shared" si="651"/>
        <v>-1529</v>
      </c>
      <c r="FG23" s="367">
        <f t="shared" si="652"/>
        <v>-0.29580189591797251</v>
      </c>
      <c r="FH23" s="113">
        <f t="shared" si="653"/>
        <v>-83</v>
      </c>
      <c r="FI23" s="367">
        <f t="shared" si="654"/>
        <v>-2.2802197802197801E-2</v>
      </c>
      <c r="FJ23" s="113">
        <f t="shared" si="655"/>
        <v>-138</v>
      </c>
      <c r="FK23" s="100">
        <f t="shared" si="656"/>
        <v>-3.8796738824852406E-2</v>
      </c>
      <c r="FL23" s="113">
        <f t="shared" si="657"/>
        <v>-144</v>
      </c>
      <c r="FM23" s="367">
        <f t="shared" si="658"/>
        <v>-4.211757823925124E-2</v>
      </c>
      <c r="FN23" s="113">
        <f t="shared" si="659"/>
        <v>368</v>
      </c>
      <c r="FO23" s="367">
        <f t="shared" si="660"/>
        <v>0.11236641221374045</v>
      </c>
      <c r="FP23" s="113">
        <f t="shared" si="661"/>
        <v>82</v>
      </c>
      <c r="FQ23" s="367">
        <f t="shared" si="662"/>
        <v>2.2508921218775735E-2</v>
      </c>
      <c r="FR23" s="292">
        <f t="shared" si="663"/>
        <v>-163</v>
      </c>
      <c r="FS23" s="370">
        <f t="shared" si="664"/>
        <v>-4.3758389261744968E-2</v>
      </c>
      <c r="FT23" s="292">
        <f t="shared" si="665"/>
        <v>367</v>
      </c>
      <c r="FU23" s="370">
        <f t="shared" si="666"/>
        <v>0.10303200449185851</v>
      </c>
      <c r="FV23" s="292">
        <f t="shared" si="667"/>
        <v>6596</v>
      </c>
      <c r="FW23" s="370">
        <f t="shared" si="668"/>
        <v>1.6787986765080174</v>
      </c>
      <c r="FX23" s="292">
        <f t="shared" si="669"/>
        <v>-7036</v>
      </c>
      <c r="FY23" s="370">
        <f t="shared" si="670"/>
        <v>-0.66850356294536817</v>
      </c>
      <c r="FZ23" s="292">
        <f t="shared" si="671"/>
        <v>138</v>
      </c>
      <c r="GA23" s="370">
        <f t="shared" si="672"/>
        <v>3.9552880481513328E-2</v>
      </c>
      <c r="GB23" s="292">
        <f t="shared" si="673"/>
        <v>909</v>
      </c>
      <c r="GC23" s="370">
        <f t="shared" si="674"/>
        <v>0.25062034739454092</v>
      </c>
      <c r="GD23" s="292">
        <f t="shared" si="675"/>
        <v>-1114</v>
      </c>
      <c r="GE23" s="370">
        <f t="shared" si="676"/>
        <v>-0.24559082892416226</v>
      </c>
      <c r="GF23" s="292">
        <f t="shared" si="677"/>
        <v>461</v>
      </c>
      <c r="GG23" s="370">
        <f t="shared" si="678"/>
        <v>0.13471654003506722</v>
      </c>
      <c r="GH23" s="292">
        <f t="shared" si="679"/>
        <v>458</v>
      </c>
      <c r="GI23" s="370">
        <f t="shared" si="680"/>
        <v>0.11795003862992531</v>
      </c>
      <c r="GJ23" s="292">
        <f t="shared" si="681"/>
        <v>-1198</v>
      </c>
      <c r="GK23" s="370">
        <f t="shared" si="682"/>
        <v>-0.27597327804653304</v>
      </c>
      <c r="GL23" s="292">
        <f t="shared" si="683"/>
        <v>-82</v>
      </c>
      <c r="GM23" s="370">
        <f t="shared" si="684"/>
        <v>-2.6089723194400255E-2</v>
      </c>
      <c r="GN23" s="292">
        <f t="shared" si="685"/>
        <v>-70</v>
      </c>
      <c r="GO23" s="370">
        <f t="shared" si="686"/>
        <v>-2.2868343678536424E-2</v>
      </c>
      <c r="GP23" s="292">
        <f t="shared" si="687"/>
        <v>-68</v>
      </c>
      <c r="GQ23" s="370">
        <f t="shared" si="688"/>
        <v>-2.273487128050819E-2</v>
      </c>
      <c r="GR23" s="292">
        <f t="shared" si="689"/>
        <v>310</v>
      </c>
      <c r="GS23" s="370">
        <f t="shared" si="690"/>
        <v>0.10605542251111871</v>
      </c>
      <c r="GT23" s="292">
        <f t="shared" si="691"/>
        <v>517</v>
      </c>
      <c r="GU23" s="370">
        <f t="shared" si="692"/>
        <v>0.15991339313331271</v>
      </c>
      <c r="GV23" s="292">
        <f t="shared" si="693"/>
        <v>-367</v>
      </c>
      <c r="GW23" s="370">
        <f t="shared" si="694"/>
        <v>-9.7866666666666671E-2</v>
      </c>
      <c r="GX23" s="292">
        <f t="shared" si="695"/>
        <v>-284</v>
      </c>
      <c r="GY23" s="370">
        <f t="shared" si="696"/>
        <v>-8.394915755246822E-2</v>
      </c>
      <c r="GZ23" s="292">
        <f t="shared" si="697"/>
        <v>282</v>
      </c>
      <c r="HA23" s="370">
        <f t="shared" si="698"/>
        <v>9.0997095837366898E-2</v>
      </c>
      <c r="HB23" s="292">
        <f t="shared" si="699"/>
        <v>5</v>
      </c>
      <c r="HC23" s="370">
        <f t="shared" si="700"/>
        <v>1.4788524105294291E-3</v>
      </c>
      <c r="HD23" s="292">
        <f t="shared" si="701"/>
        <v>-237</v>
      </c>
      <c r="HE23" s="370">
        <f t="shared" si="702"/>
        <v>-6.9994093325457765E-2</v>
      </c>
      <c r="HF23" s="292">
        <f t="shared" si="703"/>
        <v>-381</v>
      </c>
      <c r="HG23" s="370">
        <f t="shared" si="704"/>
        <v>-0.12099079072721498</v>
      </c>
      <c r="HH23" s="292">
        <f t="shared" si="705"/>
        <v>-111</v>
      </c>
      <c r="HI23" s="370">
        <f t="shared" si="706"/>
        <v>-4.0101156069364159E-2</v>
      </c>
      <c r="HJ23" s="292">
        <f t="shared" si="707"/>
        <v>314</v>
      </c>
      <c r="HK23" s="370">
        <f t="shared" si="708"/>
        <v>0.11817839668799397</v>
      </c>
      <c r="HL23" s="292">
        <f t="shared" si="709"/>
        <v>-53</v>
      </c>
      <c r="HM23" s="370">
        <f t="shared" si="710"/>
        <v>-1.7839111410299563E-2</v>
      </c>
      <c r="HN23" s="292">
        <f t="shared" si="711"/>
        <v>459</v>
      </c>
      <c r="HO23" s="370">
        <f t="shared" si="712"/>
        <v>0.1572995202193283</v>
      </c>
      <c r="HP23" s="292">
        <f t="shared" si="713"/>
        <v>-255</v>
      </c>
      <c r="HQ23" s="370">
        <f t="shared" si="714"/>
        <v>-7.5510808409831209E-2</v>
      </c>
      <c r="HR23" s="292">
        <f t="shared" si="715"/>
        <v>422</v>
      </c>
      <c r="HS23" s="370">
        <f t="shared" si="716"/>
        <v>0.13516976297245356</v>
      </c>
      <c r="HT23" s="292">
        <f t="shared" si="717"/>
        <v>-698</v>
      </c>
      <c r="HU23" s="370">
        <f t="shared" si="718"/>
        <v>-0.19695259593679459</v>
      </c>
      <c r="HV23" s="292">
        <f t="shared" si="719"/>
        <v>-80</v>
      </c>
      <c r="HW23" s="370">
        <f t="shared" si="720"/>
        <v>-2.8109627547434995E-2</v>
      </c>
      <c r="HX23" s="292">
        <f t="shared" si="721"/>
        <v>298</v>
      </c>
      <c r="HY23" s="370">
        <f t="shared" si="722"/>
        <v>0.10773680404916848</v>
      </c>
      <c r="HZ23" s="292">
        <f t="shared" si="723"/>
        <v>13</v>
      </c>
      <c r="IA23" s="370">
        <f t="shared" si="724"/>
        <v>4.2428198433420369E-3</v>
      </c>
      <c r="IB23" s="292">
        <f t="shared" si="725"/>
        <v>-438</v>
      </c>
      <c r="IC23" s="370">
        <f t="shared" si="726"/>
        <v>-0.14234644133896654</v>
      </c>
      <c r="ID23" s="292">
        <f t="shared" si="727"/>
        <v>-484</v>
      </c>
      <c r="IE23" s="370">
        <f t="shared" si="728"/>
        <v>-0.18340280409245927</v>
      </c>
      <c r="IF23" s="292">
        <f t="shared" si="729"/>
        <v>110</v>
      </c>
      <c r="IG23" s="370">
        <f t="shared" si="730"/>
        <v>5.1044083526682132E-2</v>
      </c>
      <c r="IH23" s="292">
        <f t="shared" si="731"/>
        <v>-104</v>
      </c>
      <c r="II23" s="370">
        <f t="shared" si="732"/>
        <v>-4.5916114790286976E-2</v>
      </c>
      <c r="IJ23" s="292">
        <f t="shared" si="733"/>
        <v>-41</v>
      </c>
      <c r="IK23" s="370">
        <f t="shared" si="734"/>
        <v>-1.8972697825080979E-2</v>
      </c>
      <c r="IL23" s="292">
        <f t="shared" si="735"/>
        <v>164</v>
      </c>
      <c r="IM23" s="370">
        <f t="shared" si="736"/>
        <v>7.7358490566037733E-2</v>
      </c>
      <c r="IN23" s="292">
        <f t="shared" si="737"/>
        <v>-461</v>
      </c>
      <c r="IO23" s="370">
        <f t="shared" si="738"/>
        <v>-0.25287986834887549</v>
      </c>
      <c r="IP23" s="292">
        <f t="shared" si="739"/>
        <v>326</v>
      </c>
      <c r="IQ23" s="370">
        <f t="shared" si="740"/>
        <v>0.17882611080636313</v>
      </c>
      <c r="IR23" s="292">
        <f t="shared" si="741"/>
        <v>-298</v>
      </c>
      <c r="IS23" s="370">
        <f t="shared" si="742"/>
        <v>-0.13374724165014773</v>
      </c>
      <c r="IT23" s="292">
        <f t="shared" si="743"/>
        <v>2</v>
      </c>
      <c r="IU23" s="370">
        <f t="shared" si="744"/>
        <v>1.0804970286331713E-3</v>
      </c>
      <c r="IV23" s="292">
        <f t="shared" si="745"/>
        <v>1146</v>
      </c>
      <c r="IW23" s="370">
        <f t="shared" si="746"/>
        <v>0.61845655693470047</v>
      </c>
      <c r="IX23" s="292">
        <f t="shared" si="747"/>
        <v>-212</v>
      </c>
      <c r="IY23" s="370">
        <f t="shared" si="748"/>
        <v>-7.0690230076692229E-2</v>
      </c>
      <c r="IZ23" s="292">
        <f t="shared" si="749"/>
        <v>-434</v>
      </c>
      <c r="JA23" s="370">
        <f t="shared" si="750"/>
        <v>-0.15572299964119124</v>
      </c>
      <c r="JB23" s="292">
        <f t="shared" si="751"/>
        <v>-44</v>
      </c>
      <c r="JC23" s="370">
        <f t="shared" si="752"/>
        <v>-1.8699532511687208E-2</v>
      </c>
      <c r="JD23" s="292">
        <f t="shared" si="753"/>
        <v>-305</v>
      </c>
      <c r="JE23" s="370">
        <f t="shared" si="754"/>
        <v>-0.13209181463837158</v>
      </c>
      <c r="JF23" s="292">
        <f t="shared" si="755"/>
        <v>201</v>
      </c>
      <c r="JG23" s="370">
        <f t="shared" si="756"/>
        <v>0.10029940119760479</v>
      </c>
      <c r="JH23" s="292">
        <f t="shared" si="757"/>
        <v>97</v>
      </c>
      <c r="JI23" s="370">
        <f t="shared" si="758"/>
        <v>4.3990929705215419E-2</v>
      </c>
      <c r="JJ23" s="292">
        <f t="shared" si="759"/>
        <v>262</v>
      </c>
      <c r="JK23" s="370">
        <f t="shared" si="760"/>
        <v>0.11381407471763684</v>
      </c>
      <c r="JL23" s="292">
        <f t="shared" si="761"/>
        <v>-647</v>
      </c>
      <c r="JM23" s="370">
        <f t="shared" si="762"/>
        <v>-0.25234009360374415</v>
      </c>
      <c r="JN23" s="292">
        <f t="shared" si="763"/>
        <v>708</v>
      </c>
      <c r="JO23" s="370">
        <f t="shared" si="764"/>
        <v>0.36932707355242567</v>
      </c>
      <c r="JP23" s="292">
        <f t="shared" si="765"/>
        <v>-771</v>
      </c>
      <c r="JQ23" s="370">
        <f t="shared" si="766"/>
        <v>-0.29371428571428571</v>
      </c>
      <c r="JR23" s="292">
        <f t="shared" si="767"/>
        <v>-66</v>
      </c>
      <c r="JS23" s="370">
        <f t="shared" si="768"/>
        <v>-3.5598705501618123E-2</v>
      </c>
      <c r="JT23" s="292">
        <f t="shared" si="769"/>
        <v>1539</v>
      </c>
      <c r="JU23" s="370">
        <f t="shared" si="770"/>
        <v>0.86073825503355705</v>
      </c>
      <c r="JV23" s="292">
        <f t="shared" si="771"/>
        <v>-407</v>
      </c>
      <c r="JW23" s="370">
        <f t="shared" si="772"/>
        <v>-0.12233243162007815</v>
      </c>
      <c r="JX23" s="292">
        <f t="shared" si="773"/>
        <v>-201</v>
      </c>
      <c r="JY23" s="370">
        <f t="shared" si="774"/>
        <v>-6.8835616438356159E-2</v>
      </c>
      <c r="JZ23" s="292">
        <f t="shared" si="775"/>
        <v>-252</v>
      </c>
      <c r="KA23" s="370">
        <f t="shared" si="776"/>
        <v>-9.2681132769400515E-2</v>
      </c>
      <c r="KB23" s="292">
        <f t="shared" si="777"/>
        <v>-398</v>
      </c>
      <c r="KC23" s="370">
        <f t="shared" si="778"/>
        <v>-0.1613295500608026</v>
      </c>
      <c r="KD23" s="292">
        <f t="shared" si="779"/>
        <v>-82</v>
      </c>
      <c r="KE23" s="370">
        <f t="shared" si="780"/>
        <v>-3.9632672788786856E-2</v>
      </c>
      <c r="KF23" s="292">
        <f t="shared" si="583"/>
        <v>357</v>
      </c>
      <c r="KG23" s="375">
        <f t="shared" si="781"/>
        <v>0.17966784096628083</v>
      </c>
      <c r="KH23" s="292">
        <f t="shared" si="782"/>
        <v>-364</v>
      </c>
      <c r="KI23" s="370">
        <f t="shared" si="783"/>
        <v>-0.1552901023890785</v>
      </c>
      <c r="KJ23" s="292">
        <f t="shared" si="784"/>
        <v>-175</v>
      </c>
      <c r="KK23" s="370">
        <f t="shared" si="785"/>
        <v>-8.8383838383838384E-2</v>
      </c>
      <c r="KL23" s="292">
        <f t="shared" si="786"/>
        <v>283</v>
      </c>
      <c r="KM23" s="370">
        <f t="shared" si="787"/>
        <v>0.15678670360110802</v>
      </c>
      <c r="KN23" s="292">
        <f t="shared" si="788"/>
        <v>-34</v>
      </c>
      <c r="KO23" s="370">
        <f t="shared" si="789"/>
        <v>-1.6283524904214558E-2</v>
      </c>
      <c r="KP23" s="292">
        <f t="shared" si="790"/>
        <v>-2054</v>
      </c>
      <c r="KQ23" s="370">
        <f t="shared" si="791"/>
        <v>-1</v>
      </c>
      <c r="KR23" s="292">
        <f t="shared" si="792"/>
        <v>0</v>
      </c>
      <c r="KS23" s="370" t="e">
        <f t="shared" si="793"/>
        <v>#DIV/0!</v>
      </c>
      <c r="KT23" s="292">
        <f t="shared" si="794"/>
        <v>0</v>
      </c>
      <c r="KU23" s="370" t="e">
        <f t="shared" si="795"/>
        <v>#DIV/0!</v>
      </c>
      <c r="KV23" s="292">
        <f t="shared" si="796"/>
        <v>0</v>
      </c>
      <c r="KW23" s="370" t="e">
        <f t="shared" si="797"/>
        <v>#DIV/0!</v>
      </c>
      <c r="KX23" s="292">
        <f t="shared" si="798"/>
        <v>0</v>
      </c>
      <c r="KY23" s="370" t="e">
        <f t="shared" si="799"/>
        <v>#DIV/0!</v>
      </c>
      <c r="KZ23" s="292">
        <f t="shared" si="800"/>
        <v>0</v>
      </c>
      <c r="LA23" s="370" t="e">
        <f t="shared" si="801"/>
        <v>#DIV/0!</v>
      </c>
      <c r="LB23" s="292">
        <f t="shared" si="802"/>
        <v>0</v>
      </c>
      <c r="LC23" s="370" t="e">
        <f t="shared" si="803"/>
        <v>#DIV/0!</v>
      </c>
      <c r="LD23" s="187">
        <f t="shared" si="804"/>
        <v>1854</v>
      </c>
      <c r="LE23" s="954">
        <f t="shared" si="805"/>
        <v>2054</v>
      </c>
      <c r="LF23" s="113">
        <f t="shared" si="806"/>
        <v>200</v>
      </c>
      <c r="LG23" s="100">
        <f t="shared" si="807"/>
        <v>0.10787486515641856</v>
      </c>
      <c r="LH23" s="614"/>
      <c r="LI23" s="614"/>
      <c r="LJ23" s="614"/>
      <c r="LK23" t="str">
        <f t="shared" si="808"/>
        <v>Reported Source - Telephone</v>
      </c>
      <c r="LL23" s="240" t="e">
        <f>#REF!</f>
        <v>#REF!</v>
      </c>
      <c r="LM23" s="240" t="e">
        <f>#REF!</f>
        <v>#REF!</v>
      </c>
      <c r="LN23" s="240" t="e">
        <f>#REF!</f>
        <v>#REF!</v>
      </c>
      <c r="LO23" s="240" t="e">
        <f>#REF!</f>
        <v>#REF!</v>
      </c>
      <c r="LP23" s="240" t="e">
        <f>#REF!</f>
        <v>#REF!</v>
      </c>
      <c r="LQ23" s="240" t="e">
        <f>#REF!</f>
        <v>#REF!</v>
      </c>
      <c r="LR23" s="240" t="e">
        <f>#REF!</f>
        <v>#REF!</v>
      </c>
      <c r="LS23" s="240" t="e">
        <f>#REF!</f>
        <v>#REF!</v>
      </c>
      <c r="LT23" s="240" t="e">
        <f>#REF!</f>
        <v>#REF!</v>
      </c>
      <c r="LU23" s="240" t="e">
        <f>#REF!</f>
        <v>#REF!</v>
      </c>
      <c r="LV23" s="240" t="e">
        <f>#REF!</f>
        <v>#REF!</v>
      </c>
      <c r="LW23" s="241">
        <f t="shared" si="809"/>
        <v>3180</v>
      </c>
      <c r="LX23" s="241">
        <f t="shared" si="810"/>
        <v>3306</v>
      </c>
      <c r="LY23" s="241">
        <f t="shared" si="811"/>
        <v>2691</v>
      </c>
      <c r="LZ23" s="241">
        <f t="shared" si="812"/>
        <v>6924</v>
      </c>
      <c r="MA23" s="241">
        <f t="shared" si="813"/>
        <v>3563</v>
      </c>
      <c r="MB23" s="241">
        <f t="shared" si="814"/>
        <v>2917</v>
      </c>
      <c r="MC23" s="241">
        <f t="shared" si="815"/>
        <v>3859</v>
      </c>
      <c r="MD23" s="241">
        <f t="shared" si="816"/>
        <v>3634</v>
      </c>
      <c r="ME23" s="241">
        <f t="shared" si="817"/>
        <v>3071</v>
      </c>
      <c r="MF23" s="241">
        <f t="shared" si="818"/>
        <v>3359</v>
      </c>
      <c r="MG23" s="241">
        <f t="shared" si="819"/>
        <v>5207</v>
      </c>
      <c r="MH23" s="241">
        <f t="shared" si="820"/>
        <v>3621</v>
      </c>
      <c r="MI23" s="241">
        <f t="shared" si="821"/>
        <v>3813</v>
      </c>
      <c r="MJ23" s="241">
        <f t="shared" si="822"/>
        <v>3624</v>
      </c>
      <c r="MK23" s="241">
        <f t="shared" si="823"/>
        <v>4407</v>
      </c>
      <c r="ML23" s="241">
        <f t="shared" si="824"/>
        <v>9602</v>
      </c>
      <c r="MM23" s="241">
        <f t="shared" si="825"/>
        <v>4942</v>
      </c>
      <c r="MN23" s="241">
        <f t="shared" si="826"/>
        <v>4326</v>
      </c>
      <c r="MO23" s="241">
        <f t="shared" si="827"/>
        <v>5169</v>
      </c>
      <c r="MP23" s="241">
        <f t="shared" si="828"/>
        <v>3640</v>
      </c>
      <c r="MQ23" s="241">
        <f t="shared" si="829"/>
        <v>3557</v>
      </c>
      <c r="MR23" s="241">
        <f t="shared" si="830"/>
        <v>3419</v>
      </c>
      <c r="MS23" s="241">
        <f t="shared" si="831"/>
        <v>3275</v>
      </c>
      <c r="MT23" s="241">
        <f t="shared" si="832"/>
        <v>3643</v>
      </c>
      <c r="MU23" s="699">
        <f t="shared" si="833"/>
        <v>3725</v>
      </c>
      <c r="MV23" s="699">
        <f t="shared" si="834"/>
        <v>3562</v>
      </c>
      <c r="MW23" s="699">
        <f t="shared" si="835"/>
        <v>3929</v>
      </c>
      <c r="MX23" s="699">
        <f t="shared" si="836"/>
        <v>10525</v>
      </c>
      <c r="MY23" s="699">
        <f t="shared" si="837"/>
        <v>3489</v>
      </c>
      <c r="MZ23" s="699">
        <f t="shared" si="838"/>
        <v>3627</v>
      </c>
      <c r="NA23" s="699">
        <f t="shared" si="839"/>
        <v>4536</v>
      </c>
      <c r="NB23" s="699">
        <f t="shared" si="840"/>
        <v>3422</v>
      </c>
      <c r="NC23" s="699">
        <f t="shared" si="841"/>
        <v>3883</v>
      </c>
      <c r="ND23" s="699">
        <f t="shared" si="842"/>
        <v>4341</v>
      </c>
      <c r="NE23" s="699">
        <f t="shared" si="843"/>
        <v>3143</v>
      </c>
      <c r="NF23" s="699">
        <f t="shared" si="844"/>
        <v>3061</v>
      </c>
      <c r="NG23" s="802">
        <f t="shared" si="845"/>
        <v>2991</v>
      </c>
      <c r="NH23" s="802">
        <f t="shared" si="846"/>
        <v>2923</v>
      </c>
      <c r="NI23" s="802">
        <f t="shared" si="847"/>
        <v>3233</v>
      </c>
      <c r="NJ23" s="802">
        <f t="shared" si="848"/>
        <v>3750</v>
      </c>
      <c r="NK23" s="802">
        <f t="shared" si="849"/>
        <v>3383</v>
      </c>
      <c r="NL23" s="802">
        <f t="shared" si="850"/>
        <v>3099</v>
      </c>
      <c r="NM23" s="802">
        <f t="shared" si="851"/>
        <v>3381</v>
      </c>
      <c r="NN23" s="802">
        <f t="shared" si="852"/>
        <v>3386</v>
      </c>
      <c r="NO23" s="802">
        <f t="shared" si="853"/>
        <v>3149</v>
      </c>
      <c r="NP23" s="802">
        <f t="shared" si="854"/>
        <v>2768</v>
      </c>
      <c r="NQ23" s="802">
        <f t="shared" si="855"/>
        <v>2657</v>
      </c>
      <c r="NR23" s="802">
        <f t="shared" si="856"/>
        <v>2971</v>
      </c>
      <c r="NS23" s="855">
        <f t="shared" si="857"/>
        <v>2918</v>
      </c>
      <c r="NT23" s="855">
        <f t="shared" si="858"/>
        <v>3377</v>
      </c>
      <c r="NU23" s="855">
        <f t="shared" si="859"/>
        <v>3122</v>
      </c>
      <c r="NV23" s="855">
        <f t="shared" si="860"/>
        <v>3544</v>
      </c>
      <c r="NW23" s="855">
        <f t="shared" si="861"/>
        <v>2846</v>
      </c>
      <c r="NX23" s="855">
        <f t="shared" si="862"/>
        <v>2766</v>
      </c>
      <c r="NY23" s="855">
        <f t="shared" si="863"/>
        <v>3064</v>
      </c>
      <c r="NZ23" s="855">
        <f t="shared" si="864"/>
        <v>3077</v>
      </c>
      <c r="OA23" s="855">
        <f t="shared" si="865"/>
        <v>2639</v>
      </c>
      <c r="OB23" s="855">
        <f t="shared" si="866"/>
        <v>2155</v>
      </c>
      <c r="OC23" s="855">
        <f t="shared" si="867"/>
        <v>2265</v>
      </c>
      <c r="OD23" s="855">
        <f t="shared" si="868"/>
        <v>2161</v>
      </c>
      <c r="OE23" s="1042">
        <f t="shared" si="869"/>
        <v>2120</v>
      </c>
      <c r="OF23" s="1042">
        <f t="shared" si="870"/>
        <v>2284</v>
      </c>
      <c r="OG23" s="1042">
        <f t="shared" si="871"/>
        <v>1823</v>
      </c>
      <c r="OH23" s="1042">
        <f t="shared" si="872"/>
        <v>2149</v>
      </c>
      <c r="OI23" s="1042">
        <f t="shared" si="873"/>
        <v>1851</v>
      </c>
      <c r="OJ23" s="1042">
        <f t="shared" si="874"/>
        <v>1853</v>
      </c>
      <c r="OK23" s="1042">
        <f t="shared" si="875"/>
        <v>2999</v>
      </c>
      <c r="OL23" s="1042">
        <f t="shared" si="876"/>
        <v>2787</v>
      </c>
      <c r="OM23" s="1042">
        <f t="shared" si="877"/>
        <v>2353</v>
      </c>
      <c r="ON23" s="1042">
        <f t="shared" si="878"/>
        <v>2309</v>
      </c>
      <c r="OO23" s="1042">
        <f t="shared" si="879"/>
        <v>2004</v>
      </c>
      <c r="OP23" s="1042">
        <f t="shared" si="880"/>
        <v>2205</v>
      </c>
      <c r="OQ23" s="1064">
        <f t="shared" si="881"/>
        <v>2302</v>
      </c>
      <c r="OR23" s="1064">
        <f t="shared" si="882"/>
        <v>2564</v>
      </c>
      <c r="OS23" s="1064">
        <f t="shared" si="883"/>
        <v>1917</v>
      </c>
      <c r="OT23" s="1064">
        <f t="shared" si="884"/>
        <v>2625</v>
      </c>
      <c r="OU23" s="1064">
        <f t="shared" si="885"/>
        <v>1854</v>
      </c>
      <c r="OV23" s="1064">
        <f t="shared" si="886"/>
        <v>1788</v>
      </c>
      <c r="OW23" s="1064">
        <f t="shared" si="887"/>
        <v>3327</v>
      </c>
      <c r="OX23" s="1064">
        <f t="shared" si="888"/>
        <v>2920</v>
      </c>
      <c r="OY23" s="1064">
        <f t="shared" si="889"/>
        <v>2719</v>
      </c>
      <c r="OZ23" s="1064">
        <f t="shared" si="890"/>
        <v>2467</v>
      </c>
      <c r="PA23" s="1064">
        <f t="shared" si="891"/>
        <v>2069</v>
      </c>
      <c r="PB23" s="1064">
        <f t="shared" si="892"/>
        <v>1987</v>
      </c>
      <c r="PC23" s="1122">
        <f t="shared" si="893"/>
        <v>2344</v>
      </c>
      <c r="PD23" s="1122">
        <f t="shared" si="894"/>
        <v>1980</v>
      </c>
      <c r="PE23" s="1122">
        <f t="shared" si="894"/>
        <v>1805</v>
      </c>
      <c r="PF23" s="1122">
        <f t="shared" si="894"/>
        <v>2088</v>
      </c>
      <c r="PG23" s="1122">
        <f t="shared" si="894"/>
        <v>2054</v>
      </c>
      <c r="PH23" s="1122">
        <f t="shared" si="894"/>
        <v>0</v>
      </c>
      <c r="PI23" s="1122">
        <f t="shared" si="894"/>
        <v>0</v>
      </c>
      <c r="PJ23" s="1122">
        <f t="shared" si="894"/>
        <v>0</v>
      </c>
      <c r="PK23" s="1122">
        <f t="shared" si="894"/>
        <v>0</v>
      </c>
      <c r="PL23" s="1122">
        <f t="shared" si="894"/>
        <v>0</v>
      </c>
      <c r="PM23" s="1122">
        <f t="shared" si="894"/>
        <v>0</v>
      </c>
      <c r="PN23" s="1122">
        <f t="shared" si="894"/>
        <v>0</v>
      </c>
    </row>
    <row r="24" spans="1:430" x14ac:dyDescent="0.25">
      <c r="A24" s="677"/>
      <c r="B24" s="50"/>
      <c r="C24" s="50" t="s">
        <v>34</v>
      </c>
      <c r="E24" s="1190" t="s">
        <v>39</v>
      </c>
      <c r="F24" s="1190"/>
      <c r="G24" s="1191"/>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86"/>
        <v>21669</v>
      </c>
      <c r="AW24" s="150">
        <f t="shared" si="587"/>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90"/>
        <v>27865</v>
      </c>
      <c r="BK24" s="150">
        <f t="shared" si="591"/>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598"/>
        <v>35165</v>
      </c>
      <c r="BY24" s="150">
        <f t="shared" si="599"/>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06"/>
        <v>35100</v>
      </c>
      <c r="CM24" s="150">
        <f t="shared" si="607"/>
        <v>2925</v>
      </c>
      <c r="CN24" s="187">
        <v>3022</v>
      </c>
      <c r="CO24" s="64">
        <v>2927</v>
      </c>
      <c r="CP24" s="20">
        <v>2357</v>
      </c>
      <c r="CQ24" s="64">
        <v>2449</v>
      </c>
      <c r="CR24" s="20">
        <v>2472</v>
      </c>
      <c r="CS24" s="64">
        <v>2610</v>
      </c>
      <c r="CT24" s="187">
        <v>3166</v>
      </c>
      <c r="CU24" s="64">
        <v>2858</v>
      </c>
      <c r="CV24" s="187">
        <v>2692</v>
      </c>
      <c r="CW24" s="954">
        <v>2091</v>
      </c>
      <c r="CX24" s="187">
        <v>2515</v>
      </c>
      <c r="CY24" s="64">
        <v>2544</v>
      </c>
      <c r="CZ24" s="118">
        <f t="shared" si="614"/>
        <v>31703</v>
      </c>
      <c r="DA24" s="150">
        <f t="shared" si="615"/>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22"/>
        <v>31605</v>
      </c>
      <c r="DO24" s="150">
        <f t="shared" si="623"/>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30"/>
        <v>31924</v>
      </c>
      <c r="EC24" s="150">
        <f t="shared" si="631"/>
        <v>2660.3333333333335</v>
      </c>
      <c r="ED24" s="187">
        <v>2876</v>
      </c>
      <c r="EE24" s="64">
        <v>2545</v>
      </c>
      <c r="EF24" s="20">
        <v>2364</v>
      </c>
      <c r="EG24" s="64">
        <v>2591</v>
      </c>
      <c r="EH24" s="20">
        <v>2311</v>
      </c>
      <c r="EI24" s="64"/>
      <c r="EJ24" s="187"/>
      <c r="EK24" s="64"/>
      <c r="EL24" s="187"/>
      <c r="EM24" s="64"/>
      <c r="EN24" s="187"/>
      <c r="EO24" s="64"/>
      <c r="EP24" s="118">
        <f t="shared" si="635"/>
        <v>12687</v>
      </c>
      <c r="EQ24" s="150">
        <f t="shared" si="636"/>
        <v>2537.4</v>
      </c>
      <c r="ER24" s="113">
        <f t="shared" si="637"/>
        <v>377</v>
      </c>
      <c r="ES24" s="367">
        <f t="shared" si="638"/>
        <v>0.24624428478118876</v>
      </c>
      <c r="ET24" s="113">
        <f t="shared" si="639"/>
        <v>188</v>
      </c>
      <c r="EU24" s="367">
        <f t="shared" si="640"/>
        <v>9.853249475890985E-2</v>
      </c>
      <c r="EV24" s="113">
        <f t="shared" si="641"/>
        <v>-104</v>
      </c>
      <c r="EW24" s="367">
        <f t="shared" si="642"/>
        <v>-4.9618320610687022E-2</v>
      </c>
      <c r="EX24" s="113">
        <f t="shared" si="643"/>
        <v>869</v>
      </c>
      <c r="EY24" s="367">
        <f t="shared" si="644"/>
        <v>0.4362449799196787</v>
      </c>
      <c r="EZ24" s="113">
        <f t="shared" si="645"/>
        <v>-534</v>
      </c>
      <c r="FA24" s="367">
        <f t="shared" si="646"/>
        <v>-0.18664802516602585</v>
      </c>
      <c r="FB24" s="113">
        <f t="shared" si="647"/>
        <v>-147</v>
      </c>
      <c r="FC24" s="367">
        <f t="shared" si="648"/>
        <v>-6.3171465406102273E-2</v>
      </c>
      <c r="FD24" s="113">
        <f t="shared" si="649"/>
        <v>274</v>
      </c>
      <c r="FE24" s="367">
        <f t="shared" si="650"/>
        <v>0.12568807339449542</v>
      </c>
      <c r="FF24" s="113">
        <f t="shared" si="651"/>
        <v>-137</v>
      </c>
      <c r="FG24" s="367">
        <f t="shared" si="652"/>
        <v>-5.5827220863895681E-2</v>
      </c>
      <c r="FH24" s="113">
        <f t="shared" si="653"/>
        <v>71</v>
      </c>
      <c r="FI24" s="367">
        <f t="shared" si="654"/>
        <v>3.0643072939145446E-2</v>
      </c>
      <c r="FJ24" s="113">
        <f t="shared" si="655"/>
        <v>-256</v>
      </c>
      <c r="FK24" s="100">
        <f t="shared" si="656"/>
        <v>-0.10720268006700168</v>
      </c>
      <c r="FL24" s="113">
        <f t="shared" si="657"/>
        <v>319</v>
      </c>
      <c r="FM24" s="367">
        <f t="shared" si="658"/>
        <v>0.14962476547842402</v>
      </c>
      <c r="FN24" s="113">
        <f t="shared" si="659"/>
        <v>308</v>
      </c>
      <c r="FO24" s="367">
        <f t="shared" si="660"/>
        <v>0.12566299469604242</v>
      </c>
      <c r="FP24" s="113">
        <f t="shared" si="661"/>
        <v>264</v>
      </c>
      <c r="FQ24" s="367">
        <f t="shared" si="662"/>
        <v>9.5686843059079374E-2</v>
      </c>
      <c r="FR24" s="292">
        <f t="shared" si="663"/>
        <v>-476</v>
      </c>
      <c r="FS24" s="370">
        <f t="shared" si="664"/>
        <v>-0.15745947734039034</v>
      </c>
      <c r="FT24" s="292">
        <f t="shared" si="665"/>
        <v>125</v>
      </c>
      <c r="FU24" s="370">
        <f t="shared" si="666"/>
        <v>4.9077345897133882E-2</v>
      </c>
      <c r="FV24" s="292">
        <f t="shared" si="667"/>
        <v>202</v>
      </c>
      <c r="FW24" s="370">
        <f t="shared" si="668"/>
        <v>7.559880239520958E-2</v>
      </c>
      <c r="FX24" s="292">
        <f t="shared" si="669"/>
        <v>-329</v>
      </c>
      <c r="FY24" s="370">
        <f t="shared" si="670"/>
        <v>-0.11447459986082116</v>
      </c>
      <c r="FZ24" s="292">
        <f t="shared" si="671"/>
        <v>95</v>
      </c>
      <c r="GA24" s="370">
        <f t="shared" si="672"/>
        <v>3.732809430255403E-2</v>
      </c>
      <c r="GB24" s="292">
        <f t="shared" si="673"/>
        <v>892</v>
      </c>
      <c r="GC24" s="370">
        <f t="shared" si="674"/>
        <v>0.33787878787878789</v>
      </c>
      <c r="GD24" s="292">
        <f t="shared" si="675"/>
        <v>-558</v>
      </c>
      <c r="GE24" s="370">
        <f t="shared" si="676"/>
        <v>-0.15798414496036239</v>
      </c>
      <c r="GF24" s="292">
        <f t="shared" si="677"/>
        <v>487</v>
      </c>
      <c r="GG24" s="370">
        <f t="shared" si="678"/>
        <v>0.16375252185608608</v>
      </c>
      <c r="GH24" s="292">
        <f t="shared" si="679"/>
        <v>-521</v>
      </c>
      <c r="GI24" s="370">
        <f t="shared" si="680"/>
        <v>-0.15053452759318117</v>
      </c>
      <c r="GJ24" s="292">
        <f t="shared" si="681"/>
        <v>-348</v>
      </c>
      <c r="GK24" s="370">
        <f t="shared" si="682"/>
        <v>-0.11836734693877551</v>
      </c>
      <c r="GL24" s="292">
        <f t="shared" si="683"/>
        <v>773</v>
      </c>
      <c r="GM24" s="370">
        <f t="shared" si="684"/>
        <v>0.29822530864197533</v>
      </c>
      <c r="GN24" s="292">
        <f t="shared" si="685"/>
        <v>329</v>
      </c>
      <c r="GO24" s="370">
        <f t="shared" si="686"/>
        <v>9.7771173848439821E-2</v>
      </c>
      <c r="GP24" s="292">
        <f t="shared" si="687"/>
        <v>-586</v>
      </c>
      <c r="GQ24" s="370">
        <f t="shared" si="688"/>
        <v>-0.15863562533838657</v>
      </c>
      <c r="GR24" s="292">
        <f t="shared" si="689"/>
        <v>-321</v>
      </c>
      <c r="GS24" s="370">
        <f t="shared" si="690"/>
        <v>-0.10328185328185328</v>
      </c>
      <c r="GT24" s="292">
        <f t="shared" si="691"/>
        <v>-9</v>
      </c>
      <c r="GU24" s="370">
        <f t="shared" si="692"/>
        <v>-3.2292787944025836E-3</v>
      </c>
      <c r="GV24" s="292">
        <f t="shared" si="693"/>
        <v>-179</v>
      </c>
      <c r="GW24" s="370">
        <f t="shared" si="694"/>
        <v>-6.4434845212383005E-2</v>
      </c>
      <c r="GX24" s="292">
        <f t="shared" si="695"/>
        <v>59</v>
      </c>
      <c r="GY24" s="370">
        <f t="shared" si="696"/>
        <v>2.2701038861100423E-2</v>
      </c>
      <c r="GZ24" s="292">
        <f t="shared" si="697"/>
        <v>232</v>
      </c>
      <c r="HA24" s="370">
        <f t="shared" si="698"/>
        <v>8.7283671933784807E-2</v>
      </c>
      <c r="HB24" s="292">
        <f t="shared" si="699"/>
        <v>630</v>
      </c>
      <c r="HC24" s="370">
        <f t="shared" si="700"/>
        <v>0.2179930795847751</v>
      </c>
      <c r="HD24" s="292">
        <f t="shared" si="701"/>
        <v>-312</v>
      </c>
      <c r="HE24" s="370">
        <f t="shared" si="702"/>
        <v>-8.8636363636363638E-2</v>
      </c>
      <c r="HF24" s="292">
        <f t="shared" si="703"/>
        <v>-628</v>
      </c>
      <c r="HG24" s="370">
        <f t="shared" si="704"/>
        <v>-0.19576059850374064</v>
      </c>
      <c r="HH24" s="292">
        <f t="shared" si="705"/>
        <v>-150</v>
      </c>
      <c r="HI24" s="370">
        <f t="shared" si="706"/>
        <v>-5.8139534883720929E-2</v>
      </c>
      <c r="HJ24" s="292">
        <f t="shared" si="707"/>
        <v>418</v>
      </c>
      <c r="HK24" s="370">
        <f t="shared" si="708"/>
        <v>0.17201646090534981</v>
      </c>
      <c r="HL24" s="292">
        <f t="shared" si="709"/>
        <v>174</v>
      </c>
      <c r="HM24" s="370">
        <f t="shared" si="710"/>
        <v>6.1095505617977525E-2</v>
      </c>
      <c r="HN24" s="292">
        <f t="shared" si="711"/>
        <v>-95</v>
      </c>
      <c r="HO24" s="370">
        <f t="shared" si="712"/>
        <v>-3.1436135009927202E-2</v>
      </c>
      <c r="HP24" s="292">
        <f t="shared" si="713"/>
        <v>-570</v>
      </c>
      <c r="HQ24" s="370">
        <f t="shared" si="714"/>
        <v>-0.19473864024598564</v>
      </c>
      <c r="HR24" s="292">
        <f t="shared" si="715"/>
        <v>92</v>
      </c>
      <c r="HS24" s="370">
        <f t="shared" si="716"/>
        <v>3.903266864658464E-2</v>
      </c>
      <c r="HT24" s="292">
        <f t="shared" si="717"/>
        <v>23</v>
      </c>
      <c r="HU24" s="370">
        <f t="shared" si="718"/>
        <v>9.391588403429971E-3</v>
      </c>
      <c r="HV24" s="292">
        <f t="shared" si="719"/>
        <v>138</v>
      </c>
      <c r="HW24" s="370">
        <f t="shared" si="720"/>
        <v>5.5825242718446605E-2</v>
      </c>
      <c r="HX24" s="292">
        <f t="shared" si="721"/>
        <v>556</v>
      </c>
      <c r="HY24" s="370">
        <f t="shared" si="722"/>
        <v>0.21302681992337164</v>
      </c>
      <c r="HZ24" s="292">
        <f t="shared" si="723"/>
        <v>-308</v>
      </c>
      <c r="IA24" s="370">
        <f t="shared" si="724"/>
        <v>-9.7283638660770694E-2</v>
      </c>
      <c r="IB24" s="292">
        <f t="shared" si="725"/>
        <v>-166</v>
      </c>
      <c r="IC24" s="370">
        <f t="shared" si="726"/>
        <v>-5.8082575227431772E-2</v>
      </c>
      <c r="ID24" s="292">
        <f t="shared" si="727"/>
        <v>-601</v>
      </c>
      <c r="IE24" s="370">
        <f t="shared" si="728"/>
        <v>-0.22325408618127787</v>
      </c>
      <c r="IF24" s="292">
        <f t="shared" si="729"/>
        <v>424</v>
      </c>
      <c r="IG24" s="370">
        <f t="shared" si="730"/>
        <v>0.20277379244380678</v>
      </c>
      <c r="IH24" s="292">
        <f t="shared" si="731"/>
        <v>29</v>
      </c>
      <c r="II24" s="370">
        <f t="shared" si="732"/>
        <v>1.1530815109343936E-2</v>
      </c>
      <c r="IJ24" s="292">
        <f t="shared" si="733"/>
        <v>-124</v>
      </c>
      <c r="IK24" s="370">
        <f t="shared" si="734"/>
        <v>-4.8742138364779877E-2</v>
      </c>
      <c r="IL24" s="292">
        <f t="shared" si="735"/>
        <v>389</v>
      </c>
      <c r="IM24" s="370">
        <f t="shared" si="736"/>
        <v>0.16074380165289257</v>
      </c>
      <c r="IN24" s="292">
        <f t="shared" si="737"/>
        <v>-437</v>
      </c>
      <c r="IO24" s="370">
        <f t="shared" si="738"/>
        <v>-0.18423271500843169</v>
      </c>
      <c r="IP24" s="292">
        <f t="shared" si="739"/>
        <v>9</v>
      </c>
      <c r="IQ24" s="370">
        <f t="shared" si="740"/>
        <v>3.7942664418212477E-3</v>
      </c>
      <c r="IR24" s="292">
        <f t="shared" si="741"/>
        <v>-116</v>
      </c>
      <c r="IS24" s="370">
        <f t="shared" si="742"/>
        <v>-4.4043663977218796E-2</v>
      </c>
      <c r="IT24" s="292">
        <f t="shared" si="743"/>
        <v>-239</v>
      </c>
      <c r="IU24" s="370">
        <f t="shared" si="744"/>
        <v>-0.1055187637969095</v>
      </c>
      <c r="IV24" s="292">
        <f t="shared" si="745"/>
        <v>934</v>
      </c>
      <c r="IW24" s="370">
        <f t="shared" si="746"/>
        <v>0.46100691016781836</v>
      </c>
      <c r="IX24" s="292">
        <f t="shared" si="747"/>
        <v>-201</v>
      </c>
      <c r="IY24" s="370">
        <f t="shared" si="748"/>
        <v>-6.7905405405405406E-2</v>
      </c>
      <c r="IZ24" s="292">
        <f t="shared" si="749"/>
        <v>152</v>
      </c>
      <c r="JA24" s="370">
        <f t="shared" si="750"/>
        <v>5.5092424791591155E-2</v>
      </c>
      <c r="JB24" s="292">
        <f t="shared" si="751"/>
        <v>-203</v>
      </c>
      <c r="JC24" s="370">
        <f t="shared" si="752"/>
        <v>-6.9735486087255244E-2</v>
      </c>
      <c r="JD24" s="292">
        <f t="shared" si="753"/>
        <v>-155</v>
      </c>
      <c r="JE24" s="370">
        <f t="shared" si="754"/>
        <v>-5.7237813884785819E-2</v>
      </c>
      <c r="JF24" s="292">
        <f t="shared" si="755"/>
        <v>888</v>
      </c>
      <c r="JG24" s="370">
        <f t="shared" si="756"/>
        <v>0.34782608695652173</v>
      </c>
      <c r="JH24" s="292">
        <f t="shared" si="757"/>
        <v>-688</v>
      </c>
      <c r="JI24" s="370">
        <f t="shared" si="758"/>
        <v>-0.1999418773612322</v>
      </c>
      <c r="JJ24" s="292">
        <f t="shared" si="759"/>
        <v>-239</v>
      </c>
      <c r="JK24" s="370">
        <f t="shared" si="760"/>
        <v>-8.6814384308027612E-2</v>
      </c>
      <c r="JL24" s="292">
        <f t="shared" si="761"/>
        <v>-508</v>
      </c>
      <c r="JM24" s="370">
        <f t="shared" si="762"/>
        <v>-0.20206841686555291</v>
      </c>
      <c r="JN24" s="292">
        <f t="shared" si="763"/>
        <v>926</v>
      </c>
      <c r="JO24" s="370">
        <f t="shared" si="764"/>
        <v>0.46161515453639085</v>
      </c>
      <c r="JP24" s="292">
        <f t="shared" si="765"/>
        <v>-393</v>
      </c>
      <c r="JQ24" s="370">
        <f t="shared" si="766"/>
        <v>-0.1340381991814461</v>
      </c>
      <c r="JR24" s="292">
        <f t="shared" si="767"/>
        <v>-116</v>
      </c>
      <c r="JS24" s="370">
        <f t="shared" si="768"/>
        <v>-4.568727845608507E-2</v>
      </c>
      <c r="JT24" s="292">
        <f t="shared" si="769"/>
        <v>554</v>
      </c>
      <c r="JU24" s="370">
        <f t="shared" si="770"/>
        <v>0.22864217911679735</v>
      </c>
      <c r="JV24" s="292">
        <f t="shared" si="771"/>
        <v>-150</v>
      </c>
      <c r="JW24" s="370">
        <f t="shared" si="772"/>
        <v>-5.0386294927779643E-2</v>
      </c>
      <c r="JX24" s="292">
        <f t="shared" si="773"/>
        <v>10</v>
      </c>
      <c r="JY24" s="370">
        <f t="shared" si="774"/>
        <v>3.5373187124159888E-3</v>
      </c>
      <c r="JZ24" s="292">
        <f t="shared" si="775"/>
        <v>-185</v>
      </c>
      <c r="KA24" s="370">
        <f t="shared" si="776"/>
        <v>-6.5209728586535079E-2</v>
      </c>
      <c r="KB24" s="292">
        <f t="shared" si="777"/>
        <v>-18</v>
      </c>
      <c r="KC24" s="370">
        <f t="shared" si="778"/>
        <v>-6.7873303167420816E-3</v>
      </c>
      <c r="KD24" s="292">
        <f t="shared" si="779"/>
        <v>196</v>
      </c>
      <c r="KE24" s="370">
        <f t="shared" si="780"/>
        <v>7.4411541381928625E-2</v>
      </c>
      <c r="KF24" s="292">
        <f t="shared" si="583"/>
        <v>46</v>
      </c>
      <c r="KG24" s="375">
        <f t="shared" si="781"/>
        <v>1.6254416961130742E-2</v>
      </c>
      <c r="KH24" s="292">
        <f t="shared" si="782"/>
        <v>-331</v>
      </c>
      <c r="KI24" s="370">
        <f t="shared" si="783"/>
        <v>-0.1150904033379694</v>
      </c>
      <c r="KJ24" s="292">
        <f t="shared" si="784"/>
        <v>-181</v>
      </c>
      <c r="KK24" s="370">
        <f t="shared" si="785"/>
        <v>-7.1119842829076615E-2</v>
      </c>
      <c r="KL24" s="292">
        <f t="shared" si="786"/>
        <v>227</v>
      </c>
      <c r="KM24" s="370">
        <f t="shared" si="787"/>
        <v>9.6023688663282578E-2</v>
      </c>
      <c r="KN24" s="292">
        <f t="shared" si="788"/>
        <v>-280</v>
      </c>
      <c r="KO24" s="370">
        <f t="shared" si="789"/>
        <v>-0.1080663836356619</v>
      </c>
      <c r="KP24" s="292">
        <f t="shared" si="790"/>
        <v>-2311</v>
      </c>
      <c r="KQ24" s="370">
        <f t="shared" si="791"/>
        <v>-1</v>
      </c>
      <c r="KR24" s="292">
        <f t="shared" si="792"/>
        <v>0</v>
      </c>
      <c r="KS24" s="370" t="e">
        <f t="shared" si="793"/>
        <v>#DIV/0!</v>
      </c>
      <c r="KT24" s="292">
        <f t="shared" si="794"/>
        <v>0</v>
      </c>
      <c r="KU24" s="370" t="e">
        <f t="shared" si="795"/>
        <v>#DIV/0!</v>
      </c>
      <c r="KV24" s="292">
        <f t="shared" si="796"/>
        <v>0</v>
      </c>
      <c r="KW24" s="370" t="e">
        <f t="shared" si="797"/>
        <v>#DIV/0!</v>
      </c>
      <c r="KX24" s="292">
        <f t="shared" si="798"/>
        <v>0</v>
      </c>
      <c r="KY24" s="370" t="e">
        <f t="shared" si="799"/>
        <v>#DIV/0!</v>
      </c>
      <c r="KZ24" s="292">
        <f t="shared" si="800"/>
        <v>0</v>
      </c>
      <c r="LA24" s="370" t="e">
        <f t="shared" si="801"/>
        <v>#DIV/0!</v>
      </c>
      <c r="LB24" s="292">
        <f t="shared" si="802"/>
        <v>0</v>
      </c>
      <c r="LC24" s="370" t="e">
        <f t="shared" si="803"/>
        <v>#DIV/0!</v>
      </c>
      <c r="LD24" s="187">
        <f t="shared" si="804"/>
        <v>2539</v>
      </c>
      <c r="LE24" s="954">
        <f t="shared" si="805"/>
        <v>2311</v>
      </c>
      <c r="LF24" s="113">
        <f t="shared" si="806"/>
        <v>-228</v>
      </c>
      <c r="LG24" s="100">
        <f t="shared" si="807"/>
        <v>-8.9799133517132729E-2</v>
      </c>
      <c r="LH24" s="614"/>
      <c r="LI24" s="614"/>
      <c r="LJ24" s="614"/>
      <c r="LK24" t="str">
        <f t="shared" si="808"/>
        <v>Reported Source - Email</v>
      </c>
      <c r="LL24" s="240" t="e">
        <f>#REF!</f>
        <v>#REF!</v>
      </c>
      <c r="LM24" s="240" t="e">
        <f>#REF!</f>
        <v>#REF!</v>
      </c>
      <c r="LN24" s="240" t="e">
        <f>#REF!</f>
        <v>#REF!</v>
      </c>
      <c r="LO24" s="240" t="e">
        <f>#REF!</f>
        <v>#REF!</v>
      </c>
      <c r="LP24" s="240" t="e">
        <f>#REF!</f>
        <v>#REF!</v>
      </c>
      <c r="LQ24" s="240" t="e">
        <f>#REF!</f>
        <v>#REF!</v>
      </c>
      <c r="LR24" s="240" t="e">
        <f>#REF!</f>
        <v>#REF!</v>
      </c>
      <c r="LS24" s="240" t="e">
        <f>#REF!</f>
        <v>#REF!</v>
      </c>
      <c r="LT24" s="240" t="e">
        <f>#REF!</f>
        <v>#REF!</v>
      </c>
      <c r="LU24" s="240" t="e">
        <f>#REF!</f>
        <v>#REF!</v>
      </c>
      <c r="LV24" s="240" t="e">
        <f>#REF!</f>
        <v>#REF!</v>
      </c>
      <c r="LW24" s="241">
        <f t="shared" si="809"/>
        <v>2383</v>
      </c>
      <c r="LX24" s="241">
        <f t="shared" si="810"/>
        <v>2223</v>
      </c>
      <c r="LY24" s="241">
        <f t="shared" si="811"/>
        <v>1710</v>
      </c>
      <c r="LZ24" s="241">
        <f t="shared" si="812"/>
        <v>1264</v>
      </c>
      <c r="MA24" s="241">
        <f t="shared" si="813"/>
        <v>1557</v>
      </c>
      <c r="MB24" s="241">
        <f t="shared" si="814"/>
        <v>1529</v>
      </c>
      <c r="MC24" s="241">
        <f t="shared" si="815"/>
        <v>2127</v>
      </c>
      <c r="MD24" s="241">
        <f t="shared" si="816"/>
        <v>2072</v>
      </c>
      <c r="ME24" s="241">
        <f t="shared" si="817"/>
        <v>1740</v>
      </c>
      <c r="MF24" s="241">
        <f t="shared" si="818"/>
        <v>1795</v>
      </c>
      <c r="MG24" s="241">
        <f t="shared" si="819"/>
        <v>1738</v>
      </c>
      <c r="MH24" s="241">
        <f t="shared" si="820"/>
        <v>1531</v>
      </c>
      <c r="MI24" s="241">
        <f t="shared" si="821"/>
        <v>1908</v>
      </c>
      <c r="MJ24" s="241">
        <f t="shared" si="822"/>
        <v>2096</v>
      </c>
      <c r="MK24" s="241">
        <f t="shared" si="823"/>
        <v>1992</v>
      </c>
      <c r="ML24" s="241">
        <f t="shared" si="824"/>
        <v>2861</v>
      </c>
      <c r="MM24" s="241">
        <f t="shared" si="825"/>
        <v>2327</v>
      </c>
      <c r="MN24" s="241">
        <f t="shared" si="826"/>
        <v>2180</v>
      </c>
      <c r="MO24" s="241">
        <f t="shared" si="827"/>
        <v>2454</v>
      </c>
      <c r="MP24" s="241">
        <f t="shared" si="828"/>
        <v>2317</v>
      </c>
      <c r="MQ24" s="241">
        <f t="shared" si="829"/>
        <v>2388</v>
      </c>
      <c r="MR24" s="241">
        <f t="shared" si="830"/>
        <v>2132</v>
      </c>
      <c r="MS24" s="241">
        <f t="shared" si="831"/>
        <v>2451</v>
      </c>
      <c r="MT24" s="241">
        <f t="shared" si="832"/>
        <v>2759</v>
      </c>
      <c r="MU24" s="699">
        <f t="shared" si="833"/>
        <v>3023</v>
      </c>
      <c r="MV24" s="699">
        <f t="shared" si="834"/>
        <v>2547</v>
      </c>
      <c r="MW24" s="699">
        <f t="shared" si="835"/>
        <v>2672</v>
      </c>
      <c r="MX24" s="699">
        <f t="shared" si="836"/>
        <v>2874</v>
      </c>
      <c r="MY24" s="699">
        <f t="shared" si="837"/>
        <v>2545</v>
      </c>
      <c r="MZ24" s="699">
        <f t="shared" si="838"/>
        <v>2640</v>
      </c>
      <c r="NA24" s="699">
        <f t="shared" si="839"/>
        <v>3532</v>
      </c>
      <c r="NB24" s="699">
        <f t="shared" si="840"/>
        <v>2974</v>
      </c>
      <c r="NC24" s="699">
        <f t="shared" si="841"/>
        <v>3461</v>
      </c>
      <c r="ND24" s="699">
        <f t="shared" si="842"/>
        <v>2940</v>
      </c>
      <c r="NE24" s="699">
        <f t="shared" si="843"/>
        <v>2592</v>
      </c>
      <c r="NF24" s="699">
        <f t="shared" si="844"/>
        <v>3365</v>
      </c>
      <c r="NG24" s="802">
        <f t="shared" si="845"/>
        <v>3694</v>
      </c>
      <c r="NH24" s="802">
        <f t="shared" si="846"/>
        <v>3108</v>
      </c>
      <c r="NI24" s="802">
        <f t="shared" si="847"/>
        <v>2787</v>
      </c>
      <c r="NJ24" s="802">
        <f t="shared" si="848"/>
        <v>2778</v>
      </c>
      <c r="NK24" s="802">
        <f t="shared" si="849"/>
        <v>2599</v>
      </c>
      <c r="NL24" s="802">
        <f t="shared" si="850"/>
        <v>2658</v>
      </c>
      <c r="NM24" s="802">
        <f t="shared" si="851"/>
        <v>2890</v>
      </c>
      <c r="NN24" s="802">
        <f t="shared" si="852"/>
        <v>3520</v>
      </c>
      <c r="NO24" s="802">
        <f t="shared" si="853"/>
        <v>3208</v>
      </c>
      <c r="NP24" s="802">
        <f t="shared" si="854"/>
        <v>2580</v>
      </c>
      <c r="NQ24" s="802">
        <f t="shared" si="855"/>
        <v>2430</v>
      </c>
      <c r="NR24" s="802">
        <f t="shared" si="856"/>
        <v>2848</v>
      </c>
      <c r="NS24" s="855">
        <f t="shared" si="857"/>
        <v>3022</v>
      </c>
      <c r="NT24" s="855">
        <f t="shared" si="858"/>
        <v>2927</v>
      </c>
      <c r="NU24" s="855">
        <f t="shared" si="859"/>
        <v>2357</v>
      </c>
      <c r="NV24" s="855">
        <f t="shared" si="860"/>
        <v>2449</v>
      </c>
      <c r="NW24" s="855">
        <f t="shared" si="861"/>
        <v>2472</v>
      </c>
      <c r="NX24" s="855">
        <f t="shared" si="862"/>
        <v>2610</v>
      </c>
      <c r="NY24" s="855">
        <f t="shared" si="863"/>
        <v>3166</v>
      </c>
      <c r="NZ24" s="855">
        <f t="shared" si="864"/>
        <v>2858</v>
      </c>
      <c r="OA24" s="855">
        <f t="shared" si="865"/>
        <v>2692</v>
      </c>
      <c r="OB24" s="855">
        <f t="shared" si="866"/>
        <v>2091</v>
      </c>
      <c r="OC24" s="855">
        <f t="shared" si="867"/>
        <v>2515</v>
      </c>
      <c r="OD24" s="855">
        <f t="shared" si="868"/>
        <v>2544</v>
      </c>
      <c r="OE24" s="1042">
        <f t="shared" si="869"/>
        <v>2420</v>
      </c>
      <c r="OF24" s="1042">
        <f t="shared" si="870"/>
        <v>2809</v>
      </c>
      <c r="OG24" s="1042">
        <f t="shared" si="871"/>
        <v>2372</v>
      </c>
      <c r="OH24" s="1042">
        <f t="shared" si="872"/>
        <v>2381</v>
      </c>
      <c r="OI24" s="1042">
        <f t="shared" si="873"/>
        <v>2265</v>
      </c>
      <c r="OJ24" s="1042">
        <f t="shared" si="874"/>
        <v>2026</v>
      </c>
      <c r="OK24" s="1042">
        <f t="shared" si="875"/>
        <v>2960</v>
      </c>
      <c r="OL24" s="1042">
        <f t="shared" si="876"/>
        <v>2759</v>
      </c>
      <c r="OM24" s="1042">
        <f t="shared" si="877"/>
        <v>2911</v>
      </c>
      <c r="ON24" s="1042">
        <f t="shared" si="878"/>
        <v>2708</v>
      </c>
      <c r="OO24" s="1042">
        <f t="shared" si="879"/>
        <v>2553</v>
      </c>
      <c r="OP24" s="1042">
        <f t="shared" si="880"/>
        <v>3441</v>
      </c>
      <c r="OQ24" s="1064">
        <f t="shared" si="881"/>
        <v>2753</v>
      </c>
      <c r="OR24" s="1064">
        <f t="shared" si="882"/>
        <v>2514</v>
      </c>
      <c r="OS24" s="1064">
        <f t="shared" si="883"/>
        <v>2006</v>
      </c>
      <c r="OT24" s="1064">
        <f t="shared" si="884"/>
        <v>2932</v>
      </c>
      <c r="OU24" s="1064">
        <f t="shared" si="885"/>
        <v>2539</v>
      </c>
      <c r="OV24" s="1064">
        <f t="shared" si="886"/>
        <v>2423</v>
      </c>
      <c r="OW24" s="1064">
        <f t="shared" si="887"/>
        <v>2977</v>
      </c>
      <c r="OX24" s="1064">
        <f t="shared" si="888"/>
        <v>2827</v>
      </c>
      <c r="OY24" s="1064">
        <f t="shared" si="889"/>
        <v>2837</v>
      </c>
      <c r="OZ24" s="1064">
        <f t="shared" si="890"/>
        <v>2652</v>
      </c>
      <c r="PA24" s="1064">
        <f t="shared" si="891"/>
        <v>2634</v>
      </c>
      <c r="PB24" s="1064">
        <f t="shared" si="892"/>
        <v>2830</v>
      </c>
      <c r="PC24" s="1122">
        <f t="shared" si="893"/>
        <v>2876</v>
      </c>
      <c r="PD24" s="1122">
        <f t="shared" si="894"/>
        <v>2545</v>
      </c>
      <c r="PE24" s="1122">
        <f t="shared" si="894"/>
        <v>2364</v>
      </c>
      <c r="PF24" s="1122">
        <f t="shared" si="894"/>
        <v>2591</v>
      </c>
      <c r="PG24" s="1122">
        <f t="shared" si="894"/>
        <v>2311</v>
      </c>
      <c r="PH24" s="1122">
        <f t="shared" si="894"/>
        <v>0</v>
      </c>
      <c r="PI24" s="1122">
        <f t="shared" si="894"/>
        <v>0</v>
      </c>
      <c r="PJ24" s="1122">
        <f t="shared" si="894"/>
        <v>0</v>
      </c>
      <c r="PK24" s="1122">
        <f t="shared" si="894"/>
        <v>0</v>
      </c>
      <c r="PL24" s="1122">
        <f t="shared" si="894"/>
        <v>0</v>
      </c>
      <c r="PM24" s="1122">
        <f t="shared" si="894"/>
        <v>0</v>
      </c>
      <c r="PN24" s="1122">
        <f t="shared" si="894"/>
        <v>0</v>
      </c>
    </row>
    <row r="25" spans="1:430" x14ac:dyDescent="0.25">
      <c r="A25" s="677"/>
      <c r="B25" s="50"/>
      <c r="C25" s="50" t="s">
        <v>35</v>
      </c>
      <c r="E25" s="1190" t="s">
        <v>40</v>
      </c>
      <c r="F25" s="1190"/>
      <c r="G25" s="1191"/>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86"/>
        <v>7143</v>
      </c>
      <c r="AW25" s="150">
        <f t="shared" si="587"/>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90"/>
        <v>5134</v>
      </c>
      <c r="BK25" s="150">
        <f t="shared" si="591"/>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598"/>
        <v>3931</v>
      </c>
      <c r="BY25" s="150">
        <f t="shared" si="599"/>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06"/>
        <v>5282</v>
      </c>
      <c r="CM25" s="150">
        <f t="shared" si="607"/>
        <v>440.16666666666669</v>
      </c>
      <c r="CN25" s="187">
        <v>346</v>
      </c>
      <c r="CO25" s="64">
        <v>388</v>
      </c>
      <c r="CP25" s="20">
        <v>336</v>
      </c>
      <c r="CQ25" s="64">
        <v>609</v>
      </c>
      <c r="CR25" s="20">
        <v>345</v>
      </c>
      <c r="CS25" s="64">
        <v>320</v>
      </c>
      <c r="CT25" s="187">
        <v>382</v>
      </c>
      <c r="CU25" s="64">
        <v>362</v>
      </c>
      <c r="CV25" s="187">
        <v>397</v>
      </c>
      <c r="CW25" s="954">
        <v>388</v>
      </c>
      <c r="CX25" s="187">
        <v>398</v>
      </c>
      <c r="CY25" s="64">
        <v>364</v>
      </c>
      <c r="CZ25" s="118">
        <f t="shared" si="614"/>
        <v>4635</v>
      </c>
      <c r="DA25" s="150">
        <f t="shared" si="615"/>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22"/>
        <v>4683</v>
      </c>
      <c r="DO25" s="150">
        <f t="shared" si="623"/>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30"/>
        <v>4890</v>
      </c>
      <c r="EC25" s="150">
        <f t="shared" si="631"/>
        <v>407.5</v>
      </c>
      <c r="ED25" s="187">
        <v>382</v>
      </c>
      <c r="EE25" s="64">
        <v>449</v>
      </c>
      <c r="EF25" s="20">
        <v>465</v>
      </c>
      <c r="EG25" s="64">
        <v>495</v>
      </c>
      <c r="EH25" s="20">
        <v>442</v>
      </c>
      <c r="EI25" s="64"/>
      <c r="EJ25" s="187"/>
      <c r="EK25" s="64"/>
      <c r="EL25" s="187"/>
      <c r="EM25" s="64"/>
      <c r="EN25" s="187"/>
      <c r="EO25" s="64"/>
      <c r="EP25" s="118">
        <f t="shared" si="635"/>
        <v>2233</v>
      </c>
      <c r="EQ25" s="150">
        <f t="shared" si="636"/>
        <v>446.6</v>
      </c>
      <c r="ER25" s="113">
        <f t="shared" si="637"/>
        <v>-87</v>
      </c>
      <c r="ES25" s="367">
        <f t="shared" si="638"/>
        <v>-0.1389776357827476</v>
      </c>
      <c r="ET25" s="113">
        <f t="shared" si="639"/>
        <v>9</v>
      </c>
      <c r="EU25" s="367">
        <f t="shared" si="640"/>
        <v>1.6697588126159554E-2</v>
      </c>
      <c r="EV25" s="113">
        <f t="shared" si="641"/>
        <v>-28</v>
      </c>
      <c r="EW25" s="367">
        <f t="shared" si="642"/>
        <v>-5.1094890510948905E-2</v>
      </c>
      <c r="EX25" s="113">
        <f t="shared" si="643"/>
        <v>-34</v>
      </c>
      <c r="EY25" s="367">
        <f t="shared" si="644"/>
        <v>-6.5384615384615388E-2</v>
      </c>
      <c r="EZ25" s="113">
        <f t="shared" si="645"/>
        <v>78</v>
      </c>
      <c r="FA25" s="367">
        <f t="shared" si="646"/>
        <v>0.16049382716049382</v>
      </c>
      <c r="FB25" s="113">
        <f t="shared" si="647"/>
        <v>-81</v>
      </c>
      <c r="FC25" s="367">
        <f t="shared" si="648"/>
        <v>-0.14361702127659576</v>
      </c>
      <c r="FD25" s="113">
        <f t="shared" si="649"/>
        <v>-145</v>
      </c>
      <c r="FE25" s="367">
        <f t="shared" si="650"/>
        <v>-0.30020703933747411</v>
      </c>
      <c r="FF25" s="113">
        <f t="shared" si="651"/>
        <v>-42</v>
      </c>
      <c r="FG25" s="367">
        <f t="shared" si="652"/>
        <v>-0.1242603550295858</v>
      </c>
      <c r="FH25" s="113">
        <f t="shared" si="653"/>
        <v>39</v>
      </c>
      <c r="FI25" s="367">
        <f t="shared" si="654"/>
        <v>0.13175675675675674</v>
      </c>
      <c r="FJ25" s="113">
        <f t="shared" si="655"/>
        <v>5</v>
      </c>
      <c r="FK25" s="100">
        <f t="shared" si="656"/>
        <v>1.4925373134328358E-2</v>
      </c>
      <c r="FL25" s="113">
        <f t="shared" si="657"/>
        <v>90</v>
      </c>
      <c r="FM25" s="367">
        <f t="shared" si="658"/>
        <v>0.26470588235294118</v>
      </c>
      <c r="FN25" s="113">
        <f t="shared" si="659"/>
        <v>-175</v>
      </c>
      <c r="FO25" s="367">
        <f t="shared" si="660"/>
        <v>-0.40697674418604651</v>
      </c>
      <c r="FP25" s="113">
        <f t="shared" si="661"/>
        <v>20</v>
      </c>
      <c r="FQ25" s="367">
        <f t="shared" si="662"/>
        <v>7.8431372549019607E-2</v>
      </c>
      <c r="FR25" s="292">
        <f t="shared" si="663"/>
        <v>91</v>
      </c>
      <c r="FS25" s="370">
        <f t="shared" si="664"/>
        <v>0.33090909090909093</v>
      </c>
      <c r="FT25" s="292">
        <f t="shared" si="665"/>
        <v>-26</v>
      </c>
      <c r="FU25" s="370">
        <f t="shared" si="666"/>
        <v>-7.1038251366120214E-2</v>
      </c>
      <c r="FV25" s="292">
        <f t="shared" si="667"/>
        <v>48</v>
      </c>
      <c r="FW25" s="370">
        <f t="shared" si="668"/>
        <v>0.14117647058823529</v>
      </c>
      <c r="FX25" s="292">
        <f t="shared" si="669"/>
        <v>-183</v>
      </c>
      <c r="FY25" s="370">
        <f t="shared" si="670"/>
        <v>-0.47164948453608246</v>
      </c>
      <c r="FZ25" s="292">
        <f t="shared" si="671"/>
        <v>41</v>
      </c>
      <c r="GA25" s="370">
        <f t="shared" si="672"/>
        <v>0.2</v>
      </c>
      <c r="GB25" s="292">
        <f t="shared" si="673"/>
        <v>110</v>
      </c>
      <c r="GC25" s="370">
        <f t="shared" si="674"/>
        <v>0.44715447154471544</v>
      </c>
      <c r="GD25" s="292">
        <f t="shared" si="675"/>
        <v>-44</v>
      </c>
      <c r="GE25" s="370">
        <f t="shared" si="676"/>
        <v>-0.12359550561797752</v>
      </c>
      <c r="GF25" s="292">
        <f t="shared" si="677"/>
        <v>-36</v>
      </c>
      <c r="GG25" s="370">
        <f t="shared" si="678"/>
        <v>-0.11538461538461539</v>
      </c>
      <c r="GH25" s="292">
        <f t="shared" si="679"/>
        <v>93</v>
      </c>
      <c r="GI25" s="370">
        <f t="shared" si="680"/>
        <v>0.33695652173913043</v>
      </c>
      <c r="GJ25" s="292">
        <f t="shared" si="681"/>
        <v>-14</v>
      </c>
      <c r="GK25" s="370">
        <f t="shared" si="682"/>
        <v>-3.7940379403794036E-2</v>
      </c>
      <c r="GL25" s="292">
        <f t="shared" si="683"/>
        <v>88</v>
      </c>
      <c r="GM25" s="370">
        <f t="shared" si="684"/>
        <v>0.24788732394366197</v>
      </c>
      <c r="GN25" s="292">
        <f t="shared" si="685"/>
        <v>-53</v>
      </c>
      <c r="GO25" s="370">
        <f t="shared" si="686"/>
        <v>-0.11963882618510158</v>
      </c>
      <c r="GP25" s="292">
        <f t="shared" si="687"/>
        <v>114</v>
      </c>
      <c r="GQ25" s="370">
        <f t="shared" si="688"/>
        <v>0.29230769230769232</v>
      </c>
      <c r="GR25" s="292">
        <f t="shared" si="689"/>
        <v>-113</v>
      </c>
      <c r="GS25" s="370">
        <f t="shared" si="690"/>
        <v>-0.22420634920634921</v>
      </c>
      <c r="GT25" s="292">
        <f t="shared" si="691"/>
        <v>-41</v>
      </c>
      <c r="GU25" s="370">
        <f t="shared" si="692"/>
        <v>-0.10485933503836317</v>
      </c>
      <c r="GV25" s="292">
        <f t="shared" si="693"/>
        <v>220</v>
      </c>
      <c r="GW25" s="370">
        <f t="shared" si="694"/>
        <v>0.62857142857142856</v>
      </c>
      <c r="GX25" s="292">
        <f t="shared" si="695"/>
        <v>482</v>
      </c>
      <c r="GY25" s="370">
        <f t="shared" si="696"/>
        <v>0.84561403508771926</v>
      </c>
      <c r="GZ25" s="292">
        <f t="shared" si="697"/>
        <v>-745</v>
      </c>
      <c r="HA25" s="370">
        <f t="shared" si="698"/>
        <v>-0.70817490494296575</v>
      </c>
      <c r="HB25" s="292">
        <f t="shared" si="699"/>
        <v>-20</v>
      </c>
      <c r="HC25" s="370">
        <f t="shared" si="700"/>
        <v>-6.5146579804560262E-2</v>
      </c>
      <c r="HD25" s="292">
        <f t="shared" si="701"/>
        <v>5</v>
      </c>
      <c r="HE25" s="370">
        <f t="shared" si="702"/>
        <v>1.7421602787456445E-2</v>
      </c>
      <c r="HF25" s="292">
        <f t="shared" si="703"/>
        <v>79</v>
      </c>
      <c r="HG25" s="370">
        <f t="shared" si="704"/>
        <v>0.27054794520547948</v>
      </c>
      <c r="HH25" s="292">
        <f t="shared" si="705"/>
        <v>25</v>
      </c>
      <c r="HI25" s="370">
        <f t="shared" si="706"/>
        <v>6.7385444743935305E-2</v>
      </c>
      <c r="HJ25" s="292">
        <f t="shared" si="707"/>
        <v>-24</v>
      </c>
      <c r="HK25" s="370">
        <f t="shared" si="708"/>
        <v>-6.0606060606060608E-2</v>
      </c>
      <c r="HL25" s="292">
        <f t="shared" si="709"/>
        <v>-26</v>
      </c>
      <c r="HM25" s="370">
        <f t="shared" si="710"/>
        <v>-6.9892473118279563E-2</v>
      </c>
      <c r="HN25" s="292">
        <f t="shared" si="711"/>
        <v>42</v>
      </c>
      <c r="HO25" s="370">
        <f t="shared" si="712"/>
        <v>0.12138728323699421</v>
      </c>
      <c r="HP25" s="292">
        <f t="shared" si="713"/>
        <v>-52</v>
      </c>
      <c r="HQ25" s="370">
        <f t="shared" si="714"/>
        <v>-0.13402061855670103</v>
      </c>
      <c r="HR25" s="292">
        <f t="shared" si="715"/>
        <v>273</v>
      </c>
      <c r="HS25" s="370">
        <f t="shared" si="716"/>
        <v>0.8125</v>
      </c>
      <c r="HT25" s="292">
        <f t="shared" si="717"/>
        <v>-264</v>
      </c>
      <c r="HU25" s="370">
        <f t="shared" si="718"/>
        <v>-0.43349753694581283</v>
      </c>
      <c r="HV25" s="292">
        <f t="shared" si="719"/>
        <v>-25</v>
      </c>
      <c r="HW25" s="370">
        <f t="shared" si="720"/>
        <v>-7.2463768115942032E-2</v>
      </c>
      <c r="HX25" s="292">
        <f t="shared" si="721"/>
        <v>62</v>
      </c>
      <c r="HY25" s="370">
        <f t="shared" si="722"/>
        <v>0.19375000000000001</v>
      </c>
      <c r="HZ25" s="292">
        <f t="shared" si="723"/>
        <v>-20</v>
      </c>
      <c r="IA25" s="370">
        <f t="shared" si="724"/>
        <v>-5.2356020942408377E-2</v>
      </c>
      <c r="IB25" s="292">
        <f t="shared" si="725"/>
        <v>35</v>
      </c>
      <c r="IC25" s="370">
        <f t="shared" si="726"/>
        <v>9.668508287292818E-2</v>
      </c>
      <c r="ID25" s="292">
        <f t="shared" si="727"/>
        <v>-9</v>
      </c>
      <c r="IE25" s="370">
        <f t="shared" si="728"/>
        <v>-2.2670025188916875E-2</v>
      </c>
      <c r="IF25" s="292">
        <f t="shared" si="729"/>
        <v>10</v>
      </c>
      <c r="IG25" s="370">
        <f t="shared" si="730"/>
        <v>2.5773195876288658E-2</v>
      </c>
      <c r="IH25" s="292">
        <f t="shared" si="731"/>
        <v>-34</v>
      </c>
      <c r="II25" s="370">
        <f t="shared" si="732"/>
        <v>-8.5427135678391955E-2</v>
      </c>
      <c r="IJ25" s="292">
        <f t="shared" si="733"/>
        <v>-2</v>
      </c>
      <c r="IK25" s="370">
        <f t="shared" si="734"/>
        <v>-5.4945054945054949E-3</v>
      </c>
      <c r="IL25" s="292">
        <f t="shared" si="735"/>
        <v>91</v>
      </c>
      <c r="IM25" s="370">
        <f t="shared" si="736"/>
        <v>0.25138121546961328</v>
      </c>
      <c r="IN25" s="292">
        <f t="shared" si="737"/>
        <v>-100</v>
      </c>
      <c r="IO25" s="370">
        <f t="shared" si="738"/>
        <v>-0.28328611898016998</v>
      </c>
      <c r="IP25" s="292">
        <f t="shared" si="739"/>
        <v>48</v>
      </c>
      <c r="IQ25" s="370">
        <f t="shared" si="740"/>
        <v>0.1359773371104816</v>
      </c>
      <c r="IR25" s="292">
        <f t="shared" si="741"/>
        <v>-23</v>
      </c>
      <c r="IS25" s="370">
        <f t="shared" si="742"/>
        <v>-5.8936579115951314E-2</v>
      </c>
      <c r="IT25" s="292">
        <f t="shared" si="743"/>
        <v>-24</v>
      </c>
      <c r="IU25" s="370">
        <f t="shared" si="744"/>
        <v>-6.3492063492063489E-2</v>
      </c>
      <c r="IV25" s="292">
        <f t="shared" si="745"/>
        <v>26</v>
      </c>
      <c r="IW25" s="370">
        <f t="shared" si="746"/>
        <v>7.3446327683615822E-2</v>
      </c>
      <c r="IX25" s="292">
        <f t="shared" si="747"/>
        <v>2</v>
      </c>
      <c r="IY25" s="370">
        <f t="shared" si="748"/>
        <v>5.263157894736842E-3</v>
      </c>
      <c r="IZ25" s="292">
        <f t="shared" si="749"/>
        <v>-17</v>
      </c>
      <c r="JA25" s="370">
        <f t="shared" si="750"/>
        <v>-4.4502617801047119E-2</v>
      </c>
      <c r="JB25" s="292">
        <f t="shared" si="751"/>
        <v>31</v>
      </c>
      <c r="JC25" s="370">
        <f t="shared" si="752"/>
        <v>8.4931506849315067E-2</v>
      </c>
      <c r="JD25" s="292">
        <f t="shared" si="753"/>
        <v>4</v>
      </c>
      <c r="JE25" s="370">
        <f t="shared" si="754"/>
        <v>1.0101010101010102E-2</v>
      </c>
      <c r="JF25" s="292">
        <f t="shared" si="755"/>
        <v>59</v>
      </c>
      <c r="JG25" s="370">
        <f t="shared" si="756"/>
        <v>0.14749999999999999</v>
      </c>
      <c r="JH25" s="292">
        <f t="shared" si="757"/>
        <v>-36</v>
      </c>
      <c r="JI25" s="370">
        <f t="shared" si="758"/>
        <v>-7.8431372549019607E-2</v>
      </c>
      <c r="JJ25" s="292">
        <f t="shared" si="759"/>
        <v>1</v>
      </c>
      <c r="JK25" s="370">
        <f t="shared" si="760"/>
        <v>2.3640661938534278E-3</v>
      </c>
      <c r="JL25" s="292">
        <f t="shared" si="761"/>
        <v>-133</v>
      </c>
      <c r="JM25" s="370">
        <f t="shared" si="762"/>
        <v>-0.31367924528301888</v>
      </c>
      <c r="JN25" s="292">
        <f t="shared" si="763"/>
        <v>177</v>
      </c>
      <c r="JO25" s="370">
        <f t="shared" si="764"/>
        <v>0.60824742268041232</v>
      </c>
      <c r="JP25" s="292">
        <f t="shared" si="765"/>
        <v>-79</v>
      </c>
      <c r="JQ25" s="370">
        <f t="shared" si="766"/>
        <v>-0.16880341880341881</v>
      </c>
      <c r="JR25" s="292">
        <f t="shared" si="767"/>
        <v>-47</v>
      </c>
      <c r="JS25" s="370">
        <f t="shared" si="768"/>
        <v>-0.12082262210796915</v>
      </c>
      <c r="JT25" s="292">
        <f t="shared" si="769"/>
        <v>126</v>
      </c>
      <c r="JU25" s="370">
        <f t="shared" si="770"/>
        <v>0.36842105263157893</v>
      </c>
      <c r="JV25" s="292">
        <f t="shared" si="771"/>
        <v>-65</v>
      </c>
      <c r="JW25" s="370">
        <f t="shared" si="772"/>
        <v>-0.1388888888888889</v>
      </c>
      <c r="JX25" s="292">
        <f t="shared" si="773"/>
        <v>-3</v>
      </c>
      <c r="JY25" s="370">
        <f t="shared" si="774"/>
        <v>-7.4441687344913151E-3</v>
      </c>
      <c r="JZ25" s="292">
        <f t="shared" si="775"/>
        <v>-2</v>
      </c>
      <c r="KA25" s="370">
        <f t="shared" si="776"/>
        <v>-5.0000000000000001E-3</v>
      </c>
      <c r="KB25" s="292">
        <f t="shared" si="777"/>
        <v>46</v>
      </c>
      <c r="KC25" s="370">
        <f t="shared" si="778"/>
        <v>0.11557788944723618</v>
      </c>
      <c r="KD25" s="292">
        <f t="shared" si="779"/>
        <v>-4</v>
      </c>
      <c r="KE25" s="370">
        <f t="shared" si="780"/>
        <v>-9.0090090090090089E-3</v>
      </c>
      <c r="KF25" s="292">
        <f t="shared" si="583"/>
        <v>-58</v>
      </c>
      <c r="KG25" s="375">
        <f t="shared" si="781"/>
        <v>-0.13181818181818181</v>
      </c>
      <c r="KH25" s="292">
        <f t="shared" si="782"/>
        <v>67</v>
      </c>
      <c r="KI25" s="370">
        <f t="shared" si="783"/>
        <v>0.17539267015706805</v>
      </c>
      <c r="KJ25" s="292">
        <f t="shared" si="784"/>
        <v>16</v>
      </c>
      <c r="KK25" s="370">
        <f t="shared" si="785"/>
        <v>3.5634743875278395E-2</v>
      </c>
      <c r="KL25" s="292">
        <f t="shared" si="786"/>
        <v>30</v>
      </c>
      <c r="KM25" s="370">
        <f t="shared" si="787"/>
        <v>6.4516129032258063E-2</v>
      </c>
      <c r="KN25" s="292">
        <f t="shared" si="788"/>
        <v>-53</v>
      </c>
      <c r="KO25" s="370">
        <f t="shared" si="789"/>
        <v>-0.10707070707070707</v>
      </c>
      <c r="KP25" s="292">
        <f t="shared" si="790"/>
        <v>-442</v>
      </c>
      <c r="KQ25" s="370">
        <f t="shared" si="791"/>
        <v>-1</v>
      </c>
      <c r="KR25" s="292">
        <f t="shared" si="792"/>
        <v>0</v>
      </c>
      <c r="KS25" s="370" t="e">
        <f t="shared" si="793"/>
        <v>#DIV/0!</v>
      </c>
      <c r="KT25" s="292">
        <f t="shared" si="794"/>
        <v>0</v>
      </c>
      <c r="KU25" s="370" t="e">
        <f t="shared" si="795"/>
        <v>#DIV/0!</v>
      </c>
      <c r="KV25" s="292">
        <f t="shared" si="796"/>
        <v>0</v>
      </c>
      <c r="KW25" s="370" t="e">
        <f t="shared" si="797"/>
        <v>#DIV/0!</v>
      </c>
      <c r="KX25" s="292">
        <f t="shared" si="798"/>
        <v>0</v>
      </c>
      <c r="KY25" s="370" t="e">
        <f t="shared" si="799"/>
        <v>#DIV/0!</v>
      </c>
      <c r="KZ25" s="292">
        <f t="shared" si="800"/>
        <v>0</v>
      </c>
      <c r="LA25" s="370" t="e">
        <f t="shared" si="801"/>
        <v>#DIV/0!</v>
      </c>
      <c r="LB25" s="292">
        <f t="shared" si="802"/>
        <v>0</v>
      </c>
      <c r="LC25" s="370" t="e">
        <f t="shared" si="803"/>
        <v>#DIV/0!</v>
      </c>
      <c r="LD25" s="187">
        <f t="shared" si="804"/>
        <v>389</v>
      </c>
      <c r="LE25" s="954">
        <f t="shared" si="805"/>
        <v>442</v>
      </c>
      <c r="LF25" s="113">
        <f t="shared" si="806"/>
        <v>53</v>
      </c>
      <c r="LG25" s="100">
        <f t="shared" si="807"/>
        <v>0.13624678663239073</v>
      </c>
      <c r="LH25" s="614"/>
      <c r="LI25" s="614"/>
      <c r="LJ25" s="614"/>
      <c r="LK25" t="str">
        <f t="shared" si="808"/>
        <v>Reported Source - Fax</v>
      </c>
      <c r="LL25" s="240" t="e">
        <f>#REF!</f>
        <v>#REF!</v>
      </c>
      <c r="LM25" s="240" t="e">
        <f>#REF!</f>
        <v>#REF!</v>
      </c>
      <c r="LN25" s="240" t="e">
        <f>#REF!</f>
        <v>#REF!</v>
      </c>
      <c r="LO25" s="240" t="e">
        <f>#REF!</f>
        <v>#REF!</v>
      </c>
      <c r="LP25" s="240" t="e">
        <f>#REF!</f>
        <v>#REF!</v>
      </c>
      <c r="LQ25" s="240" t="e">
        <f>#REF!</f>
        <v>#REF!</v>
      </c>
      <c r="LR25" s="240" t="e">
        <f>#REF!</f>
        <v>#REF!</v>
      </c>
      <c r="LS25" s="240" t="e">
        <f>#REF!</f>
        <v>#REF!</v>
      </c>
      <c r="LT25" s="240" t="e">
        <f>#REF!</f>
        <v>#REF!</v>
      </c>
      <c r="LU25" s="240" t="e">
        <f>#REF!</f>
        <v>#REF!</v>
      </c>
      <c r="LV25" s="240" t="e">
        <f>#REF!</f>
        <v>#REF!</v>
      </c>
      <c r="LW25" s="241">
        <f t="shared" si="809"/>
        <v>538</v>
      </c>
      <c r="LX25" s="241">
        <f t="shared" si="810"/>
        <v>516</v>
      </c>
      <c r="LY25" s="241">
        <f t="shared" si="811"/>
        <v>450</v>
      </c>
      <c r="LZ25" s="241">
        <f t="shared" si="812"/>
        <v>461</v>
      </c>
      <c r="MA25" s="241">
        <f t="shared" si="813"/>
        <v>502</v>
      </c>
      <c r="MB25" s="241">
        <f t="shared" si="814"/>
        <v>540</v>
      </c>
      <c r="MC25" s="241">
        <f t="shared" si="815"/>
        <v>893</v>
      </c>
      <c r="MD25" s="241">
        <f t="shared" si="816"/>
        <v>646</v>
      </c>
      <c r="ME25" s="241">
        <f t="shared" si="817"/>
        <v>658</v>
      </c>
      <c r="MF25" s="241">
        <f t="shared" si="818"/>
        <v>704</v>
      </c>
      <c r="MG25" s="241">
        <f t="shared" si="819"/>
        <v>609</v>
      </c>
      <c r="MH25" s="241">
        <f t="shared" si="820"/>
        <v>626</v>
      </c>
      <c r="MI25" s="241">
        <f t="shared" si="821"/>
        <v>539</v>
      </c>
      <c r="MJ25" s="241">
        <f t="shared" si="822"/>
        <v>548</v>
      </c>
      <c r="MK25" s="241">
        <f t="shared" si="823"/>
        <v>520</v>
      </c>
      <c r="ML25" s="241">
        <f t="shared" si="824"/>
        <v>486</v>
      </c>
      <c r="MM25" s="241">
        <f t="shared" si="825"/>
        <v>564</v>
      </c>
      <c r="MN25" s="241">
        <f t="shared" si="826"/>
        <v>483</v>
      </c>
      <c r="MO25" s="241">
        <f t="shared" si="827"/>
        <v>338</v>
      </c>
      <c r="MP25" s="241">
        <f t="shared" si="828"/>
        <v>296</v>
      </c>
      <c r="MQ25" s="241">
        <f t="shared" si="829"/>
        <v>335</v>
      </c>
      <c r="MR25" s="241">
        <f t="shared" si="830"/>
        <v>340</v>
      </c>
      <c r="MS25" s="241">
        <f t="shared" si="831"/>
        <v>430</v>
      </c>
      <c r="MT25" s="241">
        <f t="shared" si="832"/>
        <v>255</v>
      </c>
      <c r="MU25" s="699">
        <f t="shared" si="833"/>
        <v>275</v>
      </c>
      <c r="MV25" s="699">
        <f t="shared" si="834"/>
        <v>366</v>
      </c>
      <c r="MW25" s="699">
        <f t="shared" si="835"/>
        <v>340</v>
      </c>
      <c r="MX25" s="699">
        <f t="shared" si="836"/>
        <v>388</v>
      </c>
      <c r="MY25" s="699">
        <f t="shared" si="837"/>
        <v>205</v>
      </c>
      <c r="MZ25" s="699">
        <f t="shared" si="838"/>
        <v>246</v>
      </c>
      <c r="NA25" s="699">
        <f t="shared" si="839"/>
        <v>356</v>
      </c>
      <c r="NB25" s="699">
        <f t="shared" si="840"/>
        <v>312</v>
      </c>
      <c r="NC25" s="699">
        <f t="shared" si="841"/>
        <v>276</v>
      </c>
      <c r="ND25" s="699">
        <f t="shared" si="842"/>
        <v>369</v>
      </c>
      <c r="NE25" s="699">
        <f t="shared" si="843"/>
        <v>355</v>
      </c>
      <c r="NF25" s="699">
        <f t="shared" si="844"/>
        <v>443</v>
      </c>
      <c r="NG25" s="802">
        <f t="shared" si="845"/>
        <v>390</v>
      </c>
      <c r="NH25" s="802">
        <f t="shared" si="846"/>
        <v>504</v>
      </c>
      <c r="NI25" s="802">
        <f t="shared" si="847"/>
        <v>391</v>
      </c>
      <c r="NJ25" s="802">
        <f t="shared" si="848"/>
        <v>350</v>
      </c>
      <c r="NK25" s="802">
        <f t="shared" si="849"/>
        <v>570</v>
      </c>
      <c r="NL25" s="802">
        <f t="shared" si="850"/>
        <v>1052</v>
      </c>
      <c r="NM25" s="802">
        <f t="shared" si="851"/>
        <v>307</v>
      </c>
      <c r="NN25" s="802">
        <f t="shared" si="852"/>
        <v>287</v>
      </c>
      <c r="NO25" s="802">
        <f t="shared" si="853"/>
        <v>292</v>
      </c>
      <c r="NP25" s="802">
        <f t="shared" si="854"/>
        <v>371</v>
      </c>
      <c r="NQ25" s="802">
        <f t="shared" si="855"/>
        <v>396</v>
      </c>
      <c r="NR25" s="802">
        <f t="shared" si="856"/>
        <v>372</v>
      </c>
      <c r="NS25" s="855">
        <f t="shared" si="857"/>
        <v>346</v>
      </c>
      <c r="NT25" s="855">
        <f t="shared" si="858"/>
        <v>388</v>
      </c>
      <c r="NU25" s="855">
        <f t="shared" si="859"/>
        <v>336</v>
      </c>
      <c r="NV25" s="855">
        <f t="shared" si="860"/>
        <v>609</v>
      </c>
      <c r="NW25" s="855">
        <f t="shared" si="861"/>
        <v>345</v>
      </c>
      <c r="NX25" s="855">
        <f t="shared" si="862"/>
        <v>320</v>
      </c>
      <c r="NY25" s="855">
        <f t="shared" si="863"/>
        <v>382</v>
      </c>
      <c r="NZ25" s="855">
        <f t="shared" si="864"/>
        <v>362</v>
      </c>
      <c r="OA25" s="855">
        <f t="shared" si="865"/>
        <v>397</v>
      </c>
      <c r="OB25" s="855">
        <f t="shared" si="866"/>
        <v>388</v>
      </c>
      <c r="OC25" s="855">
        <f t="shared" si="867"/>
        <v>398</v>
      </c>
      <c r="OD25" s="855">
        <f t="shared" si="868"/>
        <v>364</v>
      </c>
      <c r="OE25" s="1042">
        <f t="shared" si="869"/>
        <v>362</v>
      </c>
      <c r="OF25" s="1042">
        <f t="shared" si="870"/>
        <v>453</v>
      </c>
      <c r="OG25" s="1042">
        <f t="shared" si="871"/>
        <v>353</v>
      </c>
      <c r="OH25" s="1042">
        <f t="shared" si="872"/>
        <v>401</v>
      </c>
      <c r="OI25" s="1042">
        <f t="shared" si="873"/>
        <v>378</v>
      </c>
      <c r="OJ25" s="1042">
        <f t="shared" si="874"/>
        <v>354</v>
      </c>
      <c r="OK25" s="1042">
        <f t="shared" si="875"/>
        <v>380</v>
      </c>
      <c r="OL25" s="1042">
        <f t="shared" si="876"/>
        <v>382</v>
      </c>
      <c r="OM25" s="1042">
        <f t="shared" si="877"/>
        <v>365</v>
      </c>
      <c r="ON25" s="1042">
        <f t="shared" si="878"/>
        <v>396</v>
      </c>
      <c r="OO25" s="1042">
        <f t="shared" si="879"/>
        <v>400</v>
      </c>
      <c r="OP25" s="1042">
        <f t="shared" si="880"/>
        <v>459</v>
      </c>
      <c r="OQ25" s="1064">
        <f t="shared" si="881"/>
        <v>423</v>
      </c>
      <c r="OR25" s="1064">
        <f t="shared" si="882"/>
        <v>424</v>
      </c>
      <c r="OS25" s="1064">
        <f t="shared" si="883"/>
        <v>291</v>
      </c>
      <c r="OT25" s="1064">
        <f t="shared" si="884"/>
        <v>468</v>
      </c>
      <c r="OU25" s="1064">
        <f t="shared" si="885"/>
        <v>389</v>
      </c>
      <c r="OV25" s="1064">
        <f t="shared" si="886"/>
        <v>342</v>
      </c>
      <c r="OW25" s="1064">
        <f t="shared" si="887"/>
        <v>468</v>
      </c>
      <c r="OX25" s="1064">
        <f t="shared" si="888"/>
        <v>403</v>
      </c>
      <c r="OY25" s="1064">
        <f t="shared" si="889"/>
        <v>400</v>
      </c>
      <c r="OZ25" s="1064">
        <f t="shared" si="890"/>
        <v>398</v>
      </c>
      <c r="PA25" s="1064">
        <f t="shared" si="891"/>
        <v>444</v>
      </c>
      <c r="PB25" s="1064">
        <f t="shared" si="892"/>
        <v>440</v>
      </c>
      <c r="PC25" s="1122">
        <f t="shared" si="893"/>
        <v>382</v>
      </c>
      <c r="PD25" s="1122">
        <f t="shared" si="894"/>
        <v>449</v>
      </c>
      <c r="PE25" s="1122">
        <f t="shared" si="894"/>
        <v>465</v>
      </c>
      <c r="PF25" s="1122">
        <f t="shared" si="894"/>
        <v>495</v>
      </c>
      <c r="PG25" s="1122">
        <f t="shared" si="894"/>
        <v>442</v>
      </c>
      <c r="PH25" s="1122">
        <f t="shared" si="894"/>
        <v>0</v>
      </c>
      <c r="PI25" s="1122">
        <f t="shared" si="894"/>
        <v>0</v>
      </c>
      <c r="PJ25" s="1122">
        <f t="shared" si="894"/>
        <v>0</v>
      </c>
      <c r="PK25" s="1122">
        <f t="shared" si="894"/>
        <v>0</v>
      </c>
      <c r="PL25" s="1122">
        <f t="shared" si="894"/>
        <v>0</v>
      </c>
      <c r="PM25" s="1122">
        <f t="shared" si="894"/>
        <v>0</v>
      </c>
      <c r="PN25" s="1122">
        <f t="shared" si="894"/>
        <v>0</v>
      </c>
    </row>
    <row r="26" spans="1:430" x14ac:dyDescent="0.25">
      <c r="A26" s="677"/>
      <c r="B26" s="50"/>
      <c r="C26" s="50" t="s">
        <v>36</v>
      </c>
      <c r="E26" s="1190" t="s">
        <v>41</v>
      </c>
      <c r="F26" s="1190"/>
      <c r="G26" s="1191"/>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86"/>
        <v>7250</v>
      </c>
      <c r="AW26" s="150">
        <f t="shared" si="587"/>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90"/>
        <v>7399</v>
      </c>
      <c r="BK26" s="150">
        <f t="shared" si="591"/>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598"/>
        <v>5868</v>
      </c>
      <c r="BY26" s="150">
        <f t="shared" si="599"/>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06"/>
        <v>4804</v>
      </c>
      <c r="CM26" s="150">
        <f t="shared" si="607"/>
        <v>400.33333333333331</v>
      </c>
      <c r="CN26" s="187">
        <v>335</v>
      </c>
      <c r="CO26" s="64">
        <v>405</v>
      </c>
      <c r="CP26" s="20">
        <v>353</v>
      </c>
      <c r="CQ26" s="64">
        <v>723</v>
      </c>
      <c r="CR26" s="20">
        <v>368</v>
      </c>
      <c r="CS26" s="64">
        <v>342</v>
      </c>
      <c r="CT26" s="187">
        <v>317</v>
      </c>
      <c r="CU26" s="64">
        <v>269</v>
      </c>
      <c r="CV26" s="187">
        <v>418</v>
      </c>
      <c r="CW26" s="954">
        <v>552</v>
      </c>
      <c r="CX26" s="187">
        <v>468</v>
      </c>
      <c r="CY26" s="64">
        <v>373</v>
      </c>
      <c r="CZ26" s="118">
        <f t="shared" si="614"/>
        <v>4923</v>
      </c>
      <c r="DA26" s="150">
        <f t="shared" si="615"/>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22"/>
        <v>5097</v>
      </c>
      <c r="DO26" s="150">
        <f t="shared" si="623"/>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30"/>
        <v>5316</v>
      </c>
      <c r="EC26" s="150">
        <f t="shared" si="631"/>
        <v>443</v>
      </c>
      <c r="ED26" s="187">
        <v>342</v>
      </c>
      <c r="EE26" s="64">
        <v>392</v>
      </c>
      <c r="EF26" s="20">
        <v>264</v>
      </c>
      <c r="EG26" s="64">
        <v>397</v>
      </c>
      <c r="EH26" s="20">
        <v>278</v>
      </c>
      <c r="EI26" s="64"/>
      <c r="EJ26" s="187"/>
      <c r="EK26" s="64"/>
      <c r="EL26" s="187"/>
      <c r="EM26" s="64"/>
      <c r="EN26" s="187"/>
      <c r="EO26" s="64"/>
      <c r="EP26" s="118">
        <f t="shared" si="635"/>
        <v>1673</v>
      </c>
      <c r="EQ26" s="150">
        <f t="shared" si="636"/>
        <v>334.6</v>
      </c>
      <c r="ER26" s="113">
        <f t="shared" si="637"/>
        <v>427</v>
      </c>
      <c r="ES26" s="367">
        <f t="shared" si="638"/>
        <v>0.81178707224334601</v>
      </c>
      <c r="ET26" s="113">
        <f t="shared" si="639"/>
        <v>-274</v>
      </c>
      <c r="EU26" s="367">
        <f t="shared" si="640"/>
        <v>-0.28751311647429173</v>
      </c>
      <c r="EV26" s="113">
        <f t="shared" si="641"/>
        <v>-111</v>
      </c>
      <c r="EW26" s="367">
        <f t="shared" si="642"/>
        <v>-0.16347569955817379</v>
      </c>
      <c r="EX26" s="113">
        <f t="shared" si="643"/>
        <v>276</v>
      </c>
      <c r="EY26" s="367">
        <f t="shared" si="644"/>
        <v>0.4859154929577465</v>
      </c>
      <c r="EZ26" s="113">
        <f t="shared" si="645"/>
        <v>22</v>
      </c>
      <c r="FA26" s="367">
        <f t="shared" si="646"/>
        <v>2.6066350710900472E-2</v>
      </c>
      <c r="FB26" s="113">
        <f t="shared" si="647"/>
        <v>-353</v>
      </c>
      <c r="FC26" s="367">
        <f t="shared" si="648"/>
        <v>-0.407621247113164</v>
      </c>
      <c r="FD26" s="113">
        <f t="shared" si="649"/>
        <v>-169</v>
      </c>
      <c r="FE26" s="367">
        <f t="shared" si="650"/>
        <v>-0.32943469785575047</v>
      </c>
      <c r="FF26" s="113">
        <f t="shared" si="651"/>
        <v>95</v>
      </c>
      <c r="FG26" s="367">
        <f t="shared" si="652"/>
        <v>0.27616279069767441</v>
      </c>
      <c r="FH26" s="113">
        <f t="shared" si="653"/>
        <v>7</v>
      </c>
      <c r="FI26" s="367">
        <f t="shared" si="654"/>
        <v>1.5945330296127564E-2</v>
      </c>
      <c r="FJ26" s="113">
        <f t="shared" si="655"/>
        <v>347</v>
      </c>
      <c r="FK26" s="100">
        <f t="shared" si="656"/>
        <v>0.77802690582959644</v>
      </c>
      <c r="FL26" s="113">
        <f t="shared" si="657"/>
        <v>-289</v>
      </c>
      <c r="FM26" s="367">
        <f t="shared" si="658"/>
        <v>-0.36443883984867592</v>
      </c>
      <c r="FN26" s="113">
        <f t="shared" si="659"/>
        <v>-54</v>
      </c>
      <c r="FO26" s="367">
        <f t="shared" si="660"/>
        <v>-0.10714285714285714</v>
      </c>
      <c r="FP26" s="113">
        <f t="shared" si="661"/>
        <v>55</v>
      </c>
      <c r="FQ26" s="367">
        <f t="shared" si="662"/>
        <v>0.12222222222222222</v>
      </c>
      <c r="FR26" s="292">
        <f t="shared" si="663"/>
        <v>-47</v>
      </c>
      <c r="FS26" s="370">
        <f t="shared" si="664"/>
        <v>-9.3069306930693069E-2</v>
      </c>
      <c r="FT26" s="292">
        <f t="shared" si="665"/>
        <v>-61</v>
      </c>
      <c r="FU26" s="370">
        <f t="shared" si="666"/>
        <v>-0.1331877729257642</v>
      </c>
      <c r="FV26" s="292">
        <f t="shared" si="667"/>
        <v>-17</v>
      </c>
      <c r="FW26" s="370">
        <f t="shared" si="668"/>
        <v>-4.2821158690176324E-2</v>
      </c>
      <c r="FX26" s="292">
        <f t="shared" si="669"/>
        <v>450</v>
      </c>
      <c r="FY26" s="370">
        <f t="shared" si="670"/>
        <v>1.1842105263157894</v>
      </c>
      <c r="FZ26" s="292">
        <f t="shared" si="671"/>
        <v>-378</v>
      </c>
      <c r="GA26" s="370">
        <f t="shared" si="672"/>
        <v>-0.45542168674698796</v>
      </c>
      <c r="GB26" s="292">
        <f t="shared" si="673"/>
        <v>-64</v>
      </c>
      <c r="GC26" s="370">
        <f t="shared" si="674"/>
        <v>-0.1415929203539823</v>
      </c>
      <c r="GD26" s="292">
        <f t="shared" si="675"/>
        <v>-35</v>
      </c>
      <c r="GE26" s="370">
        <f t="shared" si="676"/>
        <v>-9.0206185567010308E-2</v>
      </c>
      <c r="GF26" s="292">
        <f t="shared" si="677"/>
        <v>49</v>
      </c>
      <c r="GG26" s="370">
        <f t="shared" si="678"/>
        <v>0.13881019830028329</v>
      </c>
      <c r="GH26" s="292">
        <f t="shared" si="679"/>
        <v>362</v>
      </c>
      <c r="GI26" s="370">
        <f t="shared" si="680"/>
        <v>0.90049751243781095</v>
      </c>
      <c r="GJ26" s="292">
        <f t="shared" si="681"/>
        <v>-275</v>
      </c>
      <c r="GK26" s="370">
        <f t="shared" si="682"/>
        <v>-0.3599476439790576</v>
      </c>
      <c r="GL26" s="292">
        <f t="shared" si="683"/>
        <v>-39</v>
      </c>
      <c r="GM26" s="370">
        <f t="shared" si="684"/>
        <v>-7.9754601226993863E-2</v>
      </c>
      <c r="GN26" s="292">
        <f t="shared" si="685"/>
        <v>-4</v>
      </c>
      <c r="GO26" s="370">
        <f t="shared" si="686"/>
        <v>-8.8888888888888889E-3</v>
      </c>
      <c r="GP26" s="292">
        <f t="shared" si="687"/>
        <v>34</v>
      </c>
      <c r="GQ26" s="370">
        <f t="shared" si="688"/>
        <v>7.623318385650224E-2</v>
      </c>
      <c r="GR26" s="292">
        <f t="shared" si="689"/>
        <v>-115</v>
      </c>
      <c r="GS26" s="370">
        <f t="shared" si="690"/>
        <v>-0.23958333333333334</v>
      </c>
      <c r="GT26" s="292">
        <f t="shared" si="691"/>
        <v>11</v>
      </c>
      <c r="GU26" s="370">
        <f t="shared" si="692"/>
        <v>3.0136986301369864E-2</v>
      </c>
      <c r="GV26" s="292">
        <f t="shared" si="693"/>
        <v>83</v>
      </c>
      <c r="GW26" s="370">
        <f t="shared" si="694"/>
        <v>0.22074468085106383</v>
      </c>
      <c r="GX26" s="292">
        <f t="shared" si="695"/>
        <v>-58</v>
      </c>
      <c r="GY26" s="370">
        <f t="shared" si="696"/>
        <v>-0.12636165577342048</v>
      </c>
      <c r="GZ26" s="292">
        <f t="shared" si="697"/>
        <v>-135</v>
      </c>
      <c r="HA26" s="370">
        <f t="shared" si="698"/>
        <v>-0.33665835411471323</v>
      </c>
      <c r="HB26" s="292">
        <f t="shared" si="699"/>
        <v>83</v>
      </c>
      <c r="HC26" s="370">
        <f t="shared" si="700"/>
        <v>0.31203007518796994</v>
      </c>
      <c r="HD26" s="292">
        <f t="shared" si="701"/>
        <v>-29</v>
      </c>
      <c r="HE26" s="370">
        <f t="shared" si="702"/>
        <v>-8.3094555873925502E-2</v>
      </c>
      <c r="HF26" s="292">
        <f t="shared" si="703"/>
        <v>290</v>
      </c>
      <c r="HG26" s="370">
        <f t="shared" si="704"/>
        <v>0.90625</v>
      </c>
      <c r="HH26" s="292">
        <f t="shared" si="705"/>
        <v>-173</v>
      </c>
      <c r="HI26" s="370">
        <f t="shared" si="706"/>
        <v>-0.28360655737704921</v>
      </c>
      <c r="HJ26" s="292">
        <f t="shared" si="707"/>
        <v>-142</v>
      </c>
      <c r="HK26" s="370">
        <f t="shared" si="708"/>
        <v>-0.32494279176201374</v>
      </c>
      <c r="HL26" s="292">
        <f t="shared" si="709"/>
        <v>40</v>
      </c>
      <c r="HM26" s="370">
        <f t="shared" si="710"/>
        <v>0.13559322033898305</v>
      </c>
      <c r="HN26" s="292">
        <f t="shared" si="711"/>
        <v>70</v>
      </c>
      <c r="HO26" s="370">
        <f t="shared" si="712"/>
        <v>0.20895522388059701</v>
      </c>
      <c r="HP26" s="292">
        <f t="shared" si="713"/>
        <v>-52</v>
      </c>
      <c r="HQ26" s="370">
        <f t="shared" si="714"/>
        <v>-0.12839506172839507</v>
      </c>
      <c r="HR26" s="292">
        <f t="shared" si="715"/>
        <v>370</v>
      </c>
      <c r="HS26" s="370">
        <f t="shared" si="716"/>
        <v>1.048158640226629</v>
      </c>
      <c r="HT26" s="292">
        <f t="shared" si="717"/>
        <v>-355</v>
      </c>
      <c r="HU26" s="370">
        <f t="shared" si="718"/>
        <v>-0.49100968188105115</v>
      </c>
      <c r="HV26" s="292">
        <f t="shared" si="719"/>
        <v>-26</v>
      </c>
      <c r="HW26" s="370">
        <f t="shared" si="720"/>
        <v>-7.0652173913043473E-2</v>
      </c>
      <c r="HX26" s="292">
        <f t="shared" si="721"/>
        <v>-25</v>
      </c>
      <c r="HY26" s="370">
        <f t="shared" si="722"/>
        <v>-7.3099415204678359E-2</v>
      </c>
      <c r="HZ26" s="292">
        <f t="shared" si="723"/>
        <v>-48</v>
      </c>
      <c r="IA26" s="370">
        <f t="shared" si="724"/>
        <v>-0.15141955835962145</v>
      </c>
      <c r="IB26" s="292">
        <f t="shared" si="725"/>
        <v>149</v>
      </c>
      <c r="IC26" s="370">
        <f t="shared" si="726"/>
        <v>0.55390334572490707</v>
      </c>
      <c r="ID26" s="292">
        <f t="shared" si="727"/>
        <v>134</v>
      </c>
      <c r="IE26" s="370">
        <f t="shared" si="728"/>
        <v>0.32057416267942584</v>
      </c>
      <c r="IF26" s="292">
        <f t="shared" si="729"/>
        <v>-84</v>
      </c>
      <c r="IG26" s="370">
        <f t="shared" si="730"/>
        <v>-0.15217391304347827</v>
      </c>
      <c r="IH26" s="292">
        <f t="shared" si="731"/>
        <v>-95</v>
      </c>
      <c r="II26" s="370">
        <f t="shared" si="732"/>
        <v>-0.20299145299145299</v>
      </c>
      <c r="IJ26" s="292">
        <f t="shared" si="733"/>
        <v>34</v>
      </c>
      <c r="IK26" s="370">
        <f t="shared" si="734"/>
        <v>9.1152815013404831E-2</v>
      </c>
      <c r="IL26" s="292">
        <f t="shared" si="735"/>
        <v>44</v>
      </c>
      <c r="IM26" s="370">
        <f t="shared" si="736"/>
        <v>0.10810810810810811</v>
      </c>
      <c r="IN26" s="292">
        <f t="shared" si="737"/>
        <v>-120</v>
      </c>
      <c r="IO26" s="370">
        <f t="shared" si="738"/>
        <v>-0.36253776435045315</v>
      </c>
      <c r="IP26" s="292">
        <f t="shared" si="739"/>
        <v>327</v>
      </c>
      <c r="IQ26" s="370">
        <f t="shared" si="740"/>
        <v>0.98791540785498488</v>
      </c>
      <c r="IR26" s="292">
        <f t="shared" si="741"/>
        <v>-257</v>
      </c>
      <c r="IS26" s="370">
        <f t="shared" si="742"/>
        <v>-0.60506180105944674</v>
      </c>
      <c r="IT26" s="292">
        <f t="shared" si="743"/>
        <v>-79</v>
      </c>
      <c r="IU26" s="370">
        <f t="shared" si="744"/>
        <v>-0.1970074812967581</v>
      </c>
      <c r="IV26" s="292">
        <f t="shared" si="745"/>
        <v>36</v>
      </c>
      <c r="IW26" s="370">
        <f t="shared" si="746"/>
        <v>0.11180124223602485</v>
      </c>
      <c r="IX26" s="292">
        <f t="shared" si="747"/>
        <v>-8</v>
      </c>
      <c r="IY26" s="370">
        <f t="shared" si="748"/>
        <v>-2.23463687150838E-2</v>
      </c>
      <c r="IZ26" s="292">
        <f t="shared" si="749"/>
        <v>23</v>
      </c>
      <c r="JA26" s="370">
        <f t="shared" si="750"/>
        <v>6.5714285714285711E-2</v>
      </c>
      <c r="JB26" s="292">
        <f t="shared" si="751"/>
        <v>221</v>
      </c>
      <c r="JC26" s="370">
        <f t="shared" si="752"/>
        <v>0.59249329758713132</v>
      </c>
      <c r="JD26" s="292">
        <f t="shared" si="753"/>
        <v>-120</v>
      </c>
      <c r="JE26" s="370">
        <f t="shared" si="754"/>
        <v>-0.20202020202020202</v>
      </c>
      <c r="JF26" s="292">
        <f t="shared" si="755"/>
        <v>-96</v>
      </c>
      <c r="JG26" s="370">
        <f t="shared" si="756"/>
        <v>-0.20253164556962025</v>
      </c>
      <c r="JH26" s="292">
        <f t="shared" si="757"/>
        <v>15</v>
      </c>
      <c r="JI26" s="370">
        <f t="shared" si="758"/>
        <v>3.968253968253968E-2</v>
      </c>
      <c r="JJ26" s="292">
        <f t="shared" si="759"/>
        <v>105</v>
      </c>
      <c r="JK26" s="370">
        <f t="shared" si="760"/>
        <v>0.26717557251908397</v>
      </c>
      <c r="JL26" s="292">
        <f t="shared" si="761"/>
        <v>-188</v>
      </c>
      <c r="JM26" s="370">
        <f t="shared" si="762"/>
        <v>-0.37751004016064255</v>
      </c>
      <c r="JN26" s="292">
        <f t="shared" si="763"/>
        <v>299</v>
      </c>
      <c r="JO26" s="370">
        <f t="shared" si="764"/>
        <v>0.96451612903225803</v>
      </c>
      <c r="JP26" s="292">
        <f t="shared" si="765"/>
        <v>-132</v>
      </c>
      <c r="JQ26" s="370">
        <f t="shared" si="766"/>
        <v>-0.21674876847290642</v>
      </c>
      <c r="JR26" s="292">
        <f t="shared" si="767"/>
        <v>-170</v>
      </c>
      <c r="JS26" s="370">
        <f t="shared" si="768"/>
        <v>-0.35639412997903563</v>
      </c>
      <c r="JT26" s="292">
        <f t="shared" si="769"/>
        <v>102</v>
      </c>
      <c r="JU26" s="370">
        <f t="shared" si="770"/>
        <v>0.33224755700325731</v>
      </c>
      <c r="JV26" s="292">
        <f t="shared" si="771"/>
        <v>-23</v>
      </c>
      <c r="JW26" s="370">
        <f t="shared" si="772"/>
        <v>-5.623471882640587E-2</v>
      </c>
      <c r="JX26" s="292">
        <f t="shared" si="773"/>
        <v>24</v>
      </c>
      <c r="JY26" s="370">
        <f t="shared" si="774"/>
        <v>6.2176165803108807E-2</v>
      </c>
      <c r="JZ26" s="292">
        <f t="shared" si="775"/>
        <v>161</v>
      </c>
      <c r="KA26" s="370">
        <f t="shared" si="776"/>
        <v>0.39268292682926831</v>
      </c>
      <c r="KB26" s="292">
        <f t="shared" si="777"/>
        <v>-58</v>
      </c>
      <c r="KC26" s="370">
        <f t="shared" si="778"/>
        <v>-0.10157618213660245</v>
      </c>
      <c r="KD26" s="292">
        <f t="shared" si="779"/>
        <v>-80</v>
      </c>
      <c r="KE26" s="370">
        <f t="shared" si="780"/>
        <v>-0.15594541910331383</v>
      </c>
      <c r="KF26" s="292">
        <f t="shared" si="583"/>
        <v>-91</v>
      </c>
      <c r="KG26" s="375">
        <f t="shared" si="781"/>
        <v>-0.21016166281755197</v>
      </c>
      <c r="KH26" s="292">
        <f t="shared" si="782"/>
        <v>50</v>
      </c>
      <c r="KI26" s="370">
        <f t="shared" si="783"/>
        <v>0.14619883040935672</v>
      </c>
      <c r="KJ26" s="292">
        <f t="shared" si="784"/>
        <v>-128</v>
      </c>
      <c r="KK26" s="370">
        <f t="shared" si="785"/>
        <v>-0.32653061224489793</v>
      </c>
      <c r="KL26" s="292">
        <f t="shared" si="786"/>
        <v>133</v>
      </c>
      <c r="KM26" s="370">
        <f t="shared" si="787"/>
        <v>0.50378787878787878</v>
      </c>
      <c r="KN26" s="292">
        <f t="shared" si="788"/>
        <v>-119</v>
      </c>
      <c r="KO26" s="370">
        <f t="shared" si="789"/>
        <v>-0.29974811083123426</v>
      </c>
      <c r="KP26" s="292">
        <f t="shared" si="790"/>
        <v>-278</v>
      </c>
      <c r="KQ26" s="370">
        <f t="shared" si="791"/>
        <v>-1</v>
      </c>
      <c r="KR26" s="292">
        <f t="shared" si="792"/>
        <v>0</v>
      </c>
      <c r="KS26" s="370" t="e">
        <f t="shared" si="793"/>
        <v>#DIV/0!</v>
      </c>
      <c r="KT26" s="292">
        <f t="shared" si="794"/>
        <v>0</v>
      </c>
      <c r="KU26" s="370" t="e">
        <f t="shared" si="795"/>
        <v>#DIV/0!</v>
      </c>
      <c r="KV26" s="292">
        <f t="shared" si="796"/>
        <v>0</v>
      </c>
      <c r="KW26" s="370" t="e">
        <f t="shared" si="797"/>
        <v>#DIV/0!</v>
      </c>
      <c r="KX26" s="292">
        <f t="shared" si="798"/>
        <v>0</v>
      </c>
      <c r="KY26" s="370" t="e">
        <f t="shared" si="799"/>
        <v>#DIV/0!</v>
      </c>
      <c r="KZ26" s="292">
        <f t="shared" si="800"/>
        <v>0</v>
      </c>
      <c r="LA26" s="370" t="e">
        <f t="shared" si="801"/>
        <v>#DIV/0!</v>
      </c>
      <c r="LB26" s="292">
        <f t="shared" si="802"/>
        <v>0</v>
      </c>
      <c r="LC26" s="370" t="e">
        <f t="shared" si="803"/>
        <v>#DIV/0!</v>
      </c>
      <c r="LD26" s="187">
        <f t="shared" si="804"/>
        <v>477</v>
      </c>
      <c r="LE26" s="954">
        <f t="shared" si="805"/>
        <v>278</v>
      </c>
      <c r="LF26" s="113">
        <f t="shared" si="806"/>
        <v>-199</v>
      </c>
      <c r="LG26" s="100">
        <f t="shared" si="807"/>
        <v>-0.41719077568134172</v>
      </c>
      <c r="LH26" s="614"/>
      <c r="LI26" s="614"/>
      <c r="LJ26" s="614"/>
      <c r="LK26" t="str">
        <f t="shared" si="808"/>
        <v>Reported Source - US Mail</v>
      </c>
      <c r="LL26" s="240" t="e">
        <f>#REF!</f>
        <v>#REF!</v>
      </c>
      <c r="LM26" s="240" t="e">
        <f>#REF!</f>
        <v>#REF!</v>
      </c>
      <c r="LN26" s="240" t="e">
        <f>#REF!</f>
        <v>#REF!</v>
      </c>
      <c r="LO26" s="240" t="e">
        <f>#REF!</f>
        <v>#REF!</v>
      </c>
      <c r="LP26" s="240" t="e">
        <f>#REF!</f>
        <v>#REF!</v>
      </c>
      <c r="LQ26" s="240" t="e">
        <f>#REF!</f>
        <v>#REF!</v>
      </c>
      <c r="LR26" s="240" t="e">
        <f>#REF!</f>
        <v>#REF!</v>
      </c>
      <c r="LS26" s="240" t="e">
        <f>#REF!</f>
        <v>#REF!</v>
      </c>
      <c r="LT26" s="240" t="e">
        <f>#REF!</f>
        <v>#REF!</v>
      </c>
      <c r="LU26" s="240" t="e">
        <f>#REF!</f>
        <v>#REF!</v>
      </c>
      <c r="LV26" s="240" t="e">
        <f>#REF!</f>
        <v>#REF!</v>
      </c>
      <c r="LW26" s="241">
        <f t="shared" si="809"/>
        <v>628</v>
      </c>
      <c r="LX26" s="241">
        <f t="shared" si="810"/>
        <v>862</v>
      </c>
      <c r="LY26" s="241">
        <f t="shared" si="811"/>
        <v>468</v>
      </c>
      <c r="LZ26" s="241">
        <f t="shared" si="812"/>
        <v>437</v>
      </c>
      <c r="MA26" s="241">
        <f t="shared" si="813"/>
        <v>593</v>
      </c>
      <c r="MB26" s="241">
        <f t="shared" si="814"/>
        <v>529</v>
      </c>
      <c r="MC26" s="241">
        <f t="shared" si="815"/>
        <v>493</v>
      </c>
      <c r="MD26" s="241">
        <f t="shared" si="816"/>
        <v>599</v>
      </c>
      <c r="ME26" s="241">
        <f t="shared" si="817"/>
        <v>605</v>
      </c>
      <c r="MF26" s="241">
        <f t="shared" si="818"/>
        <v>753</v>
      </c>
      <c r="MG26" s="241">
        <f t="shared" si="819"/>
        <v>757</v>
      </c>
      <c r="MH26" s="241">
        <f t="shared" si="820"/>
        <v>526</v>
      </c>
      <c r="MI26" s="241">
        <f t="shared" si="821"/>
        <v>953</v>
      </c>
      <c r="MJ26" s="241">
        <f t="shared" si="822"/>
        <v>679</v>
      </c>
      <c r="MK26" s="241">
        <f t="shared" si="823"/>
        <v>568</v>
      </c>
      <c r="ML26" s="241">
        <f t="shared" si="824"/>
        <v>844</v>
      </c>
      <c r="MM26" s="241">
        <f t="shared" si="825"/>
        <v>866</v>
      </c>
      <c r="MN26" s="241">
        <f t="shared" si="826"/>
        <v>513</v>
      </c>
      <c r="MO26" s="241">
        <f t="shared" si="827"/>
        <v>344</v>
      </c>
      <c r="MP26" s="241">
        <f t="shared" si="828"/>
        <v>439</v>
      </c>
      <c r="MQ26" s="241">
        <f t="shared" si="829"/>
        <v>446</v>
      </c>
      <c r="MR26" s="241">
        <f t="shared" si="830"/>
        <v>793</v>
      </c>
      <c r="MS26" s="241">
        <f t="shared" si="831"/>
        <v>504</v>
      </c>
      <c r="MT26" s="241">
        <f t="shared" si="832"/>
        <v>450</v>
      </c>
      <c r="MU26" s="699">
        <f t="shared" si="833"/>
        <v>505</v>
      </c>
      <c r="MV26" s="699">
        <f t="shared" si="834"/>
        <v>458</v>
      </c>
      <c r="MW26" s="699">
        <f t="shared" si="835"/>
        <v>397</v>
      </c>
      <c r="MX26" s="699">
        <f t="shared" si="836"/>
        <v>380</v>
      </c>
      <c r="MY26" s="699">
        <f t="shared" si="837"/>
        <v>830</v>
      </c>
      <c r="MZ26" s="699">
        <f t="shared" si="838"/>
        <v>452</v>
      </c>
      <c r="NA26" s="699">
        <f t="shared" si="839"/>
        <v>388</v>
      </c>
      <c r="NB26" s="699">
        <f t="shared" si="840"/>
        <v>353</v>
      </c>
      <c r="NC26" s="699">
        <f t="shared" si="841"/>
        <v>402</v>
      </c>
      <c r="ND26" s="699">
        <f t="shared" si="842"/>
        <v>764</v>
      </c>
      <c r="NE26" s="699">
        <f t="shared" si="843"/>
        <v>489</v>
      </c>
      <c r="NF26" s="699">
        <f t="shared" si="844"/>
        <v>450</v>
      </c>
      <c r="NG26" s="802">
        <f t="shared" si="845"/>
        <v>446</v>
      </c>
      <c r="NH26" s="802">
        <f t="shared" si="846"/>
        <v>480</v>
      </c>
      <c r="NI26" s="802">
        <f t="shared" si="847"/>
        <v>365</v>
      </c>
      <c r="NJ26" s="802">
        <f t="shared" si="848"/>
        <v>376</v>
      </c>
      <c r="NK26" s="802">
        <f t="shared" si="849"/>
        <v>459</v>
      </c>
      <c r="NL26" s="802">
        <f t="shared" si="850"/>
        <v>401</v>
      </c>
      <c r="NM26" s="802">
        <f t="shared" si="851"/>
        <v>266</v>
      </c>
      <c r="NN26" s="802">
        <f t="shared" si="852"/>
        <v>349</v>
      </c>
      <c r="NO26" s="802">
        <f t="shared" si="853"/>
        <v>320</v>
      </c>
      <c r="NP26" s="802">
        <f t="shared" si="854"/>
        <v>610</v>
      </c>
      <c r="NQ26" s="802">
        <f t="shared" si="855"/>
        <v>437</v>
      </c>
      <c r="NR26" s="802">
        <f t="shared" si="856"/>
        <v>295</v>
      </c>
      <c r="NS26" s="855">
        <f t="shared" si="857"/>
        <v>335</v>
      </c>
      <c r="NT26" s="855">
        <f t="shared" si="858"/>
        <v>405</v>
      </c>
      <c r="NU26" s="855">
        <f t="shared" si="859"/>
        <v>353</v>
      </c>
      <c r="NV26" s="855">
        <f t="shared" si="860"/>
        <v>723</v>
      </c>
      <c r="NW26" s="855">
        <f t="shared" si="861"/>
        <v>368</v>
      </c>
      <c r="NX26" s="855">
        <f t="shared" si="862"/>
        <v>342</v>
      </c>
      <c r="NY26" s="855">
        <f t="shared" si="863"/>
        <v>317</v>
      </c>
      <c r="NZ26" s="855">
        <f t="shared" si="864"/>
        <v>269</v>
      </c>
      <c r="OA26" s="855">
        <f t="shared" si="865"/>
        <v>418</v>
      </c>
      <c r="OB26" s="855">
        <f t="shared" si="866"/>
        <v>552</v>
      </c>
      <c r="OC26" s="855">
        <f t="shared" si="867"/>
        <v>468</v>
      </c>
      <c r="OD26" s="855">
        <f t="shared" si="868"/>
        <v>373</v>
      </c>
      <c r="OE26" s="1042">
        <f t="shared" si="869"/>
        <v>407</v>
      </c>
      <c r="OF26" s="1042">
        <f t="shared" si="870"/>
        <v>451</v>
      </c>
      <c r="OG26" s="1042">
        <f t="shared" si="871"/>
        <v>331</v>
      </c>
      <c r="OH26" s="1042">
        <f t="shared" si="872"/>
        <v>658</v>
      </c>
      <c r="OI26" s="1042">
        <f t="shared" si="873"/>
        <v>401</v>
      </c>
      <c r="OJ26" s="1042">
        <f t="shared" si="874"/>
        <v>322</v>
      </c>
      <c r="OK26" s="1042">
        <f t="shared" si="875"/>
        <v>358</v>
      </c>
      <c r="OL26" s="1042">
        <f t="shared" si="876"/>
        <v>350</v>
      </c>
      <c r="OM26" s="1042">
        <f t="shared" si="877"/>
        <v>373</v>
      </c>
      <c r="ON26" s="1042">
        <f t="shared" si="878"/>
        <v>594</v>
      </c>
      <c r="OO26" s="1042">
        <f t="shared" si="879"/>
        <v>474</v>
      </c>
      <c r="OP26" s="1042">
        <f t="shared" si="880"/>
        <v>378</v>
      </c>
      <c r="OQ26" s="1064">
        <f t="shared" si="881"/>
        <v>393</v>
      </c>
      <c r="OR26" s="1064">
        <f t="shared" si="882"/>
        <v>498</v>
      </c>
      <c r="OS26" s="1064">
        <f t="shared" si="883"/>
        <v>310</v>
      </c>
      <c r="OT26" s="1064">
        <f t="shared" si="884"/>
        <v>609</v>
      </c>
      <c r="OU26" s="1064">
        <f t="shared" si="885"/>
        <v>477</v>
      </c>
      <c r="OV26" s="1064">
        <f t="shared" si="886"/>
        <v>307</v>
      </c>
      <c r="OW26" s="1064">
        <f t="shared" si="887"/>
        <v>409</v>
      </c>
      <c r="OX26" s="1064">
        <f t="shared" si="888"/>
        <v>386</v>
      </c>
      <c r="OY26" s="1064">
        <f t="shared" si="889"/>
        <v>410</v>
      </c>
      <c r="OZ26" s="1064">
        <f t="shared" si="890"/>
        <v>571</v>
      </c>
      <c r="PA26" s="1064">
        <f t="shared" si="891"/>
        <v>513</v>
      </c>
      <c r="PB26" s="1064">
        <f t="shared" si="892"/>
        <v>433</v>
      </c>
      <c r="PC26" s="1122">
        <f t="shared" si="893"/>
        <v>342</v>
      </c>
      <c r="PD26" s="1122">
        <f t="shared" si="894"/>
        <v>392</v>
      </c>
      <c r="PE26" s="1122">
        <f t="shared" si="894"/>
        <v>264</v>
      </c>
      <c r="PF26" s="1122">
        <f t="shared" si="894"/>
        <v>397</v>
      </c>
      <c r="PG26" s="1122">
        <f t="shared" si="894"/>
        <v>278</v>
      </c>
      <c r="PH26" s="1122">
        <f t="shared" si="894"/>
        <v>0</v>
      </c>
      <c r="PI26" s="1122">
        <f t="shared" si="894"/>
        <v>0</v>
      </c>
      <c r="PJ26" s="1122">
        <f t="shared" si="894"/>
        <v>0</v>
      </c>
      <c r="PK26" s="1122">
        <f t="shared" si="894"/>
        <v>0</v>
      </c>
      <c r="PL26" s="1122">
        <f t="shared" si="894"/>
        <v>0</v>
      </c>
      <c r="PM26" s="1122">
        <f t="shared" si="894"/>
        <v>0</v>
      </c>
      <c r="PN26" s="1122">
        <f t="shared" si="894"/>
        <v>0</v>
      </c>
    </row>
    <row r="27" spans="1:430" x14ac:dyDescent="0.25">
      <c r="A27" s="677"/>
      <c r="B27" s="69"/>
      <c r="C27" s="69" t="s">
        <v>37</v>
      </c>
      <c r="D27" s="26"/>
      <c r="E27" s="1196" t="s">
        <v>42</v>
      </c>
      <c r="F27" s="1196"/>
      <c r="G27" s="1197"/>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86"/>
        <v>148</v>
      </c>
      <c r="AW27" s="151">
        <f t="shared" si="587"/>
        <v>12.333333333333334</v>
      </c>
      <c r="AX27" s="346">
        <v>8</v>
      </c>
      <c r="AY27" s="71">
        <v>7</v>
      </c>
      <c r="AZ27" s="27">
        <v>5</v>
      </c>
      <c r="BA27" s="71">
        <v>13</v>
      </c>
      <c r="BB27" s="27">
        <v>19</v>
      </c>
      <c r="BC27" s="71">
        <v>82</v>
      </c>
      <c r="BD27" s="191">
        <v>95</v>
      </c>
      <c r="BE27" s="71">
        <v>18</v>
      </c>
      <c r="BF27" s="191">
        <v>6</v>
      </c>
      <c r="BG27" s="71">
        <v>16</v>
      </c>
      <c r="BH27" s="191">
        <v>3</v>
      </c>
      <c r="BI27" s="71">
        <v>3</v>
      </c>
      <c r="BJ27" s="133">
        <f t="shared" si="590"/>
        <v>275</v>
      </c>
      <c r="BK27" s="151">
        <f t="shared" si="591"/>
        <v>22.916666666666668</v>
      </c>
      <c r="BL27" s="346">
        <v>6</v>
      </c>
      <c r="BM27" s="71">
        <v>2</v>
      </c>
      <c r="BN27" s="27">
        <v>3</v>
      </c>
      <c r="BO27" s="71">
        <v>15</v>
      </c>
      <c r="BP27" s="27">
        <v>6</v>
      </c>
      <c r="BQ27" s="71">
        <v>10</v>
      </c>
      <c r="BR27" s="191">
        <v>27</v>
      </c>
      <c r="BS27" s="71">
        <v>16</v>
      </c>
      <c r="BT27" s="191">
        <v>12</v>
      </c>
      <c r="BU27" s="191">
        <v>31</v>
      </c>
      <c r="BV27" s="191">
        <v>28</v>
      </c>
      <c r="BW27" s="191">
        <v>33</v>
      </c>
      <c r="BX27" s="133">
        <f t="shared" si="598"/>
        <v>189</v>
      </c>
      <c r="BY27" s="151">
        <f t="shared" si="599"/>
        <v>15.75</v>
      </c>
      <c r="BZ27" s="191">
        <v>20</v>
      </c>
      <c r="CA27" s="71">
        <v>33</v>
      </c>
      <c r="CB27" s="27">
        <v>6</v>
      </c>
      <c r="CC27" s="71">
        <v>35</v>
      </c>
      <c r="CD27" s="27">
        <v>17</v>
      </c>
      <c r="CE27" s="71">
        <v>37</v>
      </c>
      <c r="CF27" s="191">
        <v>39</v>
      </c>
      <c r="CG27" s="71">
        <v>27</v>
      </c>
      <c r="CH27" s="191">
        <v>37</v>
      </c>
      <c r="CI27" s="191">
        <v>29</v>
      </c>
      <c r="CJ27" s="191">
        <v>28</v>
      </c>
      <c r="CK27" s="191">
        <v>38</v>
      </c>
      <c r="CL27" s="133">
        <f t="shared" si="606"/>
        <v>346</v>
      </c>
      <c r="CM27" s="151">
        <f t="shared" si="607"/>
        <v>28.833333333333332</v>
      </c>
      <c r="CN27" s="191">
        <v>58</v>
      </c>
      <c r="CO27" s="71">
        <v>34</v>
      </c>
      <c r="CP27" s="27">
        <v>15</v>
      </c>
      <c r="CQ27" s="71">
        <v>18</v>
      </c>
      <c r="CR27" s="27">
        <v>30</v>
      </c>
      <c r="CS27" s="71">
        <v>15</v>
      </c>
      <c r="CT27" s="191">
        <v>22</v>
      </c>
      <c r="CU27" s="71">
        <v>18</v>
      </c>
      <c r="CV27" s="191">
        <v>35</v>
      </c>
      <c r="CW27" s="955">
        <v>19</v>
      </c>
      <c r="CX27" s="191">
        <v>34</v>
      </c>
      <c r="CY27" s="71">
        <v>42</v>
      </c>
      <c r="CZ27" s="133">
        <f t="shared" si="614"/>
        <v>340</v>
      </c>
      <c r="DA27" s="151">
        <f t="shared" si="615"/>
        <v>28.333333333333332</v>
      </c>
      <c r="DB27" s="191">
        <v>41</v>
      </c>
      <c r="DC27" s="71">
        <v>26</v>
      </c>
      <c r="DD27" s="27">
        <v>9</v>
      </c>
      <c r="DE27" s="71">
        <v>17</v>
      </c>
      <c r="DF27" s="27">
        <v>18</v>
      </c>
      <c r="DG27" s="71">
        <v>23</v>
      </c>
      <c r="DH27" s="191">
        <v>21</v>
      </c>
      <c r="DI27" s="71">
        <v>31</v>
      </c>
      <c r="DJ27" s="191">
        <v>7</v>
      </c>
      <c r="DK27" s="71">
        <v>35</v>
      </c>
      <c r="DL27" s="191">
        <v>18</v>
      </c>
      <c r="DM27" s="71">
        <v>6</v>
      </c>
      <c r="DN27" s="133">
        <f t="shared" si="622"/>
        <v>252</v>
      </c>
      <c r="DO27" s="151">
        <f t="shared" si="623"/>
        <v>21</v>
      </c>
      <c r="DP27" s="191">
        <v>5</v>
      </c>
      <c r="DQ27" s="71">
        <v>5</v>
      </c>
      <c r="DR27" s="27">
        <v>3</v>
      </c>
      <c r="DS27" s="71">
        <v>3</v>
      </c>
      <c r="DT27" s="27">
        <v>1</v>
      </c>
      <c r="DU27" s="71">
        <v>4</v>
      </c>
      <c r="DV27" s="191">
        <v>4</v>
      </c>
      <c r="DW27" s="71">
        <v>3</v>
      </c>
      <c r="DX27" s="191">
        <v>3</v>
      </c>
      <c r="DY27" s="71">
        <v>4</v>
      </c>
      <c r="DZ27" s="191">
        <v>1</v>
      </c>
      <c r="EA27" s="71">
        <v>2</v>
      </c>
      <c r="EB27" s="133">
        <f t="shared" si="630"/>
        <v>38</v>
      </c>
      <c r="EC27" s="151">
        <f t="shared" si="631"/>
        <v>3.1666666666666665</v>
      </c>
      <c r="ED27" s="191">
        <v>1</v>
      </c>
      <c r="EE27" s="71">
        <v>2</v>
      </c>
      <c r="EF27" s="27">
        <v>1</v>
      </c>
      <c r="EG27" s="71">
        <v>12</v>
      </c>
      <c r="EH27" s="27">
        <v>6</v>
      </c>
      <c r="EI27" s="71"/>
      <c r="EJ27" s="191"/>
      <c r="EK27" s="71"/>
      <c r="EL27" s="191"/>
      <c r="EM27" s="71"/>
      <c r="EN27" s="191"/>
      <c r="EO27" s="71"/>
      <c r="EP27" s="133">
        <f t="shared" si="635"/>
        <v>22</v>
      </c>
      <c r="EQ27" s="151">
        <f t="shared" si="636"/>
        <v>4.4000000000000004</v>
      </c>
      <c r="ER27" s="593">
        <f t="shared" si="637"/>
        <v>2</v>
      </c>
      <c r="ES27" s="594">
        <f t="shared" si="638"/>
        <v>0.33333333333333331</v>
      </c>
      <c r="ET27" s="593">
        <f t="shared" si="639"/>
        <v>-1</v>
      </c>
      <c r="EU27" s="594">
        <f t="shared" si="640"/>
        <v>-0.125</v>
      </c>
      <c r="EV27" s="593">
        <f t="shared" si="641"/>
        <v>-2</v>
      </c>
      <c r="EW27" s="594">
        <f t="shared" si="642"/>
        <v>-0.2857142857142857</v>
      </c>
      <c r="EX27" s="593">
        <f t="shared" si="643"/>
        <v>8</v>
      </c>
      <c r="EY27" s="594">
        <f t="shared" si="644"/>
        <v>1.6</v>
      </c>
      <c r="EZ27" s="593">
        <f t="shared" si="645"/>
        <v>6</v>
      </c>
      <c r="FA27" s="594">
        <f t="shared" si="646"/>
        <v>0.46153846153846156</v>
      </c>
      <c r="FB27" s="593">
        <f t="shared" si="647"/>
        <v>63</v>
      </c>
      <c r="FC27" s="594">
        <f t="shared" si="648"/>
        <v>3.3157894736842106</v>
      </c>
      <c r="FD27" s="593">
        <f t="shared" si="649"/>
        <v>13</v>
      </c>
      <c r="FE27" s="594">
        <f t="shared" si="650"/>
        <v>0.15853658536585366</v>
      </c>
      <c r="FF27" s="593">
        <f t="shared" si="651"/>
        <v>-77</v>
      </c>
      <c r="FG27" s="594">
        <f t="shared" si="652"/>
        <v>-0.81052631578947365</v>
      </c>
      <c r="FH27" s="593">
        <f t="shared" si="653"/>
        <v>-12</v>
      </c>
      <c r="FI27" s="594">
        <f t="shared" si="654"/>
        <v>-0.66666666666666663</v>
      </c>
      <c r="FJ27" s="593">
        <f t="shared" si="655"/>
        <v>10</v>
      </c>
      <c r="FK27" s="108">
        <f t="shared" si="656"/>
        <v>1.6666666666666667</v>
      </c>
      <c r="FL27" s="593">
        <f t="shared" si="657"/>
        <v>-13</v>
      </c>
      <c r="FM27" s="594">
        <f t="shared" si="658"/>
        <v>-0.8125</v>
      </c>
      <c r="FN27" s="593">
        <f t="shared" si="659"/>
        <v>0</v>
      </c>
      <c r="FO27" s="594">
        <f t="shared" si="660"/>
        <v>0</v>
      </c>
      <c r="FP27" s="593">
        <f t="shared" si="661"/>
        <v>3</v>
      </c>
      <c r="FQ27" s="594">
        <f t="shared" si="662"/>
        <v>1</v>
      </c>
      <c r="FR27" s="297">
        <f t="shared" si="663"/>
        <v>-4</v>
      </c>
      <c r="FS27" s="372">
        <f t="shared" si="664"/>
        <v>-0.66666666666666663</v>
      </c>
      <c r="FT27" s="297">
        <f t="shared" si="665"/>
        <v>1</v>
      </c>
      <c r="FU27" s="372">
        <f t="shared" si="666"/>
        <v>0.5</v>
      </c>
      <c r="FV27" s="297">
        <f t="shared" si="667"/>
        <v>12</v>
      </c>
      <c r="FW27" s="372">
        <f t="shared" si="668"/>
        <v>4</v>
      </c>
      <c r="FX27" s="297">
        <f t="shared" si="669"/>
        <v>-9</v>
      </c>
      <c r="FY27" s="372">
        <f t="shared" si="670"/>
        <v>-0.6</v>
      </c>
      <c r="FZ27" s="297">
        <f t="shared" si="671"/>
        <v>4</v>
      </c>
      <c r="GA27" s="372">
        <f t="shared" si="672"/>
        <v>0.66666666666666663</v>
      </c>
      <c r="GB27" s="297">
        <f t="shared" si="673"/>
        <v>17</v>
      </c>
      <c r="GC27" s="372">
        <f t="shared" si="674"/>
        <v>1.7</v>
      </c>
      <c r="GD27" s="297">
        <f t="shared" si="675"/>
        <v>-11</v>
      </c>
      <c r="GE27" s="372">
        <f t="shared" si="676"/>
        <v>-0.40740740740740738</v>
      </c>
      <c r="GF27" s="297">
        <f t="shared" si="677"/>
        <v>-4</v>
      </c>
      <c r="GG27" s="372">
        <f t="shared" si="678"/>
        <v>-0.25</v>
      </c>
      <c r="GH27" s="297">
        <f t="shared" si="679"/>
        <v>19</v>
      </c>
      <c r="GI27" s="372">
        <f t="shared" si="680"/>
        <v>1.5833333333333333</v>
      </c>
      <c r="GJ27" s="297">
        <f t="shared" si="681"/>
        <v>-3</v>
      </c>
      <c r="GK27" s="372">
        <f t="shared" si="682"/>
        <v>-9.6774193548387094E-2</v>
      </c>
      <c r="GL27" s="297">
        <f t="shared" si="683"/>
        <v>5</v>
      </c>
      <c r="GM27" s="372">
        <f t="shared" si="684"/>
        <v>0.17857142857142858</v>
      </c>
      <c r="GN27" s="297">
        <f t="shared" si="685"/>
        <v>-13</v>
      </c>
      <c r="GO27" s="372">
        <f t="shared" si="686"/>
        <v>-0.39393939393939392</v>
      </c>
      <c r="GP27" s="297">
        <f t="shared" si="687"/>
        <v>13</v>
      </c>
      <c r="GQ27" s="372">
        <f t="shared" si="688"/>
        <v>0.65</v>
      </c>
      <c r="GR27" s="297">
        <f t="shared" si="689"/>
        <v>-27</v>
      </c>
      <c r="GS27" s="372">
        <f t="shared" si="690"/>
        <v>-0.81818181818181823</v>
      </c>
      <c r="GT27" s="297">
        <f t="shared" si="691"/>
        <v>29</v>
      </c>
      <c r="GU27" s="372">
        <f t="shared" si="692"/>
        <v>4.833333333333333</v>
      </c>
      <c r="GV27" s="297">
        <f t="shared" si="693"/>
        <v>-18</v>
      </c>
      <c r="GW27" s="372">
        <f t="shared" si="694"/>
        <v>-0.51428571428571423</v>
      </c>
      <c r="GX27" s="297">
        <f t="shared" si="695"/>
        <v>20</v>
      </c>
      <c r="GY27" s="372">
        <f t="shared" si="696"/>
        <v>1.1764705882352942</v>
      </c>
      <c r="GZ27" s="297">
        <f t="shared" si="697"/>
        <v>2</v>
      </c>
      <c r="HA27" s="372">
        <f t="shared" si="698"/>
        <v>5.4054054054054057E-2</v>
      </c>
      <c r="HB27" s="297">
        <f t="shared" si="699"/>
        <v>-12</v>
      </c>
      <c r="HC27" s="372">
        <f t="shared" si="700"/>
        <v>-0.30769230769230771</v>
      </c>
      <c r="HD27" s="297">
        <f t="shared" si="701"/>
        <v>10</v>
      </c>
      <c r="HE27" s="372">
        <f t="shared" si="702"/>
        <v>0.37037037037037035</v>
      </c>
      <c r="HF27" s="297">
        <f t="shared" si="703"/>
        <v>-8</v>
      </c>
      <c r="HG27" s="372">
        <f t="shared" si="704"/>
        <v>-0.21621621621621623</v>
      </c>
      <c r="HH27" s="297">
        <f t="shared" si="705"/>
        <v>-1</v>
      </c>
      <c r="HI27" s="372">
        <f t="shared" si="706"/>
        <v>-3.4482758620689655E-2</v>
      </c>
      <c r="HJ27" s="297">
        <f t="shared" si="707"/>
        <v>10</v>
      </c>
      <c r="HK27" s="372">
        <f t="shared" si="708"/>
        <v>0.35714285714285715</v>
      </c>
      <c r="HL27" s="297">
        <f t="shared" si="709"/>
        <v>20</v>
      </c>
      <c r="HM27" s="372">
        <f t="shared" si="710"/>
        <v>0.52631578947368418</v>
      </c>
      <c r="HN27" s="297">
        <f t="shared" si="711"/>
        <v>-24</v>
      </c>
      <c r="HO27" s="372">
        <f t="shared" si="712"/>
        <v>-0.41379310344827586</v>
      </c>
      <c r="HP27" s="297">
        <f t="shared" si="713"/>
        <v>-19</v>
      </c>
      <c r="HQ27" s="372">
        <f t="shared" si="714"/>
        <v>-0.55882352941176472</v>
      </c>
      <c r="HR27" s="297">
        <f t="shared" si="715"/>
        <v>3</v>
      </c>
      <c r="HS27" s="372">
        <f t="shared" si="716"/>
        <v>0.2</v>
      </c>
      <c r="HT27" s="297">
        <f t="shared" si="717"/>
        <v>12</v>
      </c>
      <c r="HU27" s="372">
        <f t="shared" si="718"/>
        <v>0.66666666666666663</v>
      </c>
      <c r="HV27" s="297">
        <f t="shared" si="719"/>
        <v>-15</v>
      </c>
      <c r="HW27" s="372">
        <f t="shared" si="720"/>
        <v>-0.5</v>
      </c>
      <c r="HX27" s="297">
        <f t="shared" si="721"/>
        <v>7</v>
      </c>
      <c r="HY27" s="372">
        <f t="shared" si="722"/>
        <v>0.46666666666666667</v>
      </c>
      <c r="HZ27" s="297">
        <f t="shared" si="723"/>
        <v>-4</v>
      </c>
      <c r="IA27" s="372">
        <f t="shared" si="724"/>
        <v>-0.18181818181818182</v>
      </c>
      <c r="IB27" s="297">
        <f t="shared" si="725"/>
        <v>17</v>
      </c>
      <c r="IC27" s="372">
        <f t="shared" si="726"/>
        <v>0.94444444444444442</v>
      </c>
      <c r="ID27" s="297">
        <f t="shared" si="727"/>
        <v>-16</v>
      </c>
      <c r="IE27" s="372">
        <f t="shared" si="728"/>
        <v>-0.45714285714285713</v>
      </c>
      <c r="IF27" s="297">
        <f t="shared" si="729"/>
        <v>15</v>
      </c>
      <c r="IG27" s="372">
        <f t="shared" si="730"/>
        <v>0.78947368421052633</v>
      </c>
      <c r="IH27" s="297">
        <f t="shared" si="731"/>
        <v>8</v>
      </c>
      <c r="II27" s="372">
        <f t="shared" si="732"/>
        <v>0.23529411764705882</v>
      </c>
      <c r="IJ27" s="297">
        <f t="shared" si="733"/>
        <v>-1</v>
      </c>
      <c r="IK27" s="372">
        <f t="shared" si="734"/>
        <v>-2.3809523809523808E-2</v>
      </c>
      <c r="IL27" s="297">
        <f t="shared" si="735"/>
        <v>-15</v>
      </c>
      <c r="IM27" s="372">
        <f t="shared" si="736"/>
        <v>-0.36585365853658536</v>
      </c>
      <c r="IN27" s="297">
        <f t="shared" si="737"/>
        <v>-17</v>
      </c>
      <c r="IO27" s="372">
        <f t="shared" si="738"/>
        <v>-1.8888888888888888</v>
      </c>
      <c r="IP27" s="297">
        <f t="shared" si="739"/>
        <v>8</v>
      </c>
      <c r="IQ27" s="372">
        <f t="shared" si="740"/>
        <v>0.88888888888888884</v>
      </c>
      <c r="IR27" s="297">
        <f t="shared" si="741"/>
        <v>1</v>
      </c>
      <c r="IS27" s="372">
        <f t="shared" si="742"/>
        <v>4.7619047619047616E-2</v>
      </c>
      <c r="IT27" s="297">
        <f t="shared" si="743"/>
        <v>5</v>
      </c>
      <c r="IU27" s="372">
        <f t="shared" si="744"/>
        <v>0.27777777777777779</v>
      </c>
      <c r="IV27" s="297">
        <f t="shared" si="745"/>
        <v>-2</v>
      </c>
      <c r="IW27" s="372">
        <f t="shared" si="746"/>
        <v>-8.6956521739130432E-2</v>
      </c>
      <c r="IX27" s="297">
        <f t="shared" si="747"/>
        <v>10</v>
      </c>
      <c r="IY27" s="372">
        <f t="shared" si="748"/>
        <v>0.47619047619047616</v>
      </c>
      <c r="IZ27" s="297">
        <f t="shared" si="749"/>
        <v>-24</v>
      </c>
      <c r="JA27" s="372">
        <f t="shared" si="750"/>
        <v>-0.77419354838709675</v>
      </c>
      <c r="JB27" s="297">
        <f t="shared" si="751"/>
        <v>28</v>
      </c>
      <c r="JC27" s="372">
        <f t="shared" si="752"/>
        <v>4</v>
      </c>
      <c r="JD27" s="297">
        <f t="shared" si="753"/>
        <v>-17</v>
      </c>
      <c r="JE27" s="372">
        <f t="shared" si="754"/>
        <v>-0.48571428571428571</v>
      </c>
      <c r="JF27" s="297">
        <f t="shared" si="755"/>
        <v>-12</v>
      </c>
      <c r="JG27" s="372">
        <f t="shared" si="756"/>
        <v>-0.66666666666666663</v>
      </c>
      <c r="JH27" s="297">
        <f t="shared" si="757"/>
        <v>-1</v>
      </c>
      <c r="JI27" s="372">
        <f t="shared" si="758"/>
        <v>-0.16666666666666666</v>
      </c>
      <c r="JJ27" s="297">
        <f t="shared" si="759"/>
        <v>0</v>
      </c>
      <c r="JK27" s="372">
        <f t="shared" si="760"/>
        <v>0</v>
      </c>
      <c r="JL27" s="297">
        <f t="shared" si="761"/>
        <v>-2</v>
      </c>
      <c r="JM27" s="372">
        <f t="shared" si="762"/>
        <v>-0.4</v>
      </c>
      <c r="JN27" s="297">
        <f t="shared" si="763"/>
        <v>0</v>
      </c>
      <c r="JO27" s="372">
        <f t="shared" si="764"/>
        <v>0</v>
      </c>
      <c r="JP27" s="297">
        <f t="shared" si="765"/>
        <v>-2</v>
      </c>
      <c r="JQ27" s="372">
        <f t="shared" si="766"/>
        <v>-0.66666666666666663</v>
      </c>
      <c r="JR27" s="297">
        <f t="shared" si="767"/>
        <v>3</v>
      </c>
      <c r="JS27" s="372">
        <f t="shared" si="768"/>
        <v>3</v>
      </c>
      <c r="JT27" s="297">
        <f t="shared" si="769"/>
        <v>0</v>
      </c>
      <c r="JU27" s="372">
        <f t="shared" si="770"/>
        <v>0</v>
      </c>
      <c r="JV27" s="297">
        <f t="shared" si="771"/>
        <v>-1</v>
      </c>
      <c r="JW27" s="372">
        <f t="shared" si="772"/>
        <v>-0.25</v>
      </c>
      <c r="JX27" s="297">
        <f t="shared" si="773"/>
        <v>0</v>
      </c>
      <c r="JY27" s="372">
        <f t="shared" si="774"/>
        <v>0</v>
      </c>
      <c r="JZ27" s="297">
        <f t="shared" si="775"/>
        <v>1</v>
      </c>
      <c r="KA27" s="372">
        <f t="shared" si="776"/>
        <v>0.33333333333333331</v>
      </c>
      <c r="KB27" s="297">
        <f t="shared" si="777"/>
        <v>-3</v>
      </c>
      <c r="KC27" s="372">
        <f t="shared" si="778"/>
        <v>-0.75</v>
      </c>
      <c r="KD27" s="297">
        <f t="shared" si="779"/>
        <v>1</v>
      </c>
      <c r="KE27" s="372">
        <f t="shared" si="780"/>
        <v>1</v>
      </c>
      <c r="KF27" s="297">
        <f t="shared" si="583"/>
        <v>-1</v>
      </c>
      <c r="KG27" s="1113">
        <f t="shared" si="781"/>
        <v>-0.5</v>
      </c>
      <c r="KH27" s="297">
        <f t="shared" si="782"/>
        <v>1</v>
      </c>
      <c r="KI27" s="372">
        <f t="shared" si="783"/>
        <v>1</v>
      </c>
      <c r="KJ27" s="297">
        <f t="shared" si="784"/>
        <v>-1</v>
      </c>
      <c r="KK27" s="372">
        <f t="shared" si="785"/>
        <v>-0.5</v>
      </c>
      <c r="KL27" s="297">
        <f t="shared" si="786"/>
        <v>11</v>
      </c>
      <c r="KM27" s="372">
        <f t="shared" si="787"/>
        <v>11</v>
      </c>
      <c r="KN27" s="297">
        <f t="shared" si="788"/>
        <v>-6</v>
      </c>
      <c r="KO27" s="372">
        <f t="shared" si="789"/>
        <v>-0.5</v>
      </c>
      <c r="KP27" s="297">
        <f t="shared" si="790"/>
        <v>-6</v>
      </c>
      <c r="KQ27" s="372">
        <f t="shared" si="791"/>
        <v>-1</v>
      </c>
      <c r="KR27" s="297">
        <f t="shared" si="792"/>
        <v>0</v>
      </c>
      <c r="KS27" s="372" t="e">
        <f t="shared" si="793"/>
        <v>#DIV/0!</v>
      </c>
      <c r="KT27" s="297">
        <f t="shared" si="794"/>
        <v>0</v>
      </c>
      <c r="KU27" s="372" t="e">
        <f t="shared" si="795"/>
        <v>#DIV/0!</v>
      </c>
      <c r="KV27" s="297">
        <f t="shared" si="796"/>
        <v>0</v>
      </c>
      <c r="KW27" s="372" t="e">
        <f t="shared" si="797"/>
        <v>#DIV/0!</v>
      </c>
      <c r="KX27" s="297">
        <f t="shared" si="798"/>
        <v>0</v>
      </c>
      <c r="KY27" s="372" t="e">
        <f t="shared" si="799"/>
        <v>#DIV/0!</v>
      </c>
      <c r="KZ27" s="297">
        <f t="shared" si="800"/>
        <v>0</v>
      </c>
      <c r="LA27" s="372" t="e">
        <f t="shared" si="801"/>
        <v>#DIV/0!</v>
      </c>
      <c r="LB27" s="297">
        <f t="shared" si="802"/>
        <v>0</v>
      </c>
      <c r="LC27" s="372" t="e">
        <f t="shared" si="803"/>
        <v>#DIV/0!</v>
      </c>
      <c r="LD27" s="191">
        <f t="shared" si="804"/>
        <v>1</v>
      </c>
      <c r="LE27" s="955">
        <f t="shared" si="805"/>
        <v>6</v>
      </c>
      <c r="LF27" s="593">
        <f t="shared" si="806"/>
        <v>5</v>
      </c>
      <c r="LG27" s="108">
        <f t="shared" si="807"/>
        <v>5</v>
      </c>
      <c r="LH27" s="614"/>
      <c r="LI27" s="614"/>
      <c r="LJ27" s="614"/>
      <c r="LK27" t="str">
        <f t="shared" si="808"/>
        <v>Reported Source - Other</v>
      </c>
      <c r="LL27" s="248" t="e">
        <f>#REF!</f>
        <v>#REF!</v>
      </c>
      <c r="LM27" s="248" t="e">
        <f>#REF!</f>
        <v>#REF!</v>
      </c>
      <c r="LN27" s="248" t="e">
        <f>#REF!</f>
        <v>#REF!</v>
      </c>
      <c r="LO27" s="248" t="e">
        <f>#REF!</f>
        <v>#REF!</v>
      </c>
      <c r="LP27" s="248" t="e">
        <f>#REF!</f>
        <v>#REF!</v>
      </c>
      <c r="LQ27" s="248" t="e">
        <f>#REF!</f>
        <v>#REF!</v>
      </c>
      <c r="LR27" s="248" t="e">
        <f>#REF!</f>
        <v>#REF!</v>
      </c>
      <c r="LS27" s="248" t="e">
        <f>#REF!</f>
        <v>#REF!</v>
      </c>
      <c r="LT27" s="248" t="e">
        <f>#REF!</f>
        <v>#REF!</v>
      </c>
      <c r="LU27" s="248" t="e">
        <f>#REF!</f>
        <v>#REF!</v>
      </c>
      <c r="LV27" s="248" t="e">
        <f>#REF!</f>
        <v>#REF!</v>
      </c>
      <c r="LW27" s="249">
        <f t="shared" si="809"/>
        <v>39</v>
      </c>
      <c r="LX27" s="249">
        <f t="shared" si="810"/>
        <v>42</v>
      </c>
      <c r="LY27" s="249">
        <f t="shared" si="811"/>
        <v>26</v>
      </c>
      <c r="LZ27" s="249">
        <f t="shared" si="812"/>
        <v>2</v>
      </c>
      <c r="MA27" s="249">
        <f t="shared" si="813"/>
        <v>4</v>
      </c>
      <c r="MB27" s="249">
        <f t="shared" si="814"/>
        <v>3</v>
      </c>
      <c r="MC27" s="249">
        <f t="shared" si="815"/>
        <v>8</v>
      </c>
      <c r="MD27" s="249">
        <f t="shared" si="816"/>
        <v>9</v>
      </c>
      <c r="ME27" s="249">
        <f t="shared" si="817"/>
        <v>5</v>
      </c>
      <c r="MF27" s="249">
        <f t="shared" si="818"/>
        <v>2</v>
      </c>
      <c r="MG27" s="249">
        <f t="shared" si="819"/>
        <v>2</v>
      </c>
      <c r="MH27" s="249">
        <f t="shared" si="820"/>
        <v>6</v>
      </c>
      <c r="MI27" s="249">
        <f t="shared" si="821"/>
        <v>8</v>
      </c>
      <c r="MJ27" s="249">
        <f t="shared" si="822"/>
        <v>7</v>
      </c>
      <c r="MK27" s="249">
        <f t="shared" si="823"/>
        <v>5</v>
      </c>
      <c r="ML27" s="249">
        <f t="shared" si="824"/>
        <v>13</v>
      </c>
      <c r="MM27" s="249">
        <f t="shared" si="825"/>
        <v>19</v>
      </c>
      <c r="MN27" s="249">
        <f t="shared" si="826"/>
        <v>82</v>
      </c>
      <c r="MO27" s="249">
        <f t="shared" si="827"/>
        <v>95</v>
      </c>
      <c r="MP27" s="249">
        <f t="shared" si="828"/>
        <v>18</v>
      </c>
      <c r="MQ27" s="249">
        <f t="shared" si="829"/>
        <v>6</v>
      </c>
      <c r="MR27" s="249">
        <f t="shared" si="830"/>
        <v>16</v>
      </c>
      <c r="MS27" s="249">
        <f t="shared" si="831"/>
        <v>3</v>
      </c>
      <c r="MT27" s="249">
        <f t="shared" si="832"/>
        <v>3</v>
      </c>
      <c r="MU27" s="703">
        <f t="shared" si="833"/>
        <v>6</v>
      </c>
      <c r="MV27" s="703">
        <f t="shared" si="834"/>
        <v>2</v>
      </c>
      <c r="MW27" s="703">
        <f t="shared" si="835"/>
        <v>3</v>
      </c>
      <c r="MX27" s="703">
        <f t="shared" si="836"/>
        <v>15</v>
      </c>
      <c r="MY27" s="703">
        <f t="shared" si="837"/>
        <v>6</v>
      </c>
      <c r="MZ27" s="703">
        <f t="shared" si="838"/>
        <v>10</v>
      </c>
      <c r="NA27" s="703">
        <f t="shared" si="839"/>
        <v>27</v>
      </c>
      <c r="NB27" s="703">
        <f t="shared" si="840"/>
        <v>16</v>
      </c>
      <c r="NC27" s="703">
        <f t="shared" si="841"/>
        <v>12</v>
      </c>
      <c r="ND27" s="703">
        <f t="shared" si="842"/>
        <v>31</v>
      </c>
      <c r="NE27" s="703">
        <f t="shared" si="843"/>
        <v>28</v>
      </c>
      <c r="NF27" s="703">
        <f t="shared" si="844"/>
        <v>33</v>
      </c>
      <c r="NG27" s="806">
        <f t="shared" si="845"/>
        <v>20</v>
      </c>
      <c r="NH27" s="806">
        <f t="shared" si="846"/>
        <v>33</v>
      </c>
      <c r="NI27" s="806">
        <f t="shared" si="847"/>
        <v>6</v>
      </c>
      <c r="NJ27" s="806">
        <f t="shared" si="848"/>
        <v>35</v>
      </c>
      <c r="NK27" s="806">
        <f t="shared" si="849"/>
        <v>17</v>
      </c>
      <c r="NL27" s="806">
        <f t="shared" si="850"/>
        <v>37</v>
      </c>
      <c r="NM27" s="806">
        <f t="shared" si="851"/>
        <v>39</v>
      </c>
      <c r="NN27" s="806">
        <f t="shared" si="852"/>
        <v>27</v>
      </c>
      <c r="NO27" s="806">
        <f t="shared" si="853"/>
        <v>37</v>
      </c>
      <c r="NP27" s="806">
        <f t="shared" si="854"/>
        <v>29</v>
      </c>
      <c r="NQ27" s="806">
        <f t="shared" si="855"/>
        <v>28</v>
      </c>
      <c r="NR27" s="806">
        <f t="shared" si="856"/>
        <v>38</v>
      </c>
      <c r="NS27" s="859">
        <f t="shared" si="857"/>
        <v>58</v>
      </c>
      <c r="NT27" s="859">
        <f t="shared" si="858"/>
        <v>34</v>
      </c>
      <c r="NU27" s="859">
        <f t="shared" si="859"/>
        <v>15</v>
      </c>
      <c r="NV27" s="859">
        <f t="shared" si="860"/>
        <v>18</v>
      </c>
      <c r="NW27" s="859">
        <f t="shared" si="861"/>
        <v>30</v>
      </c>
      <c r="NX27" s="859">
        <f t="shared" si="862"/>
        <v>15</v>
      </c>
      <c r="NY27" s="859">
        <f t="shared" si="863"/>
        <v>22</v>
      </c>
      <c r="NZ27" s="859">
        <f t="shared" si="864"/>
        <v>18</v>
      </c>
      <c r="OA27" s="859">
        <f t="shared" si="865"/>
        <v>35</v>
      </c>
      <c r="OB27" s="859">
        <f t="shared" si="866"/>
        <v>19</v>
      </c>
      <c r="OC27" s="859">
        <f t="shared" si="867"/>
        <v>34</v>
      </c>
      <c r="OD27" s="859">
        <f t="shared" si="868"/>
        <v>42</v>
      </c>
      <c r="OE27" s="1046">
        <f t="shared" si="869"/>
        <v>41</v>
      </c>
      <c r="OF27" s="1046">
        <f t="shared" si="870"/>
        <v>26</v>
      </c>
      <c r="OG27" s="1046">
        <f t="shared" si="871"/>
        <v>9</v>
      </c>
      <c r="OH27" s="1046">
        <f t="shared" si="872"/>
        <v>17</v>
      </c>
      <c r="OI27" s="1046">
        <f t="shared" si="873"/>
        <v>18</v>
      </c>
      <c r="OJ27" s="1046">
        <f t="shared" si="874"/>
        <v>23</v>
      </c>
      <c r="OK27" s="1046">
        <f t="shared" si="875"/>
        <v>21</v>
      </c>
      <c r="OL27" s="1046">
        <f t="shared" si="876"/>
        <v>31</v>
      </c>
      <c r="OM27" s="1046">
        <f t="shared" si="877"/>
        <v>7</v>
      </c>
      <c r="ON27" s="1046">
        <f t="shared" si="878"/>
        <v>35</v>
      </c>
      <c r="OO27" s="1046">
        <f t="shared" si="879"/>
        <v>18</v>
      </c>
      <c r="OP27" s="1046">
        <f t="shared" si="880"/>
        <v>6</v>
      </c>
      <c r="OQ27" s="1068">
        <f t="shared" si="881"/>
        <v>5</v>
      </c>
      <c r="OR27" s="1068">
        <f t="shared" si="882"/>
        <v>5</v>
      </c>
      <c r="OS27" s="1068">
        <f t="shared" si="883"/>
        <v>3</v>
      </c>
      <c r="OT27" s="1068">
        <f t="shared" si="884"/>
        <v>3</v>
      </c>
      <c r="OU27" s="1068">
        <f t="shared" si="885"/>
        <v>1</v>
      </c>
      <c r="OV27" s="1068">
        <f t="shared" si="886"/>
        <v>4</v>
      </c>
      <c r="OW27" s="1068">
        <f t="shared" si="887"/>
        <v>4</v>
      </c>
      <c r="OX27" s="1068">
        <f t="shared" si="888"/>
        <v>3</v>
      </c>
      <c r="OY27" s="1068">
        <f t="shared" si="889"/>
        <v>3</v>
      </c>
      <c r="OZ27" s="1068">
        <f t="shared" si="890"/>
        <v>4</v>
      </c>
      <c r="PA27" s="1068">
        <f t="shared" si="891"/>
        <v>1</v>
      </c>
      <c r="PB27" s="1068">
        <f t="shared" si="892"/>
        <v>2</v>
      </c>
      <c r="PC27" s="1126">
        <f t="shared" si="893"/>
        <v>1</v>
      </c>
      <c r="PD27" s="1126">
        <f t="shared" si="894"/>
        <v>2</v>
      </c>
      <c r="PE27" s="1126">
        <f t="shared" si="894"/>
        <v>1</v>
      </c>
      <c r="PF27" s="1126">
        <f t="shared" si="894"/>
        <v>12</v>
      </c>
      <c r="PG27" s="1126">
        <f t="shared" si="894"/>
        <v>6</v>
      </c>
      <c r="PH27" s="1126">
        <f t="shared" si="894"/>
        <v>0</v>
      </c>
      <c r="PI27" s="1126">
        <f t="shared" si="894"/>
        <v>0</v>
      </c>
      <c r="PJ27" s="1126">
        <f t="shared" si="894"/>
        <v>0</v>
      </c>
      <c r="PK27" s="1126">
        <f t="shared" si="894"/>
        <v>0</v>
      </c>
      <c r="PL27" s="1126">
        <f t="shared" si="894"/>
        <v>0</v>
      </c>
      <c r="PM27" s="1126">
        <f t="shared" si="894"/>
        <v>0</v>
      </c>
      <c r="PN27" s="1126">
        <f t="shared" si="894"/>
        <v>0</v>
      </c>
    </row>
    <row r="28" spans="1:430" x14ac:dyDescent="0.25">
      <c r="A28" s="677"/>
      <c r="B28" s="50">
        <v>3.2</v>
      </c>
      <c r="E28" s="1200" t="s">
        <v>43</v>
      </c>
      <c r="F28" s="1200"/>
      <c r="G28" s="1201"/>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86"/>
        <v>82222</v>
      </c>
      <c r="AW28" s="150">
        <f t="shared" si="587"/>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90"/>
        <v>94891</v>
      </c>
      <c r="BK28" s="150">
        <f t="shared" si="591"/>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598"/>
        <v>97104</v>
      </c>
      <c r="BY28" s="150">
        <f t="shared" si="599"/>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06"/>
        <v>83950</v>
      </c>
      <c r="CM28" s="150">
        <f t="shared" si="607"/>
        <v>6995.833333333333</v>
      </c>
      <c r="CN28" s="187">
        <v>6722</v>
      </c>
      <c r="CO28" s="64">
        <v>6969</v>
      </c>
      <c r="CP28" s="20">
        <v>6475</v>
      </c>
      <c r="CQ28" s="64">
        <v>7223</v>
      </c>
      <c r="CR28" s="20">
        <v>6070</v>
      </c>
      <c r="CS28" s="64">
        <v>6096</v>
      </c>
      <c r="CT28" s="187">
        <v>6916</v>
      </c>
      <c r="CU28" s="64">
        <v>6676</v>
      </c>
      <c r="CV28" s="187">
        <v>6367</v>
      </c>
      <c r="CW28" s="954">
        <v>5325</v>
      </c>
      <c r="CX28" s="187">
        <v>5874</v>
      </c>
      <c r="CY28" s="64">
        <v>5592</v>
      </c>
      <c r="CZ28" s="118">
        <f t="shared" si="614"/>
        <v>76305</v>
      </c>
      <c r="DA28" s="150">
        <f t="shared" si="615"/>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22"/>
        <v>69227</v>
      </c>
      <c r="DO28" s="150">
        <f t="shared" si="623"/>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30"/>
        <v>71071</v>
      </c>
      <c r="EC28" s="150">
        <f t="shared" si="631"/>
        <v>5922.583333333333</v>
      </c>
      <c r="ED28" s="187">
        <v>5946</v>
      </c>
      <c r="EE28" s="64">
        <v>5415</v>
      </c>
      <c r="EF28" s="20">
        <v>4846</v>
      </c>
      <c r="EG28" s="64">
        <v>5585</v>
      </c>
      <c r="EH28" s="20">
        <v>5119</v>
      </c>
      <c r="EI28" s="64"/>
      <c r="EJ28" s="187"/>
      <c r="EK28" s="64"/>
      <c r="EL28" s="187"/>
      <c r="EM28" s="64"/>
      <c r="EN28" s="187"/>
      <c r="EO28" s="64"/>
      <c r="EP28" s="118">
        <f t="shared" si="635"/>
        <v>26911</v>
      </c>
      <c r="EQ28" s="150">
        <f t="shared" si="636"/>
        <v>5382.2</v>
      </c>
      <c r="ER28" s="113">
        <f t="shared" si="637"/>
        <v>692</v>
      </c>
      <c r="ES28" s="367">
        <f t="shared" si="638"/>
        <v>0.10516717325227963</v>
      </c>
      <c r="ET28" s="113">
        <f t="shared" si="639"/>
        <v>-217</v>
      </c>
      <c r="EU28" s="367">
        <f t="shared" si="640"/>
        <v>-2.984048404840484E-2</v>
      </c>
      <c r="EV28" s="113">
        <f t="shared" si="641"/>
        <v>455</v>
      </c>
      <c r="EW28" s="367">
        <f t="shared" si="642"/>
        <v>6.449326718639263E-2</v>
      </c>
      <c r="EX28" s="113">
        <f t="shared" si="643"/>
        <v>6161</v>
      </c>
      <c r="EY28" s="367">
        <f t="shared" si="644"/>
        <v>0.82037283621837553</v>
      </c>
      <c r="EZ28" s="113">
        <f t="shared" si="645"/>
        <v>-4662</v>
      </c>
      <c r="FA28" s="367">
        <f t="shared" si="646"/>
        <v>-0.34101382488479265</v>
      </c>
      <c r="FB28" s="113">
        <f t="shared" si="647"/>
        <v>-1339</v>
      </c>
      <c r="FC28" s="367">
        <f t="shared" si="648"/>
        <v>-0.14862914862914864</v>
      </c>
      <c r="FD28" s="113">
        <f t="shared" si="649"/>
        <v>745</v>
      </c>
      <c r="FE28" s="367">
        <f t="shared" si="650"/>
        <v>9.7131681877444587E-2</v>
      </c>
      <c r="FF28" s="113">
        <f t="shared" si="651"/>
        <v>-1515</v>
      </c>
      <c r="FG28" s="367">
        <f t="shared" si="652"/>
        <v>-0.18003565062388591</v>
      </c>
      <c r="FH28" s="113">
        <f t="shared" si="653"/>
        <v>-161</v>
      </c>
      <c r="FI28" s="367">
        <f t="shared" si="654"/>
        <v>-2.3333333333333334E-2</v>
      </c>
      <c r="FJ28" s="113">
        <f t="shared" si="655"/>
        <v>115</v>
      </c>
      <c r="FK28" s="100">
        <f t="shared" si="656"/>
        <v>1.7064846416382253E-2</v>
      </c>
      <c r="FL28" s="113">
        <f t="shared" si="657"/>
        <v>-180</v>
      </c>
      <c r="FM28" s="367">
        <f t="shared" si="658"/>
        <v>-2.6262036766851474E-2</v>
      </c>
      <c r="FN28" s="113">
        <f t="shared" si="659"/>
        <v>448</v>
      </c>
      <c r="FO28" s="367">
        <f t="shared" si="660"/>
        <v>6.7126161222655079E-2</v>
      </c>
      <c r="FP28" s="113">
        <f t="shared" si="661"/>
        <v>333</v>
      </c>
      <c r="FQ28" s="367">
        <f t="shared" si="662"/>
        <v>4.675652906486942E-2</v>
      </c>
      <c r="FR28" s="292">
        <f t="shared" si="663"/>
        <v>-470</v>
      </c>
      <c r="FS28" s="370">
        <f t="shared" si="664"/>
        <v>-6.304493628437291E-2</v>
      </c>
      <c r="FT28" s="292">
        <f t="shared" si="665"/>
        <v>531</v>
      </c>
      <c r="FU28" s="370">
        <f t="shared" si="666"/>
        <v>7.6020042949176803E-2</v>
      </c>
      <c r="FV28" s="292">
        <f t="shared" si="667"/>
        <v>5500</v>
      </c>
      <c r="FW28" s="370">
        <f t="shared" si="668"/>
        <v>0.73177221926556679</v>
      </c>
      <c r="FX28" s="292">
        <f t="shared" si="669"/>
        <v>-5374</v>
      </c>
      <c r="FY28" s="370">
        <f t="shared" si="670"/>
        <v>-0.41287645974185616</v>
      </c>
      <c r="FZ28" s="292">
        <f t="shared" si="671"/>
        <v>7</v>
      </c>
      <c r="GA28" s="370">
        <f t="shared" si="672"/>
        <v>9.1599057838262238E-4</v>
      </c>
      <c r="GB28" s="292">
        <f t="shared" si="673"/>
        <v>1159</v>
      </c>
      <c r="GC28" s="370">
        <f t="shared" si="674"/>
        <v>0.15152307491175318</v>
      </c>
      <c r="GD28" s="292">
        <f t="shared" si="675"/>
        <v>-1531</v>
      </c>
      <c r="GE28" s="370">
        <f t="shared" si="676"/>
        <v>-0.17381925522252498</v>
      </c>
      <c r="GF28" s="292">
        <f t="shared" si="677"/>
        <v>936</v>
      </c>
      <c r="GG28" s="370">
        <f t="shared" si="678"/>
        <v>0.12862443314552699</v>
      </c>
      <c r="GH28" s="292">
        <f t="shared" si="679"/>
        <v>252</v>
      </c>
      <c r="GI28" s="370">
        <f t="shared" si="680"/>
        <v>3.068306343601607E-2</v>
      </c>
      <c r="GJ28" s="292">
        <f t="shared" si="681"/>
        <v>-1690</v>
      </c>
      <c r="GK28" s="370">
        <f t="shared" si="682"/>
        <v>-0.19964559952746605</v>
      </c>
      <c r="GL28" s="292">
        <f t="shared" si="683"/>
        <v>528</v>
      </c>
      <c r="GM28" s="370">
        <f t="shared" si="684"/>
        <v>7.7933579335793354E-2</v>
      </c>
      <c r="GN28" s="292">
        <f t="shared" si="685"/>
        <v>414</v>
      </c>
      <c r="GO28" s="370">
        <f t="shared" si="686"/>
        <v>5.66890319046967E-2</v>
      </c>
      <c r="GP28" s="292">
        <f t="shared" si="687"/>
        <v>-799</v>
      </c>
      <c r="GQ28" s="370">
        <f t="shared" si="688"/>
        <v>-0.10353764416223921</v>
      </c>
      <c r="GR28" s="292">
        <f t="shared" si="689"/>
        <v>-133</v>
      </c>
      <c r="GS28" s="370">
        <f t="shared" si="690"/>
        <v>-1.9225209598149755E-2</v>
      </c>
      <c r="GT28" s="292">
        <f t="shared" si="691"/>
        <v>477</v>
      </c>
      <c r="GU28" s="370">
        <f t="shared" si="692"/>
        <v>7.0302137067059692E-2</v>
      </c>
      <c r="GV28" s="292">
        <f t="shared" si="693"/>
        <v>-553</v>
      </c>
      <c r="GW28" s="370">
        <f t="shared" si="694"/>
        <v>-7.6149820985954284E-2</v>
      </c>
      <c r="GX28" s="292">
        <f t="shared" si="695"/>
        <v>906</v>
      </c>
      <c r="GY28" s="370">
        <f t="shared" si="696"/>
        <v>0.13504248025040991</v>
      </c>
      <c r="GZ28" s="292">
        <f t="shared" si="697"/>
        <v>-722</v>
      </c>
      <c r="HA28" s="370">
        <f t="shared" si="698"/>
        <v>-9.4812869336835193E-2</v>
      </c>
      <c r="HB28" s="292">
        <f t="shared" si="699"/>
        <v>498</v>
      </c>
      <c r="HC28" s="370">
        <f t="shared" si="700"/>
        <v>7.2247207311765566E-2</v>
      </c>
      <c r="HD28" s="292">
        <f t="shared" si="701"/>
        <v>67</v>
      </c>
      <c r="HE28" s="370">
        <f t="shared" si="702"/>
        <v>9.0650791503179545E-3</v>
      </c>
      <c r="HF28" s="292">
        <f t="shared" si="703"/>
        <v>-857</v>
      </c>
      <c r="HG28" s="370">
        <f t="shared" si="704"/>
        <v>-0.11491016358272996</v>
      </c>
      <c r="HH28" s="292">
        <f t="shared" si="705"/>
        <v>-576</v>
      </c>
      <c r="HI28" s="370">
        <f t="shared" si="706"/>
        <v>-8.7259506135434026E-2</v>
      </c>
      <c r="HJ28" s="292">
        <f t="shared" si="707"/>
        <v>551</v>
      </c>
      <c r="HK28" s="370">
        <f t="shared" si="708"/>
        <v>9.1452282157676354E-2</v>
      </c>
      <c r="HL28" s="292">
        <f t="shared" si="709"/>
        <v>146</v>
      </c>
      <c r="HM28" s="370">
        <f t="shared" si="710"/>
        <v>2.2201946472019465E-2</v>
      </c>
      <c r="HN28" s="292">
        <f t="shared" si="711"/>
        <v>247</v>
      </c>
      <c r="HO28" s="370">
        <f t="shared" si="712"/>
        <v>3.6745016364177326E-2</v>
      </c>
      <c r="HP28" s="292">
        <f t="shared" si="713"/>
        <v>-494</v>
      </c>
      <c r="HQ28" s="370">
        <f t="shared" si="714"/>
        <v>-7.0885349404505665E-2</v>
      </c>
      <c r="HR28" s="292">
        <f t="shared" si="715"/>
        <v>748</v>
      </c>
      <c r="HS28" s="370">
        <f t="shared" si="716"/>
        <v>0.11552123552123553</v>
      </c>
      <c r="HT28" s="292">
        <f t="shared" si="717"/>
        <v>-1153</v>
      </c>
      <c r="HU28" s="370">
        <f t="shared" si="718"/>
        <v>-0.1596289630347501</v>
      </c>
      <c r="HV28" s="292">
        <f t="shared" si="719"/>
        <v>26</v>
      </c>
      <c r="HW28" s="370">
        <f t="shared" si="720"/>
        <v>4.2833607907743002E-3</v>
      </c>
      <c r="HX28" s="292">
        <f t="shared" si="721"/>
        <v>820</v>
      </c>
      <c r="HY28" s="370">
        <f t="shared" si="722"/>
        <v>0.13451443569553806</v>
      </c>
      <c r="HZ28" s="292">
        <f t="shared" si="723"/>
        <v>-240</v>
      </c>
      <c r="IA28" s="370">
        <f t="shared" si="724"/>
        <v>-3.4702139965297862E-2</v>
      </c>
      <c r="IB28" s="292">
        <f t="shared" si="725"/>
        <v>-309</v>
      </c>
      <c r="IC28" s="370">
        <f t="shared" si="726"/>
        <v>-4.6285200718993412E-2</v>
      </c>
      <c r="ID28" s="292">
        <f t="shared" si="727"/>
        <v>-1042</v>
      </c>
      <c r="IE28" s="370">
        <f t="shared" si="728"/>
        <v>-0.16365635307051987</v>
      </c>
      <c r="IF28" s="292">
        <f t="shared" si="729"/>
        <v>549</v>
      </c>
      <c r="IG28" s="370">
        <f t="shared" si="730"/>
        <v>0.10309859154929578</v>
      </c>
      <c r="IH28" s="292">
        <f t="shared" si="731"/>
        <v>-282</v>
      </c>
      <c r="II28" s="370">
        <f t="shared" si="732"/>
        <v>-4.8008171603677222E-2</v>
      </c>
      <c r="IJ28" s="292">
        <f t="shared" si="733"/>
        <v>-282</v>
      </c>
      <c r="IK28" s="370">
        <f t="shared" si="734"/>
        <v>-5.0429184549356222E-2</v>
      </c>
      <c r="IL28" s="292">
        <f t="shared" si="735"/>
        <v>768</v>
      </c>
      <c r="IM28" s="370">
        <f t="shared" si="736"/>
        <v>0.14463276836158193</v>
      </c>
      <c r="IN28" s="292">
        <f t="shared" si="737"/>
        <v>-1092</v>
      </c>
      <c r="IO28" s="370">
        <f t="shared" si="738"/>
        <v>-0.21901323706377859</v>
      </c>
      <c r="IP28" s="292">
        <f t="shared" si="739"/>
        <v>676</v>
      </c>
      <c r="IQ28" s="370">
        <f t="shared" si="740"/>
        <v>0.13557962294424389</v>
      </c>
      <c r="IR28" s="292">
        <f t="shared" si="741"/>
        <v>-682</v>
      </c>
      <c r="IS28" s="370">
        <f t="shared" si="742"/>
        <v>-0.11821976974301934</v>
      </c>
      <c r="IT28" s="292">
        <f t="shared" si="743"/>
        <v>-61</v>
      </c>
      <c r="IU28" s="370">
        <f t="shared" si="744"/>
        <v>-1.2248995983935742E-2</v>
      </c>
      <c r="IV28" s="292">
        <f t="shared" si="745"/>
        <v>1828</v>
      </c>
      <c r="IW28" s="370">
        <f t="shared" si="746"/>
        <v>0.37162024801788984</v>
      </c>
      <c r="IX28" s="292">
        <f t="shared" si="747"/>
        <v>-311</v>
      </c>
      <c r="IY28" s="370">
        <f t="shared" si="748"/>
        <v>-4.6094560545427599E-2</v>
      </c>
      <c r="IZ28" s="292">
        <f t="shared" si="749"/>
        <v>-387</v>
      </c>
      <c r="JA28" s="370">
        <f t="shared" si="750"/>
        <v>-6.0130515848353015E-2</v>
      </c>
      <c r="JB28" s="292">
        <f t="shared" si="751"/>
        <v>39</v>
      </c>
      <c r="JC28" s="370">
        <f t="shared" si="752"/>
        <v>6.447346668870888E-3</v>
      </c>
      <c r="JD28" s="292">
        <f t="shared" si="753"/>
        <v>-683</v>
      </c>
      <c r="JE28" s="370">
        <f t="shared" si="754"/>
        <v>-0.11218791064388962</v>
      </c>
      <c r="JF28" s="292">
        <f t="shared" si="755"/>
        <v>1162</v>
      </c>
      <c r="JG28" s="370">
        <f t="shared" si="756"/>
        <v>0.21498612395929695</v>
      </c>
      <c r="JH28" s="292">
        <f t="shared" si="757"/>
        <v>-678</v>
      </c>
      <c r="JI28" s="370">
        <f t="shared" si="758"/>
        <v>-0.10324349017816355</v>
      </c>
      <c r="JJ28" s="292">
        <f t="shared" si="759"/>
        <v>192</v>
      </c>
      <c r="JK28" s="370">
        <f t="shared" si="760"/>
        <v>3.2603158430973E-2</v>
      </c>
      <c r="JL28" s="292">
        <f t="shared" si="761"/>
        <v>-1507</v>
      </c>
      <c r="JM28" s="370">
        <f t="shared" si="762"/>
        <v>-0.24782108205887191</v>
      </c>
      <c r="JN28" s="292">
        <f t="shared" si="763"/>
        <v>2060</v>
      </c>
      <c r="JO28" s="370">
        <f t="shared" si="764"/>
        <v>0.45037166593790995</v>
      </c>
      <c r="JP28" s="292">
        <f t="shared" si="765"/>
        <v>-1437</v>
      </c>
      <c r="JQ28" s="370">
        <f t="shared" si="766"/>
        <v>-0.21661139583961411</v>
      </c>
      <c r="JR28" s="292">
        <f t="shared" si="767"/>
        <v>-235</v>
      </c>
      <c r="JS28" s="370">
        <f t="shared" si="768"/>
        <v>-4.5218395228016163E-2</v>
      </c>
      <c r="JT28" s="292">
        <f t="shared" si="769"/>
        <v>2187</v>
      </c>
      <c r="JU28" s="370">
        <f t="shared" si="770"/>
        <v>0.4407496977025393</v>
      </c>
      <c r="JV28" s="292">
        <f t="shared" si="771"/>
        <v>-610</v>
      </c>
      <c r="JW28" s="370">
        <f t="shared" si="772"/>
        <v>-8.5326619107567489E-2</v>
      </c>
      <c r="JX28" s="292">
        <f t="shared" si="773"/>
        <v>-15</v>
      </c>
      <c r="JY28" s="370">
        <f t="shared" si="774"/>
        <v>-2.2939287352806239E-3</v>
      </c>
      <c r="JZ28" s="292">
        <f t="shared" si="775"/>
        <v>-477</v>
      </c>
      <c r="KA28" s="370">
        <f t="shared" si="776"/>
        <v>-7.3114653586756589E-2</v>
      </c>
      <c r="KB28" s="292">
        <f t="shared" si="777"/>
        <v>-236</v>
      </c>
      <c r="KC28" s="370">
        <f t="shared" si="778"/>
        <v>-3.9027617000165368E-2</v>
      </c>
      <c r="KD28" s="292">
        <f t="shared" si="779"/>
        <v>-147</v>
      </c>
      <c r="KE28" s="370">
        <f t="shared" si="780"/>
        <v>-2.5296850800206504E-2</v>
      </c>
      <c r="KF28" s="292">
        <f t="shared" si="583"/>
        <v>282</v>
      </c>
      <c r="KG28" s="375">
        <f t="shared" si="781"/>
        <v>4.9788135593220338E-2</v>
      </c>
      <c r="KH28" s="292">
        <f t="shared" si="782"/>
        <v>-531</v>
      </c>
      <c r="KI28" s="370">
        <f t="shared" si="783"/>
        <v>-8.9303733602421789E-2</v>
      </c>
      <c r="KJ28" s="292">
        <f t="shared" si="784"/>
        <v>-569</v>
      </c>
      <c r="KK28" s="370">
        <f t="shared" si="785"/>
        <v>-0.10507848568790397</v>
      </c>
      <c r="KL28" s="292">
        <f t="shared" si="786"/>
        <v>739</v>
      </c>
      <c r="KM28" s="370">
        <f t="shared" si="787"/>
        <v>0.1524969046636401</v>
      </c>
      <c r="KN28" s="292">
        <f t="shared" si="788"/>
        <v>-466</v>
      </c>
      <c r="KO28" s="370">
        <f t="shared" si="789"/>
        <v>-8.3437779767233655E-2</v>
      </c>
      <c r="KP28" s="292">
        <f t="shared" si="790"/>
        <v>-5119</v>
      </c>
      <c r="KQ28" s="370">
        <f t="shared" si="791"/>
        <v>-1</v>
      </c>
      <c r="KR28" s="292">
        <f t="shared" si="792"/>
        <v>0</v>
      </c>
      <c r="KS28" s="370" t="e">
        <f t="shared" si="793"/>
        <v>#DIV/0!</v>
      </c>
      <c r="KT28" s="292">
        <f t="shared" si="794"/>
        <v>0</v>
      </c>
      <c r="KU28" s="370" t="e">
        <f t="shared" si="795"/>
        <v>#DIV/0!</v>
      </c>
      <c r="KV28" s="292">
        <f t="shared" si="796"/>
        <v>0</v>
      </c>
      <c r="KW28" s="370" t="e">
        <f t="shared" si="797"/>
        <v>#DIV/0!</v>
      </c>
      <c r="KX28" s="292">
        <f t="shared" si="798"/>
        <v>0</v>
      </c>
      <c r="KY28" s="370" t="e">
        <f t="shared" si="799"/>
        <v>#DIV/0!</v>
      </c>
      <c r="KZ28" s="292">
        <f t="shared" si="800"/>
        <v>0</v>
      </c>
      <c r="LA28" s="370" t="e">
        <f t="shared" si="801"/>
        <v>#DIV/0!</v>
      </c>
      <c r="LB28" s="292">
        <f t="shared" si="802"/>
        <v>0</v>
      </c>
      <c r="LC28" s="370" t="e">
        <f t="shared" si="803"/>
        <v>#DIV/0!</v>
      </c>
      <c r="LD28" s="187">
        <f t="shared" si="804"/>
        <v>5197</v>
      </c>
      <c r="LE28" s="954">
        <f t="shared" si="805"/>
        <v>5119</v>
      </c>
      <c r="LF28" s="113">
        <f t="shared" si="806"/>
        <v>-78</v>
      </c>
      <c r="LG28" s="100">
        <f t="shared" si="807"/>
        <v>-1.5008658841639407E-2</v>
      </c>
      <c r="LH28" s="614"/>
      <c r="LI28" s="614"/>
      <c r="LJ28" s="614"/>
      <c r="LK28" t="str">
        <f t="shared" si="808"/>
        <v>Resolved Tickets</v>
      </c>
      <c r="LL28" s="240" t="e">
        <f>#REF!</f>
        <v>#REF!</v>
      </c>
      <c r="LM28" s="240" t="e">
        <f>#REF!</f>
        <v>#REF!</v>
      </c>
      <c r="LN28" s="240" t="e">
        <f>#REF!</f>
        <v>#REF!</v>
      </c>
      <c r="LO28" s="240" t="e">
        <f>#REF!</f>
        <v>#REF!</v>
      </c>
      <c r="LP28" s="240" t="e">
        <f>#REF!</f>
        <v>#REF!</v>
      </c>
      <c r="LQ28" s="240" t="e">
        <f>#REF!</f>
        <v>#REF!</v>
      </c>
      <c r="LR28" s="240" t="e">
        <f>#REF!</f>
        <v>#REF!</v>
      </c>
      <c r="LS28" s="240" t="e">
        <f>#REF!</f>
        <v>#REF!</v>
      </c>
      <c r="LT28" s="240" t="e">
        <f>#REF!</f>
        <v>#REF!</v>
      </c>
      <c r="LU28" s="240" t="e">
        <f>#REF!</f>
        <v>#REF!</v>
      </c>
      <c r="LV28" s="240" t="e">
        <f>#REF!</f>
        <v>#REF!</v>
      </c>
      <c r="LW28" s="241">
        <f t="shared" si="809"/>
        <v>6665</v>
      </c>
      <c r="LX28" s="241">
        <f t="shared" si="810"/>
        <v>7045</v>
      </c>
      <c r="LY28" s="241">
        <f t="shared" si="811"/>
        <v>5368</v>
      </c>
      <c r="LZ28" s="241">
        <f t="shared" si="812"/>
        <v>8782</v>
      </c>
      <c r="MA28" s="241">
        <f t="shared" si="813"/>
        <v>6403</v>
      </c>
      <c r="MB28" s="241">
        <f t="shared" si="814"/>
        <v>5780</v>
      </c>
      <c r="MC28" s="241">
        <f t="shared" si="815"/>
        <v>7404</v>
      </c>
      <c r="MD28" s="241">
        <f t="shared" si="816"/>
        <v>7046</v>
      </c>
      <c r="ME28" s="241">
        <f t="shared" si="817"/>
        <v>6225</v>
      </c>
      <c r="MF28" s="241">
        <f t="shared" si="818"/>
        <v>6705</v>
      </c>
      <c r="MG28" s="241">
        <f t="shared" si="819"/>
        <v>8219</v>
      </c>
      <c r="MH28" s="241">
        <f t="shared" si="820"/>
        <v>6580</v>
      </c>
      <c r="MI28" s="241">
        <f t="shared" si="821"/>
        <v>7272</v>
      </c>
      <c r="MJ28" s="241">
        <f t="shared" si="822"/>
        <v>7055</v>
      </c>
      <c r="MK28" s="241">
        <f t="shared" si="823"/>
        <v>7510</v>
      </c>
      <c r="ML28" s="241">
        <f t="shared" si="824"/>
        <v>13671</v>
      </c>
      <c r="MM28" s="241">
        <f t="shared" si="825"/>
        <v>9009</v>
      </c>
      <c r="MN28" s="241">
        <f t="shared" si="826"/>
        <v>7670</v>
      </c>
      <c r="MO28" s="241">
        <f t="shared" si="827"/>
        <v>8415</v>
      </c>
      <c r="MP28" s="241">
        <f t="shared" si="828"/>
        <v>6900</v>
      </c>
      <c r="MQ28" s="241">
        <f t="shared" si="829"/>
        <v>6739</v>
      </c>
      <c r="MR28" s="241">
        <f t="shared" si="830"/>
        <v>6854</v>
      </c>
      <c r="MS28" s="241">
        <f t="shared" si="831"/>
        <v>6674</v>
      </c>
      <c r="MT28" s="241">
        <f t="shared" si="832"/>
        <v>7122</v>
      </c>
      <c r="MU28" s="699">
        <f t="shared" si="833"/>
        <v>7455</v>
      </c>
      <c r="MV28" s="699">
        <f t="shared" si="834"/>
        <v>6985</v>
      </c>
      <c r="MW28" s="699">
        <f t="shared" si="835"/>
        <v>7516</v>
      </c>
      <c r="MX28" s="699">
        <f t="shared" si="836"/>
        <v>13016</v>
      </c>
      <c r="MY28" s="699">
        <f t="shared" si="837"/>
        <v>7642</v>
      </c>
      <c r="MZ28" s="699">
        <f t="shared" si="838"/>
        <v>7649</v>
      </c>
      <c r="NA28" s="699">
        <f t="shared" si="839"/>
        <v>8808</v>
      </c>
      <c r="NB28" s="699">
        <f t="shared" si="840"/>
        <v>7277</v>
      </c>
      <c r="NC28" s="699">
        <f t="shared" si="841"/>
        <v>8213</v>
      </c>
      <c r="ND28" s="699">
        <f t="shared" si="842"/>
        <v>8465</v>
      </c>
      <c r="NE28" s="699">
        <f t="shared" si="843"/>
        <v>6775</v>
      </c>
      <c r="NF28" s="699">
        <f t="shared" si="844"/>
        <v>7303</v>
      </c>
      <c r="NG28" s="802">
        <f t="shared" si="845"/>
        <v>7717</v>
      </c>
      <c r="NH28" s="802">
        <f t="shared" si="846"/>
        <v>6918</v>
      </c>
      <c r="NI28" s="802">
        <f t="shared" si="847"/>
        <v>6785</v>
      </c>
      <c r="NJ28" s="802">
        <f t="shared" si="848"/>
        <v>7262</v>
      </c>
      <c r="NK28" s="802">
        <f t="shared" si="849"/>
        <v>6709</v>
      </c>
      <c r="NL28" s="802">
        <f t="shared" si="850"/>
        <v>7615</v>
      </c>
      <c r="NM28" s="802">
        <f t="shared" si="851"/>
        <v>6893</v>
      </c>
      <c r="NN28" s="802">
        <f t="shared" si="852"/>
        <v>7391</v>
      </c>
      <c r="NO28" s="802">
        <f t="shared" si="853"/>
        <v>7458</v>
      </c>
      <c r="NP28" s="802">
        <f t="shared" si="854"/>
        <v>6601</v>
      </c>
      <c r="NQ28" s="802">
        <f t="shared" si="855"/>
        <v>6025</v>
      </c>
      <c r="NR28" s="802">
        <f t="shared" si="856"/>
        <v>6576</v>
      </c>
      <c r="NS28" s="855">
        <f t="shared" si="857"/>
        <v>6722</v>
      </c>
      <c r="NT28" s="855">
        <f t="shared" si="858"/>
        <v>6969</v>
      </c>
      <c r="NU28" s="855">
        <f t="shared" si="859"/>
        <v>6475</v>
      </c>
      <c r="NV28" s="855">
        <f t="shared" si="860"/>
        <v>7223</v>
      </c>
      <c r="NW28" s="855">
        <f t="shared" si="861"/>
        <v>6070</v>
      </c>
      <c r="NX28" s="855">
        <f t="shared" si="862"/>
        <v>6096</v>
      </c>
      <c r="NY28" s="855">
        <f t="shared" si="863"/>
        <v>6916</v>
      </c>
      <c r="NZ28" s="855">
        <f t="shared" si="864"/>
        <v>6676</v>
      </c>
      <c r="OA28" s="855">
        <f t="shared" si="865"/>
        <v>6367</v>
      </c>
      <c r="OB28" s="855">
        <f t="shared" si="866"/>
        <v>5325</v>
      </c>
      <c r="OC28" s="855">
        <f t="shared" si="867"/>
        <v>5874</v>
      </c>
      <c r="OD28" s="855">
        <f t="shared" si="868"/>
        <v>5592</v>
      </c>
      <c r="OE28" s="1042">
        <f t="shared" si="869"/>
        <v>5310</v>
      </c>
      <c r="OF28" s="1042">
        <f t="shared" si="870"/>
        <v>6078</v>
      </c>
      <c r="OG28" s="1042">
        <f t="shared" si="871"/>
        <v>4986</v>
      </c>
      <c r="OH28" s="1042">
        <f t="shared" si="872"/>
        <v>5662</v>
      </c>
      <c r="OI28" s="1042">
        <f t="shared" si="873"/>
        <v>4980</v>
      </c>
      <c r="OJ28" s="1042">
        <f t="shared" si="874"/>
        <v>4919</v>
      </c>
      <c r="OK28" s="1042">
        <f t="shared" si="875"/>
        <v>6747</v>
      </c>
      <c r="OL28" s="1042">
        <f t="shared" si="876"/>
        <v>6436</v>
      </c>
      <c r="OM28" s="1042">
        <f t="shared" si="877"/>
        <v>6049</v>
      </c>
      <c r="ON28" s="1042">
        <f t="shared" si="878"/>
        <v>6088</v>
      </c>
      <c r="OO28" s="1042">
        <f t="shared" si="879"/>
        <v>5405</v>
      </c>
      <c r="OP28" s="1042">
        <f t="shared" si="880"/>
        <v>6567</v>
      </c>
      <c r="OQ28" s="1064">
        <f t="shared" si="881"/>
        <v>5889</v>
      </c>
      <c r="OR28" s="1064">
        <f t="shared" si="882"/>
        <v>6081</v>
      </c>
      <c r="OS28" s="1064">
        <f t="shared" si="883"/>
        <v>4574</v>
      </c>
      <c r="OT28" s="1064">
        <f t="shared" si="884"/>
        <v>6634</v>
      </c>
      <c r="OU28" s="1064">
        <f t="shared" si="885"/>
        <v>5197</v>
      </c>
      <c r="OV28" s="1064">
        <f t="shared" si="886"/>
        <v>4962</v>
      </c>
      <c r="OW28" s="1064">
        <f t="shared" si="887"/>
        <v>7149</v>
      </c>
      <c r="OX28" s="1064">
        <f t="shared" si="888"/>
        <v>6539</v>
      </c>
      <c r="OY28" s="1064">
        <f t="shared" si="889"/>
        <v>6524</v>
      </c>
      <c r="OZ28" s="1064">
        <f t="shared" si="890"/>
        <v>6047</v>
      </c>
      <c r="PA28" s="1064">
        <f t="shared" si="891"/>
        <v>5811</v>
      </c>
      <c r="PB28" s="1064">
        <f t="shared" si="892"/>
        <v>5664</v>
      </c>
      <c r="PC28" s="1122">
        <f t="shared" si="893"/>
        <v>5946</v>
      </c>
      <c r="PD28" s="1122">
        <f t="shared" si="894"/>
        <v>5415</v>
      </c>
      <c r="PE28" s="1122">
        <f t="shared" si="894"/>
        <v>4846</v>
      </c>
      <c r="PF28" s="1122">
        <f t="shared" si="894"/>
        <v>5585</v>
      </c>
      <c r="PG28" s="1122">
        <f t="shared" si="894"/>
        <v>5119</v>
      </c>
      <c r="PH28" s="1122">
        <f t="shared" si="894"/>
        <v>0</v>
      </c>
      <c r="PI28" s="1122">
        <f t="shared" si="894"/>
        <v>0</v>
      </c>
      <c r="PJ28" s="1122">
        <f t="shared" si="894"/>
        <v>0</v>
      </c>
      <c r="PK28" s="1122">
        <f t="shared" si="894"/>
        <v>0</v>
      </c>
      <c r="PL28" s="1122">
        <f t="shared" si="894"/>
        <v>0</v>
      </c>
      <c r="PM28" s="1122">
        <f t="shared" si="894"/>
        <v>0</v>
      </c>
      <c r="PN28" s="1122">
        <f t="shared" si="894"/>
        <v>0</v>
      </c>
    </row>
    <row r="29" spans="1:430" x14ac:dyDescent="0.25">
      <c r="A29" s="677"/>
      <c r="B29" s="50">
        <v>3.3</v>
      </c>
      <c r="E29" s="1190" t="s">
        <v>44</v>
      </c>
      <c r="F29" s="1190"/>
      <c r="G29" s="1191"/>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87"/>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91"/>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599"/>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07"/>
        <v>3.1583333333333328</v>
      </c>
      <c r="CN29" s="192">
        <v>2.6</v>
      </c>
      <c r="CO29" s="153">
        <v>2.1</v>
      </c>
      <c r="CP29" s="74">
        <v>3.5</v>
      </c>
      <c r="CQ29" s="153">
        <v>1.9</v>
      </c>
      <c r="CR29" s="74">
        <v>2.6</v>
      </c>
      <c r="CS29" s="153">
        <v>4.4000000000000004</v>
      </c>
      <c r="CT29" s="192">
        <v>2.8</v>
      </c>
      <c r="CU29" s="153">
        <v>2.6</v>
      </c>
      <c r="CV29" s="192">
        <v>4.7</v>
      </c>
      <c r="CW29" s="956">
        <v>4</v>
      </c>
      <c r="CX29" s="192">
        <v>3</v>
      </c>
      <c r="CY29" s="153">
        <v>3.2</v>
      </c>
      <c r="CZ29" s="166">
        <v>0</v>
      </c>
      <c r="DA29" s="140">
        <f t="shared" si="615"/>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23"/>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31"/>
        <v>2.9749999999999996</v>
      </c>
      <c r="ED29" s="192">
        <v>1.7</v>
      </c>
      <c r="EE29" s="153">
        <v>2.2999999999999998</v>
      </c>
      <c r="EF29" s="74">
        <v>1.9</v>
      </c>
      <c r="EG29" s="153">
        <v>2.6</v>
      </c>
      <c r="EH29" s="74">
        <v>2.1</v>
      </c>
      <c r="EI29" s="153"/>
      <c r="EJ29" s="192"/>
      <c r="EK29" s="153"/>
      <c r="EL29" s="192"/>
      <c r="EM29" s="153"/>
      <c r="EN29" s="192"/>
      <c r="EO29" s="153"/>
      <c r="EP29" s="166">
        <v>0</v>
      </c>
      <c r="EQ29" s="140">
        <f t="shared" si="636"/>
        <v>2.12</v>
      </c>
      <c r="ER29" s="595">
        <f t="shared" si="637"/>
        <v>9.9999999999999867E-2</v>
      </c>
      <c r="ES29" s="367">
        <f t="shared" si="638"/>
        <v>5.5555555555555483E-2</v>
      </c>
      <c r="ET29" s="595">
        <f t="shared" si="639"/>
        <v>-0.39999999999999991</v>
      </c>
      <c r="EU29" s="367">
        <f t="shared" si="640"/>
        <v>-0.21052631578947364</v>
      </c>
      <c r="EV29" s="595">
        <f t="shared" si="641"/>
        <v>0</v>
      </c>
      <c r="EW29" s="367">
        <f t="shared" si="642"/>
        <v>0</v>
      </c>
      <c r="EX29" s="595">
        <f t="shared" si="643"/>
        <v>-0.10000000000000009</v>
      </c>
      <c r="EY29" s="367">
        <f t="shared" si="644"/>
        <v>-6.6666666666666721E-2</v>
      </c>
      <c r="EZ29" s="595">
        <f t="shared" si="645"/>
        <v>0.70000000000000018</v>
      </c>
      <c r="FA29" s="367">
        <f t="shared" si="646"/>
        <v>0.50000000000000011</v>
      </c>
      <c r="FB29" s="595">
        <f t="shared" si="647"/>
        <v>-0.30000000000000004</v>
      </c>
      <c r="FC29" s="367">
        <f t="shared" si="648"/>
        <v>-0.14285714285714288</v>
      </c>
      <c r="FD29" s="595">
        <f t="shared" si="649"/>
        <v>0.49999999999999978</v>
      </c>
      <c r="FE29" s="367">
        <f t="shared" si="650"/>
        <v>0.27777777777777762</v>
      </c>
      <c r="FF29" s="595">
        <f t="shared" si="651"/>
        <v>0.70000000000000018</v>
      </c>
      <c r="FG29" s="367">
        <f t="shared" si="652"/>
        <v>0.3043478260869566</v>
      </c>
      <c r="FH29" s="595">
        <f t="shared" si="653"/>
        <v>-1.1000000000000001</v>
      </c>
      <c r="FI29" s="367">
        <f t="shared" si="654"/>
        <v>-0.3666666666666667</v>
      </c>
      <c r="FJ29" s="595">
        <f t="shared" si="655"/>
        <v>0.10000000000000009</v>
      </c>
      <c r="FK29" s="100">
        <f t="shared" si="656"/>
        <v>5.2631578947368474E-2</v>
      </c>
      <c r="FL29" s="595">
        <f t="shared" si="657"/>
        <v>-0.37999999999999989</v>
      </c>
      <c r="FM29" s="367">
        <f t="shared" si="658"/>
        <v>-0.18999999999999995</v>
      </c>
      <c r="FN29" s="595">
        <f t="shared" si="659"/>
        <v>7.9999999999999849E-2</v>
      </c>
      <c r="FO29" s="367">
        <f t="shared" si="660"/>
        <v>4.9382716049382616E-2</v>
      </c>
      <c r="FP29" s="595">
        <f t="shared" si="661"/>
        <v>0.50000000000000022</v>
      </c>
      <c r="FQ29" s="367">
        <f t="shared" si="662"/>
        <v>0.29411764705882365</v>
      </c>
      <c r="FR29" s="298">
        <f t="shared" si="663"/>
        <v>0.59999999999999964</v>
      </c>
      <c r="FS29" s="370">
        <f t="shared" si="664"/>
        <v>0.27272727272727254</v>
      </c>
      <c r="FT29" s="298">
        <f t="shared" si="665"/>
        <v>0.30000000000000027</v>
      </c>
      <c r="FU29" s="370">
        <f t="shared" si="666"/>
        <v>0.10714285714285725</v>
      </c>
      <c r="FV29" s="298">
        <f t="shared" si="667"/>
        <v>-1.6</v>
      </c>
      <c r="FW29" s="370">
        <f t="shared" si="668"/>
        <v>-0.5161290322580645</v>
      </c>
      <c r="FX29" s="298">
        <f t="shared" si="669"/>
        <v>3.3</v>
      </c>
      <c r="FY29" s="370">
        <f t="shared" si="670"/>
        <v>2.1999999999999997</v>
      </c>
      <c r="FZ29" s="298">
        <f t="shared" si="671"/>
        <v>-0.29999999999999982</v>
      </c>
      <c r="GA29" s="370">
        <f t="shared" si="672"/>
        <v>-6.2499999999999965E-2</v>
      </c>
      <c r="GB29" s="298">
        <f t="shared" si="673"/>
        <v>-1.9</v>
      </c>
      <c r="GC29" s="370">
        <f t="shared" si="674"/>
        <v>-0.42222222222222222</v>
      </c>
      <c r="GD29" s="298">
        <f t="shared" si="675"/>
        <v>0.29999999999999982</v>
      </c>
      <c r="GE29" s="370">
        <f t="shared" si="676"/>
        <v>0.11538461538461531</v>
      </c>
      <c r="GF29" s="298">
        <f t="shared" si="677"/>
        <v>-0.5</v>
      </c>
      <c r="GG29" s="370">
        <f t="shared" si="678"/>
        <v>-0.17241379310344829</v>
      </c>
      <c r="GH29" s="298">
        <f t="shared" si="679"/>
        <v>-0.39999999999999991</v>
      </c>
      <c r="GI29" s="370">
        <f t="shared" si="680"/>
        <v>-0.16666666666666663</v>
      </c>
      <c r="GJ29" s="298">
        <f t="shared" si="681"/>
        <v>0.10000000000000009</v>
      </c>
      <c r="GK29" s="370">
        <f t="shared" si="682"/>
        <v>5.0000000000000044E-2</v>
      </c>
      <c r="GL29" s="298">
        <f t="shared" si="683"/>
        <v>0</v>
      </c>
      <c r="GM29" s="370">
        <f t="shared" si="684"/>
        <v>0</v>
      </c>
      <c r="GN29" s="298">
        <f t="shared" si="685"/>
        <v>3.4</v>
      </c>
      <c r="GO29" s="370">
        <f t="shared" si="686"/>
        <v>1.6190476190476188</v>
      </c>
      <c r="GP29" s="298">
        <f t="shared" si="687"/>
        <v>-3.2</v>
      </c>
      <c r="GQ29" s="370">
        <f t="shared" si="688"/>
        <v>-0.5818181818181819</v>
      </c>
      <c r="GR29" s="298">
        <f t="shared" si="689"/>
        <v>0.5</v>
      </c>
      <c r="GS29" s="370">
        <f t="shared" si="690"/>
        <v>0.21739130434782611</v>
      </c>
      <c r="GT29" s="298">
        <f t="shared" si="691"/>
        <v>-0.19999999999999973</v>
      </c>
      <c r="GU29" s="370">
        <f t="shared" si="692"/>
        <v>-7.1428571428571341E-2</v>
      </c>
      <c r="GV29" s="298">
        <f t="shared" si="693"/>
        <v>0.10000000000000009</v>
      </c>
      <c r="GW29" s="370">
        <f t="shared" si="694"/>
        <v>3.8461538461538491E-2</v>
      </c>
      <c r="GX29" s="298">
        <f t="shared" si="695"/>
        <v>0.29999999999999982</v>
      </c>
      <c r="GY29" s="370">
        <f t="shared" si="696"/>
        <v>0.11111111111111104</v>
      </c>
      <c r="GZ29" s="298">
        <f t="shared" si="697"/>
        <v>-0.20000000000000018</v>
      </c>
      <c r="HA29" s="370">
        <f t="shared" si="698"/>
        <v>-6.6666666666666721E-2</v>
      </c>
      <c r="HB29" s="298">
        <f t="shared" si="699"/>
        <v>0.90000000000000036</v>
      </c>
      <c r="HC29" s="370">
        <f t="shared" si="700"/>
        <v>0.32142857142857156</v>
      </c>
      <c r="HD29" s="298">
        <f t="shared" si="701"/>
        <v>0</v>
      </c>
      <c r="HE29" s="370">
        <f t="shared" si="702"/>
        <v>0</v>
      </c>
      <c r="HF29" s="298">
        <f t="shared" si="703"/>
        <v>-0.70000000000000018</v>
      </c>
      <c r="HG29" s="370">
        <f t="shared" si="704"/>
        <v>-0.18918918918918923</v>
      </c>
      <c r="HH29" s="298">
        <f t="shared" si="705"/>
        <v>-0.10000000000000009</v>
      </c>
      <c r="HI29" s="370">
        <f t="shared" si="706"/>
        <v>-3.3333333333333361E-2</v>
      </c>
      <c r="HJ29" s="298">
        <f t="shared" si="707"/>
        <v>0</v>
      </c>
      <c r="HK29" s="370">
        <f t="shared" si="708"/>
        <v>0</v>
      </c>
      <c r="HL29" s="298">
        <f t="shared" si="709"/>
        <v>-0.29999999999999982</v>
      </c>
      <c r="HM29" s="370">
        <f t="shared" si="710"/>
        <v>-0.10344827586206891</v>
      </c>
      <c r="HN29" s="298">
        <f t="shared" si="711"/>
        <v>-0.5</v>
      </c>
      <c r="HO29" s="370">
        <f t="shared" si="712"/>
        <v>-0.19230769230769229</v>
      </c>
      <c r="HP29" s="298">
        <f t="shared" si="713"/>
        <v>1.4</v>
      </c>
      <c r="HQ29" s="370">
        <f t="shared" si="714"/>
        <v>0.66666666666666663</v>
      </c>
      <c r="HR29" s="298">
        <f t="shared" si="715"/>
        <v>-1.6</v>
      </c>
      <c r="HS29" s="370">
        <f t="shared" si="716"/>
        <v>-0.45714285714285718</v>
      </c>
      <c r="HT29" s="298">
        <f t="shared" si="717"/>
        <v>0.70000000000000018</v>
      </c>
      <c r="HU29" s="370">
        <f t="shared" si="718"/>
        <v>0.36842105263157904</v>
      </c>
      <c r="HV29" s="298">
        <f t="shared" si="719"/>
        <v>1.8000000000000003</v>
      </c>
      <c r="HW29" s="370">
        <f t="shared" si="720"/>
        <v>0.6923076923076924</v>
      </c>
      <c r="HX29" s="298">
        <f t="shared" si="721"/>
        <v>-1.6000000000000005</v>
      </c>
      <c r="HY29" s="370">
        <f t="shared" si="722"/>
        <v>-0.3636363636363637</v>
      </c>
      <c r="HZ29" s="298">
        <f t="shared" si="723"/>
        <v>-0.19999999999999973</v>
      </c>
      <c r="IA29" s="370">
        <f t="shared" si="724"/>
        <v>-7.1428571428571341E-2</v>
      </c>
      <c r="IB29" s="298">
        <f t="shared" si="725"/>
        <v>2.1</v>
      </c>
      <c r="IC29" s="370">
        <f t="shared" si="726"/>
        <v>0.80769230769230771</v>
      </c>
      <c r="ID29" s="298">
        <f t="shared" si="727"/>
        <v>-0.70000000000000018</v>
      </c>
      <c r="IE29" s="370">
        <f t="shared" si="728"/>
        <v>-0.14893617021276598</v>
      </c>
      <c r="IF29" s="298">
        <f t="shared" si="729"/>
        <v>-1</v>
      </c>
      <c r="IG29" s="370">
        <f t="shared" si="730"/>
        <v>-0.25</v>
      </c>
      <c r="IH29" s="298">
        <f t="shared" si="731"/>
        <v>0.20000000000000018</v>
      </c>
      <c r="II29" s="370">
        <f t="shared" si="732"/>
        <v>6.6666666666666721E-2</v>
      </c>
      <c r="IJ29" s="298">
        <f t="shared" si="733"/>
        <v>-0.90000000000000036</v>
      </c>
      <c r="IK29" s="370">
        <f t="shared" si="734"/>
        <v>-0.28125000000000011</v>
      </c>
      <c r="IL29" s="298">
        <f t="shared" si="735"/>
        <v>0.80000000000000027</v>
      </c>
      <c r="IM29" s="370">
        <f t="shared" si="736"/>
        <v>0.3478260869565219</v>
      </c>
      <c r="IN29" s="298">
        <f t="shared" si="737"/>
        <v>0.79999999999999982</v>
      </c>
      <c r="IO29" s="370">
        <f t="shared" si="738"/>
        <v>0.20512820512820509</v>
      </c>
      <c r="IP29" s="298">
        <f t="shared" si="739"/>
        <v>-0.69999999999999973</v>
      </c>
      <c r="IQ29" s="370">
        <f t="shared" si="740"/>
        <v>-0.17948717948717943</v>
      </c>
      <c r="IR29" s="298">
        <f t="shared" si="741"/>
        <v>1.2000000000000002</v>
      </c>
      <c r="IS29" s="370">
        <f t="shared" si="742"/>
        <v>0.31929046563192914</v>
      </c>
      <c r="IT29" s="298">
        <f t="shared" si="743"/>
        <v>12.6</v>
      </c>
      <c r="IU29" s="370">
        <f t="shared" si="744"/>
        <v>2.8636363636363633</v>
      </c>
      <c r="IV29" s="298">
        <f t="shared" si="745"/>
        <v>-14.1</v>
      </c>
      <c r="IW29" s="370">
        <f t="shared" si="746"/>
        <v>-0.82941176470588229</v>
      </c>
      <c r="IX29" s="298">
        <f t="shared" si="747"/>
        <v>-1.2999999999999998</v>
      </c>
      <c r="IY29" s="370">
        <f t="shared" si="748"/>
        <v>-0.44827586206896547</v>
      </c>
      <c r="IZ29" s="298">
        <f t="shared" si="749"/>
        <v>0.19999999999999996</v>
      </c>
      <c r="JA29" s="370">
        <f t="shared" si="750"/>
        <v>0.12499999999999997</v>
      </c>
      <c r="JB29" s="298">
        <f t="shared" si="751"/>
        <v>0.19999999999999996</v>
      </c>
      <c r="JC29" s="370">
        <f t="shared" si="752"/>
        <v>0.11111111111111108</v>
      </c>
      <c r="JD29" s="298">
        <f t="shared" si="753"/>
        <v>-0.39999999999999991</v>
      </c>
      <c r="JE29" s="370">
        <f t="shared" si="754"/>
        <v>-0.19999999999999996</v>
      </c>
      <c r="JF29" s="298">
        <f t="shared" si="755"/>
        <v>-0.30000000000000004</v>
      </c>
      <c r="JG29" s="370">
        <f t="shared" si="756"/>
        <v>-0.18750000000000003</v>
      </c>
      <c r="JH29" s="298">
        <f t="shared" si="757"/>
        <v>0.59999999999999987</v>
      </c>
      <c r="JI29" s="370">
        <f t="shared" si="758"/>
        <v>0.4615384615384614</v>
      </c>
      <c r="JJ29" s="298">
        <f t="shared" si="759"/>
        <v>4</v>
      </c>
      <c r="JK29" s="370">
        <f t="shared" si="760"/>
        <v>2.1052631578947367</v>
      </c>
      <c r="JL29" s="298">
        <f t="shared" si="761"/>
        <v>-0.90000000000000036</v>
      </c>
      <c r="JM29" s="370">
        <f t="shared" si="762"/>
        <v>-0.15254237288135597</v>
      </c>
      <c r="JN29" s="298">
        <f t="shared" si="763"/>
        <v>-1</v>
      </c>
      <c r="JO29" s="370">
        <f t="shared" si="764"/>
        <v>-0.2</v>
      </c>
      <c r="JP29" s="298">
        <f t="shared" si="765"/>
        <v>9.9999999999999645E-2</v>
      </c>
      <c r="JQ29" s="370">
        <f t="shared" si="766"/>
        <v>2.4999999999999911E-2</v>
      </c>
      <c r="JR29" s="298">
        <f t="shared" si="767"/>
        <v>-1.6999999999999997</v>
      </c>
      <c r="JS29" s="370">
        <f t="shared" si="768"/>
        <v>-0.41463414634146339</v>
      </c>
      <c r="JT29" s="298">
        <f t="shared" si="769"/>
        <v>-0.79999999999999982</v>
      </c>
      <c r="JU29" s="370">
        <f t="shared" si="770"/>
        <v>-0.33333333333333326</v>
      </c>
      <c r="JV29" s="298">
        <f t="shared" si="771"/>
        <v>0.39999999999999991</v>
      </c>
      <c r="JW29" s="370">
        <f t="shared" si="772"/>
        <v>0.24999999999999994</v>
      </c>
      <c r="JX29" s="298">
        <f t="shared" si="773"/>
        <v>0.20000000000000018</v>
      </c>
      <c r="JY29" s="370">
        <f t="shared" si="774"/>
        <v>0.10000000000000009</v>
      </c>
      <c r="JZ29" s="298">
        <f t="shared" si="775"/>
        <v>-0.10000000000000009</v>
      </c>
      <c r="KA29" s="370">
        <f t="shared" si="776"/>
        <v>-4.5454545454545491E-2</v>
      </c>
      <c r="KB29" s="298">
        <f t="shared" si="777"/>
        <v>0.5</v>
      </c>
      <c r="KC29" s="370">
        <f t="shared" si="778"/>
        <v>0.23809523809523808</v>
      </c>
      <c r="KD29" s="298">
        <f t="shared" si="779"/>
        <v>-0.70000000000000018</v>
      </c>
      <c r="KE29" s="370">
        <f t="shared" si="780"/>
        <v>-0.26923076923076927</v>
      </c>
      <c r="KF29" s="298">
        <f t="shared" si="583"/>
        <v>-0.19999999999999996</v>
      </c>
      <c r="KG29" s="375">
        <f t="shared" si="781"/>
        <v>-0.10526315789473682</v>
      </c>
      <c r="KH29" s="298">
        <f t="shared" si="782"/>
        <v>0.59999999999999987</v>
      </c>
      <c r="KI29" s="370">
        <f t="shared" si="783"/>
        <v>0.35294117647058815</v>
      </c>
      <c r="KJ29" s="298">
        <f t="shared" si="784"/>
        <v>-0.39999999999999991</v>
      </c>
      <c r="KK29" s="370">
        <f t="shared" si="785"/>
        <v>-0.17391304347826084</v>
      </c>
      <c r="KL29" s="298">
        <f t="shared" si="786"/>
        <v>0.70000000000000018</v>
      </c>
      <c r="KM29" s="370">
        <f t="shared" si="787"/>
        <v>0.36842105263157904</v>
      </c>
      <c r="KN29" s="298">
        <f t="shared" si="788"/>
        <v>-0.5</v>
      </c>
      <c r="KO29" s="370">
        <f t="shared" si="789"/>
        <v>-0.19230769230769229</v>
      </c>
      <c r="KP29" s="298">
        <f t="shared" si="790"/>
        <v>-2.1</v>
      </c>
      <c r="KQ29" s="370">
        <f t="shared" si="791"/>
        <v>-1</v>
      </c>
      <c r="KR29" s="298">
        <f t="shared" si="792"/>
        <v>0</v>
      </c>
      <c r="KS29" s="370" t="e">
        <f t="shared" si="793"/>
        <v>#DIV/0!</v>
      </c>
      <c r="KT29" s="298">
        <f t="shared" si="794"/>
        <v>0</v>
      </c>
      <c r="KU29" s="370" t="e">
        <f t="shared" si="795"/>
        <v>#DIV/0!</v>
      </c>
      <c r="KV29" s="298">
        <f t="shared" si="796"/>
        <v>0</v>
      </c>
      <c r="KW29" s="370" t="e">
        <f t="shared" si="797"/>
        <v>#DIV/0!</v>
      </c>
      <c r="KX29" s="298">
        <f t="shared" si="798"/>
        <v>0</v>
      </c>
      <c r="KY29" s="370" t="e">
        <f t="shared" si="799"/>
        <v>#DIV/0!</v>
      </c>
      <c r="KZ29" s="298">
        <f t="shared" si="800"/>
        <v>0</v>
      </c>
      <c r="LA29" s="370" t="e">
        <f t="shared" si="801"/>
        <v>#DIV/0!</v>
      </c>
      <c r="LB29" s="298">
        <f t="shared" si="802"/>
        <v>0</v>
      </c>
      <c r="LC29" s="370" t="e">
        <f t="shared" si="803"/>
        <v>#DIV/0!</v>
      </c>
      <c r="LD29" s="192">
        <f t="shared" si="804"/>
        <v>4.0999999999999996</v>
      </c>
      <c r="LE29" s="956">
        <f t="shared" si="805"/>
        <v>2.1</v>
      </c>
      <c r="LF29" s="595">
        <f t="shared" si="806"/>
        <v>-1.9999999999999996</v>
      </c>
      <c r="LG29" s="100">
        <f t="shared" si="807"/>
        <v>-0.48780487804878042</v>
      </c>
      <c r="LH29" s="614"/>
      <c r="LI29" s="614"/>
      <c r="LJ29" s="614"/>
      <c r="LK29" t="str">
        <f t="shared" si="808"/>
        <v>Average Time to Resolve (Days)</v>
      </c>
      <c r="LL29" s="250" t="e">
        <f>#REF!</f>
        <v>#REF!</v>
      </c>
      <c r="LM29" s="250" t="e">
        <f>#REF!</f>
        <v>#REF!</v>
      </c>
      <c r="LN29" s="250" t="e">
        <f>#REF!</f>
        <v>#REF!</v>
      </c>
      <c r="LO29" s="250" t="e">
        <f>#REF!</f>
        <v>#REF!</v>
      </c>
      <c r="LP29" s="250" t="e">
        <f>#REF!</f>
        <v>#REF!</v>
      </c>
      <c r="LQ29" s="250" t="e">
        <f>#REF!</f>
        <v>#REF!</v>
      </c>
      <c r="LR29" s="250" t="e">
        <f>#REF!</f>
        <v>#REF!</v>
      </c>
      <c r="LS29" s="250" t="e">
        <f>#REF!</f>
        <v>#REF!</v>
      </c>
      <c r="LT29" s="250" t="e">
        <f>#REF!</f>
        <v>#REF!</v>
      </c>
      <c r="LU29" s="250" t="e">
        <f>#REF!</f>
        <v>#REF!</v>
      </c>
      <c r="LV29" s="250" t="e">
        <f>#REF!</f>
        <v>#REF!</v>
      </c>
      <c r="LW29" s="251">
        <f t="shared" si="809"/>
        <v>1.8</v>
      </c>
      <c r="LX29" s="251">
        <f t="shared" si="810"/>
        <v>2.1</v>
      </c>
      <c r="LY29" s="251">
        <f t="shared" si="811"/>
        <v>2</v>
      </c>
      <c r="LZ29" s="251">
        <f t="shared" si="812"/>
        <v>1.4</v>
      </c>
      <c r="MA29" s="251">
        <f t="shared" si="813"/>
        <v>2.2999999999999998</v>
      </c>
      <c r="MB29" s="251">
        <f t="shared" si="814"/>
        <v>2.4</v>
      </c>
      <c r="MC29" s="251">
        <f t="shared" si="815"/>
        <v>2.2000000000000002</v>
      </c>
      <c r="MD29" s="251">
        <f t="shared" si="816"/>
        <v>1.8</v>
      </c>
      <c r="ME29" s="251">
        <f t="shared" si="817"/>
        <v>1.8</v>
      </c>
      <c r="MF29" s="251">
        <f t="shared" si="818"/>
        <v>1.8</v>
      </c>
      <c r="MG29" s="251">
        <f t="shared" si="819"/>
        <v>1.5</v>
      </c>
      <c r="MH29" s="251">
        <f t="shared" si="820"/>
        <v>1.8</v>
      </c>
      <c r="MI29" s="251">
        <f t="shared" si="821"/>
        <v>1.9</v>
      </c>
      <c r="MJ29" s="251">
        <f t="shared" si="822"/>
        <v>1.5</v>
      </c>
      <c r="MK29" s="251">
        <f t="shared" si="823"/>
        <v>1.5</v>
      </c>
      <c r="ML29" s="251">
        <f t="shared" si="824"/>
        <v>1.4</v>
      </c>
      <c r="MM29" s="251">
        <f t="shared" si="825"/>
        <v>2.1</v>
      </c>
      <c r="MN29" s="251">
        <f t="shared" si="826"/>
        <v>1.8</v>
      </c>
      <c r="MO29" s="251">
        <f t="shared" si="827"/>
        <v>2.2999999999999998</v>
      </c>
      <c r="MP29" s="251">
        <f t="shared" si="828"/>
        <v>3</v>
      </c>
      <c r="MQ29" s="251">
        <f t="shared" si="829"/>
        <v>1.9</v>
      </c>
      <c r="MR29" s="251">
        <f t="shared" si="830"/>
        <v>2</v>
      </c>
      <c r="MS29" s="251">
        <f t="shared" si="831"/>
        <v>1.62</v>
      </c>
      <c r="MT29" s="251">
        <f t="shared" si="832"/>
        <v>1.7</v>
      </c>
      <c r="MU29" s="704">
        <f t="shared" si="833"/>
        <v>2.2000000000000002</v>
      </c>
      <c r="MV29" s="704">
        <f t="shared" si="834"/>
        <v>2.8</v>
      </c>
      <c r="MW29" s="704">
        <f t="shared" si="835"/>
        <v>3.1</v>
      </c>
      <c r="MX29" s="704">
        <f t="shared" si="836"/>
        <v>1.5</v>
      </c>
      <c r="MY29" s="704">
        <f t="shared" si="837"/>
        <v>4.8</v>
      </c>
      <c r="MZ29" s="704">
        <f t="shared" si="838"/>
        <v>4.5</v>
      </c>
      <c r="NA29" s="704">
        <f t="shared" si="839"/>
        <v>2.6</v>
      </c>
      <c r="NB29" s="704">
        <f t="shared" si="840"/>
        <v>2.9</v>
      </c>
      <c r="NC29" s="704">
        <f t="shared" si="841"/>
        <v>2.4</v>
      </c>
      <c r="ND29" s="704">
        <f t="shared" si="842"/>
        <v>2</v>
      </c>
      <c r="NE29" s="704">
        <f t="shared" si="843"/>
        <v>2.1</v>
      </c>
      <c r="NF29" s="704">
        <f t="shared" si="844"/>
        <v>2.1</v>
      </c>
      <c r="NG29" s="807">
        <f t="shared" si="845"/>
        <v>5.5</v>
      </c>
      <c r="NH29" s="807">
        <f t="shared" si="846"/>
        <v>2.2999999999999998</v>
      </c>
      <c r="NI29" s="807">
        <f t="shared" si="847"/>
        <v>2.8</v>
      </c>
      <c r="NJ29" s="807">
        <f t="shared" si="848"/>
        <v>2.6</v>
      </c>
      <c r="NK29" s="807">
        <f t="shared" si="849"/>
        <v>2.7</v>
      </c>
      <c r="NL29" s="807">
        <f t="shared" si="850"/>
        <v>3</v>
      </c>
      <c r="NM29" s="807">
        <f t="shared" si="851"/>
        <v>2.8</v>
      </c>
      <c r="NN29" s="807">
        <f t="shared" si="852"/>
        <v>3.7</v>
      </c>
      <c r="NO29" s="807">
        <f t="shared" si="853"/>
        <v>3.7</v>
      </c>
      <c r="NP29" s="807">
        <f t="shared" si="854"/>
        <v>3</v>
      </c>
      <c r="NQ29" s="807">
        <f t="shared" si="855"/>
        <v>2.9</v>
      </c>
      <c r="NR29" s="807">
        <f t="shared" si="856"/>
        <v>2.9</v>
      </c>
      <c r="NS29" s="860">
        <f t="shared" si="857"/>
        <v>2.6</v>
      </c>
      <c r="NT29" s="860">
        <f t="shared" si="858"/>
        <v>2.1</v>
      </c>
      <c r="NU29" s="860">
        <f t="shared" si="859"/>
        <v>3.5</v>
      </c>
      <c r="NV29" s="860">
        <f t="shared" si="860"/>
        <v>1.9</v>
      </c>
      <c r="NW29" s="860">
        <f t="shared" si="861"/>
        <v>2.6</v>
      </c>
      <c r="NX29" s="860">
        <f t="shared" si="862"/>
        <v>4.4000000000000004</v>
      </c>
      <c r="NY29" s="860">
        <f t="shared" si="863"/>
        <v>2.8</v>
      </c>
      <c r="NZ29" s="860">
        <f t="shared" si="864"/>
        <v>2.6</v>
      </c>
      <c r="OA29" s="860">
        <f t="shared" si="865"/>
        <v>4.7</v>
      </c>
      <c r="OB29" s="860">
        <f t="shared" si="866"/>
        <v>4</v>
      </c>
      <c r="OC29" s="860">
        <f t="shared" si="867"/>
        <v>3</v>
      </c>
      <c r="OD29" s="860">
        <f t="shared" si="868"/>
        <v>3.2</v>
      </c>
      <c r="OE29" s="1047">
        <f t="shared" si="869"/>
        <v>2.2999999999999998</v>
      </c>
      <c r="OF29" s="1047">
        <f t="shared" si="870"/>
        <v>3.1</v>
      </c>
      <c r="OG29" s="1047">
        <f t="shared" si="871"/>
        <v>3.9</v>
      </c>
      <c r="OH29" s="1047">
        <f t="shared" si="872"/>
        <v>3.2</v>
      </c>
      <c r="OI29" s="1047">
        <f t="shared" si="873"/>
        <v>4.4000000000000004</v>
      </c>
      <c r="OJ29" s="1047">
        <f t="shared" si="874"/>
        <v>17</v>
      </c>
      <c r="OK29" s="1047">
        <f t="shared" si="875"/>
        <v>2.9</v>
      </c>
      <c r="OL29" s="1047">
        <f t="shared" si="876"/>
        <v>1.6</v>
      </c>
      <c r="OM29" s="1047">
        <f t="shared" si="877"/>
        <v>1.8</v>
      </c>
      <c r="ON29" s="1047">
        <f t="shared" si="878"/>
        <v>2</v>
      </c>
      <c r="OO29" s="1047">
        <f t="shared" si="879"/>
        <v>1.6</v>
      </c>
      <c r="OP29" s="1047">
        <f t="shared" si="880"/>
        <v>1.3</v>
      </c>
      <c r="OQ29" s="1069">
        <f t="shared" si="881"/>
        <v>1.9</v>
      </c>
      <c r="OR29" s="1069">
        <f t="shared" si="882"/>
        <v>5.9</v>
      </c>
      <c r="OS29" s="1069">
        <f t="shared" si="883"/>
        <v>5</v>
      </c>
      <c r="OT29" s="1069">
        <f t="shared" si="884"/>
        <v>4</v>
      </c>
      <c r="OU29" s="1069">
        <f t="shared" si="885"/>
        <v>4.0999999999999996</v>
      </c>
      <c r="OV29" s="1069">
        <f t="shared" si="886"/>
        <v>2.4</v>
      </c>
      <c r="OW29" s="1069">
        <f t="shared" si="887"/>
        <v>1.6</v>
      </c>
      <c r="OX29" s="1069">
        <f t="shared" si="888"/>
        <v>2</v>
      </c>
      <c r="OY29" s="1069">
        <f t="shared" si="889"/>
        <v>2.2000000000000002</v>
      </c>
      <c r="OZ29" s="1069">
        <f t="shared" si="890"/>
        <v>2.1</v>
      </c>
      <c r="PA29" s="1069">
        <f t="shared" si="891"/>
        <v>2.6</v>
      </c>
      <c r="PB29" s="1069">
        <f t="shared" si="892"/>
        <v>1.9</v>
      </c>
      <c r="PC29" s="1127">
        <f t="shared" si="893"/>
        <v>1.7</v>
      </c>
      <c r="PD29" s="1127">
        <f t="shared" si="894"/>
        <v>2.2999999999999998</v>
      </c>
      <c r="PE29" s="1127">
        <f t="shared" si="894"/>
        <v>1.9</v>
      </c>
      <c r="PF29" s="1127">
        <f t="shared" si="894"/>
        <v>2.6</v>
      </c>
      <c r="PG29" s="1127">
        <f t="shared" si="894"/>
        <v>2.1</v>
      </c>
      <c r="PH29" s="1127">
        <f t="shared" si="894"/>
        <v>0</v>
      </c>
      <c r="PI29" s="1127">
        <f t="shared" si="894"/>
        <v>0</v>
      </c>
      <c r="PJ29" s="1127">
        <f t="shared" si="894"/>
        <v>0</v>
      </c>
      <c r="PK29" s="1127">
        <f t="shared" si="894"/>
        <v>0</v>
      </c>
      <c r="PL29" s="1127">
        <f t="shared" si="894"/>
        <v>0</v>
      </c>
      <c r="PM29" s="1127">
        <f t="shared" si="894"/>
        <v>0</v>
      </c>
      <c r="PN29" s="1127">
        <f t="shared" si="894"/>
        <v>0</v>
      </c>
    </row>
    <row r="30" spans="1:430" ht="15.75" thickBot="1" x14ac:dyDescent="0.3">
      <c r="A30" s="678"/>
      <c r="B30" s="51">
        <v>3.4</v>
      </c>
      <c r="C30" s="3"/>
      <c r="D30" s="3"/>
      <c r="E30" s="1192" t="s">
        <v>45</v>
      </c>
      <c r="F30" s="1192"/>
      <c r="G30" s="1193"/>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87"/>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91"/>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599"/>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07"/>
        <v>1078.25</v>
      </c>
      <c r="CN30" s="193">
        <v>925</v>
      </c>
      <c r="CO30" s="59">
        <v>1135</v>
      </c>
      <c r="CP30" s="14">
        <v>887</v>
      </c>
      <c r="CQ30" s="59">
        <v>1053</v>
      </c>
      <c r="CR30" s="14">
        <v>1095</v>
      </c>
      <c r="CS30" s="59">
        <v>1113</v>
      </c>
      <c r="CT30" s="193">
        <v>1201</v>
      </c>
      <c r="CU30" s="59">
        <v>1165</v>
      </c>
      <c r="CV30" s="193">
        <v>1044</v>
      </c>
      <c r="CW30" s="957">
        <v>985</v>
      </c>
      <c r="CX30" s="193">
        <v>834</v>
      </c>
      <c r="CY30" s="59">
        <v>760</v>
      </c>
      <c r="CZ30" s="122">
        <v>0</v>
      </c>
      <c r="DA30" s="152">
        <f t="shared" si="615"/>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23"/>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31"/>
        <v>392.75</v>
      </c>
      <c r="ED30" s="193">
        <v>308</v>
      </c>
      <c r="EE30" s="59">
        <v>339</v>
      </c>
      <c r="EF30" s="14">
        <v>380</v>
      </c>
      <c r="EG30" s="59">
        <v>371</v>
      </c>
      <c r="EH30" s="14">
        <v>374</v>
      </c>
      <c r="EI30" s="59"/>
      <c r="EJ30" s="193"/>
      <c r="EK30" s="59"/>
      <c r="EL30" s="193"/>
      <c r="EM30" s="59"/>
      <c r="EN30" s="193"/>
      <c r="EO30" s="59"/>
      <c r="EP30" s="122">
        <v>0</v>
      </c>
      <c r="EQ30" s="152">
        <f t="shared" si="636"/>
        <v>354.4</v>
      </c>
      <c r="ER30" s="114">
        <f t="shared" si="637"/>
        <v>-1</v>
      </c>
      <c r="ES30" s="416">
        <f t="shared" si="638"/>
        <v>-2.0242914979757085E-3</v>
      </c>
      <c r="ET30" s="114">
        <f t="shared" si="639"/>
        <v>-30</v>
      </c>
      <c r="EU30" s="416">
        <f t="shared" si="640"/>
        <v>-6.0851926977687626E-2</v>
      </c>
      <c r="EV30" s="114">
        <f t="shared" si="641"/>
        <v>60</v>
      </c>
      <c r="EW30" s="416">
        <f t="shared" si="642"/>
        <v>0.12958963282937366</v>
      </c>
      <c r="EX30" s="114">
        <f t="shared" si="643"/>
        <v>216</v>
      </c>
      <c r="EY30" s="416">
        <f t="shared" si="644"/>
        <v>0.4130019120458891</v>
      </c>
      <c r="EZ30" s="114">
        <f t="shared" si="645"/>
        <v>-167</v>
      </c>
      <c r="FA30" s="416">
        <f t="shared" si="646"/>
        <v>-0.22598105548037889</v>
      </c>
      <c r="FB30" s="114">
        <f t="shared" si="647"/>
        <v>-26</v>
      </c>
      <c r="FC30" s="416">
        <f t="shared" si="648"/>
        <v>-4.5454545454545456E-2</v>
      </c>
      <c r="FD30" s="114">
        <f t="shared" si="649"/>
        <v>59</v>
      </c>
      <c r="FE30" s="416">
        <f t="shared" si="650"/>
        <v>0.10805860805860806</v>
      </c>
      <c r="FF30" s="114">
        <f t="shared" si="651"/>
        <v>-130</v>
      </c>
      <c r="FG30" s="416">
        <f t="shared" si="652"/>
        <v>-0.21487603305785125</v>
      </c>
      <c r="FH30" s="114">
        <f t="shared" si="653"/>
        <v>77</v>
      </c>
      <c r="FI30" s="416">
        <f t="shared" si="654"/>
        <v>0.16210526315789472</v>
      </c>
      <c r="FJ30" s="114">
        <f t="shared" si="655"/>
        <v>-67</v>
      </c>
      <c r="FK30" s="101">
        <f t="shared" si="656"/>
        <v>-0.1213768115942029</v>
      </c>
      <c r="FL30" s="114">
        <f t="shared" si="657"/>
        <v>70</v>
      </c>
      <c r="FM30" s="416">
        <f t="shared" si="658"/>
        <v>0.14432989690721648</v>
      </c>
      <c r="FN30" s="114">
        <f t="shared" si="659"/>
        <v>79</v>
      </c>
      <c r="FO30" s="416">
        <f t="shared" si="660"/>
        <v>0.14234234234234233</v>
      </c>
      <c r="FP30" s="114">
        <f t="shared" si="661"/>
        <v>156</v>
      </c>
      <c r="FQ30" s="416">
        <f t="shared" si="662"/>
        <v>0.24605678233438485</v>
      </c>
      <c r="FR30" s="299">
        <f t="shared" si="663"/>
        <v>7</v>
      </c>
      <c r="FS30" s="371">
        <f t="shared" si="664"/>
        <v>8.8607594936708865E-3</v>
      </c>
      <c r="FT30" s="299">
        <f t="shared" si="665"/>
        <v>-95</v>
      </c>
      <c r="FU30" s="371">
        <f t="shared" si="666"/>
        <v>-0.1191969887076537</v>
      </c>
      <c r="FV30" s="299">
        <f t="shared" si="667"/>
        <v>1238</v>
      </c>
      <c r="FW30" s="371">
        <f t="shared" si="668"/>
        <v>1.7635327635327636</v>
      </c>
      <c r="FX30" s="299">
        <f t="shared" si="669"/>
        <v>-487</v>
      </c>
      <c r="FY30" s="371">
        <f t="shared" si="670"/>
        <v>-0.25103092783505154</v>
      </c>
      <c r="FZ30" s="299">
        <f t="shared" si="671"/>
        <v>-578</v>
      </c>
      <c r="GA30" s="371">
        <f t="shared" si="672"/>
        <v>-0.3977976600137646</v>
      </c>
      <c r="GB30" s="299">
        <f t="shared" si="673"/>
        <v>113</v>
      </c>
      <c r="GC30" s="371">
        <f t="shared" si="674"/>
        <v>0.12914285714285714</v>
      </c>
      <c r="GD30" s="299">
        <f t="shared" si="675"/>
        <v>-72</v>
      </c>
      <c r="GE30" s="371">
        <f t="shared" si="676"/>
        <v>-7.28744939271255E-2</v>
      </c>
      <c r="GF30" s="299">
        <f t="shared" si="677"/>
        <v>-106</v>
      </c>
      <c r="GG30" s="371">
        <f t="shared" si="678"/>
        <v>-0.11572052401746726</v>
      </c>
      <c r="GH30" s="299">
        <f t="shared" si="679"/>
        <v>56</v>
      </c>
      <c r="GI30" s="371">
        <f t="shared" si="680"/>
        <v>6.9135802469135796E-2</v>
      </c>
      <c r="GJ30" s="299">
        <f t="shared" si="681"/>
        <v>-155</v>
      </c>
      <c r="GK30" s="371">
        <f t="shared" si="682"/>
        <v>-0.17898383371824481</v>
      </c>
      <c r="GL30" s="299">
        <f t="shared" si="683"/>
        <v>144</v>
      </c>
      <c r="GM30" s="371">
        <f t="shared" si="684"/>
        <v>0.20253164556962025</v>
      </c>
      <c r="GN30" s="299">
        <f t="shared" si="685"/>
        <v>-117</v>
      </c>
      <c r="GO30" s="371">
        <f t="shared" si="686"/>
        <v>-0.1368421052631579</v>
      </c>
      <c r="GP30" s="299">
        <f t="shared" si="687"/>
        <v>186</v>
      </c>
      <c r="GQ30" s="371">
        <f t="shared" si="688"/>
        <v>0.25203252032520324</v>
      </c>
      <c r="GR30" s="299">
        <f t="shared" si="689"/>
        <v>70</v>
      </c>
      <c r="GS30" s="371">
        <f t="shared" si="690"/>
        <v>7.575757575757576E-2</v>
      </c>
      <c r="GT30" s="299">
        <f t="shared" si="691"/>
        <v>88</v>
      </c>
      <c r="GU30" s="371">
        <f t="shared" si="692"/>
        <v>8.8531187122736416E-2</v>
      </c>
      <c r="GV30" s="299">
        <f t="shared" si="693"/>
        <v>398</v>
      </c>
      <c r="GW30" s="371">
        <f t="shared" si="694"/>
        <v>0.36783733826247689</v>
      </c>
      <c r="GX30" s="299">
        <f t="shared" si="695"/>
        <v>-301</v>
      </c>
      <c r="GY30" s="371">
        <f t="shared" si="696"/>
        <v>-0.20337837837837838</v>
      </c>
      <c r="GZ30" s="299">
        <f t="shared" si="697"/>
        <v>55</v>
      </c>
      <c r="HA30" s="371">
        <f t="shared" si="698"/>
        <v>4.6649703138252757E-2</v>
      </c>
      <c r="HB30" s="299">
        <f t="shared" si="699"/>
        <v>254</v>
      </c>
      <c r="HC30" s="371">
        <f t="shared" si="700"/>
        <v>0.20583468395461912</v>
      </c>
      <c r="HD30" s="299">
        <f t="shared" si="701"/>
        <v>-395</v>
      </c>
      <c r="HE30" s="371">
        <f t="shared" si="702"/>
        <v>-0.26545698924731181</v>
      </c>
      <c r="HF30" s="299">
        <f t="shared" si="703"/>
        <v>-175</v>
      </c>
      <c r="HG30" s="371">
        <f t="shared" si="704"/>
        <v>-0.16010978956999086</v>
      </c>
      <c r="HH30" s="299">
        <f t="shared" si="705"/>
        <v>-15</v>
      </c>
      <c r="HI30" s="371">
        <f t="shared" si="706"/>
        <v>-1.6339869281045753E-2</v>
      </c>
      <c r="HJ30" s="299">
        <f t="shared" si="707"/>
        <v>3</v>
      </c>
      <c r="HK30" s="371">
        <f t="shared" si="708"/>
        <v>3.3222591362126247E-3</v>
      </c>
      <c r="HL30" s="299">
        <f t="shared" si="709"/>
        <v>19</v>
      </c>
      <c r="HM30" s="371">
        <f t="shared" si="710"/>
        <v>2.097130242825607E-2</v>
      </c>
      <c r="HN30" s="299">
        <f t="shared" si="711"/>
        <v>210</v>
      </c>
      <c r="HO30" s="371">
        <f t="shared" si="712"/>
        <v>0.22702702702702704</v>
      </c>
      <c r="HP30" s="299">
        <f t="shared" si="713"/>
        <v>-248</v>
      </c>
      <c r="HQ30" s="371">
        <f t="shared" si="714"/>
        <v>-0.2185022026431718</v>
      </c>
      <c r="HR30" s="299">
        <f t="shared" si="715"/>
        <v>166</v>
      </c>
      <c r="HS30" s="371">
        <f t="shared" si="716"/>
        <v>0.18714768883878241</v>
      </c>
      <c r="HT30" s="299">
        <f t="shared" si="717"/>
        <v>42</v>
      </c>
      <c r="HU30" s="371">
        <f t="shared" si="718"/>
        <v>3.9886039886039885E-2</v>
      </c>
      <c r="HV30" s="299">
        <f t="shared" si="719"/>
        <v>18</v>
      </c>
      <c r="HW30" s="371">
        <f t="shared" si="720"/>
        <v>1.643835616438356E-2</v>
      </c>
      <c r="HX30" s="299">
        <f t="shared" si="721"/>
        <v>88</v>
      </c>
      <c r="HY30" s="371">
        <f t="shared" si="722"/>
        <v>7.9065588499550768E-2</v>
      </c>
      <c r="HZ30" s="299">
        <f t="shared" si="723"/>
        <v>-36</v>
      </c>
      <c r="IA30" s="371">
        <f t="shared" si="724"/>
        <v>-2.9975020815986679E-2</v>
      </c>
      <c r="IB30" s="299">
        <f t="shared" si="725"/>
        <v>-121</v>
      </c>
      <c r="IC30" s="371">
        <f t="shared" si="726"/>
        <v>-0.10386266094420601</v>
      </c>
      <c r="ID30" s="299">
        <f t="shared" si="727"/>
        <v>-59</v>
      </c>
      <c r="IE30" s="371">
        <f t="shared" si="728"/>
        <v>-5.6513409961685822E-2</v>
      </c>
      <c r="IF30" s="299">
        <f t="shared" si="729"/>
        <v>-151</v>
      </c>
      <c r="IG30" s="371">
        <f t="shared" si="730"/>
        <v>-0.1532994923857868</v>
      </c>
      <c r="IH30" s="299">
        <f t="shared" si="731"/>
        <v>-74</v>
      </c>
      <c r="II30" s="371">
        <f t="shared" si="732"/>
        <v>-8.8729016786570747E-2</v>
      </c>
      <c r="IJ30" s="299">
        <f t="shared" si="733"/>
        <v>76</v>
      </c>
      <c r="IK30" s="371">
        <f t="shared" si="734"/>
        <v>0.1</v>
      </c>
      <c r="IL30" s="299">
        <f t="shared" si="735"/>
        <v>23</v>
      </c>
      <c r="IM30" s="371">
        <f t="shared" si="736"/>
        <v>2.751196172248804E-2</v>
      </c>
      <c r="IN30" s="299">
        <f t="shared" si="737"/>
        <v>-44</v>
      </c>
      <c r="IO30" s="371">
        <f t="shared" si="738"/>
        <v>-5.3987730061349694E-2</v>
      </c>
      <c r="IP30" s="299">
        <f t="shared" si="739"/>
        <v>-9</v>
      </c>
      <c r="IQ30" s="371">
        <f t="shared" si="740"/>
        <v>-1.1042944785276074E-2</v>
      </c>
      <c r="IR30" s="299">
        <f t="shared" si="741"/>
        <v>-24</v>
      </c>
      <c r="IS30" s="371">
        <f t="shared" si="742"/>
        <v>-3.9872629101481379E-2</v>
      </c>
      <c r="IT30" s="299">
        <f t="shared" si="743"/>
        <v>-285</v>
      </c>
      <c r="IU30" s="371">
        <f t="shared" si="744"/>
        <v>-0.36445012787723785</v>
      </c>
      <c r="IV30" s="299">
        <f t="shared" si="745"/>
        <v>8</v>
      </c>
      <c r="IW30" s="371">
        <f t="shared" si="746"/>
        <v>1.6096579476861168E-2</v>
      </c>
      <c r="IX30" s="299">
        <f t="shared" si="747"/>
        <v>-80</v>
      </c>
      <c r="IY30" s="371">
        <f t="shared" si="748"/>
        <v>-0.15841584158415842</v>
      </c>
      <c r="IZ30" s="299">
        <f t="shared" si="749"/>
        <v>-7</v>
      </c>
      <c r="JA30" s="371">
        <f t="shared" si="750"/>
        <v>-1.6470588235294119E-2</v>
      </c>
      <c r="JB30" s="299">
        <f t="shared" si="751"/>
        <v>-23</v>
      </c>
      <c r="JC30" s="371">
        <f t="shared" si="752"/>
        <v>-5.5023923444976079E-2</v>
      </c>
      <c r="JD30" s="299">
        <f t="shared" si="753"/>
        <v>76</v>
      </c>
      <c r="JE30" s="371">
        <f t="shared" si="754"/>
        <v>0.19240506329113924</v>
      </c>
      <c r="JF30" s="299">
        <f t="shared" si="755"/>
        <v>-57</v>
      </c>
      <c r="JG30" s="371">
        <f t="shared" si="756"/>
        <v>-0.12101910828025478</v>
      </c>
      <c r="JH30" s="299">
        <f t="shared" si="757"/>
        <v>21</v>
      </c>
      <c r="JI30" s="371">
        <f t="shared" si="758"/>
        <v>5.0724637681159424E-2</v>
      </c>
      <c r="JJ30" s="299">
        <f t="shared" si="759"/>
        <v>-44</v>
      </c>
      <c r="JK30" s="371">
        <f t="shared" si="760"/>
        <v>-0.10114942528735632</v>
      </c>
      <c r="JL30" s="299">
        <f t="shared" si="761"/>
        <v>-32</v>
      </c>
      <c r="JM30" s="371">
        <f t="shared" si="762"/>
        <v>-8.1841432225063945E-2</v>
      </c>
      <c r="JN30" s="299">
        <f t="shared" si="763"/>
        <v>12</v>
      </c>
      <c r="JO30" s="371">
        <f t="shared" si="764"/>
        <v>3.3426183844011144E-2</v>
      </c>
      <c r="JP30" s="299">
        <f t="shared" si="765"/>
        <v>94</v>
      </c>
      <c r="JQ30" s="371">
        <f t="shared" si="766"/>
        <v>0.25336927223719674</v>
      </c>
      <c r="JR30" s="299">
        <f t="shared" si="767"/>
        <v>-70</v>
      </c>
      <c r="JS30" s="371">
        <f t="shared" si="768"/>
        <v>-0.15053763440860216</v>
      </c>
      <c r="JT30" s="299">
        <f t="shared" si="769"/>
        <v>43</v>
      </c>
      <c r="JU30" s="371">
        <f t="shared" si="770"/>
        <v>0.10886075949367088</v>
      </c>
      <c r="JV30" s="299">
        <f t="shared" si="771"/>
        <v>33</v>
      </c>
      <c r="JW30" s="371">
        <f t="shared" si="772"/>
        <v>7.5342465753424653E-2</v>
      </c>
      <c r="JX30" s="299">
        <f t="shared" si="773"/>
        <v>-122</v>
      </c>
      <c r="JY30" s="371">
        <f t="shared" si="774"/>
        <v>-0.25902335456475584</v>
      </c>
      <c r="JZ30" s="299">
        <f t="shared" si="775"/>
        <v>70</v>
      </c>
      <c r="KA30" s="371">
        <f t="shared" si="776"/>
        <v>0.20057306590257878</v>
      </c>
      <c r="KB30" s="299">
        <f t="shared" si="777"/>
        <v>-130</v>
      </c>
      <c r="KC30" s="371">
        <f t="shared" si="778"/>
        <v>-0.31026252983293556</v>
      </c>
      <c r="KD30" s="299">
        <f t="shared" si="779"/>
        <v>42</v>
      </c>
      <c r="KE30" s="371">
        <f t="shared" si="780"/>
        <v>0.1453287197231834</v>
      </c>
      <c r="KF30" s="299">
        <f t="shared" si="583"/>
        <v>-23</v>
      </c>
      <c r="KG30" s="1112">
        <f t="shared" si="781"/>
        <v>-6.9486404833836862E-2</v>
      </c>
      <c r="KH30" s="299">
        <f t="shared" si="782"/>
        <v>31</v>
      </c>
      <c r="KI30" s="371">
        <f t="shared" si="783"/>
        <v>0.10064935064935066</v>
      </c>
      <c r="KJ30" s="299">
        <f t="shared" si="784"/>
        <v>41</v>
      </c>
      <c r="KK30" s="371">
        <f t="shared" si="785"/>
        <v>0.12094395280235988</v>
      </c>
      <c r="KL30" s="299">
        <f t="shared" si="786"/>
        <v>-9</v>
      </c>
      <c r="KM30" s="371">
        <f t="shared" si="787"/>
        <v>-2.368421052631579E-2</v>
      </c>
      <c r="KN30" s="299">
        <f t="shared" si="788"/>
        <v>3</v>
      </c>
      <c r="KO30" s="371">
        <f t="shared" si="789"/>
        <v>8.0862533692722376E-3</v>
      </c>
      <c r="KP30" s="299">
        <f t="shared" si="790"/>
        <v>-374</v>
      </c>
      <c r="KQ30" s="371">
        <f t="shared" si="791"/>
        <v>-1</v>
      </c>
      <c r="KR30" s="299">
        <f t="shared" si="792"/>
        <v>0</v>
      </c>
      <c r="KS30" s="371" t="e">
        <f t="shared" si="793"/>
        <v>#DIV/0!</v>
      </c>
      <c r="KT30" s="299">
        <f t="shared" si="794"/>
        <v>0</v>
      </c>
      <c r="KU30" s="371" t="e">
        <f t="shared" si="795"/>
        <v>#DIV/0!</v>
      </c>
      <c r="KV30" s="299">
        <f t="shared" si="796"/>
        <v>0</v>
      </c>
      <c r="KW30" s="371" t="e">
        <f t="shared" si="797"/>
        <v>#DIV/0!</v>
      </c>
      <c r="KX30" s="299">
        <f t="shared" si="798"/>
        <v>0</v>
      </c>
      <c r="KY30" s="371" t="e">
        <f t="shared" si="799"/>
        <v>#DIV/0!</v>
      </c>
      <c r="KZ30" s="299">
        <f t="shared" si="800"/>
        <v>0</v>
      </c>
      <c r="LA30" s="371" t="e">
        <f t="shared" si="801"/>
        <v>#DIV/0!</v>
      </c>
      <c r="LB30" s="299">
        <f t="shared" si="802"/>
        <v>0</v>
      </c>
      <c r="LC30" s="371" t="e">
        <f t="shared" si="803"/>
        <v>#DIV/0!</v>
      </c>
      <c r="LD30" s="193">
        <f t="shared" si="804"/>
        <v>465</v>
      </c>
      <c r="LE30" s="957">
        <f t="shared" si="805"/>
        <v>374</v>
      </c>
      <c r="LF30" s="114">
        <f t="shared" si="806"/>
        <v>-91</v>
      </c>
      <c r="LG30" s="101">
        <f t="shared" si="807"/>
        <v>-0.19569892473118281</v>
      </c>
      <c r="LH30" s="612"/>
      <c r="LI30" s="612"/>
      <c r="LJ30" s="612"/>
      <c r="LK30" s="769" t="str">
        <f t="shared" si="808"/>
        <v>Open Tickets at Month End</v>
      </c>
      <c r="LL30" s="252" t="e">
        <f>#REF!</f>
        <v>#REF!</v>
      </c>
      <c r="LM30" s="252" t="e">
        <f>#REF!</f>
        <v>#REF!</v>
      </c>
      <c r="LN30" s="252" t="e">
        <f>#REF!</f>
        <v>#REF!</v>
      </c>
      <c r="LO30" s="252" t="e">
        <f>#REF!</f>
        <v>#REF!</v>
      </c>
      <c r="LP30" s="252" t="e">
        <f>#REF!</f>
        <v>#REF!</v>
      </c>
      <c r="LQ30" s="252" t="e">
        <f>#REF!</f>
        <v>#REF!</v>
      </c>
      <c r="LR30" s="252" t="e">
        <f>#REF!</f>
        <v>#REF!</v>
      </c>
      <c r="LS30" s="252" t="e">
        <f>#REF!</f>
        <v>#REF!</v>
      </c>
      <c r="LT30" s="252" t="e">
        <f>#REF!</f>
        <v>#REF!</v>
      </c>
      <c r="LU30" s="252" t="e">
        <f>#REF!</f>
        <v>#REF!</v>
      </c>
      <c r="LV30" s="252" t="e">
        <f>#REF!</f>
        <v>#REF!</v>
      </c>
      <c r="LW30" s="253">
        <f t="shared" si="809"/>
        <v>627</v>
      </c>
      <c r="LX30" s="253">
        <f t="shared" si="810"/>
        <v>547</v>
      </c>
      <c r="LY30" s="253">
        <f t="shared" si="811"/>
        <v>537</v>
      </c>
      <c r="LZ30" s="253">
        <f t="shared" si="812"/>
        <v>866</v>
      </c>
      <c r="MA30" s="253">
        <f t="shared" si="813"/>
        <v>697</v>
      </c>
      <c r="MB30" s="253">
        <f t="shared" si="814"/>
        <v>510</v>
      </c>
      <c r="MC30" s="253">
        <f t="shared" si="815"/>
        <v>589</v>
      </c>
      <c r="MD30" s="253">
        <f t="shared" si="816"/>
        <v>578</v>
      </c>
      <c r="ME30" s="253">
        <f t="shared" si="817"/>
        <v>516</v>
      </c>
      <c r="MF30" s="253">
        <f t="shared" si="818"/>
        <v>506</v>
      </c>
      <c r="MG30" s="253">
        <f t="shared" si="819"/>
        <v>680</v>
      </c>
      <c r="MH30" s="253">
        <f t="shared" si="820"/>
        <v>494</v>
      </c>
      <c r="MI30" s="253">
        <f t="shared" si="821"/>
        <v>493</v>
      </c>
      <c r="MJ30" s="253">
        <f t="shared" si="822"/>
        <v>463</v>
      </c>
      <c r="MK30" s="253">
        <f t="shared" si="823"/>
        <v>523</v>
      </c>
      <c r="ML30" s="253">
        <f t="shared" si="824"/>
        <v>739</v>
      </c>
      <c r="MM30" s="253">
        <f t="shared" si="825"/>
        <v>572</v>
      </c>
      <c r="MN30" s="253">
        <f t="shared" si="826"/>
        <v>546</v>
      </c>
      <c r="MO30" s="253">
        <f t="shared" si="827"/>
        <v>605</v>
      </c>
      <c r="MP30" s="253">
        <f t="shared" si="828"/>
        <v>475</v>
      </c>
      <c r="MQ30" s="253">
        <f t="shared" si="829"/>
        <v>552</v>
      </c>
      <c r="MR30" s="253">
        <f t="shared" si="830"/>
        <v>485</v>
      </c>
      <c r="MS30" s="253">
        <f t="shared" si="831"/>
        <v>555</v>
      </c>
      <c r="MT30" s="253">
        <f t="shared" si="832"/>
        <v>634</v>
      </c>
      <c r="MU30" s="705">
        <f t="shared" si="833"/>
        <v>790</v>
      </c>
      <c r="MV30" s="705">
        <f t="shared" si="834"/>
        <v>797</v>
      </c>
      <c r="MW30" s="705">
        <f t="shared" si="835"/>
        <v>702</v>
      </c>
      <c r="MX30" s="705">
        <f t="shared" si="836"/>
        <v>1940</v>
      </c>
      <c r="MY30" s="705">
        <f t="shared" si="837"/>
        <v>1453</v>
      </c>
      <c r="MZ30" s="705">
        <f t="shared" si="838"/>
        <v>875</v>
      </c>
      <c r="NA30" s="705">
        <f t="shared" si="839"/>
        <v>988</v>
      </c>
      <c r="NB30" s="705">
        <f t="shared" si="840"/>
        <v>916</v>
      </c>
      <c r="NC30" s="705">
        <f t="shared" si="841"/>
        <v>810</v>
      </c>
      <c r="ND30" s="705">
        <f t="shared" si="842"/>
        <v>866</v>
      </c>
      <c r="NE30" s="705">
        <f t="shared" si="843"/>
        <v>711</v>
      </c>
      <c r="NF30" s="705">
        <f t="shared" si="844"/>
        <v>855</v>
      </c>
      <c r="NG30" s="808">
        <f t="shared" si="845"/>
        <v>738</v>
      </c>
      <c r="NH30" s="808">
        <f t="shared" si="846"/>
        <v>924</v>
      </c>
      <c r="NI30" s="808">
        <f t="shared" si="847"/>
        <v>994</v>
      </c>
      <c r="NJ30" s="808">
        <f t="shared" si="848"/>
        <v>1082</v>
      </c>
      <c r="NK30" s="808">
        <f t="shared" si="849"/>
        <v>1480</v>
      </c>
      <c r="NL30" s="808">
        <f t="shared" si="850"/>
        <v>1179</v>
      </c>
      <c r="NM30" s="808">
        <f t="shared" si="851"/>
        <v>1234</v>
      </c>
      <c r="NN30" s="808">
        <f t="shared" si="852"/>
        <v>1488</v>
      </c>
      <c r="NO30" s="808">
        <f t="shared" si="853"/>
        <v>1093</v>
      </c>
      <c r="NP30" s="808">
        <f t="shared" si="854"/>
        <v>918</v>
      </c>
      <c r="NQ30" s="808">
        <f t="shared" si="855"/>
        <v>903</v>
      </c>
      <c r="NR30" s="808">
        <f t="shared" si="856"/>
        <v>906</v>
      </c>
      <c r="NS30" s="861">
        <f t="shared" si="857"/>
        <v>925</v>
      </c>
      <c r="NT30" s="861">
        <f t="shared" si="858"/>
        <v>1135</v>
      </c>
      <c r="NU30" s="861">
        <f t="shared" si="859"/>
        <v>887</v>
      </c>
      <c r="NV30" s="861">
        <f t="shared" si="860"/>
        <v>1053</v>
      </c>
      <c r="NW30" s="861">
        <f t="shared" si="861"/>
        <v>1095</v>
      </c>
      <c r="NX30" s="861">
        <f t="shared" si="862"/>
        <v>1113</v>
      </c>
      <c r="NY30" s="861">
        <f t="shared" si="863"/>
        <v>1201</v>
      </c>
      <c r="NZ30" s="861">
        <f t="shared" si="864"/>
        <v>1165</v>
      </c>
      <c r="OA30" s="861">
        <f t="shared" si="865"/>
        <v>1044</v>
      </c>
      <c r="OB30" s="861">
        <f t="shared" si="866"/>
        <v>985</v>
      </c>
      <c r="OC30" s="861">
        <f t="shared" si="867"/>
        <v>834</v>
      </c>
      <c r="OD30" s="861">
        <f t="shared" si="868"/>
        <v>760</v>
      </c>
      <c r="OE30" s="1048">
        <f t="shared" si="869"/>
        <v>836</v>
      </c>
      <c r="OF30" s="1048">
        <f t="shared" si="870"/>
        <v>859</v>
      </c>
      <c r="OG30" s="1048">
        <f t="shared" si="871"/>
        <v>815</v>
      </c>
      <c r="OH30" s="1048">
        <f t="shared" si="872"/>
        <v>806</v>
      </c>
      <c r="OI30" s="1048">
        <f t="shared" si="873"/>
        <v>782</v>
      </c>
      <c r="OJ30" s="1048">
        <f t="shared" si="874"/>
        <v>497</v>
      </c>
      <c r="OK30" s="1048">
        <f t="shared" si="875"/>
        <v>505</v>
      </c>
      <c r="OL30" s="1048">
        <f t="shared" si="876"/>
        <v>425</v>
      </c>
      <c r="OM30" s="1048">
        <f t="shared" si="877"/>
        <v>418</v>
      </c>
      <c r="ON30" s="1048">
        <f t="shared" si="878"/>
        <v>395</v>
      </c>
      <c r="OO30" s="1048">
        <f t="shared" si="879"/>
        <v>471</v>
      </c>
      <c r="OP30" s="1048">
        <f t="shared" si="880"/>
        <v>414</v>
      </c>
      <c r="OQ30" s="1070">
        <f t="shared" si="881"/>
        <v>435</v>
      </c>
      <c r="OR30" s="1070">
        <f t="shared" si="882"/>
        <v>391</v>
      </c>
      <c r="OS30" s="1070">
        <f t="shared" si="883"/>
        <v>359</v>
      </c>
      <c r="OT30" s="1070">
        <f t="shared" si="884"/>
        <v>371</v>
      </c>
      <c r="OU30" s="1070">
        <f t="shared" si="885"/>
        <v>465</v>
      </c>
      <c r="OV30" s="1070">
        <f t="shared" si="886"/>
        <v>395</v>
      </c>
      <c r="OW30" s="1070">
        <f t="shared" si="887"/>
        <v>438</v>
      </c>
      <c r="OX30" s="1070">
        <f t="shared" si="888"/>
        <v>471</v>
      </c>
      <c r="OY30" s="1070">
        <f t="shared" si="889"/>
        <v>349</v>
      </c>
      <c r="OZ30" s="1070">
        <f t="shared" si="890"/>
        <v>419</v>
      </c>
      <c r="PA30" s="1070">
        <f t="shared" si="891"/>
        <v>289</v>
      </c>
      <c r="PB30" s="1070">
        <f t="shared" si="892"/>
        <v>331</v>
      </c>
      <c r="PC30" s="1128">
        <f t="shared" si="893"/>
        <v>308</v>
      </c>
      <c r="PD30" s="1128">
        <f t="shared" si="894"/>
        <v>339</v>
      </c>
      <c r="PE30" s="1128">
        <f t="shared" si="894"/>
        <v>380</v>
      </c>
      <c r="PF30" s="1128">
        <f t="shared" si="894"/>
        <v>371</v>
      </c>
      <c r="PG30" s="1128">
        <f t="shared" si="894"/>
        <v>374</v>
      </c>
      <c r="PH30" s="1128">
        <f t="shared" si="894"/>
        <v>0</v>
      </c>
      <c r="PI30" s="1128">
        <f t="shared" si="894"/>
        <v>0</v>
      </c>
      <c r="PJ30" s="1128">
        <f t="shared" si="894"/>
        <v>0</v>
      </c>
      <c r="PK30" s="1128">
        <f t="shared" si="894"/>
        <v>0</v>
      </c>
      <c r="PL30" s="1128">
        <f t="shared" si="894"/>
        <v>0</v>
      </c>
      <c r="PM30" s="1128">
        <f t="shared" si="894"/>
        <v>0</v>
      </c>
      <c r="PN30" s="1128">
        <f t="shared" si="894"/>
        <v>0</v>
      </c>
    </row>
    <row r="31" spans="1:430" ht="15.75" customHeight="1" x14ac:dyDescent="0.25">
      <c r="A31" s="677">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9">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8"/>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590"/>
      <c r="ES31" s="367"/>
      <c r="ET31" s="590"/>
      <c r="EU31" s="367"/>
      <c r="EV31" s="590"/>
      <c r="EW31" s="367"/>
      <c r="EX31" s="590"/>
      <c r="EY31" s="367"/>
      <c r="EZ31" s="590"/>
      <c r="FA31" s="367"/>
      <c r="FB31" s="590"/>
      <c r="FC31" s="367"/>
      <c r="FD31" s="590"/>
      <c r="FE31" s="367"/>
      <c r="FF31" s="590"/>
      <c r="FG31" s="367"/>
      <c r="FH31" s="590"/>
      <c r="FI31" s="367"/>
      <c r="FJ31" s="590"/>
      <c r="FK31" s="100"/>
      <c r="FL31" s="590"/>
      <c r="FM31" s="367"/>
      <c r="FN31" s="590"/>
      <c r="FO31" s="367"/>
      <c r="FP31" s="590"/>
      <c r="FQ31" s="367"/>
      <c r="FR31" s="293"/>
      <c r="FS31" s="370"/>
      <c r="FT31" s="293"/>
      <c r="FU31" s="370"/>
      <c r="FV31" s="293"/>
      <c r="FW31" s="370"/>
      <c r="FX31" s="293"/>
      <c r="FY31" s="370"/>
      <c r="FZ31" s="293"/>
      <c r="GA31" s="370"/>
      <c r="GB31" s="293"/>
      <c r="GC31" s="370"/>
      <c r="GD31" s="293"/>
      <c r="GE31" s="370"/>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f t="shared" si="583"/>
        <v>0</v>
      </c>
      <c r="KG31" s="370"/>
      <c r="KH31" s="293"/>
      <c r="KI31" s="370"/>
      <c r="KJ31" s="293"/>
      <c r="KK31" s="370"/>
      <c r="KL31" s="293"/>
      <c r="KM31" s="370"/>
      <c r="KN31" s="293"/>
      <c r="KO31" s="370"/>
      <c r="KP31" s="293"/>
      <c r="KQ31" s="370"/>
      <c r="KR31" s="293"/>
      <c r="KS31" s="370"/>
      <c r="KT31" s="293"/>
      <c r="KU31" s="370"/>
      <c r="KV31" s="293"/>
      <c r="KW31" s="370"/>
      <c r="KX31" s="293"/>
      <c r="KY31" s="370"/>
      <c r="KZ31" s="293"/>
      <c r="LA31" s="370"/>
      <c r="LB31" s="293"/>
      <c r="LC31" s="370"/>
      <c r="LD31" s="23"/>
      <c r="LE31" s="958"/>
      <c r="LF31" s="590"/>
      <c r="LG31" s="100"/>
      <c r="LH31" s="614"/>
      <c r="LI31" s="614"/>
      <c r="LJ31" s="614"/>
      <c r="MN31" s="255">
        <f>BC31</f>
        <v>0</v>
      </c>
      <c r="NS31" s="862"/>
      <c r="NT31" s="862"/>
      <c r="NU31" s="862"/>
      <c r="NV31" s="862"/>
      <c r="NW31" s="862"/>
      <c r="NX31" s="862"/>
      <c r="NY31" s="862"/>
      <c r="NZ31" s="862"/>
      <c r="OA31" s="862"/>
      <c r="OB31" s="862"/>
      <c r="OC31" s="862"/>
      <c r="OD31" s="862"/>
      <c r="OE31" s="1049"/>
      <c r="OF31" s="1049"/>
      <c r="OG31" s="1049"/>
      <c r="OH31" s="1049"/>
      <c r="OI31" s="1049"/>
      <c r="OJ31" s="1049"/>
      <c r="OK31" s="1049"/>
      <c r="OL31" s="1049"/>
      <c r="OM31" s="1049"/>
      <c r="ON31" s="1049"/>
      <c r="OO31" s="1049"/>
      <c r="OP31" s="1049"/>
      <c r="OQ31" s="1071"/>
      <c r="OR31" s="1071"/>
      <c r="OS31" s="1071"/>
      <c r="OT31" s="1071"/>
      <c r="OU31" s="1071"/>
      <c r="OV31" s="1071"/>
      <c r="OW31" s="1071"/>
      <c r="OX31" s="1071"/>
      <c r="OY31" s="1071"/>
      <c r="OZ31" s="1071"/>
      <c r="PA31" s="1071"/>
      <c r="PB31" s="1071"/>
      <c r="PC31" s="1129"/>
      <c r="PD31" s="1129"/>
      <c r="PE31" s="1129"/>
      <c r="PF31" s="1129"/>
      <c r="PG31" s="1129"/>
      <c r="PH31" s="1129"/>
      <c r="PI31" s="1129"/>
      <c r="PJ31" s="1129"/>
      <c r="PK31" s="1129"/>
      <c r="PL31" s="1129"/>
      <c r="PM31" s="1129"/>
      <c r="PN31" s="1129"/>
    </row>
    <row r="32" spans="1:430" x14ac:dyDescent="0.25">
      <c r="A32" s="677"/>
      <c r="B32" s="50">
        <v>4.0999999999999996</v>
      </c>
      <c r="E32" s="1190" t="s">
        <v>235</v>
      </c>
      <c r="F32" s="1190"/>
      <c r="G32" s="1191"/>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c r="EJ32" s="194"/>
      <c r="EK32" s="62"/>
      <c r="EL32" s="165"/>
      <c r="EM32" s="62"/>
      <c r="EN32" s="165"/>
      <c r="EO32" s="62"/>
      <c r="EP32" s="120" t="s">
        <v>29</v>
      </c>
      <c r="EQ32" s="137">
        <f>SUM(ED32:EO32)/$EP$4</f>
        <v>57.6</v>
      </c>
      <c r="ER32" s="590">
        <f>AX32-AU32</f>
        <v>0.86956521739130466</v>
      </c>
      <c r="ES32" s="367">
        <f>ER32/AU32</f>
        <v>1.4492753623188411E-2</v>
      </c>
      <c r="ET32" s="590">
        <f>AY32-AX32</f>
        <v>-0.4095652173913038</v>
      </c>
      <c r="EU32" s="367">
        <f>ET32/AX32</f>
        <v>-6.7285714285714197E-3</v>
      </c>
      <c r="EV32" s="590">
        <f>AZ32-AY32</f>
        <v>-0.46000000000000085</v>
      </c>
      <c r="EW32" s="367">
        <f>EV32/AY32</f>
        <v>-7.6083360899768578E-3</v>
      </c>
      <c r="EX32" s="590">
        <f>BA32-AZ32</f>
        <v>-1.0054347826086953</v>
      </c>
      <c r="EY32" s="367">
        <f>EX32/AZ32</f>
        <v>-1.6757246376811589E-2</v>
      </c>
      <c r="EZ32" s="590">
        <f>BB32-BA32</f>
        <v>1.5434782608693354E-2</v>
      </c>
      <c r="FA32" s="367">
        <f>EZ32/BA32</f>
        <v>2.6163058498383942E-4</v>
      </c>
      <c r="FB32" s="590">
        <f>BC32-BB32</f>
        <v>1.0399999999999991</v>
      </c>
      <c r="FC32" s="367">
        <f>FB32/BB32</f>
        <v>1.7624131503135049E-2</v>
      </c>
      <c r="FD32" s="590">
        <f>BD32-BC32</f>
        <v>-2.8260869565215785E-2</v>
      </c>
      <c r="FE32" s="367">
        <f>FD32/BC32</f>
        <v>-4.7062230749734862E-4</v>
      </c>
      <c r="FF32" s="590">
        <f>BE32-BD32</f>
        <v>0.12826086956521721</v>
      </c>
      <c r="FG32" s="367">
        <f>FF32/BD32</f>
        <v>2.1369069177834088E-3</v>
      </c>
      <c r="FH32" s="590">
        <f>BF32-BE32</f>
        <v>3.5821428571428626</v>
      </c>
      <c r="FI32" s="367">
        <f>FH32/BE32</f>
        <v>5.9553497209357653E-2</v>
      </c>
      <c r="FJ32" s="590">
        <f>BG32-BF32</f>
        <v>-2.7321428571428612</v>
      </c>
      <c r="FK32" s="100">
        <f>FJ32/BF32</f>
        <v>-4.2869151022695492E-2</v>
      </c>
      <c r="FL32" s="590">
        <f>BH32-BG32</f>
        <v>-0.98863636363636687</v>
      </c>
      <c r="FM32" s="367">
        <f>FL32/BG32</f>
        <v>-1.6207153502235522E-2</v>
      </c>
      <c r="FN32" s="590">
        <f>BI32-BH32</f>
        <v>-1.1363636363633134E-2</v>
      </c>
      <c r="FO32" s="367">
        <f>FN32/BH32</f>
        <v>-1.8935807612189279E-4</v>
      </c>
      <c r="FP32" s="590">
        <f>BL32-BI32</f>
        <v>1</v>
      </c>
      <c r="FQ32" s="367">
        <f>FP32/BI32</f>
        <v>1.6666666666666666E-2</v>
      </c>
      <c r="FR32" s="293">
        <f>BM32-BL32</f>
        <v>1</v>
      </c>
      <c r="FS32" s="370">
        <f>FR32/BL32</f>
        <v>1.6393442622950821E-2</v>
      </c>
      <c r="FT32" s="293">
        <f>BN32-BM32</f>
        <v>1</v>
      </c>
      <c r="FU32" s="370">
        <f>FT32/BM32</f>
        <v>1.6129032258064516E-2</v>
      </c>
      <c r="FV32" s="293">
        <f>BO32-BN32</f>
        <v>0</v>
      </c>
      <c r="FW32" s="370">
        <f>FV32/BN32</f>
        <v>0</v>
      </c>
      <c r="FX32" s="293">
        <f>BP32-BO32</f>
        <v>0</v>
      </c>
      <c r="FY32" s="370">
        <f>FX32/BO32</f>
        <v>0</v>
      </c>
      <c r="FZ32" s="293">
        <f>BQ32-BP32</f>
        <v>-1</v>
      </c>
      <c r="GA32" s="370">
        <f>FZ32/BP32</f>
        <v>-1.5873015873015872E-2</v>
      </c>
      <c r="GB32" s="293">
        <f>BR32-BQ32</f>
        <v>0</v>
      </c>
      <c r="GC32" s="370">
        <f>GB32/BQ32</f>
        <v>0</v>
      </c>
      <c r="GD32" s="293">
        <f>BS32-BR32</f>
        <v>2</v>
      </c>
      <c r="GE32" s="370">
        <f>GD32/BR32</f>
        <v>3.2258064516129031E-2</v>
      </c>
      <c r="GF32" s="293">
        <f>BT32-BS32</f>
        <v>-1</v>
      </c>
      <c r="GG32" s="370">
        <f>GF32/BS32</f>
        <v>-1.5625E-2</v>
      </c>
      <c r="GH32" s="293">
        <f>BU32-BT32</f>
        <v>1</v>
      </c>
      <c r="GI32" s="370">
        <f>GH32/BT32</f>
        <v>1.5873015873015872E-2</v>
      </c>
      <c r="GJ32" s="293">
        <f>BV32-BU32</f>
        <v>0</v>
      </c>
      <c r="GK32" s="370">
        <f>GJ32/BU32</f>
        <v>0</v>
      </c>
      <c r="GL32" s="293">
        <f>BW32-BV32</f>
        <v>0</v>
      </c>
      <c r="GM32" s="370">
        <f>GL32/BV32</f>
        <v>0</v>
      </c>
      <c r="GN32" s="293">
        <f>BZ32-BW32</f>
        <v>-1</v>
      </c>
      <c r="GO32" s="370">
        <f>GN32/BW32</f>
        <v>-1.5625E-2</v>
      </c>
      <c r="GP32" s="293">
        <f>CA32-BZ32</f>
        <v>0</v>
      </c>
      <c r="GQ32" s="370">
        <f>GP32/BZ32</f>
        <v>0</v>
      </c>
      <c r="GR32" s="293">
        <f>CB32-CA32</f>
        <v>8</v>
      </c>
      <c r="GS32" s="370">
        <f>GR32/CA32</f>
        <v>0.12698412698412698</v>
      </c>
      <c r="GT32" s="293">
        <f>CC32-CB32</f>
        <v>-1</v>
      </c>
      <c r="GU32" s="370">
        <f>GT32/CB32</f>
        <v>-1.4084507042253521E-2</v>
      </c>
      <c r="GV32" s="293">
        <f>CD32-CC32</f>
        <v>0</v>
      </c>
      <c r="GW32" s="370">
        <f>GV32/CC32</f>
        <v>0</v>
      </c>
      <c r="GX32" s="293">
        <f>CE32-CD32</f>
        <v>2</v>
      </c>
      <c r="GY32" s="370">
        <f>GX32/CD32</f>
        <v>2.8571428571428571E-2</v>
      </c>
      <c r="GZ32" s="293">
        <f>CF32-CE32</f>
        <v>2</v>
      </c>
      <c r="HA32" s="370">
        <f>GZ32/CE32</f>
        <v>2.7777777777777776E-2</v>
      </c>
      <c r="HB32" s="293">
        <f>CG32-CF32</f>
        <v>0</v>
      </c>
      <c r="HC32" s="370">
        <f>HB32/CF32</f>
        <v>0</v>
      </c>
      <c r="HD32" s="293">
        <f>CH32-CG32</f>
        <v>0</v>
      </c>
      <c r="HE32" s="370">
        <f>HD32/CG32</f>
        <v>0</v>
      </c>
      <c r="HF32" s="293">
        <f>CI32-CH32</f>
        <v>-6</v>
      </c>
      <c r="HG32" s="370">
        <f>HF32/CH32</f>
        <v>-8.1081081081081086E-2</v>
      </c>
      <c r="HH32" s="293">
        <f>CJ32-CI32</f>
        <v>1</v>
      </c>
      <c r="HI32" s="370">
        <f>HH32/CI32</f>
        <v>1.4705882352941176E-2</v>
      </c>
      <c r="HJ32" s="293">
        <f>CK32-CJ32</f>
        <v>-1</v>
      </c>
      <c r="HK32" s="370">
        <f>HJ32/CJ32</f>
        <v>-1.4492753623188406E-2</v>
      </c>
      <c r="HL32" s="293">
        <f>CN32-CK32</f>
        <v>-6</v>
      </c>
      <c r="HM32" s="370">
        <f>HL32/CK32</f>
        <v>-8.8235294117647065E-2</v>
      </c>
      <c r="HN32" s="293">
        <f>CO32-CN32</f>
        <v>0</v>
      </c>
      <c r="HO32" s="370">
        <f>HN32/CN32</f>
        <v>0</v>
      </c>
      <c r="HP32" s="293">
        <f>CP32-CO32</f>
        <v>-1</v>
      </c>
      <c r="HQ32" s="370">
        <f>HP32/CO32</f>
        <v>-1.6129032258064516E-2</v>
      </c>
      <c r="HR32" s="293">
        <f>CQ32-CP32</f>
        <v>2</v>
      </c>
      <c r="HS32" s="370">
        <f>HR32/CP32</f>
        <v>3.2786885245901641E-2</v>
      </c>
      <c r="HT32" s="293">
        <f>CR32-CQ32</f>
        <v>0</v>
      </c>
      <c r="HU32" s="370">
        <f>HT32/CQ32</f>
        <v>0</v>
      </c>
      <c r="HV32" s="293">
        <f>CS32-CR32</f>
        <v>-1</v>
      </c>
      <c r="HW32" s="370">
        <f>HV32/CR32</f>
        <v>-1.5873015873015872E-2</v>
      </c>
      <c r="HX32" s="293">
        <f>CT32-CS32</f>
        <v>-2</v>
      </c>
      <c r="HY32" s="370">
        <f>HX32/CS32</f>
        <v>-3.2258064516129031E-2</v>
      </c>
      <c r="HZ32" s="293">
        <f>CU32-CT32</f>
        <v>0</v>
      </c>
      <c r="IA32" s="370">
        <f>HZ32/CT32</f>
        <v>0</v>
      </c>
      <c r="IB32" s="293">
        <f>CV32-CU32</f>
        <v>-3</v>
      </c>
      <c r="IC32" s="370">
        <f>IB32/CU32</f>
        <v>-0.05</v>
      </c>
      <c r="ID32" s="293">
        <f>CW32-CV32</f>
        <v>-1</v>
      </c>
      <c r="IE32" s="370">
        <f>ID32/CV32</f>
        <v>-1.7543859649122806E-2</v>
      </c>
      <c r="IF32" s="293">
        <f>CX32-CW32</f>
        <v>0</v>
      </c>
      <c r="IG32" s="370">
        <f>IF32/CW32</f>
        <v>0</v>
      </c>
      <c r="IH32" s="293">
        <f>CY32-CX32</f>
        <v>3</v>
      </c>
      <c r="II32" s="370">
        <f>IH32/CX32</f>
        <v>5.3571428571428568E-2</v>
      </c>
      <c r="IJ32" s="293">
        <f>DB32-CY32</f>
        <v>-1</v>
      </c>
      <c r="IK32" s="370">
        <f>IJ32/CY32</f>
        <v>-1.6949152542372881E-2</v>
      </c>
      <c r="IL32" s="293">
        <f>DC32-DB32</f>
        <v>-2</v>
      </c>
      <c r="IM32" s="370">
        <f>IL32/DB32</f>
        <v>-3.4482758620689655E-2</v>
      </c>
      <c r="IN32" s="293">
        <f>DD32-DC32</f>
        <v>0</v>
      </c>
      <c r="IO32" s="370">
        <f>IN32/DD32</f>
        <v>0</v>
      </c>
      <c r="IP32" s="293">
        <f>DE32-DD32</f>
        <v>-1</v>
      </c>
      <c r="IQ32" s="370">
        <f>IP32/DD32</f>
        <v>-1.7857142857142856E-2</v>
      </c>
      <c r="IR32" s="293">
        <f>DF32-DE32</f>
        <v>0</v>
      </c>
      <c r="IS32" s="370">
        <f>IR32/DO32</f>
        <v>0</v>
      </c>
      <c r="IT32" s="293">
        <f>DG32-DF32</f>
        <v>2</v>
      </c>
      <c r="IU32" s="370">
        <f>IT32/DF32</f>
        <v>3.6363636363636362E-2</v>
      </c>
      <c r="IV32" s="293">
        <f>DH32-DG32</f>
        <v>0</v>
      </c>
      <c r="IW32" s="370">
        <f>IV32/DG32</f>
        <v>0</v>
      </c>
      <c r="IX32" s="293">
        <f>DI32-DH32</f>
        <v>-2</v>
      </c>
      <c r="IY32" s="370">
        <f>IX32/DH32</f>
        <v>-3.5087719298245612E-2</v>
      </c>
      <c r="IZ32" s="293">
        <f>DJ32-DI32</f>
        <v>1</v>
      </c>
      <c r="JA32" s="370">
        <f>IZ32/DI32</f>
        <v>1.8181818181818181E-2</v>
      </c>
      <c r="JB32" s="293">
        <f>DK32-DJ32</f>
        <v>0</v>
      </c>
      <c r="JC32" s="370">
        <f>JB32/DJ32</f>
        <v>0</v>
      </c>
      <c r="JD32" s="293">
        <f>DL32-DK32</f>
        <v>4</v>
      </c>
      <c r="JE32" s="370">
        <f>JD32/DK32</f>
        <v>7.1428571428571425E-2</v>
      </c>
      <c r="JF32" s="293">
        <f>DM32-DL32</f>
        <v>1</v>
      </c>
      <c r="JG32" s="370">
        <f>JF32/DL32</f>
        <v>1.6666666666666666E-2</v>
      </c>
      <c r="JH32" s="293">
        <f>DP32-DM32</f>
        <v>-1</v>
      </c>
      <c r="JI32" s="370">
        <f>JH32/DM32</f>
        <v>-1.6393442622950821E-2</v>
      </c>
      <c r="JJ32" s="293">
        <f>DQ32-DP32</f>
        <v>0</v>
      </c>
      <c r="JK32" s="370">
        <f>JJ32/DP32</f>
        <v>0</v>
      </c>
      <c r="JL32" s="293">
        <f>DR32-DQ32</f>
        <v>-1</v>
      </c>
      <c r="JM32" s="370">
        <f>JL32/DQ32</f>
        <v>-1.6666666666666666E-2</v>
      </c>
      <c r="JN32" s="293">
        <f>DS32-DR32</f>
        <v>-3</v>
      </c>
      <c r="JO32" s="370">
        <f>JN32/DR32</f>
        <v>-5.0847457627118647E-2</v>
      </c>
      <c r="JP32" s="293">
        <f>DT32-DS32</f>
        <v>-1</v>
      </c>
      <c r="JQ32" s="370">
        <f>JP32/DS32</f>
        <v>-1.7857142857142856E-2</v>
      </c>
      <c r="JR32" s="293">
        <f>DU32-DT32</f>
        <v>3</v>
      </c>
      <c r="JS32" s="370">
        <f>JR32/DT32</f>
        <v>5.4545454545454543E-2</v>
      </c>
      <c r="JT32" s="293">
        <f>DV32-DU32</f>
        <v>1</v>
      </c>
      <c r="JU32" s="370">
        <f>JT32/DU32</f>
        <v>1.7241379310344827E-2</v>
      </c>
      <c r="JV32" s="293">
        <f>DW32-DV32</f>
        <v>-1</v>
      </c>
      <c r="JW32" s="370">
        <f>JV32/DV32</f>
        <v>-1.6949152542372881E-2</v>
      </c>
      <c r="JX32" s="293">
        <f>DX32-DW32</f>
        <v>2</v>
      </c>
      <c r="JY32" s="370">
        <f>JX32/DW32</f>
        <v>3.4482758620689655E-2</v>
      </c>
      <c r="JZ32" s="293">
        <f>DY32-DX32</f>
        <v>1</v>
      </c>
      <c r="KA32" s="370">
        <f>JZ32/DX32</f>
        <v>1.6666666666666666E-2</v>
      </c>
      <c r="KB32" s="293">
        <f>DZ32-DY32</f>
        <v>-2</v>
      </c>
      <c r="KC32" s="370">
        <f>KB32/DY32</f>
        <v>-3.2786885245901641E-2</v>
      </c>
      <c r="KD32" s="293">
        <f>EA32-DZ32</f>
        <v>0</v>
      </c>
      <c r="KE32" s="370">
        <f>KD32/DZ32</f>
        <v>0</v>
      </c>
      <c r="KF32" s="293">
        <f t="shared" si="583"/>
        <v>-2</v>
      </c>
      <c r="KG32" s="375">
        <f t="shared" ref="KG32:KG35" si="895">KF32/EA32</f>
        <v>-3.3898305084745763E-2</v>
      </c>
      <c r="KH32" s="293">
        <f t="shared" ref="KH32:KH35" si="896">EE32-ED32</f>
        <v>2</v>
      </c>
      <c r="KI32" s="370">
        <f t="shared" ref="KI32:KI35" si="897">KH32/ED32</f>
        <v>3.5087719298245612E-2</v>
      </c>
      <c r="KJ32" s="293">
        <f t="shared" ref="KJ32:KJ35" si="898">EF32-EE32</f>
        <v>0</v>
      </c>
      <c r="KK32" s="370">
        <f t="shared" ref="KK32:KK35" si="899">KJ32/EE32</f>
        <v>0</v>
      </c>
      <c r="KL32" s="293">
        <f t="shared" ref="KL32:KL35" si="900">EG32-EF32</f>
        <v>-2</v>
      </c>
      <c r="KM32" s="370">
        <f t="shared" ref="KM32:KM35" si="901">KL32/EF32</f>
        <v>-3.3898305084745763E-2</v>
      </c>
      <c r="KN32" s="293">
        <f t="shared" ref="KN32:KN35" si="902">EH32-EG32</f>
        <v>-1</v>
      </c>
      <c r="KO32" s="370">
        <f t="shared" ref="KO32:KO35" si="903">KN32/EG32</f>
        <v>-1.7543859649122806E-2</v>
      </c>
      <c r="KP32" s="293">
        <f t="shared" ref="KP32:KP35" si="904">EI32-EH32</f>
        <v>-56</v>
      </c>
      <c r="KQ32" s="370">
        <f t="shared" ref="KQ32:KQ35" si="905">KP32/EH32</f>
        <v>-1</v>
      </c>
      <c r="KR32" s="293">
        <f t="shared" ref="KR32:KR35" si="906">EJ32-EI32</f>
        <v>0</v>
      </c>
      <c r="KS32" s="370" t="e">
        <f t="shared" ref="KS32:KS35" si="907">KR32/EI32</f>
        <v>#DIV/0!</v>
      </c>
      <c r="KT32" s="293">
        <f t="shared" ref="KT32:KT35" si="908">EK32-EJ32</f>
        <v>0</v>
      </c>
      <c r="KU32" s="370" t="e">
        <f t="shared" ref="KU32:KU35" si="909">KT32/EJ32</f>
        <v>#DIV/0!</v>
      </c>
      <c r="KV32" s="293">
        <f t="shared" ref="KV32:KV35" si="910">EL32-EK32</f>
        <v>0</v>
      </c>
      <c r="KW32" s="370" t="e">
        <f t="shared" ref="KW32:KW35" si="911">KV32/EK32</f>
        <v>#DIV/0!</v>
      </c>
      <c r="KX32" s="293">
        <f t="shared" ref="KX32:KX35" si="912">EM32-EL32</f>
        <v>0</v>
      </c>
      <c r="KY32" s="370" t="e">
        <f t="shared" ref="KY32:KY35" si="913">KX32/EL32</f>
        <v>#DIV/0!</v>
      </c>
      <c r="KZ32" s="293">
        <f t="shared" ref="KZ32:KZ35" si="914">EN32-EM32</f>
        <v>0</v>
      </c>
      <c r="LA32" s="370" t="e">
        <f t="shared" ref="LA32:LA35" si="915">KZ32/EM32</f>
        <v>#DIV/0!</v>
      </c>
      <c r="LB32" s="293">
        <f t="shared" ref="LB32:LB35" si="916">EO32-EN32</f>
        <v>0</v>
      </c>
      <c r="LC32" s="370" t="e">
        <f t="shared" ref="LC32:LC35" si="917">LB32/EN32</f>
        <v>#DIV/0!</v>
      </c>
      <c r="LD32" s="165">
        <f>DT32</f>
        <v>55</v>
      </c>
      <c r="LE32" s="949">
        <f>EH32</f>
        <v>56</v>
      </c>
      <c r="LF32" s="590">
        <f>LE32-LD32</f>
        <v>1</v>
      </c>
      <c r="LG32" s="100">
        <f>IF(ISERROR(LF32/LD32),0,LF32/LD32)</f>
        <v>1.8181818181818181E-2</v>
      </c>
      <c r="LH32" s="614"/>
      <c r="LI32" s="614"/>
      <c r="LJ32" s="614"/>
      <c r="LK32" t="str">
        <f>E32</f>
        <v>Total Service Center Agents</v>
      </c>
      <c r="LL32" s="242" t="e">
        <f>#REF!</f>
        <v>#REF!</v>
      </c>
      <c r="LM32" s="242" t="e">
        <f>#REF!</f>
        <v>#REF!</v>
      </c>
      <c r="LN32" s="242" t="e">
        <f>#REF!</f>
        <v>#REF!</v>
      </c>
      <c r="LO32" s="242" t="e">
        <f>#REF!</f>
        <v>#REF!</v>
      </c>
      <c r="LP32" s="242" t="e">
        <f>#REF!</f>
        <v>#REF!</v>
      </c>
      <c r="LQ32" s="242" t="e">
        <f>#REF!</f>
        <v>#REF!</v>
      </c>
      <c r="LR32" s="242" t="e">
        <f>#REF!</f>
        <v>#REF!</v>
      </c>
      <c r="LS32" s="242" t="e">
        <f>#REF!</f>
        <v>#REF!</v>
      </c>
      <c r="LT32" s="242" t="e">
        <f>#REF!</f>
        <v>#REF!</v>
      </c>
      <c r="LU32" s="242" t="e">
        <f>#REF!</f>
        <v>#REF!</v>
      </c>
      <c r="LV32" s="242" t="e">
        <f>#REF!</f>
        <v>#REF!</v>
      </c>
      <c r="LW32" s="243">
        <f t="shared" ref="LW32:MH32" si="918">AJ32</f>
        <v>57.15</v>
      </c>
      <c r="LX32" s="243">
        <f t="shared" si="918"/>
        <v>56.03</v>
      </c>
      <c r="LY32" s="243">
        <f t="shared" si="918"/>
        <v>56.07</v>
      </c>
      <c r="LZ32" s="243">
        <f t="shared" si="918"/>
        <v>60.02</v>
      </c>
      <c r="MA32" s="243">
        <f t="shared" si="918"/>
        <v>61.04</v>
      </c>
      <c r="MB32" s="243">
        <f t="shared" si="918"/>
        <v>60.03</v>
      </c>
      <c r="MC32" s="243">
        <f t="shared" si="918"/>
        <v>60</v>
      </c>
      <c r="MD32" s="243">
        <f t="shared" si="918"/>
        <v>61.02</v>
      </c>
      <c r="ME32" s="243">
        <f t="shared" si="918"/>
        <v>63</v>
      </c>
      <c r="MF32" s="243">
        <f t="shared" si="918"/>
        <v>59</v>
      </c>
      <c r="MG32" s="243">
        <f t="shared" si="918"/>
        <v>62.02</v>
      </c>
      <c r="MH32" s="243">
        <f t="shared" si="918"/>
        <v>60</v>
      </c>
      <c r="MI32" s="243">
        <f t="shared" ref="MI32:MM35" si="919">AX32</f>
        <v>60.869565217391305</v>
      </c>
      <c r="MJ32" s="243">
        <f t="shared" si="919"/>
        <v>60.46</v>
      </c>
      <c r="MK32" s="243">
        <f t="shared" si="919"/>
        <v>60</v>
      </c>
      <c r="ML32" s="243">
        <f t="shared" si="919"/>
        <v>58.994565217391305</v>
      </c>
      <c r="MM32" s="243">
        <f t="shared" si="919"/>
        <v>59.01</v>
      </c>
      <c r="MN32" s="243">
        <f>BC32</f>
        <v>60.05</v>
      </c>
      <c r="MO32" s="243">
        <f t="shared" ref="MO32:MT35" si="920">BD32</f>
        <v>60.021739130434781</v>
      </c>
      <c r="MP32" s="243">
        <f t="shared" si="920"/>
        <v>60.15</v>
      </c>
      <c r="MQ32" s="243">
        <f t="shared" si="920"/>
        <v>63.732142857142861</v>
      </c>
      <c r="MR32" s="243">
        <f t="shared" si="920"/>
        <v>61</v>
      </c>
      <c r="MS32" s="243">
        <f t="shared" si="920"/>
        <v>60.011363636363633</v>
      </c>
      <c r="MT32" s="243">
        <f t="shared" si="920"/>
        <v>60</v>
      </c>
      <c r="MU32" s="700">
        <f t="shared" ref="MU32:NF35" si="921">BL32</f>
        <v>61</v>
      </c>
      <c r="MV32" s="700">
        <f t="shared" si="921"/>
        <v>62</v>
      </c>
      <c r="MW32" s="700">
        <f t="shared" si="921"/>
        <v>63</v>
      </c>
      <c r="MX32" s="700">
        <f t="shared" si="921"/>
        <v>63</v>
      </c>
      <c r="MY32" s="700">
        <f t="shared" si="921"/>
        <v>63</v>
      </c>
      <c r="MZ32" s="700">
        <f t="shared" si="921"/>
        <v>62</v>
      </c>
      <c r="NA32" s="700">
        <f t="shared" si="921"/>
        <v>62</v>
      </c>
      <c r="NB32" s="700">
        <f t="shared" si="921"/>
        <v>64</v>
      </c>
      <c r="NC32" s="700">
        <f t="shared" si="921"/>
        <v>63</v>
      </c>
      <c r="ND32" s="700">
        <f t="shared" si="921"/>
        <v>64</v>
      </c>
      <c r="NE32" s="700">
        <f t="shared" si="921"/>
        <v>64</v>
      </c>
      <c r="NF32" s="700">
        <f t="shared" si="921"/>
        <v>64</v>
      </c>
      <c r="NG32" s="803">
        <f t="shared" ref="NG32:NR35" si="922">BZ32</f>
        <v>63</v>
      </c>
      <c r="NH32" s="803">
        <f t="shared" si="922"/>
        <v>63</v>
      </c>
      <c r="NI32" s="803">
        <f t="shared" si="922"/>
        <v>71</v>
      </c>
      <c r="NJ32" s="803">
        <f t="shared" si="922"/>
        <v>70</v>
      </c>
      <c r="NK32" s="803">
        <f t="shared" si="922"/>
        <v>70</v>
      </c>
      <c r="NL32" s="803">
        <f t="shared" si="922"/>
        <v>72</v>
      </c>
      <c r="NM32" s="803">
        <f t="shared" si="922"/>
        <v>74</v>
      </c>
      <c r="NN32" s="803">
        <f t="shared" si="922"/>
        <v>74</v>
      </c>
      <c r="NO32" s="803">
        <f t="shared" si="922"/>
        <v>74</v>
      </c>
      <c r="NP32" s="803">
        <f t="shared" si="922"/>
        <v>68</v>
      </c>
      <c r="NQ32" s="803">
        <f t="shared" si="922"/>
        <v>69</v>
      </c>
      <c r="NR32" s="803">
        <f t="shared" si="922"/>
        <v>68</v>
      </c>
      <c r="NS32" s="856">
        <f t="shared" ref="NS32:OD35" si="923">CN32</f>
        <v>62</v>
      </c>
      <c r="NT32" s="856">
        <f t="shared" si="923"/>
        <v>62</v>
      </c>
      <c r="NU32" s="856">
        <f t="shared" si="923"/>
        <v>61</v>
      </c>
      <c r="NV32" s="856">
        <f t="shared" si="923"/>
        <v>63</v>
      </c>
      <c r="NW32" s="856">
        <f t="shared" si="923"/>
        <v>63</v>
      </c>
      <c r="NX32" s="856">
        <f t="shared" si="923"/>
        <v>62</v>
      </c>
      <c r="NY32" s="856">
        <f t="shared" si="923"/>
        <v>60</v>
      </c>
      <c r="NZ32" s="856">
        <f t="shared" si="923"/>
        <v>60</v>
      </c>
      <c r="OA32" s="856">
        <f t="shared" si="923"/>
        <v>57</v>
      </c>
      <c r="OB32" s="856">
        <f t="shared" si="923"/>
        <v>56</v>
      </c>
      <c r="OC32" s="856">
        <f t="shared" si="923"/>
        <v>56</v>
      </c>
      <c r="OD32" s="856">
        <f t="shared" si="923"/>
        <v>59</v>
      </c>
      <c r="OE32" s="1043">
        <f t="shared" ref="OE32:OP35" si="924">DB32</f>
        <v>58</v>
      </c>
      <c r="OF32" s="1043">
        <f t="shared" si="924"/>
        <v>56</v>
      </c>
      <c r="OG32" s="1043">
        <f t="shared" si="924"/>
        <v>56</v>
      </c>
      <c r="OH32" s="1043">
        <f t="shared" si="924"/>
        <v>55</v>
      </c>
      <c r="OI32" s="1043">
        <f t="shared" si="924"/>
        <v>55</v>
      </c>
      <c r="OJ32" s="1043">
        <f t="shared" si="924"/>
        <v>57</v>
      </c>
      <c r="OK32" s="1043">
        <f t="shared" si="924"/>
        <v>57</v>
      </c>
      <c r="OL32" s="1043">
        <f t="shared" si="924"/>
        <v>55</v>
      </c>
      <c r="OM32" s="1043">
        <f t="shared" si="924"/>
        <v>56</v>
      </c>
      <c r="ON32" s="1043">
        <f t="shared" si="924"/>
        <v>56</v>
      </c>
      <c r="OO32" s="1043">
        <f t="shared" si="924"/>
        <v>60</v>
      </c>
      <c r="OP32" s="1043">
        <f t="shared" si="924"/>
        <v>61</v>
      </c>
      <c r="OQ32" s="1065">
        <f t="shared" ref="OQ32:PB35" si="925">DP32</f>
        <v>60</v>
      </c>
      <c r="OR32" s="1065">
        <f t="shared" si="925"/>
        <v>60</v>
      </c>
      <c r="OS32" s="1065">
        <f t="shared" si="925"/>
        <v>59</v>
      </c>
      <c r="OT32" s="1065">
        <f t="shared" si="925"/>
        <v>56</v>
      </c>
      <c r="OU32" s="1065">
        <f t="shared" si="925"/>
        <v>55</v>
      </c>
      <c r="OV32" s="1065">
        <f t="shared" si="925"/>
        <v>58</v>
      </c>
      <c r="OW32" s="1065">
        <f t="shared" si="925"/>
        <v>59</v>
      </c>
      <c r="OX32" s="1065">
        <f t="shared" si="925"/>
        <v>58</v>
      </c>
      <c r="OY32" s="1065">
        <f t="shared" si="925"/>
        <v>60</v>
      </c>
      <c r="OZ32" s="1065">
        <f t="shared" si="925"/>
        <v>61</v>
      </c>
      <c r="PA32" s="1065">
        <f t="shared" si="925"/>
        <v>59</v>
      </c>
      <c r="PB32" s="1065">
        <f t="shared" si="925"/>
        <v>59</v>
      </c>
      <c r="PC32" s="1123">
        <f>ED32</f>
        <v>57</v>
      </c>
      <c r="PD32" s="1123">
        <f t="shared" ref="PD32:PN35" si="926">EE32</f>
        <v>59</v>
      </c>
      <c r="PE32" s="1123">
        <f t="shared" si="926"/>
        <v>59</v>
      </c>
      <c r="PF32" s="1123">
        <f t="shared" si="926"/>
        <v>57</v>
      </c>
      <c r="PG32" s="1123">
        <f t="shared" si="926"/>
        <v>56</v>
      </c>
      <c r="PH32" s="1123">
        <f t="shared" si="926"/>
        <v>0</v>
      </c>
      <c r="PI32" s="1123">
        <f t="shared" si="926"/>
        <v>0</v>
      </c>
      <c r="PJ32" s="1123">
        <f t="shared" si="926"/>
        <v>0</v>
      </c>
      <c r="PK32" s="1123">
        <f t="shared" si="926"/>
        <v>0</v>
      </c>
      <c r="PL32" s="1123">
        <f t="shared" si="926"/>
        <v>0</v>
      </c>
      <c r="PM32" s="1123">
        <f t="shared" si="926"/>
        <v>0</v>
      </c>
      <c r="PN32" s="1123">
        <f t="shared" si="926"/>
        <v>0</v>
      </c>
    </row>
    <row r="33" spans="1:430" s="28" customFormat="1" x14ac:dyDescent="0.25">
      <c r="A33" s="677"/>
      <c r="B33" s="69"/>
      <c r="C33" s="69" t="s">
        <v>221</v>
      </c>
      <c r="D33" s="26"/>
      <c r="E33" s="721" t="s">
        <v>223</v>
      </c>
      <c r="F33" s="721"/>
      <c r="G33" s="722"/>
      <c r="H33" s="723"/>
      <c r="I33" s="724"/>
      <c r="J33" s="725"/>
      <c r="K33" s="724"/>
      <c r="L33" s="725"/>
      <c r="M33" s="724"/>
      <c r="N33" s="725"/>
      <c r="O33" s="724"/>
      <c r="P33" s="725"/>
      <c r="Q33" s="724"/>
      <c r="R33" s="725"/>
      <c r="S33" s="724"/>
      <c r="T33" s="162"/>
      <c r="U33" s="726"/>
      <c r="V33" s="723"/>
      <c r="W33" s="724"/>
      <c r="X33" s="725"/>
      <c r="Y33" s="724"/>
      <c r="Z33" s="725"/>
      <c r="AA33" s="724"/>
      <c r="AB33" s="725"/>
      <c r="AC33" s="724"/>
      <c r="AD33" s="725"/>
      <c r="AE33" s="724"/>
      <c r="AF33" s="725"/>
      <c r="AG33" s="724"/>
      <c r="AH33" s="162"/>
      <c r="AI33" s="726"/>
      <c r="AJ33" s="723">
        <v>16</v>
      </c>
      <c r="AK33" s="724">
        <v>16</v>
      </c>
      <c r="AL33" s="725">
        <v>16</v>
      </c>
      <c r="AM33" s="724">
        <v>16</v>
      </c>
      <c r="AN33" s="725">
        <v>16</v>
      </c>
      <c r="AO33" s="724">
        <v>16</v>
      </c>
      <c r="AP33" s="727">
        <v>16</v>
      </c>
      <c r="AQ33" s="724">
        <v>16</v>
      </c>
      <c r="AR33" s="727">
        <v>16</v>
      </c>
      <c r="AS33" s="724">
        <v>16</v>
      </c>
      <c r="AT33" s="727">
        <v>16</v>
      </c>
      <c r="AU33" s="724">
        <v>16</v>
      </c>
      <c r="AV33" s="162" t="s">
        <v>29</v>
      </c>
      <c r="AW33" s="726">
        <v>16</v>
      </c>
      <c r="AX33" s="723">
        <v>16</v>
      </c>
      <c r="AY33" s="724">
        <v>16</v>
      </c>
      <c r="AZ33" s="725">
        <v>16</v>
      </c>
      <c r="BA33" s="724">
        <v>16</v>
      </c>
      <c r="BB33" s="725">
        <v>16</v>
      </c>
      <c r="BC33" s="724">
        <v>16</v>
      </c>
      <c r="BD33" s="727">
        <v>16</v>
      </c>
      <c r="BE33" s="724">
        <v>16</v>
      </c>
      <c r="BF33" s="727">
        <v>16</v>
      </c>
      <c r="BG33" s="733">
        <v>16</v>
      </c>
      <c r="BH33" s="734">
        <v>16</v>
      </c>
      <c r="BI33" s="724">
        <v>16</v>
      </c>
      <c r="BJ33" s="162" t="s">
        <v>29</v>
      </c>
      <c r="BK33" s="726">
        <f>SUM(AX33:BI33)/$BJ$4</f>
        <v>16</v>
      </c>
      <c r="BL33" s="723">
        <v>16</v>
      </c>
      <c r="BM33" s="724">
        <v>16</v>
      </c>
      <c r="BN33" s="725">
        <v>16</v>
      </c>
      <c r="BO33" s="724">
        <v>16</v>
      </c>
      <c r="BP33" s="725">
        <v>16</v>
      </c>
      <c r="BQ33" s="724">
        <v>16</v>
      </c>
      <c r="BR33" s="727">
        <v>16</v>
      </c>
      <c r="BS33" s="724">
        <v>16</v>
      </c>
      <c r="BT33" s="727">
        <v>16</v>
      </c>
      <c r="BU33" s="727">
        <v>16</v>
      </c>
      <c r="BV33" s="727">
        <v>16</v>
      </c>
      <c r="BW33" s="727">
        <v>16</v>
      </c>
      <c r="BX33" s="781" t="s">
        <v>29</v>
      </c>
      <c r="BY33" s="726">
        <f>SUM(BL33:BW33)/$BX$4</f>
        <v>16</v>
      </c>
      <c r="BZ33" s="727">
        <v>14</v>
      </c>
      <c r="CA33" s="724">
        <v>14</v>
      </c>
      <c r="CB33" s="725">
        <v>15</v>
      </c>
      <c r="CC33" s="724">
        <v>14</v>
      </c>
      <c r="CD33" s="725">
        <v>16</v>
      </c>
      <c r="CE33" s="724">
        <v>16</v>
      </c>
      <c r="CF33" s="727">
        <v>16</v>
      </c>
      <c r="CG33" s="724">
        <v>16</v>
      </c>
      <c r="CH33" s="727">
        <v>16</v>
      </c>
      <c r="CI33" s="727">
        <v>16</v>
      </c>
      <c r="CJ33" s="727">
        <v>16</v>
      </c>
      <c r="CK33" s="727">
        <v>16</v>
      </c>
      <c r="CL33" s="781" t="s">
        <v>29</v>
      </c>
      <c r="CM33" s="726">
        <f>SUM(BZ33:CK33)/$CL$4</f>
        <v>15.416666666666666</v>
      </c>
      <c r="CN33" s="727">
        <v>15</v>
      </c>
      <c r="CO33" s="724">
        <v>15</v>
      </c>
      <c r="CP33" s="725">
        <v>15</v>
      </c>
      <c r="CQ33" s="724">
        <v>15</v>
      </c>
      <c r="CR33" s="725">
        <v>14</v>
      </c>
      <c r="CS33" s="724">
        <v>13</v>
      </c>
      <c r="CT33" s="730">
        <v>13</v>
      </c>
      <c r="CU33" s="724">
        <v>14</v>
      </c>
      <c r="CV33" s="727">
        <v>14</v>
      </c>
      <c r="CW33" s="987">
        <v>14</v>
      </c>
      <c r="CX33" s="727">
        <v>16</v>
      </c>
      <c r="CY33" s="724">
        <v>16</v>
      </c>
      <c r="CZ33" s="781" t="s">
        <v>29</v>
      </c>
      <c r="DA33" s="726">
        <f>SUM(CN33:CY33)/$CZ$4</f>
        <v>14.5</v>
      </c>
      <c r="DB33" s="727">
        <v>16</v>
      </c>
      <c r="DC33" s="724">
        <v>15</v>
      </c>
      <c r="DD33" s="725">
        <v>17</v>
      </c>
      <c r="DE33" s="724">
        <v>17</v>
      </c>
      <c r="DF33" s="725">
        <v>17</v>
      </c>
      <c r="DG33" s="724">
        <v>16</v>
      </c>
      <c r="DH33" s="730">
        <v>16</v>
      </c>
      <c r="DI33" s="724">
        <v>16</v>
      </c>
      <c r="DJ33" s="727">
        <v>15</v>
      </c>
      <c r="DK33" s="724">
        <v>15</v>
      </c>
      <c r="DL33" s="727">
        <v>14</v>
      </c>
      <c r="DM33" s="724">
        <v>15</v>
      </c>
      <c r="DN33" s="781" t="s">
        <v>29</v>
      </c>
      <c r="DO33" s="726">
        <f>SUM(DB33:DM33)/$DN$4</f>
        <v>15.75</v>
      </c>
      <c r="DP33" s="727">
        <v>15</v>
      </c>
      <c r="DQ33" s="724">
        <v>14</v>
      </c>
      <c r="DR33" s="725">
        <v>14</v>
      </c>
      <c r="DS33" s="724">
        <v>12</v>
      </c>
      <c r="DT33" s="725">
        <v>11</v>
      </c>
      <c r="DU33" s="724">
        <v>13</v>
      </c>
      <c r="DV33" s="730">
        <v>13</v>
      </c>
      <c r="DW33" s="724">
        <v>12</v>
      </c>
      <c r="DX33" s="727">
        <v>13</v>
      </c>
      <c r="DY33" s="724">
        <v>14</v>
      </c>
      <c r="DZ33" s="727">
        <v>14</v>
      </c>
      <c r="EA33" s="724">
        <v>14</v>
      </c>
      <c r="EB33" s="781" t="s">
        <v>29</v>
      </c>
      <c r="EC33" s="726">
        <f>SUM(DP33:EA33)/$EB$4</f>
        <v>13.25</v>
      </c>
      <c r="ED33" s="727">
        <v>13</v>
      </c>
      <c r="EE33" s="724">
        <v>13</v>
      </c>
      <c r="EF33" s="725">
        <v>13</v>
      </c>
      <c r="EG33" s="724">
        <v>13</v>
      </c>
      <c r="EH33" s="725">
        <v>13</v>
      </c>
      <c r="EI33" s="724"/>
      <c r="EJ33" s="730"/>
      <c r="EK33" s="724"/>
      <c r="EL33" s="727"/>
      <c r="EM33" s="724"/>
      <c r="EN33" s="727"/>
      <c r="EO33" s="724"/>
      <c r="EP33" s="781" t="s">
        <v>29</v>
      </c>
      <c r="EQ33" s="726">
        <f>SUM(ED33:EO33)/$EP$4</f>
        <v>13</v>
      </c>
      <c r="ER33" s="729"/>
      <c r="ES33" s="594"/>
      <c r="ET33" s="729"/>
      <c r="EU33" s="594"/>
      <c r="EV33" s="729"/>
      <c r="EW33" s="594"/>
      <c r="EX33" s="729"/>
      <c r="EY33" s="594"/>
      <c r="EZ33" s="729"/>
      <c r="FA33" s="594"/>
      <c r="FB33" s="729"/>
      <c r="FC33" s="594"/>
      <c r="FD33" s="729"/>
      <c r="FE33" s="594"/>
      <c r="FF33" s="729"/>
      <c r="FG33" s="594"/>
      <c r="FH33" s="729"/>
      <c r="FI33" s="594"/>
      <c r="FJ33" s="729"/>
      <c r="FK33" s="108"/>
      <c r="FL33" s="729">
        <f>BH33-BG33</f>
        <v>0</v>
      </c>
      <c r="FM33" s="594">
        <f>FL33/BG33</f>
        <v>0</v>
      </c>
      <c r="FN33" s="729">
        <f>BI33-BH33</f>
        <v>0</v>
      </c>
      <c r="FO33" s="594">
        <f>FN33/BH33</f>
        <v>0</v>
      </c>
      <c r="FP33" s="729">
        <f>BL33-BI33</f>
        <v>0</v>
      </c>
      <c r="FQ33" s="594">
        <f>FP33/BI33</f>
        <v>0</v>
      </c>
      <c r="FR33" s="728">
        <f>BM33-BL33</f>
        <v>0</v>
      </c>
      <c r="FS33" s="372">
        <f>FR33/BL33</f>
        <v>0</v>
      </c>
      <c r="FT33" s="728">
        <f>BN33-BM33</f>
        <v>0</v>
      </c>
      <c r="FU33" s="372">
        <f>FT33/BM33</f>
        <v>0</v>
      </c>
      <c r="FV33" s="728">
        <f>BO33-BN33</f>
        <v>0</v>
      </c>
      <c r="FW33" s="372">
        <f>FV33/BN33</f>
        <v>0</v>
      </c>
      <c r="FX33" s="728">
        <f>BP33-BO33</f>
        <v>0</v>
      </c>
      <c r="FY33" s="372">
        <f>FX33/BO33</f>
        <v>0</v>
      </c>
      <c r="FZ33" s="728">
        <f>BQ33-BP33</f>
        <v>0</v>
      </c>
      <c r="GA33" s="372">
        <f>FZ33/BP33</f>
        <v>0</v>
      </c>
      <c r="GB33" s="728">
        <f>BR33-BQ33</f>
        <v>0</v>
      </c>
      <c r="GC33" s="372">
        <f>GB33/BQ33</f>
        <v>0</v>
      </c>
      <c r="GD33" s="728">
        <f>BS33-BR33</f>
        <v>0</v>
      </c>
      <c r="GE33" s="372">
        <f>GD33/BR33</f>
        <v>0</v>
      </c>
      <c r="GF33" s="728">
        <f>BT33-BS33</f>
        <v>0</v>
      </c>
      <c r="GG33" s="372">
        <f>GF33/BS33</f>
        <v>0</v>
      </c>
      <c r="GH33" s="728">
        <f>BU33-BT33</f>
        <v>0</v>
      </c>
      <c r="GI33" s="372">
        <f>GH33/BT33</f>
        <v>0</v>
      </c>
      <c r="GJ33" s="728">
        <f>BV33-BU33</f>
        <v>0</v>
      </c>
      <c r="GK33" s="372">
        <f>GJ33/BU33</f>
        <v>0</v>
      </c>
      <c r="GL33" s="728">
        <f>BW33-BV33</f>
        <v>0</v>
      </c>
      <c r="GM33" s="372">
        <f>GL33/BV33</f>
        <v>0</v>
      </c>
      <c r="GN33" s="728">
        <f>BZ33-BW33</f>
        <v>-2</v>
      </c>
      <c r="GO33" s="372">
        <f>GN33/BW33</f>
        <v>-0.125</v>
      </c>
      <c r="GP33" s="728">
        <f>CA33-BZ33</f>
        <v>0</v>
      </c>
      <c r="GQ33" s="372">
        <f>GP33/BZ33</f>
        <v>0</v>
      </c>
      <c r="GR33" s="728">
        <f>CB33-CA33</f>
        <v>1</v>
      </c>
      <c r="GS33" s="372">
        <f>GR33/CA33</f>
        <v>7.1428571428571425E-2</v>
      </c>
      <c r="GT33" s="728">
        <f>CC33-CB33</f>
        <v>-1</v>
      </c>
      <c r="GU33" s="372">
        <f>GT33/CB33</f>
        <v>-6.6666666666666666E-2</v>
      </c>
      <c r="GV33" s="728">
        <f>CD33-CC33</f>
        <v>2</v>
      </c>
      <c r="GW33" s="372">
        <f>GV33/CC33</f>
        <v>0.14285714285714285</v>
      </c>
      <c r="GX33" s="728">
        <f>CE33-CD33</f>
        <v>0</v>
      </c>
      <c r="GY33" s="372">
        <f>GX33/CD33</f>
        <v>0</v>
      </c>
      <c r="GZ33" s="728">
        <f>CF33-CE33</f>
        <v>0</v>
      </c>
      <c r="HA33" s="372">
        <f>GZ33/CE33</f>
        <v>0</v>
      </c>
      <c r="HB33" s="728">
        <f>CG33-CF33</f>
        <v>0</v>
      </c>
      <c r="HC33" s="372">
        <f>HB33/CF33</f>
        <v>0</v>
      </c>
      <c r="HD33" s="728">
        <f>CH33-CG33</f>
        <v>0</v>
      </c>
      <c r="HE33" s="372">
        <f>HD33/CG33</f>
        <v>0</v>
      </c>
      <c r="HF33" s="728">
        <f>CI33-CH33</f>
        <v>0</v>
      </c>
      <c r="HG33" s="372">
        <f>HF33/CH33</f>
        <v>0</v>
      </c>
      <c r="HH33" s="728">
        <f>CJ33-CI33</f>
        <v>0</v>
      </c>
      <c r="HI33" s="372">
        <f>HH33/CI33</f>
        <v>0</v>
      </c>
      <c r="HJ33" s="728">
        <f>CK33-CJ33</f>
        <v>0</v>
      </c>
      <c r="HK33" s="372">
        <f>HJ33/CJ33</f>
        <v>0</v>
      </c>
      <c r="HL33" s="728">
        <f>CN33-CK33</f>
        <v>-1</v>
      </c>
      <c r="HM33" s="372">
        <f>HL33/CK33</f>
        <v>-6.25E-2</v>
      </c>
      <c r="HN33" s="728">
        <f>CO33-CN33</f>
        <v>0</v>
      </c>
      <c r="HO33" s="372">
        <f>HN33/CN33</f>
        <v>0</v>
      </c>
      <c r="HP33" s="728">
        <f>CP33-CO33</f>
        <v>0</v>
      </c>
      <c r="HQ33" s="372">
        <f>HP33/CO33</f>
        <v>0</v>
      </c>
      <c r="HR33" s="728">
        <f>CQ33-CP33</f>
        <v>0</v>
      </c>
      <c r="HS33" s="372">
        <f>HR33/CP33</f>
        <v>0</v>
      </c>
      <c r="HT33" s="728">
        <f>CR33-CQ33</f>
        <v>-1</v>
      </c>
      <c r="HU33" s="372">
        <f>HT33/CQ33</f>
        <v>-6.6666666666666666E-2</v>
      </c>
      <c r="HV33" s="728">
        <f>CS33-CR33</f>
        <v>-1</v>
      </c>
      <c r="HW33" s="372">
        <f>HV33/CR33</f>
        <v>-7.1428571428571425E-2</v>
      </c>
      <c r="HX33" s="728">
        <f>CT33-CS33</f>
        <v>0</v>
      </c>
      <c r="HY33" s="372">
        <f>HX33/CS33</f>
        <v>0</v>
      </c>
      <c r="HZ33" s="728">
        <f>CU33-CT33</f>
        <v>1</v>
      </c>
      <c r="IA33" s="372">
        <f>HZ33/CT33</f>
        <v>7.6923076923076927E-2</v>
      </c>
      <c r="IB33" s="728">
        <f>CV33-CU33</f>
        <v>0</v>
      </c>
      <c r="IC33" s="372">
        <f>IB33/CU33</f>
        <v>0</v>
      </c>
      <c r="ID33" s="728">
        <f>CW33-CV33</f>
        <v>0</v>
      </c>
      <c r="IE33" s="372">
        <f>ID33/CV33</f>
        <v>0</v>
      </c>
      <c r="IF33" s="728">
        <f>CX33-CW33</f>
        <v>2</v>
      </c>
      <c r="IG33" s="372">
        <f>IF33/CW33</f>
        <v>0.14285714285714285</v>
      </c>
      <c r="IH33" s="728">
        <f>CY33-CX33</f>
        <v>0</v>
      </c>
      <c r="II33" s="372">
        <f>IH33/CX33</f>
        <v>0</v>
      </c>
      <c r="IJ33" s="728">
        <f>DB33-CY33</f>
        <v>0</v>
      </c>
      <c r="IK33" s="372">
        <f>IJ33/CY33</f>
        <v>0</v>
      </c>
      <c r="IL33" s="728">
        <f>DC33-DB33</f>
        <v>-1</v>
      </c>
      <c r="IM33" s="372">
        <f>IL33/DB33</f>
        <v>-6.25E-2</v>
      </c>
      <c r="IN33" s="728">
        <f>DD33-DC33</f>
        <v>2</v>
      </c>
      <c r="IO33" s="372">
        <f>IN33/DD33</f>
        <v>0.11764705882352941</v>
      </c>
      <c r="IP33" s="728">
        <f>DE33-DD33</f>
        <v>0</v>
      </c>
      <c r="IQ33" s="372">
        <f>IP33/DD33</f>
        <v>0</v>
      </c>
      <c r="IR33" s="728">
        <f>DF33-DE33</f>
        <v>0</v>
      </c>
      <c r="IS33" s="372">
        <f>IR33/DO33</f>
        <v>0</v>
      </c>
      <c r="IT33" s="728">
        <f>DG33-DF33</f>
        <v>-1</v>
      </c>
      <c r="IU33" s="372">
        <f>IT33/DF33</f>
        <v>-5.8823529411764705E-2</v>
      </c>
      <c r="IV33" s="728">
        <f>DH33-DG33</f>
        <v>0</v>
      </c>
      <c r="IW33" s="372">
        <f>IV33/DG33</f>
        <v>0</v>
      </c>
      <c r="IX33" s="728">
        <f>DI33-DH33</f>
        <v>0</v>
      </c>
      <c r="IY33" s="372">
        <f>IX33/DH33</f>
        <v>0</v>
      </c>
      <c r="IZ33" s="728">
        <f>DJ33-DI33</f>
        <v>-1</v>
      </c>
      <c r="JA33" s="372">
        <f>IZ33/DI33</f>
        <v>-6.25E-2</v>
      </c>
      <c r="JB33" s="728">
        <f>DK33-DJ33</f>
        <v>0</v>
      </c>
      <c r="JC33" s="372">
        <f>JB33/DJ33</f>
        <v>0</v>
      </c>
      <c r="JD33" s="728">
        <f>DL33-DK33</f>
        <v>-1</v>
      </c>
      <c r="JE33" s="372">
        <f>JD33/DK33</f>
        <v>-6.6666666666666666E-2</v>
      </c>
      <c r="JF33" s="728">
        <f>DM33-DL33</f>
        <v>1</v>
      </c>
      <c r="JG33" s="372">
        <f>JF33/DL33</f>
        <v>7.1428571428571425E-2</v>
      </c>
      <c r="JH33" s="728">
        <f>DP33-DM33</f>
        <v>0</v>
      </c>
      <c r="JI33" s="372">
        <f>JH33/DM33</f>
        <v>0</v>
      </c>
      <c r="JJ33" s="728">
        <f>DQ33-DP33</f>
        <v>-1</v>
      </c>
      <c r="JK33" s="372">
        <f>JJ33/DP33</f>
        <v>-6.6666666666666666E-2</v>
      </c>
      <c r="JL33" s="728">
        <f>DR33-DQ33</f>
        <v>0</v>
      </c>
      <c r="JM33" s="372">
        <f>JL33/DQ33</f>
        <v>0</v>
      </c>
      <c r="JN33" s="728">
        <f>DS33-DR33</f>
        <v>-2</v>
      </c>
      <c r="JO33" s="372">
        <f>JN33/DR33</f>
        <v>-0.14285714285714285</v>
      </c>
      <c r="JP33" s="728">
        <f>DT33-DS33</f>
        <v>-1</v>
      </c>
      <c r="JQ33" s="372">
        <f>JP33/DS33</f>
        <v>-8.3333333333333329E-2</v>
      </c>
      <c r="JR33" s="728">
        <f>DU33-DT33</f>
        <v>2</v>
      </c>
      <c r="JS33" s="372">
        <f>JR33/DT33</f>
        <v>0.18181818181818182</v>
      </c>
      <c r="JT33" s="728">
        <f>DV33-DU33</f>
        <v>0</v>
      </c>
      <c r="JU33" s="372">
        <f>JT33/DU33</f>
        <v>0</v>
      </c>
      <c r="JV33" s="728">
        <f>DW33-DV33</f>
        <v>-1</v>
      </c>
      <c r="JW33" s="372">
        <f>JV33/DV33</f>
        <v>-7.6923076923076927E-2</v>
      </c>
      <c r="JX33" s="728">
        <f>DX33-DW33</f>
        <v>1</v>
      </c>
      <c r="JY33" s="372">
        <f>JX33/DW33</f>
        <v>8.3333333333333329E-2</v>
      </c>
      <c r="JZ33" s="728">
        <f>DY33-DX33</f>
        <v>1</v>
      </c>
      <c r="KA33" s="372">
        <f>JZ33/DX33</f>
        <v>7.6923076923076927E-2</v>
      </c>
      <c r="KB33" s="728">
        <f>DZ33-DY33</f>
        <v>0</v>
      </c>
      <c r="KC33" s="372">
        <f>KB33/DY33</f>
        <v>0</v>
      </c>
      <c r="KD33" s="728">
        <f>EA33-DZ33</f>
        <v>0</v>
      </c>
      <c r="KE33" s="372">
        <f>KD33/DZ33</f>
        <v>0</v>
      </c>
      <c r="KF33" s="728">
        <f t="shared" si="583"/>
        <v>-1</v>
      </c>
      <c r="KG33" s="1113">
        <f t="shared" si="895"/>
        <v>-7.1428571428571425E-2</v>
      </c>
      <c r="KH33" s="728">
        <f t="shared" si="896"/>
        <v>0</v>
      </c>
      <c r="KI33" s="372">
        <f t="shared" si="897"/>
        <v>0</v>
      </c>
      <c r="KJ33" s="728">
        <f t="shared" si="898"/>
        <v>0</v>
      </c>
      <c r="KK33" s="372">
        <f t="shared" si="899"/>
        <v>0</v>
      </c>
      <c r="KL33" s="728">
        <f t="shared" si="900"/>
        <v>0</v>
      </c>
      <c r="KM33" s="372">
        <f t="shared" si="901"/>
        <v>0</v>
      </c>
      <c r="KN33" s="728">
        <f t="shared" si="902"/>
        <v>0</v>
      </c>
      <c r="KO33" s="372">
        <f t="shared" si="903"/>
        <v>0</v>
      </c>
      <c r="KP33" s="728">
        <f t="shared" si="904"/>
        <v>-13</v>
      </c>
      <c r="KQ33" s="372">
        <f t="shared" si="905"/>
        <v>-1</v>
      </c>
      <c r="KR33" s="728">
        <f t="shared" si="906"/>
        <v>0</v>
      </c>
      <c r="KS33" s="372" t="e">
        <f t="shared" si="907"/>
        <v>#DIV/0!</v>
      </c>
      <c r="KT33" s="728">
        <f t="shared" si="908"/>
        <v>0</v>
      </c>
      <c r="KU33" s="372" t="e">
        <f t="shared" si="909"/>
        <v>#DIV/0!</v>
      </c>
      <c r="KV33" s="728">
        <f t="shared" si="910"/>
        <v>0</v>
      </c>
      <c r="KW33" s="372" t="e">
        <f t="shared" si="911"/>
        <v>#DIV/0!</v>
      </c>
      <c r="KX33" s="728">
        <f t="shared" si="912"/>
        <v>0</v>
      </c>
      <c r="KY33" s="372" t="e">
        <f t="shared" si="913"/>
        <v>#DIV/0!</v>
      </c>
      <c r="KZ33" s="728">
        <f t="shared" si="914"/>
        <v>0</v>
      </c>
      <c r="LA33" s="372" t="e">
        <f t="shared" si="915"/>
        <v>#DIV/0!</v>
      </c>
      <c r="LB33" s="728">
        <f t="shared" si="916"/>
        <v>0</v>
      </c>
      <c r="LC33" s="372" t="e">
        <f t="shared" si="917"/>
        <v>#DIV/0!</v>
      </c>
      <c r="LD33" s="727">
        <f>DT33</f>
        <v>11</v>
      </c>
      <c r="LE33" s="959">
        <f>EH33</f>
        <v>13</v>
      </c>
      <c r="LF33" s="729">
        <f>LE33-LD33</f>
        <v>2</v>
      </c>
      <c r="LG33" s="108">
        <f>IF(ISERROR(LF33/LD33),0,LF33/LD33)</f>
        <v>0.18181818181818182</v>
      </c>
      <c r="LH33" s="617"/>
      <c r="LI33" s="617"/>
      <c r="LJ33" s="617"/>
      <c r="LK33" s="735" t="str">
        <f>E33</f>
        <v>Number Tier 1/Tier 2 Call Agents</v>
      </c>
      <c r="LL33" s="731"/>
      <c r="LM33" s="731"/>
      <c r="LN33" s="731"/>
      <c r="LO33" s="731"/>
      <c r="LP33" s="731"/>
      <c r="LQ33" s="731"/>
      <c r="LR33" s="731"/>
      <c r="LS33" s="731"/>
      <c r="LT33" s="731"/>
      <c r="LU33" s="731"/>
      <c r="LV33" s="731"/>
      <c r="LW33" s="732"/>
      <c r="LX33" s="732"/>
      <c r="LY33" s="732"/>
      <c r="LZ33" s="732"/>
      <c r="MA33" s="732"/>
      <c r="MB33" s="732"/>
      <c r="MC33" s="732"/>
      <c r="MD33" s="732"/>
      <c r="ME33" s="732"/>
      <c r="MF33" s="732"/>
      <c r="MG33" s="732"/>
      <c r="MH33" s="732">
        <f>AU33</f>
        <v>16</v>
      </c>
      <c r="MI33" s="732">
        <f t="shared" si="919"/>
        <v>16</v>
      </c>
      <c r="MJ33" s="732">
        <f t="shared" si="919"/>
        <v>16</v>
      </c>
      <c r="MK33" s="732">
        <f t="shared" si="919"/>
        <v>16</v>
      </c>
      <c r="ML33" s="732">
        <f t="shared" si="919"/>
        <v>16</v>
      </c>
      <c r="MM33" s="732">
        <f t="shared" si="919"/>
        <v>16</v>
      </c>
      <c r="MN33" s="732">
        <f>BC33</f>
        <v>16</v>
      </c>
      <c r="MO33" s="732">
        <f t="shared" si="920"/>
        <v>16</v>
      </c>
      <c r="MP33" s="732">
        <f t="shared" si="920"/>
        <v>16</v>
      </c>
      <c r="MQ33" s="732">
        <f t="shared" si="920"/>
        <v>16</v>
      </c>
      <c r="MR33" s="732">
        <f t="shared" si="920"/>
        <v>16</v>
      </c>
      <c r="MS33" s="732">
        <f t="shared" si="920"/>
        <v>16</v>
      </c>
      <c r="MT33" s="243">
        <f t="shared" si="920"/>
        <v>16</v>
      </c>
      <c r="MU33" s="700">
        <f t="shared" si="921"/>
        <v>16</v>
      </c>
      <c r="MV33" s="700">
        <f t="shared" si="921"/>
        <v>16</v>
      </c>
      <c r="MW33" s="700">
        <f t="shared" si="921"/>
        <v>16</v>
      </c>
      <c r="MX33" s="700">
        <f t="shared" si="921"/>
        <v>16</v>
      </c>
      <c r="MY33" s="700">
        <f t="shared" si="921"/>
        <v>16</v>
      </c>
      <c r="MZ33" s="700">
        <f t="shared" si="921"/>
        <v>16</v>
      </c>
      <c r="NA33" s="700">
        <f t="shared" si="921"/>
        <v>16</v>
      </c>
      <c r="NB33" s="700">
        <f t="shared" si="921"/>
        <v>16</v>
      </c>
      <c r="NC33" s="700">
        <f t="shared" si="921"/>
        <v>16</v>
      </c>
      <c r="ND33" s="700">
        <f t="shared" si="921"/>
        <v>16</v>
      </c>
      <c r="NE33" s="700">
        <f t="shared" si="921"/>
        <v>16</v>
      </c>
      <c r="NF33" s="700">
        <f t="shared" si="921"/>
        <v>16</v>
      </c>
      <c r="NG33" s="803">
        <f t="shared" si="922"/>
        <v>14</v>
      </c>
      <c r="NH33" s="803">
        <f t="shared" si="922"/>
        <v>14</v>
      </c>
      <c r="NI33" s="803">
        <f t="shared" si="922"/>
        <v>15</v>
      </c>
      <c r="NJ33" s="803">
        <f t="shared" si="922"/>
        <v>14</v>
      </c>
      <c r="NK33" s="803">
        <f t="shared" si="922"/>
        <v>16</v>
      </c>
      <c r="NL33" s="803">
        <f t="shared" si="922"/>
        <v>16</v>
      </c>
      <c r="NM33" s="803">
        <f t="shared" si="922"/>
        <v>16</v>
      </c>
      <c r="NN33" s="803">
        <f t="shared" si="922"/>
        <v>16</v>
      </c>
      <c r="NO33" s="803">
        <f t="shared" si="922"/>
        <v>16</v>
      </c>
      <c r="NP33" s="803">
        <f t="shared" si="922"/>
        <v>16</v>
      </c>
      <c r="NQ33" s="803">
        <f t="shared" si="922"/>
        <v>16</v>
      </c>
      <c r="NR33" s="803">
        <f t="shared" si="922"/>
        <v>16</v>
      </c>
      <c r="NS33" s="856">
        <f t="shared" si="923"/>
        <v>15</v>
      </c>
      <c r="NT33" s="856">
        <f t="shared" si="923"/>
        <v>15</v>
      </c>
      <c r="NU33" s="856">
        <f t="shared" si="923"/>
        <v>15</v>
      </c>
      <c r="NV33" s="856">
        <f t="shared" si="923"/>
        <v>15</v>
      </c>
      <c r="NW33" s="856">
        <f t="shared" si="923"/>
        <v>14</v>
      </c>
      <c r="NX33" s="856">
        <f t="shared" si="923"/>
        <v>13</v>
      </c>
      <c r="NY33" s="856">
        <f t="shared" si="923"/>
        <v>13</v>
      </c>
      <c r="NZ33" s="856">
        <f t="shared" si="923"/>
        <v>14</v>
      </c>
      <c r="OA33" s="856">
        <f t="shared" si="923"/>
        <v>14</v>
      </c>
      <c r="OB33" s="856">
        <f t="shared" si="923"/>
        <v>14</v>
      </c>
      <c r="OC33" s="856">
        <f t="shared" si="923"/>
        <v>16</v>
      </c>
      <c r="OD33" s="856">
        <f t="shared" si="923"/>
        <v>16</v>
      </c>
      <c r="OE33" s="1043">
        <f t="shared" si="924"/>
        <v>16</v>
      </c>
      <c r="OF33" s="1043">
        <f t="shared" si="924"/>
        <v>15</v>
      </c>
      <c r="OG33" s="1043">
        <f t="shared" si="924"/>
        <v>17</v>
      </c>
      <c r="OH33" s="1043">
        <f t="shared" si="924"/>
        <v>17</v>
      </c>
      <c r="OI33" s="1043">
        <f t="shared" si="924"/>
        <v>17</v>
      </c>
      <c r="OJ33" s="1043">
        <f t="shared" si="924"/>
        <v>16</v>
      </c>
      <c r="OK33" s="1043">
        <f t="shared" si="924"/>
        <v>16</v>
      </c>
      <c r="OL33" s="1043">
        <f t="shared" si="924"/>
        <v>16</v>
      </c>
      <c r="OM33" s="1043">
        <f t="shared" si="924"/>
        <v>15</v>
      </c>
      <c r="ON33" s="1043">
        <f t="shared" si="924"/>
        <v>15</v>
      </c>
      <c r="OO33" s="1043">
        <f t="shared" si="924"/>
        <v>14</v>
      </c>
      <c r="OP33" s="1043">
        <f t="shared" si="924"/>
        <v>15</v>
      </c>
      <c r="OQ33" s="1065">
        <f t="shared" si="925"/>
        <v>15</v>
      </c>
      <c r="OR33" s="1065">
        <f t="shared" si="925"/>
        <v>14</v>
      </c>
      <c r="OS33" s="1065">
        <f t="shared" si="925"/>
        <v>14</v>
      </c>
      <c r="OT33" s="1065">
        <f t="shared" si="925"/>
        <v>12</v>
      </c>
      <c r="OU33" s="1065">
        <f t="shared" si="925"/>
        <v>11</v>
      </c>
      <c r="OV33" s="1065">
        <f t="shared" si="925"/>
        <v>13</v>
      </c>
      <c r="OW33" s="1065">
        <f t="shared" si="925"/>
        <v>13</v>
      </c>
      <c r="OX33" s="1065">
        <f t="shared" si="925"/>
        <v>12</v>
      </c>
      <c r="OY33" s="1065">
        <f t="shared" si="925"/>
        <v>13</v>
      </c>
      <c r="OZ33" s="1065">
        <f t="shared" si="925"/>
        <v>14</v>
      </c>
      <c r="PA33" s="1065">
        <f t="shared" si="925"/>
        <v>14</v>
      </c>
      <c r="PB33" s="1065">
        <f t="shared" si="925"/>
        <v>14</v>
      </c>
      <c r="PC33" s="1123">
        <f>ED33</f>
        <v>13</v>
      </c>
      <c r="PD33" s="1123">
        <f t="shared" si="926"/>
        <v>13</v>
      </c>
      <c r="PE33" s="1123">
        <f t="shared" si="926"/>
        <v>13</v>
      </c>
      <c r="PF33" s="1123">
        <f t="shared" si="926"/>
        <v>13</v>
      </c>
      <c r="PG33" s="1123">
        <f t="shared" si="926"/>
        <v>13</v>
      </c>
      <c r="PH33" s="1123">
        <f t="shared" si="926"/>
        <v>0</v>
      </c>
      <c r="PI33" s="1123">
        <f t="shared" si="926"/>
        <v>0</v>
      </c>
      <c r="PJ33" s="1123">
        <f t="shared" si="926"/>
        <v>0</v>
      </c>
      <c r="PK33" s="1123">
        <f t="shared" si="926"/>
        <v>0</v>
      </c>
      <c r="PL33" s="1123">
        <f t="shared" si="926"/>
        <v>0</v>
      </c>
      <c r="PM33" s="1123">
        <f t="shared" si="926"/>
        <v>0</v>
      </c>
      <c r="PN33" s="1123">
        <f t="shared" si="926"/>
        <v>0</v>
      </c>
    </row>
    <row r="34" spans="1:430" s="80" customFormat="1" x14ac:dyDescent="0.25">
      <c r="A34" s="679"/>
      <c r="B34" s="78">
        <v>4.2</v>
      </c>
      <c r="E34" s="1217" t="s">
        <v>224</v>
      </c>
      <c r="F34" s="1217"/>
      <c r="G34" s="1218"/>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927">V13/V32</f>
        <v>64.225122349102776</v>
      </c>
      <c r="W34" s="84">
        <f t="shared" si="927"/>
        <v>64.56294846705805</v>
      </c>
      <c r="X34" s="83">
        <f t="shared" si="927"/>
        <v>58.093313121104934</v>
      </c>
      <c r="Y34" s="84">
        <f t="shared" si="92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928">AK13/AK33</f>
        <v>239.625</v>
      </c>
      <c r="AL34" s="83">
        <f t="shared" si="928"/>
        <v>200.4375</v>
      </c>
      <c r="AM34" s="84">
        <f t="shared" si="928"/>
        <v>415.3125</v>
      </c>
      <c r="AN34" s="83">
        <f t="shared" si="928"/>
        <v>233.375</v>
      </c>
      <c r="AO34" s="84">
        <f t="shared" si="928"/>
        <v>210.125</v>
      </c>
      <c r="AP34" s="195">
        <f t="shared" si="928"/>
        <v>271.3125</v>
      </c>
      <c r="AQ34" s="84">
        <f t="shared" si="928"/>
        <v>254.6875</v>
      </c>
      <c r="AR34" s="195">
        <f t="shared" si="928"/>
        <v>218.75</v>
      </c>
      <c r="AS34" s="84">
        <f t="shared" si="928"/>
        <v>236.5</v>
      </c>
      <c r="AT34" s="195">
        <f t="shared" si="928"/>
        <v>350.5</v>
      </c>
      <c r="AU34" s="84">
        <f t="shared" si="928"/>
        <v>242.1875</v>
      </c>
      <c r="AV34" s="123" t="s">
        <v>29</v>
      </c>
      <c r="AW34" s="142">
        <f>SUM(AJ34:AU34)/$AV$4</f>
        <v>258.625</v>
      </c>
      <c r="AX34" s="349">
        <f t="shared" ref="AX34:BE34" si="929">AX13/AX33</f>
        <v>268.1875</v>
      </c>
      <c r="AY34" s="84">
        <f t="shared" si="929"/>
        <v>259.75</v>
      </c>
      <c r="AZ34" s="83">
        <f t="shared" si="929"/>
        <v>330.5625</v>
      </c>
      <c r="BA34" s="84">
        <f t="shared" si="929"/>
        <v>967.1875</v>
      </c>
      <c r="BB34" s="83">
        <f t="shared" si="929"/>
        <v>402.3125</v>
      </c>
      <c r="BC34" s="84">
        <f t="shared" si="929"/>
        <v>336.1875</v>
      </c>
      <c r="BD34" s="195">
        <f t="shared" si="929"/>
        <v>369.4375</v>
      </c>
      <c r="BE34" s="84">
        <f t="shared" si="929"/>
        <v>259.375</v>
      </c>
      <c r="BF34" s="195">
        <f>BF13/BF33</f>
        <v>244.75</v>
      </c>
      <c r="BG34" s="84">
        <f>BG13/BG33</f>
        <v>231.6875</v>
      </c>
      <c r="BH34" s="195">
        <f>BH13/BH33</f>
        <v>220.8125</v>
      </c>
      <c r="BI34" s="84">
        <f>BI13/BI33</f>
        <v>232.875</v>
      </c>
      <c r="BJ34" s="123" t="s">
        <v>29</v>
      </c>
      <c r="BK34" s="142">
        <f>SUM(AX34:BI34)/$BJ$4</f>
        <v>343.59375</v>
      </c>
      <c r="BL34" s="349">
        <f t="shared" ref="BL34:BQ34" si="930">BL13/BL33</f>
        <v>250.0625</v>
      </c>
      <c r="BM34" s="84">
        <f t="shared" si="930"/>
        <v>234.9375</v>
      </c>
      <c r="BN34" s="773">
        <f t="shared" si="930"/>
        <v>263.75</v>
      </c>
      <c r="BO34" s="84">
        <f t="shared" si="930"/>
        <v>725.875</v>
      </c>
      <c r="BP34" s="83">
        <f t="shared" si="930"/>
        <v>232.5</v>
      </c>
      <c r="BQ34" s="84">
        <f t="shared" si="930"/>
        <v>244.75</v>
      </c>
      <c r="BR34" s="195">
        <f t="shared" ref="BR34" si="931">BR13/BR33</f>
        <v>312.5625</v>
      </c>
      <c r="BS34" s="84">
        <f t="shared" ref="BS34:BT34" si="932">BS13/BS33</f>
        <v>244.75</v>
      </c>
      <c r="BT34" s="195">
        <f t="shared" si="932"/>
        <v>264.5</v>
      </c>
      <c r="BU34" s="195">
        <f t="shared" ref="BU34:BV34" si="933">BU13/BU33</f>
        <v>309.875</v>
      </c>
      <c r="BV34" s="195">
        <f t="shared" si="933"/>
        <v>219.1875</v>
      </c>
      <c r="BW34" s="195">
        <f t="shared" ref="BW34" si="934">BW13/BW33</f>
        <v>220</v>
      </c>
      <c r="BX34" s="123" t="s">
        <v>29</v>
      </c>
      <c r="BY34" s="142">
        <f>SUM(BL34:BW34)/$BX$4</f>
        <v>293.5625</v>
      </c>
      <c r="BZ34" s="195">
        <f t="shared" ref="BZ34:CA34" si="935">BZ13/BZ33</f>
        <v>239</v>
      </c>
      <c r="CA34" s="84">
        <f t="shared" si="935"/>
        <v>217.21428571428572</v>
      </c>
      <c r="CB34" s="773">
        <f t="shared" ref="CB34:CC34" si="936">CB13/CB33</f>
        <v>227.46666666666667</v>
      </c>
      <c r="CC34" s="84">
        <f t="shared" si="936"/>
        <v>285.07142857142856</v>
      </c>
      <c r="CD34" s="83">
        <f t="shared" ref="CD34:CE34" si="937">CD13/CD33</f>
        <v>230</v>
      </c>
      <c r="CE34" s="84">
        <f t="shared" si="937"/>
        <v>225.5625</v>
      </c>
      <c r="CF34" s="195">
        <f t="shared" ref="CF34:CG34" si="938">CF13/CF33</f>
        <v>228.1875</v>
      </c>
      <c r="CG34" s="84">
        <f t="shared" si="938"/>
        <v>247.875</v>
      </c>
      <c r="CH34" s="195">
        <f t="shared" ref="CH34:CI34" si="939">CH13/CH33</f>
        <v>226.875</v>
      </c>
      <c r="CI34" s="195">
        <f t="shared" si="939"/>
        <v>198.875</v>
      </c>
      <c r="CJ34" s="195">
        <f t="shared" ref="CJ34:CK34" si="940">CJ13/CJ33</f>
        <v>189.9375</v>
      </c>
      <c r="CK34" s="195">
        <f t="shared" si="940"/>
        <v>207.375</v>
      </c>
      <c r="CL34" s="123" t="s">
        <v>29</v>
      </c>
      <c r="CM34" s="142">
        <f>SUM(BZ34:CK34)/$CL$4</f>
        <v>226.95332341269841</v>
      </c>
      <c r="CN34" s="195">
        <f t="shared" ref="CN34:CO34" si="941">CN13/CN33</f>
        <v>205</v>
      </c>
      <c r="CO34" s="84">
        <f t="shared" si="941"/>
        <v>226.13333333333333</v>
      </c>
      <c r="CP34" s="773">
        <f t="shared" ref="CP34:CQ34" si="942">CP13/CP33</f>
        <v>231.13333333333333</v>
      </c>
      <c r="CQ34" s="84">
        <f t="shared" si="942"/>
        <v>248.33333333333334</v>
      </c>
      <c r="CR34" s="83">
        <f t="shared" ref="CR34:CS34" si="943">CR13/CR33</f>
        <v>224.42857142857142</v>
      </c>
      <c r="CS34" s="84">
        <f t="shared" si="943"/>
        <v>227.92307692307693</v>
      </c>
      <c r="CT34" s="195">
        <f t="shared" ref="CT34:CU34" si="944">CT13/CT33</f>
        <v>267.15384615384613</v>
      </c>
      <c r="CU34" s="84">
        <f t="shared" si="944"/>
        <v>248.78571428571428</v>
      </c>
      <c r="CV34" s="195">
        <f t="shared" ref="CV34:CW34" si="945">CV13/CV33</f>
        <v>195.5</v>
      </c>
      <c r="CW34" s="960">
        <f t="shared" si="945"/>
        <v>170.85714285714286</v>
      </c>
      <c r="CX34" s="195">
        <f t="shared" ref="CX34:CY34" si="946">CX13/CX33</f>
        <v>157.6875</v>
      </c>
      <c r="CY34" s="84">
        <f t="shared" si="946"/>
        <v>144.5625</v>
      </c>
      <c r="CZ34" s="123" t="s">
        <v>29</v>
      </c>
      <c r="DA34" s="142">
        <f>SUM(CN34:CY34)/$CZ$4</f>
        <v>212.29152930402927</v>
      </c>
      <c r="DB34" s="195">
        <f t="shared" ref="DB34:DC34" si="947">DB13/DB33</f>
        <v>141.4375</v>
      </c>
      <c r="DC34" s="84">
        <f t="shared" si="947"/>
        <v>160.6</v>
      </c>
      <c r="DD34" s="773">
        <f t="shared" ref="DD34:DE34" si="948">DD13/DD33</f>
        <v>111.94117647058823</v>
      </c>
      <c r="DE34" s="84">
        <f t="shared" si="948"/>
        <v>144.35294117647058</v>
      </c>
      <c r="DF34" s="83">
        <f t="shared" ref="DF34:DG34" si="949">DF13/DF33</f>
        <v>117.94117647058823</v>
      </c>
      <c r="DG34" s="84">
        <f t="shared" si="949"/>
        <v>121.4375</v>
      </c>
      <c r="DH34" s="195">
        <f t="shared" ref="DH34:DI34" si="950">DH13/DH33</f>
        <v>206.5</v>
      </c>
      <c r="DI34" s="84">
        <f t="shared" si="950"/>
        <v>187.125</v>
      </c>
      <c r="DJ34" s="195">
        <f t="shared" ref="DJ34:DK34" si="951">DJ13/DJ33</f>
        <v>164.26666666666668</v>
      </c>
      <c r="DK34" s="84">
        <f t="shared" si="951"/>
        <v>160.33333333333334</v>
      </c>
      <c r="DL34" s="195">
        <f t="shared" ref="DL34:DM34" si="952">DL13/DL33</f>
        <v>152.35714285714286</v>
      </c>
      <c r="DM34" s="84">
        <f t="shared" si="952"/>
        <v>153</v>
      </c>
      <c r="DN34" s="123" t="s">
        <v>29</v>
      </c>
      <c r="DO34" s="142">
        <f>SUM(DB34:DM34)/$DN$4</f>
        <v>151.77436974789916</v>
      </c>
      <c r="DP34" s="195">
        <f t="shared" ref="DP34:DQ34" si="953">DP13/DP33</f>
        <v>150.53333333333333</v>
      </c>
      <c r="DQ34" s="84">
        <f t="shared" si="953"/>
        <v>180.57142857142858</v>
      </c>
      <c r="DR34" s="773">
        <f t="shared" ref="DR34:DS34" si="954">DR13/DR33</f>
        <v>132.85714285714286</v>
      </c>
      <c r="DS34" s="84">
        <f t="shared" si="954"/>
        <v>233</v>
      </c>
      <c r="DT34" s="83">
        <f t="shared" ref="DT34:DU34" si="955">DT13/DT33</f>
        <v>182</v>
      </c>
      <c r="DU34" s="84">
        <f t="shared" si="955"/>
        <v>149.69230769230768</v>
      </c>
      <c r="DV34" s="195">
        <f t="shared" ref="DV34:DW34" si="956">DV13/DV33</f>
        <v>298.38461538461536</v>
      </c>
      <c r="DW34" s="84">
        <f t="shared" si="956"/>
        <v>280.41666666666669</v>
      </c>
      <c r="DX34" s="195">
        <f t="shared" ref="DX34:DY34" si="957">DX13/DX33</f>
        <v>216.61538461538461</v>
      </c>
      <c r="DY34" s="84">
        <f t="shared" si="957"/>
        <v>181.64285714285714</v>
      </c>
      <c r="DZ34" s="195">
        <f t="shared" ref="DZ34:EA34" si="958">DZ13/DZ33</f>
        <v>152.64285714285714</v>
      </c>
      <c r="EA34" s="84">
        <f t="shared" si="958"/>
        <v>145.64285714285714</v>
      </c>
      <c r="EB34" s="123" t="s">
        <v>29</v>
      </c>
      <c r="EC34" s="142">
        <f>SUM(DP34:EA34)/$EB$4</f>
        <v>191.99995421245421</v>
      </c>
      <c r="ED34" s="195">
        <f t="shared" ref="ED34" si="959">ED13/ED33</f>
        <v>187.61538461538461</v>
      </c>
      <c r="EE34" s="84">
        <f t="shared" ref="EE34:EF34" si="960">EE13/EE33</f>
        <v>159.46153846153845</v>
      </c>
      <c r="EF34" s="773">
        <f t="shared" si="960"/>
        <v>141.46153846153845</v>
      </c>
      <c r="EG34" s="84">
        <f t="shared" ref="EG34:EH34" si="961">EG13/EG33</f>
        <v>163.92307692307693</v>
      </c>
      <c r="EH34" s="83">
        <f t="shared" si="961"/>
        <v>161.53846153846155</v>
      </c>
      <c r="EI34" s="84"/>
      <c r="EJ34" s="195"/>
      <c r="EK34" s="84"/>
      <c r="EL34" s="195"/>
      <c r="EM34" s="84"/>
      <c r="EN34" s="195"/>
      <c r="EO34" s="84"/>
      <c r="EP34" s="123" t="s">
        <v>29</v>
      </c>
      <c r="EQ34" s="142">
        <f>SUM(ED34:EO34)/$EP$4</f>
        <v>162.80000000000001</v>
      </c>
      <c r="ER34" s="590">
        <f>AX34-AU34</f>
        <v>26</v>
      </c>
      <c r="ES34" s="367">
        <f>ER34/AU34</f>
        <v>0.10735483870967742</v>
      </c>
      <c r="ET34" s="590">
        <f>AY34-AX34</f>
        <v>-8.4375</v>
      </c>
      <c r="EU34" s="367">
        <f>ET34/AX34</f>
        <v>-3.1461197855977625E-2</v>
      </c>
      <c r="EV34" s="590">
        <f>AZ34-AY34</f>
        <v>70.8125</v>
      </c>
      <c r="EW34" s="367">
        <f>EV34/AY34</f>
        <v>0.2726179018286814</v>
      </c>
      <c r="EX34" s="590">
        <f>BA34-AZ34</f>
        <v>636.625</v>
      </c>
      <c r="EY34" s="367">
        <f>EX34/AZ34</f>
        <v>1.9258839100018907</v>
      </c>
      <c r="EZ34" s="590">
        <f>BB34-BA34</f>
        <v>-564.875</v>
      </c>
      <c r="FA34" s="367">
        <f>EZ34/BA34</f>
        <v>-0.58403877221324718</v>
      </c>
      <c r="FB34" s="590">
        <f>BC34-BB34</f>
        <v>-66.125</v>
      </c>
      <c r="FC34" s="367">
        <f>FB34/BB34</f>
        <v>-0.1643622805654808</v>
      </c>
      <c r="FD34" s="590">
        <f>BD34-BC34</f>
        <v>33.25</v>
      </c>
      <c r="FE34" s="367">
        <f>FD34/BC34</f>
        <v>9.8903141847927117E-2</v>
      </c>
      <c r="FF34" s="590">
        <f>BE34-BD34</f>
        <v>-110.0625</v>
      </c>
      <c r="FG34" s="367">
        <f>FF34/BD34</f>
        <v>-0.29791913381830487</v>
      </c>
      <c r="FH34" s="590">
        <f>BF34-BE34</f>
        <v>-14.625</v>
      </c>
      <c r="FI34" s="367">
        <f>FH34/BE34</f>
        <v>-5.6385542168674696E-2</v>
      </c>
      <c r="FJ34" s="590">
        <f>BG34-BF34</f>
        <v>-13.0625</v>
      </c>
      <c r="FK34" s="100">
        <f>FJ34/BF34</f>
        <v>-5.3370786516853931E-2</v>
      </c>
      <c r="FL34" s="590">
        <f>BH34-BG34</f>
        <v>-10.875</v>
      </c>
      <c r="FM34" s="367">
        <f>FL34/BG34</f>
        <v>-4.6938224979768003E-2</v>
      </c>
      <c r="FN34" s="590">
        <f>BI34-BH34</f>
        <v>12.0625</v>
      </c>
      <c r="FO34" s="367">
        <f>FN34/BH34</f>
        <v>5.4627795075007077E-2</v>
      </c>
      <c r="FP34" s="590">
        <f>BL34-BI34</f>
        <v>17.1875</v>
      </c>
      <c r="FQ34" s="367">
        <f>FP34/BI34</f>
        <v>7.3805689747718728E-2</v>
      </c>
      <c r="FR34" s="293">
        <f>BM34-BL34</f>
        <v>-15.125</v>
      </c>
      <c r="FS34" s="370">
        <f>FR34/BL34</f>
        <v>-6.0484878780304924E-2</v>
      </c>
      <c r="FT34" s="293">
        <f>BN34-BM34</f>
        <v>28.8125</v>
      </c>
      <c r="FU34" s="370">
        <f>FT34/BM34</f>
        <v>0.1226389997339718</v>
      </c>
      <c r="FV34" s="293">
        <f>BO34-BN34</f>
        <v>462.125</v>
      </c>
      <c r="FW34" s="370">
        <f>FV34/BN34</f>
        <v>1.7521327014218009</v>
      </c>
      <c r="FX34" s="293">
        <f>BP34-BO34</f>
        <v>-493.375</v>
      </c>
      <c r="FY34" s="370">
        <f>FX34/BO34</f>
        <v>-0.67969691751334593</v>
      </c>
      <c r="FZ34" s="293">
        <f>BQ34-BP34</f>
        <v>12.25</v>
      </c>
      <c r="GA34" s="370">
        <f>FZ34/BP34</f>
        <v>5.2688172043010753E-2</v>
      </c>
      <c r="GB34" s="293">
        <f>BR34-BQ34</f>
        <v>67.8125</v>
      </c>
      <c r="GC34" s="370">
        <f>GB34/BQ34</f>
        <v>0.27706843718079671</v>
      </c>
      <c r="GD34" s="293">
        <f>BS34-BR34</f>
        <v>-67.8125</v>
      </c>
      <c r="GE34" s="370">
        <f>GD34/BR34</f>
        <v>-0.21695660867826436</v>
      </c>
      <c r="GF34" s="293">
        <f>BT34-BS34</f>
        <v>19.75</v>
      </c>
      <c r="GG34" s="370">
        <f>GF34/BS34</f>
        <v>8.0694586312563835E-2</v>
      </c>
      <c r="GH34" s="293">
        <f>BU34-BT34</f>
        <v>45.375</v>
      </c>
      <c r="GI34" s="370">
        <f>GH34/BT34</f>
        <v>0.17155009451795841</v>
      </c>
      <c r="GJ34" s="293">
        <f>BV34-BU34</f>
        <v>-90.6875</v>
      </c>
      <c r="GK34" s="370">
        <f>GJ34/BU34</f>
        <v>-0.29265832997176283</v>
      </c>
      <c r="GL34" s="293">
        <f>BW34-BV34</f>
        <v>0.8125</v>
      </c>
      <c r="GM34" s="370">
        <f>GL34/BV34</f>
        <v>3.7068719703450244E-3</v>
      </c>
      <c r="GN34" s="293">
        <f>BZ34-BW34</f>
        <v>19</v>
      </c>
      <c r="GO34" s="370">
        <f>GN34/BW34</f>
        <v>8.6363636363636365E-2</v>
      </c>
      <c r="GP34" s="293">
        <f>CA34-BZ34</f>
        <v>-21.785714285714278</v>
      </c>
      <c r="GQ34" s="370">
        <f>GP34/BZ34</f>
        <v>-9.1153616258218731E-2</v>
      </c>
      <c r="GR34" s="293">
        <f>CB34-CA34</f>
        <v>10.252380952380946</v>
      </c>
      <c r="GS34" s="370">
        <f>GR34/CA34</f>
        <v>4.7199386166831059E-2</v>
      </c>
      <c r="GT34" s="293">
        <f>CC34-CB34</f>
        <v>57.604761904761887</v>
      </c>
      <c r="GU34" s="370">
        <f>GT34/CB34</f>
        <v>0.25324485010885939</v>
      </c>
      <c r="GV34" s="293">
        <f>CD34-CC34</f>
        <v>-55.071428571428555</v>
      </c>
      <c r="GW34" s="370">
        <f>GV34/CC34</f>
        <v>-0.19318466549736904</v>
      </c>
      <c r="GX34" s="293">
        <f>CE34-CD34</f>
        <v>-4.4375</v>
      </c>
      <c r="GY34" s="370">
        <f>GX34/CD34</f>
        <v>-1.9293478260869565E-2</v>
      </c>
      <c r="GZ34" s="293">
        <f>CF34-CE34</f>
        <v>2.625</v>
      </c>
      <c r="HA34" s="370">
        <f>GZ34/CE34</f>
        <v>1.1637572734829594E-2</v>
      </c>
      <c r="HB34" s="293">
        <f>CG34-CF34</f>
        <v>19.6875</v>
      </c>
      <c r="HC34" s="370">
        <f>HB34/CF34</f>
        <v>8.6277732128184056E-2</v>
      </c>
      <c r="HD34" s="293">
        <f>CH34-CG34</f>
        <v>-21</v>
      </c>
      <c r="HE34" s="370">
        <f>HD34/CG34</f>
        <v>-8.4720121028744322E-2</v>
      </c>
      <c r="HF34" s="293">
        <f>CI34-CH34</f>
        <v>-28</v>
      </c>
      <c r="HG34" s="370">
        <f>HF34/CH34</f>
        <v>-0.12341597796143251</v>
      </c>
      <c r="HH34" s="293">
        <f>CJ34-CI34</f>
        <v>-8.9375</v>
      </c>
      <c r="HI34" s="370">
        <f>HH34/CI34</f>
        <v>-4.4940289126335638E-2</v>
      </c>
      <c r="HJ34" s="293">
        <f>CK34-CJ34</f>
        <v>17.4375</v>
      </c>
      <c r="HK34" s="370">
        <f>HJ34/CJ34</f>
        <v>9.1806515301085884E-2</v>
      </c>
      <c r="HL34" s="293">
        <f>CN34-CK34</f>
        <v>-2.375</v>
      </c>
      <c r="HM34" s="370">
        <f>HL34/CK34</f>
        <v>-1.1452682338758288E-2</v>
      </c>
      <c r="HN34" s="293">
        <f>CO34-CN34</f>
        <v>21.133333333333326</v>
      </c>
      <c r="HO34" s="370">
        <f>HN34/CN34</f>
        <v>0.1030894308943089</v>
      </c>
      <c r="HP34" s="293">
        <f>CP34-CO34</f>
        <v>5</v>
      </c>
      <c r="HQ34" s="370">
        <f>HP34/CO34</f>
        <v>2.2110849056603776E-2</v>
      </c>
      <c r="HR34" s="293">
        <f>CQ34-CP34</f>
        <v>17.200000000000017</v>
      </c>
      <c r="HS34" s="370">
        <f>HR34/CP34</f>
        <v>7.4415921546005265E-2</v>
      </c>
      <c r="HT34" s="293">
        <f>CR34-CQ34</f>
        <v>-23.904761904761926</v>
      </c>
      <c r="HU34" s="370">
        <f>HT34/CQ34</f>
        <v>-9.6260786193672176E-2</v>
      </c>
      <c r="HV34" s="293">
        <f>CS34-CR34</f>
        <v>3.4945054945055176</v>
      </c>
      <c r="HW34" s="370">
        <f>HV34/CR34</f>
        <v>1.5570680115556094E-2</v>
      </c>
      <c r="HX34" s="293">
        <f>CT34-CS34</f>
        <v>39.230769230769198</v>
      </c>
      <c r="HY34" s="370">
        <f>HX34/CS34</f>
        <v>0.17212284846439405</v>
      </c>
      <c r="HZ34" s="293">
        <f>CU34-CT34</f>
        <v>-18.368131868131854</v>
      </c>
      <c r="IA34" s="370">
        <f>HZ34/CT34</f>
        <v>-6.8754884620130755E-2</v>
      </c>
      <c r="IB34" s="293">
        <f>CV34-CU34</f>
        <v>-53.285714285714278</v>
      </c>
      <c r="IC34" s="370">
        <f>IB34/CU34</f>
        <v>-0.21418317542348547</v>
      </c>
      <c r="ID34" s="293">
        <f>CW34-CV34</f>
        <v>-24.642857142857139</v>
      </c>
      <c r="IE34" s="370">
        <f>ID34/CV34</f>
        <v>-0.1260504201680672</v>
      </c>
      <c r="IF34" s="293">
        <f>CX34-CW34</f>
        <v>-13.169642857142861</v>
      </c>
      <c r="IG34" s="370">
        <f>IF34/CW34</f>
        <v>-7.7079849498327788E-2</v>
      </c>
      <c r="IH34" s="293">
        <f>CY34-CX34</f>
        <v>-13.125</v>
      </c>
      <c r="II34" s="370">
        <f>IH34/CX34</f>
        <v>-8.3234244946492272E-2</v>
      </c>
      <c r="IJ34" s="293">
        <f>DB34-CY34</f>
        <v>-3.125</v>
      </c>
      <c r="IK34" s="370">
        <f>IJ34/CY34</f>
        <v>-2.1616947686986597E-2</v>
      </c>
      <c r="IL34" s="293">
        <f>DC34-DB34</f>
        <v>19.162499999999994</v>
      </c>
      <c r="IM34" s="370">
        <f>IL34/DB34</f>
        <v>0.13548387096774189</v>
      </c>
      <c r="IN34" s="293">
        <f>DD34-DC34</f>
        <v>-48.658823529411762</v>
      </c>
      <c r="IO34" s="370">
        <f>IN34/DD34</f>
        <v>-0.4346820809248555</v>
      </c>
      <c r="IP34" s="293">
        <f>DE34-DD34</f>
        <v>32.411764705882348</v>
      </c>
      <c r="IQ34" s="370">
        <f>IP34/DD34</f>
        <v>0.28954282711508139</v>
      </c>
      <c r="IR34" s="293">
        <f>DF34-DE34</f>
        <v>-26.411764705882348</v>
      </c>
      <c r="IS34" s="370">
        <f>IR34/DO34</f>
        <v>-0.17401992674885039</v>
      </c>
      <c r="IT34" s="293">
        <f>DG34-DF34</f>
        <v>3.496323529411768</v>
      </c>
      <c r="IU34" s="370">
        <f>IT34/DF34</f>
        <v>2.9644638403990054E-2</v>
      </c>
      <c r="IV34" s="293">
        <f>DH34-DG34</f>
        <v>85.0625</v>
      </c>
      <c r="IW34" s="370">
        <f>IV34/DG34</f>
        <v>0.70046320123520334</v>
      </c>
      <c r="IX34" s="293">
        <f>DI34-DH34</f>
        <v>-19.375</v>
      </c>
      <c r="IY34" s="370">
        <f>IX34/DH34</f>
        <v>-9.3825665859564158E-2</v>
      </c>
      <c r="IZ34" s="293">
        <f>DJ34-DI34</f>
        <v>-22.85833333333332</v>
      </c>
      <c r="JA34" s="370">
        <f>IZ34/DI34</f>
        <v>-0.12215542195502108</v>
      </c>
      <c r="JB34" s="293">
        <f>DK34-DJ34</f>
        <v>-3.9333333333333371</v>
      </c>
      <c r="JC34" s="370">
        <f>JB34/DJ34</f>
        <v>-2.3944805194805217E-2</v>
      </c>
      <c r="JD34" s="293">
        <f>DL34-DK34</f>
        <v>-7.9761904761904816</v>
      </c>
      <c r="JE34" s="370">
        <f>JD34/DK34</f>
        <v>-4.9747549747549781E-2</v>
      </c>
      <c r="JF34" s="293">
        <f>DM34-DL34</f>
        <v>0.6428571428571388</v>
      </c>
      <c r="JG34" s="370">
        <f>JF34/DL34</f>
        <v>4.2194092827003956E-3</v>
      </c>
      <c r="JH34" s="293">
        <f>DP34-DM34</f>
        <v>-2.4666666666666686</v>
      </c>
      <c r="JI34" s="370">
        <f>JH34/DM34</f>
        <v>-1.6122004357298488E-2</v>
      </c>
      <c r="JJ34" s="293">
        <f>DQ34-DP34</f>
        <v>30.038095238095252</v>
      </c>
      <c r="JK34" s="370">
        <f>JJ34/DP34</f>
        <v>0.19954447678096934</v>
      </c>
      <c r="JL34" s="293">
        <f>DR34-DQ34</f>
        <v>-47.714285714285722</v>
      </c>
      <c r="JM34" s="370">
        <f>JL34/DQ34</f>
        <v>-0.26424050632911394</v>
      </c>
      <c r="JN34" s="293">
        <f>DS34-DR34</f>
        <v>100.14285714285714</v>
      </c>
      <c r="JO34" s="370">
        <f>JN34/DR34</f>
        <v>0.75376344086021496</v>
      </c>
      <c r="JP34" s="293">
        <f>DT34-DS34</f>
        <v>-51</v>
      </c>
      <c r="JQ34" s="370">
        <f>JP34/DS34</f>
        <v>-0.21888412017167383</v>
      </c>
      <c r="JR34" s="293">
        <f>DU34-DT34</f>
        <v>-32.307692307692321</v>
      </c>
      <c r="JS34" s="370">
        <f>JR34/DT34</f>
        <v>-0.17751479289940836</v>
      </c>
      <c r="JT34" s="293">
        <f>DV34-DU34</f>
        <v>148.69230769230768</v>
      </c>
      <c r="JU34" s="370">
        <f>JT34/DU34</f>
        <v>0.99331963001027745</v>
      </c>
      <c r="JV34" s="293">
        <f>DW34-DV34</f>
        <v>-17.967948717948673</v>
      </c>
      <c r="JW34" s="370">
        <f>JV34/DV34</f>
        <v>-6.0217409985391275E-2</v>
      </c>
      <c r="JX34" s="293">
        <f>DX34-DW34</f>
        <v>-63.801282051282072</v>
      </c>
      <c r="JY34" s="370">
        <f>JX34/DW34</f>
        <v>-0.22752314550234318</v>
      </c>
      <c r="JZ34" s="293">
        <f>DY34-DX34</f>
        <v>-34.972527472527474</v>
      </c>
      <c r="KA34" s="370">
        <f>JZ34/DX34</f>
        <v>-0.16144987824675325</v>
      </c>
      <c r="KB34" s="293">
        <f>DZ34-DY34</f>
        <v>-29</v>
      </c>
      <c r="KC34" s="370">
        <f>KB34/DY34</f>
        <v>-0.15965395202516713</v>
      </c>
      <c r="KD34" s="293">
        <f>EA34-DZ34</f>
        <v>-7</v>
      </c>
      <c r="KE34" s="370">
        <f>KD34/DZ34</f>
        <v>-4.5858680393074405E-2</v>
      </c>
      <c r="KF34" s="293">
        <f t="shared" si="583"/>
        <v>41.972527472527474</v>
      </c>
      <c r="KG34" s="375">
        <f t="shared" si="895"/>
        <v>0.28818802580450448</v>
      </c>
      <c r="KH34" s="293">
        <f t="shared" si="896"/>
        <v>-28.15384615384616</v>
      </c>
      <c r="KI34" s="370">
        <f t="shared" si="897"/>
        <v>-0.1500615006150062</v>
      </c>
      <c r="KJ34" s="293">
        <f t="shared" si="898"/>
        <v>-18</v>
      </c>
      <c r="KK34" s="370">
        <f t="shared" si="899"/>
        <v>-0.11287988422575977</v>
      </c>
      <c r="KL34" s="293">
        <f t="shared" si="900"/>
        <v>22.461538461538481</v>
      </c>
      <c r="KM34" s="370">
        <f t="shared" si="901"/>
        <v>0.15878194671016871</v>
      </c>
      <c r="KN34" s="293">
        <f t="shared" si="902"/>
        <v>-2.3846153846153868</v>
      </c>
      <c r="KO34" s="370">
        <f t="shared" si="903"/>
        <v>-1.4547160957297056E-2</v>
      </c>
      <c r="KP34" s="293">
        <f t="shared" si="904"/>
        <v>-161.53846153846155</v>
      </c>
      <c r="KQ34" s="370">
        <f t="shared" si="905"/>
        <v>-1</v>
      </c>
      <c r="KR34" s="293">
        <f t="shared" si="906"/>
        <v>0</v>
      </c>
      <c r="KS34" s="370" t="e">
        <f t="shared" si="907"/>
        <v>#DIV/0!</v>
      </c>
      <c r="KT34" s="293">
        <f t="shared" si="908"/>
        <v>0</v>
      </c>
      <c r="KU34" s="370" t="e">
        <f t="shared" si="909"/>
        <v>#DIV/0!</v>
      </c>
      <c r="KV34" s="293">
        <f t="shared" si="910"/>
        <v>0</v>
      </c>
      <c r="KW34" s="370" t="e">
        <f t="shared" si="911"/>
        <v>#DIV/0!</v>
      </c>
      <c r="KX34" s="293">
        <f t="shared" si="912"/>
        <v>0</v>
      </c>
      <c r="KY34" s="370" t="e">
        <f t="shared" si="913"/>
        <v>#DIV/0!</v>
      </c>
      <c r="KZ34" s="293">
        <f t="shared" si="914"/>
        <v>0</v>
      </c>
      <c r="LA34" s="370" t="e">
        <f t="shared" si="915"/>
        <v>#DIV/0!</v>
      </c>
      <c r="LB34" s="293">
        <f t="shared" si="916"/>
        <v>0</v>
      </c>
      <c r="LC34" s="370" t="e">
        <f t="shared" si="917"/>
        <v>#DIV/0!</v>
      </c>
      <c r="LD34" s="195">
        <f>DT34</f>
        <v>182</v>
      </c>
      <c r="LE34" s="960">
        <f>EH34</f>
        <v>161.53846153846155</v>
      </c>
      <c r="LF34" s="590">
        <f>LE34-LD34</f>
        <v>-20.461538461538453</v>
      </c>
      <c r="LG34" s="100">
        <f>IF(ISERROR(LF34/LD34),0,LF34/LD34)</f>
        <v>-0.11242603550295853</v>
      </c>
      <c r="LH34" s="614"/>
      <c r="LI34" s="614"/>
      <c r="LJ34" s="614"/>
      <c r="LK34" s="80" t="str">
        <f>E34</f>
        <v>Average Number of Calls/Call Agent</v>
      </c>
      <c r="LL34" s="256" t="e">
        <f>#REF!</f>
        <v>#REF!</v>
      </c>
      <c r="LM34" s="256" t="e">
        <f>#REF!</f>
        <v>#REF!</v>
      </c>
      <c r="LN34" s="256" t="e">
        <f>#REF!</f>
        <v>#REF!</v>
      </c>
      <c r="LO34" s="256" t="e">
        <f>#REF!</f>
        <v>#REF!</v>
      </c>
      <c r="LP34" s="256" t="e">
        <f>#REF!</f>
        <v>#REF!</v>
      </c>
      <c r="LQ34" s="256" t="e">
        <f>#REF!</f>
        <v>#REF!</v>
      </c>
      <c r="LR34" s="256" t="e">
        <f>#REF!</f>
        <v>#REF!</v>
      </c>
      <c r="LS34" s="256" t="e">
        <f>#REF!</f>
        <v>#REF!</v>
      </c>
      <c r="LT34" s="256" t="e">
        <f>#REF!</f>
        <v>#REF!</v>
      </c>
      <c r="LU34" s="256" t="e">
        <f>#REF!</f>
        <v>#REF!</v>
      </c>
      <c r="LV34" s="256" t="e">
        <f>#REF!</f>
        <v>#REF!</v>
      </c>
      <c r="LW34" s="257">
        <f t="shared" ref="LW34:MG35" si="962">AJ34</f>
        <v>230.6875</v>
      </c>
      <c r="LX34" s="257">
        <f t="shared" si="962"/>
        <v>239.625</v>
      </c>
      <c r="LY34" s="257">
        <f t="shared" si="962"/>
        <v>200.4375</v>
      </c>
      <c r="LZ34" s="257">
        <f t="shared" si="962"/>
        <v>415.3125</v>
      </c>
      <c r="MA34" s="257">
        <f t="shared" si="962"/>
        <v>233.375</v>
      </c>
      <c r="MB34" s="257">
        <f t="shared" si="962"/>
        <v>210.125</v>
      </c>
      <c r="MC34" s="257">
        <f t="shared" si="962"/>
        <v>271.3125</v>
      </c>
      <c r="MD34" s="257">
        <f t="shared" si="962"/>
        <v>254.6875</v>
      </c>
      <c r="ME34" s="257">
        <f t="shared" si="962"/>
        <v>218.75</v>
      </c>
      <c r="MF34" s="257">
        <f t="shared" si="962"/>
        <v>236.5</v>
      </c>
      <c r="MG34" s="257">
        <f t="shared" si="962"/>
        <v>350.5</v>
      </c>
      <c r="MH34" s="257">
        <f>AU34</f>
        <v>242.1875</v>
      </c>
      <c r="MI34" s="257">
        <f t="shared" si="919"/>
        <v>268.1875</v>
      </c>
      <c r="MJ34" s="257">
        <f t="shared" si="919"/>
        <v>259.75</v>
      </c>
      <c r="MK34" s="257">
        <f t="shared" si="919"/>
        <v>330.5625</v>
      </c>
      <c r="ML34" s="257">
        <f t="shared" si="919"/>
        <v>967.1875</v>
      </c>
      <c r="MM34" s="257">
        <f t="shared" si="919"/>
        <v>402.3125</v>
      </c>
      <c r="MN34" s="257">
        <f>BC34</f>
        <v>336.1875</v>
      </c>
      <c r="MO34" s="257">
        <f t="shared" si="920"/>
        <v>369.4375</v>
      </c>
      <c r="MP34" s="257">
        <f t="shared" si="920"/>
        <v>259.375</v>
      </c>
      <c r="MQ34" s="257">
        <f t="shared" si="920"/>
        <v>244.75</v>
      </c>
      <c r="MR34" s="257">
        <f t="shared" si="920"/>
        <v>231.6875</v>
      </c>
      <c r="MS34" s="257">
        <f t="shared" si="920"/>
        <v>220.8125</v>
      </c>
      <c r="MT34" s="257">
        <f t="shared" si="920"/>
        <v>232.875</v>
      </c>
      <c r="MU34" s="707">
        <f t="shared" si="921"/>
        <v>250.0625</v>
      </c>
      <c r="MV34" s="707">
        <f t="shared" si="921"/>
        <v>234.9375</v>
      </c>
      <c r="MW34" s="707">
        <f t="shared" si="921"/>
        <v>263.75</v>
      </c>
      <c r="MX34" s="707">
        <f t="shared" si="921"/>
        <v>725.875</v>
      </c>
      <c r="MY34" s="707">
        <f t="shared" si="921"/>
        <v>232.5</v>
      </c>
      <c r="MZ34" s="707">
        <f t="shared" si="921"/>
        <v>244.75</v>
      </c>
      <c r="NA34" s="707">
        <f t="shared" si="921"/>
        <v>312.5625</v>
      </c>
      <c r="NB34" s="707">
        <f t="shared" si="921"/>
        <v>244.75</v>
      </c>
      <c r="NC34" s="707">
        <f t="shared" si="921"/>
        <v>264.5</v>
      </c>
      <c r="ND34" s="707">
        <f t="shared" si="921"/>
        <v>309.875</v>
      </c>
      <c r="NE34" s="707">
        <f t="shared" si="921"/>
        <v>219.1875</v>
      </c>
      <c r="NF34" s="707">
        <f t="shared" si="921"/>
        <v>220</v>
      </c>
      <c r="NG34" s="810">
        <f t="shared" si="922"/>
        <v>239</v>
      </c>
      <c r="NH34" s="810">
        <f t="shared" si="922"/>
        <v>217.21428571428572</v>
      </c>
      <c r="NI34" s="810">
        <f t="shared" si="922"/>
        <v>227.46666666666667</v>
      </c>
      <c r="NJ34" s="810">
        <f t="shared" si="922"/>
        <v>285.07142857142856</v>
      </c>
      <c r="NK34" s="810">
        <f t="shared" si="922"/>
        <v>230</v>
      </c>
      <c r="NL34" s="810">
        <f t="shared" si="922"/>
        <v>225.5625</v>
      </c>
      <c r="NM34" s="810">
        <f t="shared" si="922"/>
        <v>228.1875</v>
      </c>
      <c r="NN34" s="810">
        <f t="shared" si="922"/>
        <v>247.875</v>
      </c>
      <c r="NO34" s="810">
        <f t="shared" si="922"/>
        <v>226.875</v>
      </c>
      <c r="NP34" s="810">
        <f t="shared" si="922"/>
        <v>198.875</v>
      </c>
      <c r="NQ34" s="810">
        <f t="shared" si="922"/>
        <v>189.9375</v>
      </c>
      <c r="NR34" s="810">
        <f t="shared" si="922"/>
        <v>207.375</v>
      </c>
      <c r="NS34" s="863">
        <f t="shared" si="923"/>
        <v>205</v>
      </c>
      <c r="NT34" s="863">
        <f t="shared" si="923"/>
        <v>226.13333333333333</v>
      </c>
      <c r="NU34" s="863">
        <f t="shared" si="923"/>
        <v>231.13333333333333</v>
      </c>
      <c r="NV34" s="863">
        <f t="shared" si="923"/>
        <v>248.33333333333334</v>
      </c>
      <c r="NW34" s="863">
        <f t="shared" si="923"/>
        <v>224.42857142857142</v>
      </c>
      <c r="NX34" s="863">
        <f t="shared" si="923"/>
        <v>227.92307692307693</v>
      </c>
      <c r="NY34" s="863">
        <f t="shared" si="923"/>
        <v>267.15384615384613</v>
      </c>
      <c r="NZ34" s="863">
        <f t="shared" si="923"/>
        <v>248.78571428571428</v>
      </c>
      <c r="OA34" s="863">
        <f t="shared" si="923"/>
        <v>195.5</v>
      </c>
      <c r="OB34" s="863">
        <f t="shared" si="923"/>
        <v>170.85714285714286</v>
      </c>
      <c r="OC34" s="863">
        <f t="shared" si="923"/>
        <v>157.6875</v>
      </c>
      <c r="OD34" s="863">
        <f t="shared" si="923"/>
        <v>144.5625</v>
      </c>
      <c r="OE34" s="1050">
        <f t="shared" si="924"/>
        <v>141.4375</v>
      </c>
      <c r="OF34" s="1050">
        <f t="shared" si="924"/>
        <v>160.6</v>
      </c>
      <c r="OG34" s="1050">
        <f t="shared" si="924"/>
        <v>111.94117647058823</v>
      </c>
      <c r="OH34" s="1050">
        <f t="shared" si="924"/>
        <v>144.35294117647058</v>
      </c>
      <c r="OI34" s="1050">
        <f t="shared" si="924"/>
        <v>117.94117647058823</v>
      </c>
      <c r="OJ34" s="1050">
        <f t="shared" si="924"/>
        <v>121.4375</v>
      </c>
      <c r="OK34" s="1050">
        <f t="shared" si="924"/>
        <v>206.5</v>
      </c>
      <c r="OL34" s="1050">
        <f t="shared" si="924"/>
        <v>187.125</v>
      </c>
      <c r="OM34" s="1050">
        <f t="shared" si="924"/>
        <v>164.26666666666668</v>
      </c>
      <c r="ON34" s="1050">
        <f t="shared" si="924"/>
        <v>160.33333333333334</v>
      </c>
      <c r="OO34" s="1050">
        <f t="shared" si="924"/>
        <v>152.35714285714286</v>
      </c>
      <c r="OP34" s="1050">
        <f t="shared" si="924"/>
        <v>153</v>
      </c>
      <c r="OQ34" s="1072">
        <f t="shared" si="925"/>
        <v>150.53333333333333</v>
      </c>
      <c r="OR34" s="1072">
        <f t="shared" si="925"/>
        <v>180.57142857142858</v>
      </c>
      <c r="OS34" s="1072">
        <f t="shared" si="925"/>
        <v>132.85714285714286</v>
      </c>
      <c r="OT34" s="1072">
        <f t="shared" si="925"/>
        <v>233</v>
      </c>
      <c r="OU34" s="1072">
        <f t="shared" si="925"/>
        <v>182</v>
      </c>
      <c r="OV34" s="1072">
        <f t="shared" si="925"/>
        <v>149.69230769230768</v>
      </c>
      <c r="OW34" s="1072">
        <f t="shared" si="925"/>
        <v>298.38461538461536</v>
      </c>
      <c r="OX34" s="1072">
        <f t="shared" si="925"/>
        <v>280.41666666666669</v>
      </c>
      <c r="OY34" s="1072">
        <f t="shared" si="925"/>
        <v>216.61538461538461</v>
      </c>
      <c r="OZ34" s="1072">
        <f t="shared" si="925"/>
        <v>181.64285714285714</v>
      </c>
      <c r="PA34" s="1072">
        <f t="shared" si="925"/>
        <v>152.64285714285714</v>
      </c>
      <c r="PB34" s="1072">
        <f t="shared" si="925"/>
        <v>145.64285714285714</v>
      </c>
      <c r="PC34" s="1130">
        <f>ED34</f>
        <v>187.61538461538461</v>
      </c>
      <c r="PD34" s="1130">
        <f t="shared" si="926"/>
        <v>159.46153846153845</v>
      </c>
      <c r="PE34" s="1130">
        <f t="shared" si="926"/>
        <v>141.46153846153845</v>
      </c>
      <c r="PF34" s="1130">
        <f t="shared" si="926"/>
        <v>163.92307692307693</v>
      </c>
      <c r="PG34" s="1130">
        <f t="shared" si="926"/>
        <v>161.53846153846155</v>
      </c>
      <c r="PH34" s="1130">
        <f t="shared" si="926"/>
        <v>0</v>
      </c>
      <c r="PI34" s="1130">
        <f t="shared" si="926"/>
        <v>0</v>
      </c>
      <c r="PJ34" s="1130">
        <f t="shared" si="926"/>
        <v>0</v>
      </c>
      <c r="PK34" s="1130">
        <f t="shared" si="926"/>
        <v>0</v>
      </c>
      <c r="PL34" s="1130">
        <f t="shared" si="926"/>
        <v>0</v>
      </c>
      <c r="PM34" s="1130">
        <f t="shared" si="926"/>
        <v>0</v>
      </c>
      <c r="PN34" s="1130">
        <f t="shared" si="926"/>
        <v>0</v>
      </c>
    </row>
    <row r="35" spans="1:430" s="85" customFormat="1" ht="15.75" thickBot="1" x14ac:dyDescent="0.3">
      <c r="A35" s="680"/>
      <c r="B35" s="847">
        <v>4.3</v>
      </c>
      <c r="E35" s="1215" t="s">
        <v>104</v>
      </c>
      <c r="F35" s="1215"/>
      <c r="G35" s="1216"/>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63">V11/V32</f>
        <v>2052.3001631321372</v>
      </c>
      <c r="W35" s="87">
        <f t="shared" si="963"/>
        <v>2578.1637312459229</v>
      </c>
      <c r="X35" s="86">
        <f t="shared" si="963"/>
        <v>2149.2504631969009</v>
      </c>
      <c r="Y35" s="87">
        <f t="shared" si="963"/>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64">AJ11/AJ32</f>
        <v>1951.8635170603675</v>
      </c>
      <c r="AK35" s="87">
        <f t="shared" si="964"/>
        <v>2407.4424415491699</v>
      </c>
      <c r="AL35" s="86">
        <f t="shared" si="964"/>
        <v>1986.6238630283574</v>
      </c>
      <c r="AM35" s="87">
        <f t="shared" si="964"/>
        <v>1857.1642785738086</v>
      </c>
      <c r="AN35" s="86">
        <f t="shared" si="964"/>
        <v>1823.3453473132372</v>
      </c>
      <c r="AO35" s="87">
        <f t="shared" ref="AO35:AT35" si="965">AO11/AO32</f>
        <v>1850.8412460436448</v>
      </c>
      <c r="AP35" s="196">
        <f t="shared" si="965"/>
        <v>1850.3333333333333</v>
      </c>
      <c r="AQ35" s="87">
        <f t="shared" si="965"/>
        <v>2171.5503113733203</v>
      </c>
      <c r="AR35" s="196">
        <f t="shared" si="965"/>
        <v>1761.015873015873</v>
      </c>
      <c r="AS35" s="87">
        <f t="shared" si="965"/>
        <v>1886.7118644067796</v>
      </c>
      <c r="AT35" s="196">
        <f t="shared" si="965"/>
        <v>1799.4679135762656</v>
      </c>
      <c r="AU35" s="87">
        <f>AU11/AU32</f>
        <v>1873.9333333333334</v>
      </c>
      <c r="AV35" s="124" t="s">
        <v>29</v>
      </c>
      <c r="AW35" s="143">
        <f>SUM(AJ35:AU35)/$AV$4</f>
        <v>1935.0244435506245</v>
      </c>
      <c r="AX35" s="350">
        <f t="shared" ref="AX35:BC35" si="966">AX11/AX32</f>
        <v>1846.5550000000001</v>
      </c>
      <c r="AY35" s="87">
        <f t="shared" si="966"/>
        <v>2213.7446245451538</v>
      </c>
      <c r="AZ35" s="86">
        <f t="shared" si="966"/>
        <v>1845.2666666666667</v>
      </c>
      <c r="BA35" s="87">
        <f t="shared" si="966"/>
        <v>1875.613450023031</v>
      </c>
      <c r="BB35" s="86">
        <f t="shared" si="966"/>
        <v>1866.107439417048</v>
      </c>
      <c r="BC35" s="87">
        <f t="shared" si="966"/>
        <v>1828.3763530391341</v>
      </c>
      <c r="BD35" s="196">
        <f t="shared" ref="BD35:BI35" si="967">BD11/BD32</f>
        <v>2053.7225642883013</v>
      </c>
      <c r="BE35" s="87">
        <f t="shared" si="967"/>
        <v>1821.1138819617622</v>
      </c>
      <c r="BF35" s="196">
        <f t="shared" si="967"/>
        <v>1722.443261417764</v>
      </c>
      <c r="BG35" s="87">
        <f t="shared" si="967"/>
        <v>1810.7377049180327</v>
      </c>
      <c r="BH35" s="196">
        <f t="shared" si="967"/>
        <v>1854.6987313008901</v>
      </c>
      <c r="BI35" s="87">
        <f t="shared" si="967"/>
        <v>2270.0500000000002</v>
      </c>
      <c r="BJ35" s="124" t="s">
        <v>29</v>
      </c>
      <c r="BK35" s="143">
        <f>SUM(AX35:BI35)/$BJ$4</f>
        <v>1917.3691397981486</v>
      </c>
      <c r="BL35" s="768">
        <f t="shared" ref="BL35:BM35" si="968">BL11/BL32</f>
        <v>1866.1311475409836</v>
      </c>
      <c r="BM35" s="87">
        <f t="shared" si="968"/>
        <v>1861.516129032258</v>
      </c>
      <c r="BN35" s="774">
        <f t="shared" ref="BN35:BO35" si="969">BN11/BN32</f>
        <v>1839.2857142857142</v>
      </c>
      <c r="BO35" s="87">
        <f t="shared" si="969"/>
        <v>1850.7936507936508</v>
      </c>
      <c r="BP35" s="86">
        <f t="shared" ref="BP35:BQ35" si="970">BP11/BP32</f>
        <v>1864.5079365079366</v>
      </c>
      <c r="BQ35" s="87">
        <f t="shared" si="970"/>
        <v>1891.8225806451612</v>
      </c>
      <c r="BR35" s="196">
        <f t="shared" ref="BR35" si="971">BR11/BR32</f>
        <v>2299.4677419354839</v>
      </c>
      <c r="BS35" s="87">
        <f t="shared" ref="BS35:BT35" si="972">BS11/BS32</f>
        <v>1828.9375</v>
      </c>
      <c r="BT35" s="196">
        <f t="shared" si="972"/>
        <v>1864.6190476190477</v>
      </c>
      <c r="BU35" s="196">
        <f t="shared" ref="BU35:BV35" si="973">BU11/BU32</f>
        <v>1859.203125</v>
      </c>
      <c r="BV35" s="196">
        <f t="shared" si="973"/>
        <v>1872.4375</v>
      </c>
      <c r="BW35" s="196">
        <f t="shared" ref="BW35" si="974">BW11/BW32</f>
        <v>1892.71875</v>
      </c>
      <c r="BX35" s="124" t="s">
        <v>29</v>
      </c>
      <c r="BY35" s="143">
        <f>SUM(BL35:BW35)/$BX$4</f>
        <v>1899.2867352800197</v>
      </c>
      <c r="BZ35" s="196">
        <f t="shared" ref="BZ35:CA35" si="975">BZ11/BZ32</f>
        <v>2359</v>
      </c>
      <c r="CA35" s="87">
        <f t="shared" si="975"/>
        <v>1923.5079365079366</v>
      </c>
      <c r="CB35" s="774">
        <f t="shared" ref="CB35:CC35" si="976">CB11/CB32</f>
        <v>1699.3661971830986</v>
      </c>
      <c r="CC35" s="87">
        <f t="shared" si="976"/>
        <v>1724.6428571428571</v>
      </c>
      <c r="CD35" s="86">
        <f t="shared" ref="CD35:CE35" si="977">CD11/CD32</f>
        <v>1721.2</v>
      </c>
      <c r="CE35" s="87">
        <f t="shared" si="977"/>
        <v>2040.6944444444443</v>
      </c>
      <c r="CF35" s="196">
        <f t="shared" ref="CF35:CG35" si="978">CF11/CF32</f>
        <v>1657.7972972972973</v>
      </c>
      <c r="CG35" s="87">
        <f t="shared" si="978"/>
        <v>1602.8783783783783</v>
      </c>
      <c r="CH35" s="196">
        <f t="shared" ref="CH35:CI35" si="979">CH11/CH32</f>
        <v>1594.5</v>
      </c>
      <c r="CI35" s="196">
        <f t="shared" si="979"/>
        <v>1743.9852941176471</v>
      </c>
      <c r="CJ35" s="196">
        <f t="shared" ref="CJ35:CK35" si="980">CJ11/CJ32</f>
        <v>1722.2028985507247</v>
      </c>
      <c r="CK35" s="196">
        <f t="shared" si="980"/>
        <v>1754.3823529411766</v>
      </c>
      <c r="CL35" s="124" t="s">
        <v>29</v>
      </c>
      <c r="CM35" s="143">
        <f>SUM(BZ35:CK35)/$CL$4</f>
        <v>1795.3464713802969</v>
      </c>
      <c r="CN35" s="196">
        <f t="shared" ref="CN35:CO35" si="981">CN11/CN32</f>
        <v>2351.4516129032259</v>
      </c>
      <c r="CO35" s="87">
        <f t="shared" si="981"/>
        <v>1874.2903225806451</v>
      </c>
      <c r="CP35" s="774">
        <f t="shared" ref="CP35:CQ35" si="982">CP11/CP32</f>
        <v>1885.7213114754099</v>
      </c>
      <c r="CQ35" s="87">
        <f t="shared" si="982"/>
        <v>1891.3174603174602</v>
      </c>
      <c r="CR35" s="86">
        <f t="shared" ref="CR35:CS35" si="983">CR11/CR32</f>
        <v>1882.6666666666667</v>
      </c>
      <c r="CS35" s="87">
        <f t="shared" si="983"/>
        <v>2233.2741935483873</v>
      </c>
      <c r="CT35" s="196">
        <f t="shared" ref="CT35:CU35" si="984">CT11/CT32</f>
        <v>2044.6166666666666</v>
      </c>
      <c r="CU35" s="87">
        <f t="shared" si="984"/>
        <v>1972.5166666666667</v>
      </c>
      <c r="CV35" s="196">
        <f t="shared" ref="CV35:CW35" si="985">CV11/CV32</f>
        <v>2082.3508771929824</v>
      </c>
      <c r="CW35" s="961">
        <f t="shared" si="985"/>
        <v>2124.0714285714284</v>
      </c>
      <c r="CX35" s="196">
        <f t="shared" ref="CX35:CY35" si="986">CX11/CX32</f>
        <v>2127.3928571428573</v>
      </c>
      <c r="CY35" s="87">
        <f t="shared" si="986"/>
        <v>2472.9152542372881</v>
      </c>
      <c r="CZ35" s="124" t="s">
        <v>29</v>
      </c>
      <c r="DA35" s="143">
        <f>SUM(CN35:CY35)/$CZ$4</f>
        <v>2078.5487764974737</v>
      </c>
      <c r="DB35" s="196">
        <f t="shared" ref="DB35:DC35" si="987">DB11/DB32</f>
        <v>2074.7068965517242</v>
      </c>
      <c r="DC35" s="87">
        <f t="shared" si="987"/>
        <v>2150.6964285714284</v>
      </c>
      <c r="DD35" s="774">
        <f t="shared" ref="DD35:DE35" si="988">DD11/DD32</f>
        <v>2151.0178571428573</v>
      </c>
      <c r="DE35" s="87">
        <f t="shared" si="988"/>
        <v>2249.0181818181818</v>
      </c>
      <c r="DF35" s="86">
        <f t="shared" ref="DF35:DG35" si="989">DF11/DF32</f>
        <v>2238.4</v>
      </c>
      <c r="DG35" s="87">
        <f t="shared" si="989"/>
        <v>2643.4035087719299</v>
      </c>
      <c r="DH35" s="196">
        <f t="shared" ref="DH35:DI35" si="990">DH11/DH32</f>
        <v>2153.4912280701756</v>
      </c>
      <c r="DI35" s="87">
        <f t="shared" si="990"/>
        <v>2225.9272727272728</v>
      </c>
      <c r="DJ35" s="196">
        <f t="shared" ref="DJ35:DK35" si="991">DJ11/DJ32</f>
        <v>2186.2857142857142</v>
      </c>
      <c r="DK35" s="87">
        <f t="shared" si="991"/>
        <v>2200.0714285714284</v>
      </c>
      <c r="DL35" s="196">
        <f t="shared" ref="DL35:DM35" si="992">DL11/DL32</f>
        <v>2060.5166666666669</v>
      </c>
      <c r="DM35" s="87">
        <f t="shared" si="992"/>
        <v>2500.311475409836</v>
      </c>
      <c r="DN35" s="124" t="s">
        <v>29</v>
      </c>
      <c r="DO35" s="143">
        <f>SUM(DB35:DM35)/$DN$4</f>
        <v>2236.153888215601</v>
      </c>
      <c r="DP35" s="196">
        <f t="shared" ref="DP35:DQ35" si="993">DP11/DP32</f>
        <v>2087.35</v>
      </c>
      <c r="DQ35" s="87">
        <f t="shared" si="993"/>
        <v>2080.15</v>
      </c>
      <c r="DR35" s="774">
        <f t="shared" ref="DR35:DS35" si="994">DR11/DR32</f>
        <v>2105.2372881355932</v>
      </c>
      <c r="DS35" s="87">
        <f t="shared" si="994"/>
        <v>2219.8214285714284</v>
      </c>
      <c r="DT35" s="86">
        <f t="shared" ref="DT35" si="995">DT11/DT32</f>
        <v>2704.5818181818181</v>
      </c>
      <c r="DU35" s="87">
        <f t="shared" ref="DU35:DZ35" si="996">DU11/DU32</f>
        <v>2134.4827586206898</v>
      </c>
      <c r="DV35" s="196">
        <f t="shared" si="996"/>
        <v>2075.6271186440677</v>
      </c>
      <c r="DW35" s="87">
        <f t="shared" si="996"/>
        <v>2106.8103448275861</v>
      </c>
      <c r="DX35" s="196">
        <f t="shared" si="996"/>
        <v>2040.9166666666667</v>
      </c>
      <c r="DY35" s="87">
        <f t="shared" si="996"/>
        <v>2027.950819672131</v>
      </c>
      <c r="DZ35" s="196">
        <f t="shared" si="996"/>
        <v>2103.0508474576272</v>
      </c>
      <c r="EA35" s="87">
        <f t="shared" ref="EA35" si="997">EA11/EA32</f>
        <v>2111.6779661016949</v>
      </c>
      <c r="EB35" s="124" t="s">
        <v>29</v>
      </c>
      <c r="EC35" s="143">
        <f>SUM(DP35:EA35)/$EB$4</f>
        <v>2149.8047547399424</v>
      </c>
      <c r="ED35" s="196">
        <f t="shared" ref="ED35" si="998">ED11/ED32</f>
        <v>2196</v>
      </c>
      <c r="EE35" s="87">
        <f t="shared" ref="EE35:EF35" si="999">EE11/EE32</f>
        <v>2118.5593220338983</v>
      </c>
      <c r="EF35" s="774">
        <f t="shared" si="999"/>
        <v>2119.7796610169494</v>
      </c>
      <c r="EG35" s="87">
        <f t="shared" ref="EG35:EH35" si="1000">EG11/EG32</f>
        <v>2488</v>
      </c>
      <c r="EH35" s="86">
        <f t="shared" si="1000"/>
        <v>2220.0357142857142</v>
      </c>
      <c r="EI35" s="87"/>
      <c r="EJ35" s="196"/>
      <c r="EK35" s="87"/>
      <c r="EL35" s="196"/>
      <c r="EM35" s="87"/>
      <c r="EN35" s="196"/>
      <c r="EO35" s="87"/>
      <c r="EP35" s="124" t="s">
        <v>29</v>
      </c>
      <c r="EQ35" s="143">
        <f>SUM(ED35:EO35)/$EP$4</f>
        <v>2228.4749394673122</v>
      </c>
      <c r="ER35" s="592">
        <f>AX35-AU35</f>
        <v>-27.37833333333333</v>
      </c>
      <c r="ES35" s="416">
        <f>ER35/AU35</f>
        <v>-1.4610089295243513E-2</v>
      </c>
      <c r="ET35" s="592">
        <f>AY35-AX35</f>
        <v>367.18962454515372</v>
      </c>
      <c r="EU35" s="416">
        <f>ET35/AX35</f>
        <v>0.19885117125953666</v>
      </c>
      <c r="EV35" s="592">
        <f>AZ35-AY35</f>
        <v>-368.47795787848713</v>
      </c>
      <c r="EW35" s="416">
        <f>EV35/AY35</f>
        <v>-0.16645007458988018</v>
      </c>
      <c r="EX35" s="592">
        <f>BA35-AZ35</f>
        <v>30.346783356364313</v>
      </c>
      <c r="EY35" s="416">
        <f>EX35/AZ35</f>
        <v>1.6445744078379447E-2</v>
      </c>
      <c r="EZ35" s="592">
        <f>BB35-BA35</f>
        <v>-9.506010605982965</v>
      </c>
      <c r="FA35" s="416">
        <f>EZ35/BA35</f>
        <v>-5.0682141386148832E-3</v>
      </c>
      <c r="FB35" s="592">
        <f>BC35-BB35</f>
        <v>-37.731086377913925</v>
      </c>
      <c r="FC35" s="416">
        <f>FB35/BB35</f>
        <v>-2.0219139359789869E-2</v>
      </c>
      <c r="FD35" s="592">
        <f>BD35-BC35</f>
        <v>225.34621124916725</v>
      </c>
      <c r="FE35" s="416">
        <f>FD35/BC35</f>
        <v>0.12324935775645748</v>
      </c>
      <c r="FF35" s="592">
        <f>BE35-BD35</f>
        <v>-232.60868232653911</v>
      </c>
      <c r="FG35" s="416">
        <f>FF35/BD35</f>
        <v>-0.11326197918419789</v>
      </c>
      <c r="FH35" s="592">
        <f>BF35-BE35</f>
        <v>-98.670620543998211</v>
      </c>
      <c r="FI35" s="416">
        <f>FH35/BE35</f>
        <v>-5.4181466365907364E-2</v>
      </c>
      <c r="FJ35" s="592">
        <f>BG35-BF35</f>
        <v>88.294443500268699</v>
      </c>
      <c r="FK35" s="101">
        <f>FJ35/BF35</f>
        <v>5.1261162255987737E-2</v>
      </c>
      <c r="FL35" s="592">
        <f>BH35-BG35</f>
        <v>43.961026382857426</v>
      </c>
      <c r="FM35" s="416">
        <f>FL35/BG35</f>
        <v>2.4277964866726748E-2</v>
      </c>
      <c r="FN35" s="592">
        <f>BI35-BH35</f>
        <v>415.35126869911005</v>
      </c>
      <c r="FO35" s="416">
        <f>FN35/BH35</f>
        <v>0.22394541048064537</v>
      </c>
      <c r="FP35" s="592">
        <f>BL35-BI35</f>
        <v>-403.91885245901653</v>
      </c>
      <c r="FQ35" s="416">
        <f>FP35/BI35</f>
        <v>-0.17793390121760161</v>
      </c>
      <c r="FR35" s="295">
        <f>BM35-BL35</f>
        <v>-4.6150185087255977</v>
      </c>
      <c r="FS35" s="371">
        <f>FR35/BL35</f>
        <v>-2.4730408228847396E-3</v>
      </c>
      <c r="FT35" s="295">
        <f>BN35-BM35</f>
        <v>-22.230414746543829</v>
      </c>
      <c r="FU35" s="371">
        <f>FT35/BM35</f>
        <v>-1.1942101601934926E-2</v>
      </c>
      <c r="FV35" s="295">
        <f>BO35-BN35</f>
        <v>11.50793650793662</v>
      </c>
      <c r="FW35" s="371">
        <f>FV35/BN35</f>
        <v>6.2567421790723369E-3</v>
      </c>
      <c r="FX35" s="295">
        <f>BP35-BO35</f>
        <v>13.714285714285779</v>
      </c>
      <c r="FY35" s="371">
        <f>FX35/BO35</f>
        <v>7.4099485420240484E-3</v>
      </c>
      <c r="FZ35" s="295">
        <f>BQ35-BP35</f>
        <v>27.314644137224604</v>
      </c>
      <c r="GA35" s="371">
        <f>FZ35/BP35</f>
        <v>1.4649787004062095E-2</v>
      </c>
      <c r="GB35" s="295">
        <f>BR35-BQ35</f>
        <v>407.64516129032268</v>
      </c>
      <c r="GC35" s="371">
        <f>GB35/BQ35</f>
        <v>0.21547747947447851</v>
      </c>
      <c r="GD35" s="295">
        <f>BS35-BR35</f>
        <v>-470.5302419354839</v>
      </c>
      <c r="GE35" s="371">
        <f>GD35/BR35</f>
        <v>-0.20462571983698893</v>
      </c>
      <c r="GF35" s="295">
        <f>BT35-BS35</f>
        <v>35.681547619047706</v>
      </c>
      <c r="GG35" s="371">
        <f>GF35/BS35</f>
        <v>1.9509440655597968E-2</v>
      </c>
      <c r="GH35" s="295">
        <f>BU35-BT35</f>
        <v>-5.4159226190477057</v>
      </c>
      <c r="GI35" s="371">
        <f>GH35/BT35</f>
        <v>-2.9045732563782161E-3</v>
      </c>
      <c r="GJ35" s="295">
        <f>BV35-BU35</f>
        <v>13.234375</v>
      </c>
      <c r="GK35" s="371">
        <f>GJ35/BU35</f>
        <v>7.1183050534082979E-3</v>
      </c>
      <c r="GL35" s="295">
        <f>BW35-BV35</f>
        <v>20.28125</v>
      </c>
      <c r="GM35" s="371">
        <f>GL35/BV35</f>
        <v>1.0831469675222805E-2</v>
      </c>
      <c r="GN35" s="295">
        <f>BZ35-BW35</f>
        <v>466.28125</v>
      </c>
      <c r="GO35" s="371">
        <f>GN35/BW35</f>
        <v>0.24635527597536613</v>
      </c>
      <c r="GP35" s="295">
        <f>CA35-BZ35</f>
        <v>-435.49206349206338</v>
      </c>
      <c r="GQ35" s="371">
        <f>GP35/BZ35</f>
        <v>-0.18460875942859831</v>
      </c>
      <c r="GR35" s="295">
        <f>CB35-CA35</f>
        <v>-224.141739324838</v>
      </c>
      <c r="GS35" s="371">
        <f>GR35/CA35</f>
        <v>-0.11652758747216803</v>
      </c>
      <c r="GT35" s="295">
        <f>CC35-CB35</f>
        <v>25.27665995975849</v>
      </c>
      <c r="GU35" s="371">
        <f>GT35/CB35</f>
        <v>1.487416897055947E-2</v>
      </c>
      <c r="GV35" s="295">
        <f>CD35-CC35</f>
        <v>-3.4428571428570649</v>
      </c>
      <c r="GW35" s="371">
        <f>GV35/CC35</f>
        <v>-1.9962725201904705E-3</v>
      </c>
      <c r="GX35" s="295">
        <f>CE35-CD35</f>
        <v>319.4944444444443</v>
      </c>
      <c r="GY35" s="371">
        <f>GX35/CD35</f>
        <v>0.18562307950525464</v>
      </c>
      <c r="GZ35" s="295">
        <f>CF35-CE35</f>
        <v>-382.89714714714705</v>
      </c>
      <c r="HA35" s="371">
        <f>GZ35/CE35</f>
        <v>-0.18763080783090308</v>
      </c>
      <c r="HB35" s="295">
        <f>CG35-CF35</f>
        <v>-54.918918918918962</v>
      </c>
      <c r="HC35" s="371">
        <f>HB35/CF35</f>
        <v>-3.3127644138673126E-2</v>
      </c>
      <c r="HD35" s="295">
        <f>CH35-CG35</f>
        <v>-8.3783783783783292</v>
      </c>
      <c r="HE35" s="371">
        <f>HD35/CG35</f>
        <v>-5.2270830347432105E-3</v>
      </c>
      <c r="HF35" s="295">
        <f>CI35-CH35</f>
        <v>149.48529411764707</v>
      </c>
      <c r="HG35" s="371">
        <f>HF35/CH35</f>
        <v>9.3750576430007573E-2</v>
      </c>
      <c r="HH35" s="295">
        <f>CJ35-CI35</f>
        <v>-21.782395566922332</v>
      </c>
      <c r="HI35" s="371">
        <f>HH35/CI35</f>
        <v>-1.2490011034148617E-2</v>
      </c>
      <c r="HJ35" s="295">
        <f>CK35-CJ35</f>
        <v>32.179454390451838</v>
      </c>
      <c r="HK35" s="371">
        <f>HJ35/CJ35</f>
        <v>1.8685054134754752E-2</v>
      </c>
      <c r="HL35" s="295">
        <f>CN35-CK35</f>
        <v>597.06925996204927</v>
      </c>
      <c r="HM35" s="371">
        <f>HL35/CK35</f>
        <v>0.34033017885814809</v>
      </c>
      <c r="HN35" s="295">
        <f>CO35-CN35</f>
        <v>-477.16129032258073</v>
      </c>
      <c r="HO35" s="371">
        <f>HN35/CN35</f>
        <v>-0.20292201111187327</v>
      </c>
      <c r="HP35" s="295">
        <f>CP35-CO35</f>
        <v>11.430988894764823</v>
      </c>
      <c r="HQ35" s="371">
        <f>HP35/CO35</f>
        <v>6.0988357870972159E-3</v>
      </c>
      <c r="HR35" s="295">
        <f>CQ35-CP35</f>
        <v>5.5961488420502974</v>
      </c>
      <c r="HS35" s="371">
        <f>HR35/CP35</f>
        <v>2.96764363217161E-3</v>
      </c>
      <c r="HT35" s="295">
        <f>CR35-CQ35</f>
        <v>-8.6507936507935028</v>
      </c>
      <c r="HU35" s="371">
        <f>HT35/CQ35</f>
        <v>-4.5739511384521644E-3</v>
      </c>
      <c r="HV35" s="295">
        <f>CS35-CR35</f>
        <v>350.60752688172056</v>
      </c>
      <c r="HW35" s="371">
        <f>HV35/CR35</f>
        <v>0.18622921045417168</v>
      </c>
      <c r="HX35" s="295">
        <f>CT35-CS35</f>
        <v>-188.65752688172074</v>
      </c>
      <c r="HY35" s="371">
        <f>HX35/CS35</f>
        <v>-8.4475756459607879E-2</v>
      </c>
      <c r="HZ35" s="295">
        <f>CU35-CT35</f>
        <v>-72.099999999999909</v>
      </c>
      <c r="IA35" s="371">
        <f>HZ35/CT35</f>
        <v>-3.5263333795250901E-2</v>
      </c>
      <c r="IB35" s="295">
        <f>CV35-CU35</f>
        <v>109.8342105263157</v>
      </c>
      <c r="IC35" s="371">
        <f>IB35/CU35</f>
        <v>5.5682272490971282E-2</v>
      </c>
      <c r="ID35" s="295">
        <f>CW35-CV35</f>
        <v>41.720551378446089</v>
      </c>
      <c r="IE35" s="371">
        <f>ID35/CV35</f>
        <v>2.0035312893418599E-2</v>
      </c>
      <c r="IF35" s="295">
        <f>CX35-CW35</f>
        <v>3.3214285714288962</v>
      </c>
      <c r="IG35" s="371">
        <f>IF35/CW35</f>
        <v>1.5637085112823941E-3</v>
      </c>
      <c r="IH35" s="295">
        <f>CY35-CX35</f>
        <v>345.52239709443074</v>
      </c>
      <c r="II35" s="371">
        <f>IH35/CX35</f>
        <v>0.16241588662588446</v>
      </c>
      <c r="IJ35" s="295">
        <f>DB35-CY35</f>
        <v>-398.2083576855639</v>
      </c>
      <c r="IK35" s="371">
        <f>IJ35/CY35</f>
        <v>-0.16102790299960432</v>
      </c>
      <c r="IL35" s="295">
        <f>DC35-DB35</f>
        <v>75.989532019704257</v>
      </c>
      <c r="IM35" s="371">
        <f>IL35/DB35</f>
        <v>3.6626634897682656E-2</v>
      </c>
      <c r="IN35" s="295">
        <f>DD35-DC35</f>
        <v>0.32142857142889625</v>
      </c>
      <c r="IO35" s="371">
        <f>IN35/DD35</f>
        <v>1.4943091725693142E-4</v>
      </c>
      <c r="IP35" s="295">
        <f>DE35-DD35</f>
        <v>98.000324675324464</v>
      </c>
      <c r="IQ35" s="371">
        <f>IP35/DD35</f>
        <v>4.5559977268387633E-2</v>
      </c>
      <c r="IR35" s="295">
        <f>DF35-DE35</f>
        <v>-10.618181818181711</v>
      </c>
      <c r="IS35" s="371">
        <f>IR35/DO35</f>
        <v>-4.7484128324704758E-3</v>
      </c>
      <c r="IT35" s="295">
        <f>DG35-DF35</f>
        <v>405.00350877192977</v>
      </c>
      <c r="IU35" s="371">
        <f>IT35/DF35</f>
        <v>0.18093437668510085</v>
      </c>
      <c r="IV35" s="295">
        <f>DH35-DG35</f>
        <v>-489.9122807017543</v>
      </c>
      <c r="IW35" s="371">
        <f>IV35/DG35</f>
        <v>-0.18533389967744929</v>
      </c>
      <c r="IX35" s="295">
        <f>DI35-DH35</f>
        <v>72.436044657097227</v>
      </c>
      <c r="IY35" s="371">
        <f>IX35/DH35</f>
        <v>3.3636563600962469E-2</v>
      </c>
      <c r="IZ35" s="295">
        <f>DJ35-DI35</f>
        <v>-39.641558441558573</v>
      </c>
      <c r="JA35" s="371">
        <f>IZ35/DI35</f>
        <v>-1.7809008823989361E-2</v>
      </c>
      <c r="JB35" s="295">
        <f>DK35-DJ35</f>
        <v>13.785714285714221</v>
      </c>
      <c r="JC35" s="371">
        <f>JB35/DJ35</f>
        <v>6.3055410350234941E-3</v>
      </c>
      <c r="JD35" s="295">
        <f>DL35-DK35</f>
        <v>-139.55476190476156</v>
      </c>
      <c r="JE35" s="371">
        <f>JD35/DK35</f>
        <v>-6.3431923205956364E-2</v>
      </c>
      <c r="JF35" s="295">
        <f>DM35-DL35</f>
        <v>439.79480874316914</v>
      </c>
      <c r="JG35" s="371">
        <f>JF35/DL35</f>
        <v>0.21343909314484349</v>
      </c>
      <c r="JH35" s="295">
        <f>DP35-DM35</f>
        <v>-412.96147540983611</v>
      </c>
      <c r="JI35" s="371">
        <f>JH35/DM35</f>
        <v>-0.16516401235255937</v>
      </c>
      <c r="JJ35" s="295">
        <f>DQ35-DP35</f>
        <v>-7.1999999999998181</v>
      </c>
      <c r="JK35" s="371">
        <f>JJ35/DP35</f>
        <v>-3.4493496538672568E-3</v>
      </c>
      <c r="JL35" s="295">
        <f>DR35-DQ35</f>
        <v>25.087288135593099</v>
      </c>
      <c r="JM35" s="371">
        <f>JL35/DQ35</f>
        <v>1.2060326483952166E-2</v>
      </c>
      <c r="JN35" s="295">
        <f>DS35-DR35</f>
        <v>114.58414043583525</v>
      </c>
      <c r="JO35" s="371">
        <f>JN35/DR35</f>
        <v>5.4428135527331188E-2</v>
      </c>
      <c r="JP35" s="295">
        <f>DT35-DS35</f>
        <v>484.76038961038967</v>
      </c>
      <c r="JQ35" s="371">
        <f>JP35/DS35</f>
        <v>0.21837810166665453</v>
      </c>
      <c r="JR35" s="295">
        <f>DU35-DT35</f>
        <v>-570.09905956112834</v>
      </c>
      <c r="JS35" s="371">
        <f>JR35/DT35</f>
        <v>-0.21079009543308366</v>
      </c>
      <c r="JT35" s="295">
        <f>DV35-DU35</f>
        <v>-58.855639976622115</v>
      </c>
      <c r="JU35" s="371">
        <f>JT35/DU35</f>
        <v>-2.7573724706333461E-2</v>
      </c>
      <c r="JV35" s="295">
        <f>DW35-DV35</f>
        <v>31.1832261835184</v>
      </c>
      <c r="JW35" s="371">
        <f>JV35/DV35</f>
        <v>1.5023520315098444E-2</v>
      </c>
      <c r="JX35" s="295">
        <f>DX35-DW35</f>
        <v>-65.893678160919308</v>
      </c>
      <c r="JY35" s="371">
        <f>JX35/DW35</f>
        <v>-3.1276511586671468E-2</v>
      </c>
      <c r="JZ35" s="295">
        <f>DY35-DX35</f>
        <v>-12.965846994535696</v>
      </c>
      <c r="KA35" s="371">
        <f>JZ35/DX35</f>
        <v>-6.3529526738160284E-3</v>
      </c>
      <c r="KB35" s="295">
        <f>DZ35-DY35</f>
        <v>75.100027785496195</v>
      </c>
      <c r="KC35" s="371">
        <f>KB35/DY35</f>
        <v>3.7032469947983253E-2</v>
      </c>
      <c r="KD35" s="295">
        <f>EA35-DZ35</f>
        <v>8.6271186440676502</v>
      </c>
      <c r="KE35" s="371">
        <f>KD35/DZ35</f>
        <v>4.1021921341069575E-3</v>
      </c>
      <c r="KF35" s="295">
        <f t="shared" si="583"/>
        <v>84.322033898305108</v>
      </c>
      <c r="KG35" s="1112">
        <f t="shared" si="895"/>
        <v>3.9931294094984318E-2</v>
      </c>
      <c r="KH35" s="295">
        <f t="shared" si="896"/>
        <v>-77.440677966101703</v>
      </c>
      <c r="KI35" s="371">
        <f t="shared" si="897"/>
        <v>-3.5264425303324999E-2</v>
      </c>
      <c r="KJ35" s="295">
        <f t="shared" si="898"/>
        <v>1.2203389830510787</v>
      </c>
      <c r="KK35" s="371">
        <f t="shared" si="899"/>
        <v>5.7602304092174597E-4</v>
      </c>
      <c r="KL35" s="295">
        <f t="shared" si="900"/>
        <v>368.22033898305062</v>
      </c>
      <c r="KM35" s="371">
        <f t="shared" si="901"/>
        <v>0.17370689310529544</v>
      </c>
      <c r="KN35" s="295">
        <f t="shared" si="902"/>
        <v>-267.96428571428578</v>
      </c>
      <c r="KO35" s="371">
        <f t="shared" si="903"/>
        <v>-0.10770268718419847</v>
      </c>
      <c r="KP35" s="295">
        <f t="shared" si="904"/>
        <v>-2220.0357142857142</v>
      </c>
      <c r="KQ35" s="371">
        <f t="shared" si="905"/>
        <v>-1</v>
      </c>
      <c r="KR35" s="295">
        <f t="shared" si="906"/>
        <v>0</v>
      </c>
      <c r="KS35" s="371" t="e">
        <f t="shared" si="907"/>
        <v>#DIV/0!</v>
      </c>
      <c r="KT35" s="295">
        <f t="shared" si="908"/>
        <v>0</v>
      </c>
      <c r="KU35" s="371" t="e">
        <f t="shared" si="909"/>
        <v>#DIV/0!</v>
      </c>
      <c r="KV35" s="295">
        <f t="shared" si="910"/>
        <v>0</v>
      </c>
      <c r="KW35" s="371" t="e">
        <f t="shared" si="911"/>
        <v>#DIV/0!</v>
      </c>
      <c r="KX35" s="295">
        <f t="shared" si="912"/>
        <v>0</v>
      </c>
      <c r="KY35" s="371" t="e">
        <f t="shared" si="913"/>
        <v>#DIV/0!</v>
      </c>
      <c r="KZ35" s="295">
        <f t="shared" si="914"/>
        <v>0</v>
      </c>
      <c r="LA35" s="371" t="e">
        <f t="shared" si="915"/>
        <v>#DIV/0!</v>
      </c>
      <c r="LB35" s="295">
        <f t="shared" si="916"/>
        <v>0</v>
      </c>
      <c r="LC35" s="371" t="e">
        <f t="shared" si="917"/>
        <v>#DIV/0!</v>
      </c>
      <c r="LD35" s="196">
        <f>DT35</f>
        <v>2704.5818181818181</v>
      </c>
      <c r="LE35" s="961">
        <f>EH35</f>
        <v>2220.0357142857142</v>
      </c>
      <c r="LF35" s="592">
        <f>LE35-LD35</f>
        <v>-484.54610389610389</v>
      </c>
      <c r="LG35" s="101">
        <f>IF(ISERROR(LF35/LD35),0,LF35/LD35)</f>
        <v>-0.1791574951213141</v>
      </c>
      <c r="LH35" s="612"/>
      <c r="LI35" s="612"/>
      <c r="LJ35" s="612"/>
      <c r="LK35" s="85" t="str">
        <f>E35</f>
        <v>Employees Supported/Agent</v>
      </c>
      <c r="LL35" s="258" t="e">
        <f>#REF!</f>
        <v>#REF!</v>
      </c>
      <c r="LM35" s="258" t="e">
        <f>#REF!</f>
        <v>#REF!</v>
      </c>
      <c r="LN35" s="258" t="e">
        <f>#REF!</f>
        <v>#REF!</v>
      </c>
      <c r="LO35" s="258" t="e">
        <f>#REF!</f>
        <v>#REF!</v>
      </c>
      <c r="LP35" s="258" t="e">
        <f>#REF!</f>
        <v>#REF!</v>
      </c>
      <c r="LQ35" s="258" t="e">
        <f>#REF!</f>
        <v>#REF!</v>
      </c>
      <c r="LR35" s="258" t="e">
        <f>#REF!</f>
        <v>#REF!</v>
      </c>
      <c r="LS35" s="258" t="e">
        <f>#REF!</f>
        <v>#REF!</v>
      </c>
      <c r="LT35" s="258" t="e">
        <f>#REF!</f>
        <v>#REF!</v>
      </c>
      <c r="LU35" s="258" t="e">
        <f>#REF!</f>
        <v>#REF!</v>
      </c>
      <c r="LV35" s="258" t="e">
        <f>#REF!</f>
        <v>#REF!</v>
      </c>
      <c r="LW35" s="259">
        <f t="shared" si="962"/>
        <v>1951.8635170603675</v>
      </c>
      <c r="LX35" s="259">
        <f t="shared" si="962"/>
        <v>2407.4424415491699</v>
      </c>
      <c r="LY35" s="259">
        <f t="shared" si="962"/>
        <v>1986.6238630283574</v>
      </c>
      <c r="LZ35" s="259">
        <f t="shared" si="962"/>
        <v>1857.1642785738086</v>
      </c>
      <c r="MA35" s="259">
        <f t="shared" si="962"/>
        <v>1823.3453473132372</v>
      </c>
      <c r="MB35" s="259">
        <f t="shared" si="962"/>
        <v>1850.8412460436448</v>
      </c>
      <c r="MC35" s="259">
        <f t="shared" si="962"/>
        <v>1850.3333333333333</v>
      </c>
      <c r="MD35" s="259">
        <f t="shared" si="962"/>
        <v>2171.5503113733203</v>
      </c>
      <c r="ME35" s="259">
        <f t="shared" si="962"/>
        <v>1761.015873015873</v>
      </c>
      <c r="MF35" s="259">
        <f t="shared" si="962"/>
        <v>1886.7118644067796</v>
      </c>
      <c r="MG35" s="259">
        <f t="shared" si="962"/>
        <v>1799.4679135762656</v>
      </c>
      <c r="MH35" s="259">
        <f>AU35</f>
        <v>1873.9333333333334</v>
      </c>
      <c r="MI35" s="259">
        <f t="shared" si="919"/>
        <v>1846.5550000000001</v>
      </c>
      <c r="MJ35" s="259">
        <f t="shared" si="919"/>
        <v>2213.7446245451538</v>
      </c>
      <c r="MK35" s="259">
        <f t="shared" si="919"/>
        <v>1845.2666666666667</v>
      </c>
      <c r="ML35" s="259">
        <f t="shared" si="919"/>
        <v>1875.613450023031</v>
      </c>
      <c r="MM35" s="259">
        <f t="shared" si="919"/>
        <v>1866.107439417048</v>
      </c>
      <c r="MN35" s="259">
        <f>BC35</f>
        <v>1828.3763530391341</v>
      </c>
      <c r="MO35" s="259">
        <f t="shared" si="920"/>
        <v>2053.7225642883013</v>
      </c>
      <c r="MP35" s="259">
        <f t="shared" si="920"/>
        <v>1821.1138819617622</v>
      </c>
      <c r="MQ35" s="259">
        <f t="shared" si="920"/>
        <v>1722.443261417764</v>
      </c>
      <c r="MR35" s="259">
        <f t="shared" si="920"/>
        <v>1810.7377049180327</v>
      </c>
      <c r="MS35" s="259">
        <f t="shared" si="920"/>
        <v>1854.6987313008901</v>
      </c>
      <c r="MT35" s="259">
        <f t="shared" si="920"/>
        <v>2270.0500000000002</v>
      </c>
      <c r="MU35" s="708">
        <f t="shared" si="921"/>
        <v>1866.1311475409836</v>
      </c>
      <c r="MV35" s="708">
        <f t="shared" si="921"/>
        <v>1861.516129032258</v>
      </c>
      <c r="MW35" s="708">
        <f t="shared" si="921"/>
        <v>1839.2857142857142</v>
      </c>
      <c r="MX35" s="708">
        <f t="shared" si="921"/>
        <v>1850.7936507936508</v>
      </c>
      <c r="MY35" s="708">
        <f t="shared" si="921"/>
        <v>1864.5079365079366</v>
      </c>
      <c r="MZ35" s="708">
        <f t="shared" si="921"/>
        <v>1891.8225806451612</v>
      </c>
      <c r="NA35" s="708">
        <f t="shared" si="921"/>
        <v>2299.4677419354839</v>
      </c>
      <c r="NB35" s="708">
        <f t="shared" si="921"/>
        <v>1828.9375</v>
      </c>
      <c r="NC35" s="708">
        <f t="shared" si="921"/>
        <v>1864.6190476190477</v>
      </c>
      <c r="ND35" s="708">
        <f t="shared" si="921"/>
        <v>1859.203125</v>
      </c>
      <c r="NE35" s="708">
        <f t="shared" si="921"/>
        <v>1872.4375</v>
      </c>
      <c r="NF35" s="708">
        <f t="shared" si="921"/>
        <v>1892.71875</v>
      </c>
      <c r="NG35" s="811">
        <f t="shared" si="922"/>
        <v>2359</v>
      </c>
      <c r="NH35" s="811">
        <f t="shared" si="922"/>
        <v>1923.5079365079366</v>
      </c>
      <c r="NI35" s="811">
        <f t="shared" si="922"/>
        <v>1699.3661971830986</v>
      </c>
      <c r="NJ35" s="811">
        <f t="shared" si="922"/>
        <v>1724.6428571428571</v>
      </c>
      <c r="NK35" s="811">
        <f t="shared" si="922"/>
        <v>1721.2</v>
      </c>
      <c r="NL35" s="811">
        <f t="shared" si="922"/>
        <v>2040.6944444444443</v>
      </c>
      <c r="NM35" s="811">
        <f t="shared" si="922"/>
        <v>1657.7972972972973</v>
      </c>
      <c r="NN35" s="811">
        <f t="shared" si="922"/>
        <v>1602.8783783783783</v>
      </c>
      <c r="NO35" s="811">
        <f t="shared" si="922"/>
        <v>1594.5</v>
      </c>
      <c r="NP35" s="811">
        <f t="shared" si="922"/>
        <v>1743.9852941176471</v>
      </c>
      <c r="NQ35" s="811">
        <f t="shared" si="922"/>
        <v>1722.2028985507247</v>
      </c>
      <c r="NR35" s="811">
        <f t="shared" si="922"/>
        <v>1754.3823529411766</v>
      </c>
      <c r="NS35" s="864">
        <f t="shared" si="923"/>
        <v>2351.4516129032259</v>
      </c>
      <c r="NT35" s="864">
        <f t="shared" si="923"/>
        <v>1874.2903225806451</v>
      </c>
      <c r="NU35" s="864">
        <f t="shared" si="923"/>
        <v>1885.7213114754099</v>
      </c>
      <c r="NV35" s="864">
        <f t="shared" si="923"/>
        <v>1891.3174603174602</v>
      </c>
      <c r="NW35" s="864">
        <f t="shared" si="923"/>
        <v>1882.6666666666667</v>
      </c>
      <c r="NX35" s="864">
        <f t="shared" si="923"/>
        <v>2233.2741935483873</v>
      </c>
      <c r="NY35" s="864">
        <f t="shared" si="923"/>
        <v>2044.6166666666666</v>
      </c>
      <c r="NZ35" s="864">
        <f t="shared" si="923"/>
        <v>1972.5166666666667</v>
      </c>
      <c r="OA35" s="864">
        <f t="shared" si="923"/>
        <v>2082.3508771929824</v>
      </c>
      <c r="OB35" s="864">
        <f t="shared" si="923"/>
        <v>2124.0714285714284</v>
      </c>
      <c r="OC35" s="864">
        <f t="shared" si="923"/>
        <v>2127.3928571428573</v>
      </c>
      <c r="OD35" s="864">
        <f t="shared" si="923"/>
        <v>2472.9152542372881</v>
      </c>
      <c r="OE35" s="1051">
        <f t="shared" si="924"/>
        <v>2074.7068965517242</v>
      </c>
      <c r="OF35" s="1051">
        <f t="shared" si="924"/>
        <v>2150.6964285714284</v>
      </c>
      <c r="OG35" s="1051">
        <f t="shared" si="924"/>
        <v>2151.0178571428573</v>
      </c>
      <c r="OH35" s="1051">
        <f t="shared" si="924"/>
        <v>2249.0181818181818</v>
      </c>
      <c r="OI35" s="1051">
        <f t="shared" si="924"/>
        <v>2238.4</v>
      </c>
      <c r="OJ35" s="1051">
        <f t="shared" si="924"/>
        <v>2643.4035087719299</v>
      </c>
      <c r="OK35" s="1051">
        <f t="shared" si="924"/>
        <v>2153.4912280701756</v>
      </c>
      <c r="OL35" s="1051">
        <f t="shared" si="924"/>
        <v>2225.9272727272728</v>
      </c>
      <c r="OM35" s="1051">
        <f t="shared" si="924"/>
        <v>2186.2857142857142</v>
      </c>
      <c r="ON35" s="1051">
        <f t="shared" si="924"/>
        <v>2200.0714285714284</v>
      </c>
      <c r="OO35" s="1051">
        <f t="shared" si="924"/>
        <v>2060.5166666666669</v>
      </c>
      <c r="OP35" s="1051">
        <f t="shared" si="924"/>
        <v>2500.311475409836</v>
      </c>
      <c r="OQ35" s="1073">
        <f t="shared" si="925"/>
        <v>2087.35</v>
      </c>
      <c r="OR35" s="1073">
        <f t="shared" si="925"/>
        <v>2080.15</v>
      </c>
      <c r="OS35" s="1073">
        <f t="shared" si="925"/>
        <v>2105.2372881355932</v>
      </c>
      <c r="OT35" s="1073">
        <f t="shared" si="925"/>
        <v>2219.8214285714284</v>
      </c>
      <c r="OU35" s="1073">
        <f t="shared" si="925"/>
        <v>2704.5818181818181</v>
      </c>
      <c r="OV35" s="1073">
        <f t="shared" si="925"/>
        <v>2134.4827586206898</v>
      </c>
      <c r="OW35" s="1073">
        <f t="shared" si="925"/>
        <v>2075.6271186440677</v>
      </c>
      <c r="OX35" s="1073">
        <f t="shared" si="925"/>
        <v>2106.8103448275861</v>
      </c>
      <c r="OY35" s="1073">
        <f t="shared" si="925"/>
        <v>2040.9166666666667</v>
      </c>
      <c r="OZ35" s="1073">
        <f t="shared" si="925"/>
        <v>2027.950819672131</v>
      </c>
      <c r="PA35" s="1073">
        <f t="shared" si="925"/>
        <v>2103.0508474576272</v>
      </c>
      <c r="PB35" s="1073">
        <f t="shared" si="925"/>
        <v>2111.6779661016949</v>
      </c>
      <c r="PC35" s="1131">
        <f>ED35</f>
        <v>2196</v>
      </c>
      <c r="PD35" s="1131">
        <f t="shared" si="926"/>
        <v>2118.5593220338983</v>
      </c>
      <c r="PE35" s="1131">
        <f t="shared" si="926"/>
        <v>2119.7796610169494</v>
      </c>
      <c r="PF35" s="1131">
        <f t="shared" si="926"/>
        <v>2488</v>
      </c>
      <c r="PG35" s="1131">
        <f t="shared" si="926"/>
        <v>2220.0357142857142</v>
      </c>
      <c r="PH35" s="1131">
        <f t="shared" si="926"/>
        <v>0</v>
      </c>
      <c r="PI35" s="1131">
        <f t="shared" si="926"/>
        <v>0</v>
      </c>
      <c r="PJ35" s="1131">
        <f t="shared" si="926"/>
        <v>0</v>
      </c>
      <c r="PK35" s="1131">
        <f t="shared" si="926"/>
        <v>0</v>
      </c>
      <c r="PL35" s="1131">
        <f t="shared" si="926"/>
        <v>0</v>
      </c>
      <c r="PM35" s="1131">
        <f t="shared" si="926"/>
        <v>0</v>
      </c>
      <c r="PN35" s="1131">
        <f t="shared" si="926"/>
        <v>0</v>
      </c>
    </row>
    <row r="36" spans="1:430" ht="14.25" customHeight="1" x14ac:dyDescent="0.25">
      <c r="A36" s="677">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7"/>
      <c r="ET36" s="102"/>
      <c r="EU36" s="367"/>
      <c r="EV36" s="102"/>
      <c r="EW36" s="367"/>
      <c r="EX36" s="102"/>
      <c r="EY36" s="367"/>
      <c r="EZ36" s="102"/>
      <c r="FA36" s="367"/>
      <c r="FB36" s="102"/>
      <c r="FC36" s="367"/>
      <c r="FD36" s="102"/>
      <c r="FE36" s="367"/>
      <c r="FF36" s="102"/>
      <c r="FG36" s="367"/>
      <c r="FH36" s="102"/>
      <c r="FI36" s="367"/>
      <c r="FJ36" s="102"/>
      <c r="FK36" s="100"/>
      <c r="FL36" s="102"/>
      <c r="FM36" s="367"/>
      <c r="FN36" s="102"/>
      <c r="FO36" s="367"/>
      <c r="FP36" s="102"/>
      <c r="FQ36" s="367"/>
      <c r="FR36" s="296"/>
      <c r="FS36" s="370"/>
      <c r="FT36" s="296"/>
      <c r="FU36" s="370"/>
      <c r="FV36" s="296"/>
      <c r="FW36" s="370"/>
      <c r="FX36" s="296"/>
      <c r="FY36" s="370"/>
      <c r="FZ36" s="296"/>
      <c r="GA36" s="370"/>
      <c r="GB36" s="296"/>
      <c r="GC36" s="370"/>
      <c r="GD36" s="296"/>
      <c r="GE36" s="370"/>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3"/>
      <c r="LE36" s="958"/>
      <c r="LF36" s="102"/>
      <c r="LG36" s="100"/>
      <c r="LH36" s="614"/>
      <c r="LI36" s="614"/>
      <c r="LJ36" s="614"/>
      <c r="LL36" s="260"/>
      <c r="LM36" s="260"/>
      <c r="LN36" s="260"/>
      <c r="LO36" s="260"/>
      <c r="LP36" s="260"/>
      <c r="LQ36" s="260"/>
      <c r="LR36" s="260"/>
      <c r="LS36" s="260"/>
      <c r="LT36" s="260"/>
      <c r="LU36" s="260"/>
      <c r="LV36" s="260"/>
      <c r="LW36" s="261"/>
      <c r="LX36" s="261"/>
      <c r="LY36" s="261"/>
      <c r="LZ36" s="261"/>
      <c r="MA36" s="261"/>
      <c r="MB36" s="261"/>
      <c r="MC36" s="261"/>
      <c r="MD36" s="261"/>
      <c r="ME36" s="261"/>
      <c r="MF36" s="261"/>
      <c r="MG36" s="261"/>
      <c r="MH36" s="261"/>
      <c r="MI36" s="261"/>
      <c r="MJ36" s="261"/>
      <c r="MK36" s="261"/>
      <c r="ML36" s="261"/>
      <c r="MM36" s="261"/>
      <c r="MN36" s="261"/>
      <c r="MO36" s="261"/>
      <c r="MP36" s="261"/>
      <c r="MQ36" s="261"/>
      <c r="MR36" s="261"/>
      <c r="MS36" s="261"/>
      <c r="MT36" s="261"/>
      <c r="MU36" s="709"/>
      <c r="MV36" s="709"/>
      <c r="MW36" s="709"/>
      <c r="MX36" s="709"/>
      <c r="MY36" s="709"/>
      <c r="MZ36" s="709"/>
      <c r="NA36" s="709"/>
      <c r="NB36" s="709"/>
      <c r="NC36" s="709"/>
      <c r="ND36" s="709"/>
      <c r="NE36" s="709"/>
      <c r="NF36" s="709"/>
      <c r="NG36" s="812"/>
      <c r="NH36" s="812"/>
      <c r="NI36" s="812"/>
      <c r="NJ36" s="812"/>
      <c r="NK36" s="812"/>
      <c r="NL36" s="812"/>
      <c r="NM36" s="812"/>
      <c r="NN36" s="812"/>
      <c r="NO36" s="812"/>
      <c r="NP36" s="812"/>
      <c r="NQ36" s="812"/>
      <c r="NR36" s="812"/>
      <c r="NS36" s="865"/>
      <c r="NT36" s="865"/>
      <c r="NU36" s="865"/>
      <c r="NV36" s="865"/>
      <c r="NW36" s="865"/>
      <c r="NX36" s="865"/>
      <c r="NY36" s="865"/>
      <c r="NZ36" s="865"/>
      <c r="OA36" s="865"/>
      <c r="OB36" s="865"/>
      <c r="OC36" s="865"/>
      <c r="OD36" s="865"/>
      <c r="OE36" s="1052"/>
      <c r="OF36" s="1052"/>
      <c r="OG36" s="1052"/>
      <c r="OH36" s="1052"/>
      <c r="OI36" s="1052"/>
      <c r="OJ36" s="1052"/>
      <c r="OK36" s="1052"/>
      <c r="OL36" s="1052"/>
      <c r="OM36" s="1052"/>
      <c r="ON36" s="1052"/>
      <c r="OO36" s="1052"/>
      <c r="OP36" s="1052"/>
      <c r="OQ36" s="1074"/>
      <c r="OR36" s="1074"/>
      <c r="OS36" s="1074"/>
      <c r="OT36" s="1074"/>
      <c r="OU36" s="1074"/>
      <c r="OV36" s="1074"/>
      <c r="OW36" s="1074"/>
      <c r="OX36" s="1074"/>
      <c r="OY36" s="1074"/>
      <c r="OZ36" s="1074"/>
      <c r="PA36" s="1074"/>
      <c r="PB36" s="1074"/>
      <c r="PC36" s="1132"/>
      <c r="PD36" s="1132"/>
      <c r="PE36" s="1132"/>
      <c r="PF36" s="1132"/>
      <c r="PG36" s="1132"/>
      <c r="PH36" s="1132"/>
      <c r="PI36" s="1132"/>
      <c r="PJ36" s="1132"/>
      <c r="PK36" s="1132"/>
      <c r="PL36" s="1132"/>
      <c r="PM36" s="1132"/>
      <c r="PN36" s="1132"/>
    </row>
    <row r="37" spans="1:430" x14ac:dyDescent="0.25">
      <c r="A37" s="677"/>
      <c r="B37" s="50">
        <v>5.0999999999999996</v>
      </c>
      <c r="E37" s="1190" t="s">
        <v>230</v>
      </c>
      <c r="F37" s="1190"/>
      <c r="G37" s="1191"/>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7">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4">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26777+26824+5+12</f>
        <v>53618</v>
      </c>
      <c r="DX37" s="580">
        <f>26822+27030+39+4</f>
        <v>53895</v>
      </c>
      <c r="DY37" s="64">
        <f>27463+27581+2+5</f>
        <v>55051</v>
      </c>
      <c r="DZ37" s="580">
        <f>27703+27731+3+23</f>
        <v>55460</v>
      </c>
      <c r="EA37" s="64">
        <f>27688+27993+9+4</f>
        <v>55694</v>
      </c>
      <c r="EB37" s="125">
        <f>SUM(DP37:EA37)</f>
        <v>687122</v>
      </c>
      <c r="EC37" s="150">
        <f>SUM(DP37:EA37)/$EB$4</f>
        <v>57260.166666666664</v>
      </c>
      <c r="ED37" s="580">
        <f>28062+28079+5+4+2</f>
        <v>56152</v>
      </c>
      <c r="EE37" s="64">
        <f>27979+27955+5</f>
        <v>55939</v>
      </c>
      <c r="EF37" s="20">
        <f>27736+27399+5+2</f>
        <v>55142</v>
      </c>
      <c r="EG37" s="64">
        <f>23910+24227+24065+1+4</f>
        <v>72207</v>
      </c>
      <c r="EH37" s="20">
        <f>27365+27405</f>
        <v>54770</v>
      </c>
      <c r="EI37" s="64"/>
      <c r="EJ37" s="187"/>
      <c r="EK37" s="64"/>
      <c r="EL37" s="580"/>
      <c r="EM37" s="64"/>
      <c r="EN37" s="580"/>
      <c r="EO37" s="64"/>
      <c r="EP37" s="125">
        <f>SUM(ED37:EO37)</f>
        <v>294210</v>
      </c>
      <c r="EQ37" s="150">
        <f>SUM(ED37:EO37)/$EP$4</f>
        <v>58842</v>
      </c>
      <c r="ER37" s="110">
        <f>AX37-AU37</f>
        <v>46</v>
      </c>
      <c r="ES37" s="367">
        <f>ER37/AU37</f>
        <v>1.021133013674303E-3</v>
      </c>
      <c r="ET37" s="110">
        <f>AY37-AX37</f>
        <v>21569</v>
      </c>
      <c r="EU37" s="367">
        <f>ET37/AX37</f>
        <v>0.47831197055040581</v>
      </c>
      <c r="EV37" s="110">
        <f>AZ37-AY37</f>
        <v>-23003</v>
      </c>
      <c r="EW37" s="367">
        <f>EV37/AY37</f>
        <v>-0.34506397851881854</v>
      </c>
      <c r="EX37" s="110">
        <f>BA37-AZ37</f>
        <v>93</v>
      </c>
      <c r="EY37" s="367">
        <f>EX37/AZ37</f>
        <v>2.1300961978928082E-3</v>
      </c>
      <c r="EZ37" s="110">
        <f>BB37-BA37</f>
        <v>-404</v>
      </c>
      <c r="FA37" s="367">
        <f>EZ37/BA37</f>
        <v>-9.233652549539461E-3</v>
      </c>
      <c r="FB37" s="110">
        <f>BC37-BB37</f>
        <v>-244</v>
      </c>
      <c r="FC37" s="367">
        <f>FB37/BB37</f>
        <v>-5.628734226856444E-3</v>
      </c>
      <c r="FD37" s="110">
        <f>BD37-BC37</f>
        <v>13430</v>
      </c>
      <c r="FE37" s="367">
        <f>FD37/BC37</f>
        <v>0.31156478366778795</v>
      </c>
      <c r="FF37" s="110">
        <f>BE37-BD37</f>
        <v>-13525</v>
      </c>
      <c r="FG37" s="367">
        <f>FF37/BD37</f>
        <v>-0.23923233395241886</v>
      </c>
      <c r="FH37" s="110">
        <f>BF37-BE37</f>
        <v>228</v>
      </c>
      <c r="FI37" s="367">
        <f>FH37/BE37</f>
        <v>5.3010927691234597E-3</v>
      </c>
      <c r="FJ37" s="110">
        <f>BG37-BF37</f>
        <v>612</v>
      </c>
      <c r="FK37" s="100">
        <f>FJ37/BF37</f>
        <v>1.4154216198714095E-2</v>
      </c>
      <c r="FL37" s="110">
        <f>BH37-BG37</f>
        <v>860</v>
      </c>
      <c r="FM37" s="367">
        <f>FL37/BG37</f>
        <v>1.9612314709236033E-2</v>
      </c>
      <c r="FN37" s="110">
        <f>BI37-BH37</f>
        <v>24790</v>
      </c>
      <c r="FO37" s="367">
        <f>FN37/BH37</f>
        <v>0.55446208901811678</v>
      </c>
      <c r="FP37" s="110">
        <f>BL37-BI37</f>
        <v>-22249</v>
      </c>
      <c r="FQ37" s="367">
        <f>FP37/BI37</f>
        <v>-0.32012949640287769</v>
      </c>
      <c r="FR37" s="300">
        <f>BM37-BL37</f>
        <v>1275</v>
      </c>
      <c r="FS37" s="370">
        <f>FR37/BL37</f>
        <v>2.698355590357876E-2</v>
      </c>
      <c r="FT37" s="300">
        <f>BN37-BM37</f>
        <v>763</v>
      </c>
      <c r="FU37" s="370">
        <f>FT37/BM37</f>
        <v>1.5723529654205991E-2</v>
      </c>
      <c r="FV37" s="300">
        <f>BO37-BN37</f>
        <v>688</v>
      </c>
      <c r="FW37" s="370">
        <f>FV37/BN37</f>
        <v>1.3958489723873481E-2</v>
      </c>
      <c r="FX37" s="300">
        <f>BP37-BO37</f>
        <v>1057</v>
      </c>
      <c r="FY37" s="370">
        <f>FX37/BO37</f>
        <v>2.1149728875282631E-2</v>
      </c>
      <c r="FZ37" s="300">
        <f>BQ37-BP37</f>
        <v>-100</v>
      </c>
      <c r="GA37" s="370">
        <f>FZ37/BP37</f>
        <v>-1.9594779950621154E-3</v>
      </c>
      <c r="GB37" s="300">
        <f>BR37-BQ37</f>
        <v>25103</v>
      </c>
      <c r="GC37" s="370">
        <f>GB37/BQ37</f>
        <v>0.49285349668198059</v>
      </c>
      <c r="GD37" s="300">
        <f>BS37-BR37</f>
        <v>-25342</v>
      </c>
      <c r="GE37" s="370">
        <f>GD37/BR37</f>
        <v>-0.33328511119586518</v>
      </c>
      <c r="GF37" s="300">
        <f>BT37-BS37</f>
        <v>410</v>
      </c>
      <c r="GG37" s="370">
        <f>GF37/BS37</f>
        <v>8.0875826018345E-3</v>
      </c>
      <c r="GH37" s="300">
        <f>BU37-BT37</f>
        <v>1394</v>
      </c>
      <c r="GI37" s="370">
        <f>GH37/BT37</f>
        <v>2.7277174444770569E-2</v>
      </c>
      <c r="GJ37" s="300">
        <f>BV37-BU37</f>
        <v>804</v>
      </c>
      <c r="GK37" s="370">
        <f>GJ37/BU37</f>
        <v>1.5314577420522295E-2</v>
      </c>
      <c r="GL37" s="300">
        <f>BW37-BV37</f>
        <v>881</v>
      </c>
      <c r="GM37" s="370">
        <f>GL37/BV37</f>
        <v>1.6528150385531772E-2</v>
      </c>
      <c r="GN37" s="300">
        <f>BZ37-BW37</f>
        <v>27461</v>
      </c>
      <c r="GO37" s="370">
        <f>GN37/BW37</f>
        <v>0.50681012845120332</v>
      </c>
      <c r="GP37" s="300">
        <f>CA37-BZ37</f>
        <v>-27551</v>
      </c>
      <c r="GQ37" s="370">
        <f>GP37/BZ37</f>
        <v>-0.33744871088247902</v>
      </c>
      <c r="GR37" s="300">
        <f>CB37-CA37</f>
        <v>-443</v>
      </c>
      <c r="GS37" s="370">
        <f>GR37/CA37</f>
        <v>-8.1894479979295297E-3</v>
      </c>
      <c r="GT37" s="300">
        <f>CC37-CB37</f>
        <v>91</v>
      </c>
      <c r="GU37" s="370">
        <f>GT37/CB37</f>
        <v>1.696147322510298E-3</v>
      </c>
      <c r="GV37" s="300">
        <f>CD37-CC37</f>
        <v>-294</v>
      </c>
      <c r="GW37" s="370">
        <f>GV37/CC37</f>
        <v>-5.4705816679691864E-3</v>
      </c>
      <c r="GX37" s="300">
        <f>CE37-CD37</f>
        <v>25899</v>
      </c>
      <c r="GY37" s="370">
        <f>GX37/CD37</f>
        <v>0.48456443646160752</v>
      </c>
      <c r="GZ37" s="300">
        <f>CF37-CE37</f>
        <v>-23976</v>
      </c>
      <c r="HA37" s="370">
        <f>GZ37/CE37</f>
        <v>-0.30216643351355438</v>
      </c>
      <c r="HB37" s="300">
        <f>CG37-CF37</f>
        <v>-4130</v>
      </c>
      <c r="HC37" s="370">
        <f>HB37/CF37</f>
        <v>-7.4587780607177037E-2</v>
      </c>
      <c r="HD37" s="300">
        <f>CH37-CG37</f>
        <v>-577</v>
      </c>
      <c r="HE37" s="370">
        <f>HD37/CG37</f>
        <v>-1.1260514041490213E-2</v>
      </c>
      <c r="HF37" s="300">
        <f>CI37-CH37</f>
        <v>669</v>
      </c>
      <c r="HG37" s="370">
        <f>HF37/CH37</f>
        <v>1.3204642349597347E-2</v>
      </c>
      <c r="HH37" s="300">
        <f>CJ37-CI37</f>
        <v>286</v>
      </c>
      <c r="HI37" s="370">
        <f>HH37/CI37</f>
        <v>5.5714647497711028E-3</v>
      </c>
      <c r="HJ37" s="300">
        <f>CK37-CJ37</f>
        <v>275</v>
      </c>
      <c r="HK37" s="370">
        <f>HJ37/CJ37</f>
        <v>5.3274956895716695E-3</v>
      </c>
      <c r="HL37" s="300">
        <f>CN37-CK37</f>
        <v>26719</v>
      </c>
      <c r="HM37" s="370">
        <f>HL37/CK37</f>
        <v>0.5148764789763749</v>
      </c>
      <c r="HN37" s="300">
        <f>CO37-CN37</f>
        <v>-29586</v>
      </c>
      <c r="HO37" s="370">
        <f>HN37/CN37</f>
        <v>-0.37634996756261685</v>
      </c>
      <c r="HP37" s="300">
        <f>CP37-CO37</f>
        <v>-1082</v>
      </c>
      <c r="HQ37" s="370">
        <f>HP37/CO37</f>
        <v>-2.2069471923633916E-2</v>
      </c>
      <c r="HR37" s="300">
        <f>CQ37-CP37</f>
        <v>3580</v>
      </c>
      <c r="HS37" s="370">
        <f>HR37/CP37</f>
        <v>7.4668891438106164E-2</v>
      </c>
      <c r="HT37" s="300">
        <f>CR37-CQ37</f>
        <v>-251</v>
      </c>
      <c r="HU37" s="370">
        <f>HT37/CQ37</f>
        <v>-4.8714216399805919E-3</v>
      </c>
      <c r="HV37" s="300">
        <f>CS37-CR37</f>
        <v>19666</v>
      </c>
      <c r="HW37" s="370">
        <f>HV37/CR37</f>
        <v>0.38354721691305532</v>
      </c>
      <c r="HX37" s="300">
        <f>CT37-CS37</f>
        <v>-15569</v>
      </c>
      <c r="HY37" s="370">
        <f>HX37/CS37</f>
        <v>-0.21946715534254299</v>
      </c>
      <c r="HZ37" s="300">
        <f t="shared" ref="HZ37:HZ43" si="1001">CU37-CT37</f>
        <v>-4856</v>
      </c>
      <c r="IA37" s="370">
        <f>HZ37/CT37</f>
        <v>-8.7699337198172328E-2</v>
      </c>
      <c r="IB37" s="300">
        <f t="shared" ref="IB37:IB43" si="1002">CV37-CU37</f>
        <v>285</v>
      </c>
      <c r="IC37" s="370">
        <f>IB37/CU37</f>
        <v>5.6418885479560523E-3</v>
      </c>
      <c r="ID37" s="300">
        <f>CW37-CV37</f>
        <v>195</v>
      </c>
      <c r="IE37" s="370">
        <f>ID37/CV37</f>
        <v>3.8385826771653543E-3</v>
      </c>
      <c r="IF37" s="300">
        <f>CX37-CW37</f>
        <v>80</v>
      </c>
      <c r="IG37" s="370">
        <f>IF37/CW37</f>
        <v>1.5687812530640259E-3</v>
      </c>
      <c r="IH37" s="300">
        <f>CY37-CX37</f>
        <v>26729</v>
      </c>
      <c r="II37" s="370">
        <f>IH37/CX37</f>
        <v>0.5233284385707293</v>
      </c>
      <c r="IJ37" s="300">
        <f>DB37-CY37</f>
        <v>-25540</v>
      </c>
      <c r="IK37" s="370">
        <f>IJ37/CY37</f>
        <v>-0.32826075780165542</v>
      </c>
      <c r="IL37" s="300">
        <f>DC37-DB37</f>
        <v>-14</v>
      </c>
      <c r="IM37" s="370">
        <f>IL37/DB37</f>
        <v>-2.678708097351906E-4</v>
      </c>
      <c r="IN37" s="300">
        <f>DD37-DC37</f>
        <v>33</v>
      </c>
      <c r="IO37" s="370">
        <f>IN37/DD37</f>
        <v>6.3118030717441618E-4</v>
      </c>
      <c r="IP37" s="300">
        <f>DE37-DD37</f>
        <v>3201</v>
      </c>
      <c r="IQ37" s="370">
        <f>IP37/DD37</f>
        <v>6.1224489795918366E-2</v>
      </c>
      <c r="IR37" s="300">
        <f>DF37-DE37</f>
        <v>-598</v>
      </c>
      <c r="IS37" s="370">
        <f>IR37/DO37</f>
        <v>-1.0162535422298948E-2</v>
      </c>
      <c r="IT37" s="300">
        <f>DG37-DF37</f>
        <v>26953</v>
      </c>
      <c r="IU37" s="370">
        <f>IT37/DF37</f>
        <v>0.49107240462048612</v>
      </c>
      <c r="IV37" s="300">
        <f>DH37-DG37</f>
        <v>-27399</v>
      </c>
      <c r="IW37" s="370">
        <f>IV37/DG37</f>
        <v>-0.33479148083432103</v>
      </c>
      <c r="IX37" s="300">
        <f>DI37-DH37</f>
        <v>-374</v>
      </c>
      <c r="IY37" s="370">
        <f>IX37/DH37</f>
        <v>-6.8699485672299781E-3</v>
      </c>
      <c r="IZ37" s="300">
        <f>DJ37-DI37</f>
        <v>113</v>
      </c>
      <c r="JA37" s="370">
        <f>IZ37/DI37</f>
        <v>2.090038101579551E-3</v>
      </c>
      <c r="JB37" s="300">
        <f>DK37-DJ37</f>
        <v>783</v>
      </c>
      <c r="JC37" s="370">
        <f>JB37/DJ37</f>
        <v>1.4452093984754241E-2</v>
      </c>
      <c r="JD37" s="300">
        <f>DL37-DK37</f>
        <v>357</v>
      </c>
      <c r="JE37" s="370">
        <f>JD37/DK37</f>
        <v>6.4953968196208292E-3</v>
      </c>
      <c r="JF37" s="300">
        <f>DM37-DL37</f>
        <v>28832</v>
      </c>
      <c r="JG37" s="370">
        <f>JF37/DL37</f>
        <v>0.52119524937182526</v>
      </c>
      <c r="JH37" s="300">
        <f>DP37-DM37</f>
        <v>-27636</v>
      </c>
      <c r="JI37" s="370">
        <f>JH37/DM37</f>
        <v>-0.32840964456750366</v>
      </c>
      <c r="JJ37" s="300">
        <f>DQ37-DP37</f>
        <v>-460</v>
      </c>
      <c r="JK37" s="370">
        <f>JJ37/DP37</f>
        <v>-8.1394320092010967E-3</v>
      </c>
      <c r="JL37" s="300">
        <f>DR37-DQ37</f>
        <v>-403</v>
      </c>
      <c r="JM37" s="370">
        <f>JL37/DQ37</f>
        <v>-7.1893675854071892E-3</v>
      </c>
      <c r="JN37" s="300">
        <f>DS37-DR37</f>
        <v>13</v>
      </c>
      <c r="JO37" s="370">
        <f>JN37/DR37</f>
        <v>2.3359447998274994E-4</v>
      </c>
      <c r="JP37" s="300">
        <f>DT37-DS37</f>
        <v>24540</v>
      </c>
      <c r="JQ37" s="370">
        <f>JP37/DS37</f>
        <v>0.44085152250067366</v>
      </c>
      <c r="JR37" s="300">
        <f>DU37-DT37</f>
        <v>-24781</v>
      </c>
      <c r="JS37" s="370">
        <f>JR37/DT37</f>
        <v>-0.30897076242129545</v>
      </c>
      <c r="JT37" s="300">
        <f>DV37-DU37</f>
        <v>-1536</v>
      </c>
      <c r="JU37" s="370">
        <f>JT37/DU37</f>
        <v>-2.771362586605081E-2</v>
      </c>
      <c r="JV37" s="300">
        <f>DW37-DV37</f>
        <v>-270</v>
      </c>
      <c r="JW37" s="370">
        <f>JV37/DV37</f>
        <v>-5.010391923990499E-3</v>
      </c>
      <c r="JX37" s="300">
        <f>DX37-DW37</f>
        <v>277</v>
      </c>
      <c r="JY37" s="370">
        <f>JX37/DW37</f>
        <v>5.166175538065575E-3</v>
      </c>
      <c r="JZ37" s="300">
        <f>DY37-DX37</f>
        <v>1156</v>
      </c>
      <c r="KA37" s="370">
        <f>JZ37/DX37</f>
        <v>2.1449114017997959E-2</v>
      </c>
      <c r="KB37" s="300">
        <f>DZ37-DY37</f>
        <v>409</v>
      </c>
      <c r="KC37" s="370">
        <f>KB37/DY37</f>
        <v>7.4294744872936006E-3</v>
      </c>
      <c r="KD37" s="300">
        <f>EA37-DZ37</f>
        <v>234</v>
      </c>
      <c r="KE37" s="370">
        <f>KD37/DZ37</f>
        <v>4.2192571222502704E-3</v>
      </c>
      <c r="KF37" s="300">
        <f t="shared" ref="KF37:KF40" si="1003">ED37-EA37</f>
        <v>458</v>
      </c>
      <c r="KG37" s="375">
        <f t="shared" ref="KG37:KG40" si="1004">KF37/EA37</f>
        <v>8.2235070205049013E-3</v>
      </c>
      <c r="KH37" s="300">
        <f t="shared" ref="KH37:KH40" si="1005">EE37-ED37</f>
        <v>-213</v>
      </c>
      <c r="KI37" s="370">
        <f t="shared" ref="KI37:KI40" si="1006">KH37/ED37</f>
        <v>-3.7932753953554637E-3</v>
      </c>
      <c r="KJ37" s="300">
        <f t="shared" ref="KJ37:KJ40" si="1007">EF37-EE37</f>
        <v>-797</v>
      </c>
      <c r="KK37" s="370">
        <f t="shared" ref="KK37:KK40" si="1008">KJ37/EE37</f>
        <v>-1.4247662632510413E-2</v>
      </c>
      <c r="KL37" s="300">
        <f t="shared" ref="KL37:KL40" si="1009">EG37-EF37</f>
        <v>17065</v>
      </c>
      <c r="KM37" s="370">
        <f t="shared" ref="KM37:KM40" si="1010">KL37/EF37</f>
        <v>0.30947372238946719</v>
      </c>
      <c r="KN37" s="300">
        <f t="shared" ref="KN37:KN40" si="1011">EH37-EG37</f>
        <v>-17437</v>
      </c>
      <c r="KO37" s="370">
        <f t="shared" ref="KO37:KO40" si="1012">KN37/EG37</f>
        <v>-0.24148628249338708</v>
      </c>
      <c r="KP37" s="300">
        <f t="shared" ref="KP37:KP40" si="1013">EI37-EH37</f>
        <v>-54770</v>
      </c>
      <c r="KQ37" s="370">
        <f t="shared" ref="KQ37:KQ40" si="1014">KP37/EH37</f>
        <v>-1</v>
      </c>
      <c r="KR37" s="300">
        <f t="shared" ref="KR37:KR40" si="1015">EJ37-EI37</f>
        <v>0</v>
      </c>
      <c r="KS37" s="370" t="e">
        <f t="shared" ref="KS37:KS40" si="1016">KR37/EI37</f>
        <v>#DIV/0!</v>
      </c>
      <c r="KT37" s="300">
        <f t="shared" ref="KT37:KT40" si="1017">EK37-EJ37</f>
        <v>0</v>
      </c>
      <c r="KU37" s="370" t="e">
        <f t="shared" ref="KU37:KU40" si="1018">KT37/EJ37</f>
        <v>#DIV/0!</v>
      </c>
      <c r="KV37" s="300">
        <f t="shared" ref="KV37:KV40" si="1019">EL37-EK37</f>
        <v>0</v>
      </c>
      <c r="KW37" s="370" t="e">
        <f t="shared" ref="KW37:KW40" si="1020">KV37/EK37</f>
        <v>#DIV/0!</v>
      </c>
      <c r="KX37" s="300">
        <f t="shared" ref="KX37:KX40" si="1021">EM37-EL37</f>
        <v>0</v>
      </c>
      <c r="KY37" s="370" t="e">
        <f t="shared" ref="KY37:KY40" si="1022">KX37/EL37</f>
        <v>#DIV/0!</v>
      </c>
      <c r="KZ37" s="300">
        <f t="shared" ref="KZ37:KZ40" si="1023">EN37-EM37</f>
        <v>0</v>
      </c>
      <c r="LA37" s="370" t="e">
        <f t="shared" ref="LA37:LA40" si="1024">KZ37/EM37</f>
        <v>#DIV/0!</v>
      </c>
      <c r="LB37" s="300">
        <f t="shared" ref="LB37:LB40" si="1025">EO37-EN37</f>
        <v>0</v>
      </c>
      <c r="LC37" s="370" t="e">
        <f t="shared" ref="LC37:LC40" si="1026">LB37/EN37</f>
        <v>#DIV/0!</v>
      </c>
      <c r="LD37" s="580">
        <f>DT37</f>
        <v>80205</v>
      </c>
      <c r="LE37" s="962">
        <f>EH37</f>
        <v>54770</v>
      </c>
      <c r="LF37" s="110">
        <f>LE37-LD37</f>
        <v>-25435</v>
      </c>
      <c r="LG37" s="100">
        <f>IF(ISERROR(LF37/LD37),0,LF37/LD37)</f>
        <v>-0.31712486752696217</v>
      </c>
      <c r="LH37" s="614"/>
      <c r="LI37" s="614"/>
      <c r="LJ37" s="614"/>
      <c r="LK37" t="str">
        <f>E37</f>
        <v>Bi Weekly Payrolls</v>
      </c>
      <c r="LL37" s="240" t="e">
        <f>#REF!</f>
        <v>#REF!</v>
      </c>
      <c r="LM37" s="240" t="e">
        <f>#REF!</f>
        <v>#REF!</v>
      </c>
      <c r="LN37" s="240" t="e">
        <f>#REF!</f>
        <v>#REF!</v>
      </c>
      <c r="LO37" s="240" t="e">
        <f>#REF!</f>
        <v>#REF!</v>
      </c>
      <c r="LP37" s="240" t="e">
        <f>#REF!</f>
        <v>#REF!</v>
      </c>
      <c r="LQ37" s="240" t="e">
        <f>#REF!</f>
        <v>#REF!</v>
      </c>
      <c r="LR37" s="240" t="e">
        <f>#REF!</f>
        <v>#REF!</v>
      </c>
      <c r="LS37" s="240" t="e">
        <f>#REF!</f>
        <v>#REF!</v>
      </c>
      <c r="LT37" s="240" t="e">
        <f>#REF!</f>
        <v>#REF!</v>
      </c>
      <c r="LU37" s="240" t="e">
        <f>#REF!</f>
        <v>#REF!</v>
      </c>
      <c r="LV37" s="240" t="e">
        <f>#REF!</f>
        <v>#REF!</v>
      </c>
      <c r="LW37" s="241">
        <f t="shared" ref="LW37:MH40" si="1027">AJ37</f>
        <v>44610</v>
      </c>
      <c r="LX37" s="241">
        <f t="shared" si="1027"/>
        <v>67802</v>
      </c>
      <c r="LY37" s="241">
        <f t="shared" si="1027"/>
        <v>44415</v>
      </c>
      <c r="LZ37" s="241">
        <f t="shared" si="1027"/>
        <v>44340</v>
      </c>
      <c r="MA37" s="241">
        <f t="shared" si="1027"/>
        <v>44207</v>
      </c>
      <c r="MB37" s="241">
        <f t="shared" si="1027"/>
        <v>43919</v>
      </c>
      <c r="MC37" s="241">
        <f t="shared" si="1027"/>
        <v>43539</v>
      </c>
      <c r="MD37" s="241">
        <f t="shared" si="1027"/>
        <v>65110</v>
      </c>
      <c r="ME37" s="241">
        <f t="shared" si="1027"/>
        <v>43434</v>
      </c>
      <c r="MF37" s="241">
        <f t="shared" si="1027"/>
        <v>43744</v>
      </c>
      <c r="MG37" s="241">
        <f t="shared" si="1027"/>
        <v>44090</v>
      </c>
      <c r="MH37" s="241">
        <f t="shared" si="1027"/>
        <v>45048</v>
      </c>
      <c r="MI37" s="241">
        <f t="shared" ref="MI37:MT40" si="1028">AX37</f>
        <v>45094</v>
      </c>
      <c r="MJ37" s="241">
        <f t="shared" si="1028"/>
        <v>66663</v>
      </c>
      <c r="MK37" s="241">
        <f t="shared" si="1028"/>
        <v>43660</v>
      </c>
      <c r="ML37" s="241">
        <f t="shared" si="1028"/>
        <v>43753</v>
      </c>
      <c r="MM37" s="241">
        <f t="shared" si="1028"/>
        <v>43349</v>
      </c>
      <c r="MN37" s="241">
        <f t="shared" si="1028"/>
        <v>43105</v>
      </c>
      <c r="MO37" s="241">
        <f t="shared" si="1028"/>
        <v>56535</v>
      </c>
      <c r="MP37" s="241">
        <f t="shared" si="1028"/>
        <v>43010</v>
      </c>
      <c r="MQ37" s="241">
        <f t="shared" si="1028"/>
        <v>43238</v>
      </c>
      <c r="MR37" s="241">
        <f t="shared" si="1028"/>
        <v>43850</v>
      </c>
      <c r="MS37" s="241">
        <f t="shared" si="1028"/>
        <v>44710</v>
      </c>
      <c r="MT37" s="241">
        <f t="shared" si="1028"/>
        <v>69500</v>
      </c>
      <c r="MU37" s="699">
        <f t="shared" ref="MU37:NF40" si="1029">BL37</f>
        <v>47251</v>
      </c>
      <c r="MV37" s="699">
        <f t="shared" si="1029"/>
        <v>48526</v>
      </c>
      <c r="MW37" s="699">
        <f t="shared" si="1029"/>
        <v>49289</v>
      </c>
      <c r="MX37" s="699">
        <f t="shared" si="1029"/>
        <v>49977</v>
      </c>
      <c r="MY37" s="699">
        <f t="shared" si="1029"/>
        <v>51034</v>
      </c>
      <c r="MZ37" s="699">
        <f t="shared" si="1029"/>
        <v>50934</v>
      </c>
      <c r="NA37" s="699">
        <f t="shared" si="1029"/>
        <v>76037</v>
      </c>
      <c r="NB37" s="699">
        <f t="shared" si="1029"/>
        <v>50695</v>
      </c>
      <c r="NC37" s="699">
        <f t="shared" si="1029"/>
        <v>51105</v>
      </c>
      <c r="ND37" s="699">
        <f t="shared" si="1029"/>
        <v>52499</v>
      </c>
      <c r="NE37" s="699">
        <f t="shared" si="1029"/>
        <v>53303</v>
      </c>
      <c r="NF37" s="699">
        <f t="shared" si="1029"/>
        <v>54184</v>
      </c>
      <c r="NG37" s="802">
        <f t="shared" ref="NG37:NR40" si="1030">BZ37</f>
        <v>81645</v>
      </c>
      <c r="NH37" s="802">
        <f t="shared" si="1030"/>
        <v>54094</v>
      </c>
      <c r="NI37" s="802">
        <f t="shared" si="1030"/>
        <v>53651</v>
      </c>
      <c r="NJ37" s="802">
        <f t="shared" si="1030"/>
        <v>53742</v>
      </c>
      <c r="NK37" s="802">
        <f t="shared" si="1030"/>
        <v>53448</v>
      </c>
      <c r="NL37" s="802">
        <f t="shared" si="1030"/>
        <v>79347</v>
      </c>
      <c r="NM37" s="802">
        <f t="shared" si="1030"/>
        <v>55371</v>
      </c>
      <c r="NN37" s="802">
        <f t="shared" si="1030"/>
        <v>51241</v>
      </c>
      <c r="NO37" s="802">
        <f t="shared" si="1030"/>
        <v>50664</v>
      </c>
      <c r="NP37" s="802">
        <f t="shared" si="1030"/>
        <v>51333</v>
      </c>
      <c r="NQ37" s="802">
        <f t="shared" si="1030"/>
        <v>51619</v>
      </c>
      <c r="NR37" s="802">
        <f t="shared" si="1030"/>
        <v>51894</v>
      </c>
      <c r="NS37" s="855">
        <f t="shared" ref="NS37:OD40" si="1031">CN37</f>
        <v>78613</v>
      </c>
      <c r="NT37" s="855">
        <f t="shared" si="1031"/>
        <v>49027</v>
      </c>
      <c r="NU37" s="855">
        <f t="shared" si="1031"/>
        <v>47945</v>
      </c>
      <c r="NV37" s="855">
        <f t="shared" si="1031"/>
        <v>51525</v>
      </c>
      <c r="NW37" s="855">
        <f t="shared" si="1031"/>
        <v>51274</v>
      </c>
      <c r="NX37" s="855">
        <f t="shared" si="1031"/>
        <v>70940</v>
      </c>
      <c r="NY37" s="855">
        <f t="shared" si="1031"/>
        <v>55371</v>
      </c>
      <c r="NZ37" s="855">
        <f t="shared" si="1031"/>
        <v>50515</v>
      </c>
      <c r="OA37" s="855">
        <f t="shared" si="1031"/>
        <v>50800</v>
      </c>
      <c r="OB37" s="855">
        <f t="shared" si="1031"/>
        <v>50995</v>
      </c>
      <c r="OC37" s="855">
        <f t="shared" si="1031"/>
        <v>51075</v>
      </c>
      <c r="OD37" s="855">
        <f t="shared" si="1031"/>
        <v>77804</v>
      </c>
      <c r="OE37" s="1042">
        <f t="shared" ref="OE37:OP40" si="1032">DB37</f>
        <v>52264</v>
      </c>
      <c r="OF37" s="1042">
        <f t="shared" si="1032"/>
        <v>52250</v>
      </c>
      <c r="OG37" s="1042">
        <f t="shared" si="1032"/>
        <v>52283</v>
      </c>
      <c r="OH37" s="1042">
        <f t="shared" si="1032"/>
        <v>55484</v>
      </c>
      <c r="OI37" s="1042">
        <f t="shared" si="1032"/>
        <v>54886</v>
      </c>
      <c r="OJ37" s="1042">
        <f t="shared" si="1032"/>
        <v>81839</v>
      </c>
      <c r="OK37" s="1042">
        <f t="shared" si="1032"/>
        <v>54440</v>
      </c>
      <c r="OL37" s="1042">
        <f t="shared" si="1032"/>
        <v>54066</v>
      </c>
      <c r="OM37" s="1042">
        <f t="shared" si="1032"/>
        <v>54179</v>
      </c>
      <c r="ON37" s="1042">
        <f t="shared" si="1032"/>
        <v>54962</v>
      </c>
      <c r="OO37" s="1042">
        <f t="shared" si="1032"/>
        <v>55319</v>
      </c>
      <c r="OP37" s="1042">
        <f t="shared" si="1032"/>
        <v>84151</v>
      </c>
      <c r="OQ37" s="1064">
        <f t="shared" ref="OQ37:PB40" si="1033">DP37</f>
        <v>56515</v>
      </c>
      <c r="OR37" s="1064">
        <f t="shared" si="1033"/>
        <v>56055</v>
      </c>
      <c r="OS37" s="1064">
        <f t="shared" si="1033"/>
        <v>55652</v>
      </c>
      <c r="OT37" s="1064">
        <f t="shared" si="1033"/>
        <v>55665</v>
      </c>
      <c r="OU37" s="1064">
        <f t="shared" si="1033"/>
        <v>80205</v>
      </c>
      <c r="OV37" s="1064">
        <f t="shared" si="1033"/>
        <v>55424</v>
      </c>
      <c r="OW37" s="1064">
        <f t="shared" si="1033"/>
        <v>53888</v>
      </c>
      <c r="OX37" s="1064">
        <f t="shared" si="1033"/>
        <v>53618</v>
      </c>
      <c r="OY37" s="1064">
        <f t="shared" si="1033"/>
        <v>53895</v>
      </c>
      <c r="OZ37" s="1064">
        <f t="shared" si="1033"/>
        <v>55051</v>
      </c>
      <c r="PA37" s="1064">
        <f t="shared" si="1033"/>
        <v>55460</v>
      </c>
      <c r="PB37" s="1064">
        <f t="shared" si="1033"/>
        <v>55694</v>
      </c>
      <c r="PC37" s="1122">
        <f>ED37</f>
        <v>56152</v>
      </c>
      <c r="PD37" s="1122">
        <f t="shared" ref="PD37:PN40" si="1034">EE37</f>
        <v>55939</v>
      </c>
      <c r="PE37" s="1122">
        <f t="shared" si="1034"/>
        <v>55142</v>
      </c>
      <c r="PF37" s="1122">
        <f t="shared" si="1034"/>
        <v>72207</v>
      </c>
      <c r="PG37" s="1122">
        <f t="shared" si="1034"/>
        <v>54770</v>
      </c>
      <c r="PH37" s="1122">
        <f t="shared" si="1034"/>
        <v>0</v>
      </c>
      <c r="PI37" s="1122">
        <f t="shared" si="1034"/>
        <v>0</v>
      </c>
      <c r="PJ37" s="1122">
        <f t="shared" si="1034"/>
        <v>0</v>
      </c>
      <c r="PK37" s="1122">
        <f t="shared" si="1034"/>
        <v>0</v>
      </c>
      <c r="PL37" s="1122">
        <f t="shared" si="1034"/>
        <v>0</v>
      </c>
      <c r="PM37" s="1122">
        <f t="shared" si="1034"/>
        <v>0</v>
      </c>
      <c r="PN37" s="1122">
        <f t="shared" si="1034"/>
        <v>0</v>
      </c>
    </row>
    <row r="38" spans="1:430" x14ac:dyDescent="0.25">
      <c r="A38" s="677"/>
      <c r="B38" s="50">
        <v>5.2</v>
      </c>
      <c r="E38" s="1190" t="s">
        <v>231</v>
      </c>
      <c r="F38" s="1190"/>
      <c r="G38" s="1191"/>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c r="EJ38" s="187"/>
      <c r="EK38" s="64"/>
      <c r="EL38" s="187"/>
      <c r="EM38" s="64"/>
      <c r="EN38" s="187"/>
      <c r="EO38" s="64"/>
      <c r="EP38" s="125">
        <f>SUM(ED38:EO38)</f>
        <v>347162</v>
      </c>
      <c r="EQ38" s="150">
        <f>SUM(ED38:EO38)/$EP$4</f>
        <v>69432.399999999994</v>
      </c>
      <c r="ER38" s="110">
        <f>AX38-AU38</f>
        <v>-83</v>
      </c>
      <c r="ES38" s="367">
        <f>ER38/AU38</f>
        <v>-1.2316732949486555E-3</v>
      </c>
      <c r="ET38" s="110">
        <f>AY38-AX38</f>
        <v>-125</v>
      </c>
      <c r="EU38" s="367">
        <f>ET38/AX38</f>
        <v>-1.8572171458286903E-3</v>
      </c>
      <c r="EV38" s="110">
        <f>AZ38-AY38</f>
        <v>-124</v>
      </c>
      <c r="EW38" s="367">
        <f>EV38/AY38</f>
        <v>-1.8457874367371241E-3</v>
      </c>
      <c r="EX38" s="110">
        <f>BA38-AZ38</f>
        <v>-158</v>
      </c>
      <c r="EY38" s="367">
        <f>EX38/AZ38</f>
        <v>-2.3562395609639706E-3</v>
      </c>
      <c r="EZ38" s="110">
        <f>BB38-BA38</f>
        <v>-128</v>
      </c>
      <c r="FA38" s="367">
        <f>EZ38/BA38</f>
        <v>-1.9133606385841131E-3</v>
      </c>
      <c r="FB38" s="110">
        <f>BC38-BB38</f>
        <v>-81</v>
      </c>
      <c r="FC38" s="367">
        <f>FB38/BB38</f>
        <v>-1.2131196645199941E-3</v>
      </c>
      <c r="FD38" s="110">
        <f>BD38-BC38</f>
        <v>44</v>
      </c>
      <c r="FE38" s="367">
        <f>FD38/BC38</f>
        <v>6.5977897404369539E-4</v>
      </c>
      <c r="FF38" s="110">
        <f>BE38-BD38</f>
        <v>-203</v>
      </c>
      <c r="FG38" s="367">
        <f>FF38/BD38</f>
        <v>-3.0419732366295535E-3</v>
      </c>
      <c r="FH38" s="110">
        <f>BF38-BE38</f>
        <v>7</v>
      </c>
      <c r="FI38" s="367">
        <f>FH38/BE38</f>
        <v>1.0521569216894635E-4</v>
      </c>
      <c r="FJ38" s="110">
        <f>BG38-BF38</f>
        <v>68</v>
      </c>
      <c r="FK38" s="100">
        <f>FJ38/BF38</f>
        <v>1.0219877662052692E-3</v>
      </c>
      <c r="FL38" s="110">
        <f>BH38-BG38</f>
        <v>-12</v>
      </c>
      <c r="FM38" s="367">
        <f>FL38/BG38</f>
        <v>-1.8016665415509345E-4</v>
      </c>
      <c r="FN38" s="110">
        <f>BI38-BH38</f>
        <v>110</v>
      </c>
      <c r="FO38" s="367">
        <f>FN38/BH38</f>
        <v>1.6518252669199466E-3</v>
      </c>
      <c r="FP38" s="110">
        <f>BL38-BI38</f>
        <v>-120</v>
      </c>
      <c r="FQ38" s="367">
        <f>FP38/BI38</f>
        <v>-1.7990195343537772E-3</v>
      </c>
      <c r="FR38" s="300">
        <f>BM38-BL38</f>
        <v>305</v>
      </c>
      <c r="FS38" s="370">
        <f>FR38/BL38</f>
        <v>4.5807488397939418E-3</v>
      </c>
      <c r="FT38" s="300">
        <f>BN38-BM38</f>
        <v>-302</v>
      </c>
      <c r="FU38" s="370">
        <f>FT38/BM38</f>
        <v>-4.5150101662480568E-3</v>
      </c>
      <c r="FV38" s="300">
        <f>BO38-BN38</f>
        <v>37</v>
      </c>
      <c r="FW38" s="370">
        <f>FV38/BN38</f>
        <v>5.5567236355990744E-4</v>
      </c>
      <c r="FX38" s="300">
        <f>BP38-BO38</f>
        <v>-193</v>
      </c>
      <c r="FY38" s="370">
        <f>FX38/BO38</f>
        <v>-2.896897467841436E-3</v>
      </c>
      <c r="FZ38" s="300">
        <f>BQ38-BP38</f>
        <v>-71</v>
      </c>
      <c r="GA38" s="370">
        <f>FZ38/BP38</f>
        <v>-1.0687942194791511E-3</v>
      </c>
      <c r="GB38" s="300">
        <f>BR38-BQ38</f>
        <v>171</v>
      </c>
      <c r="GC38" s="370">
        <f>GB38/BQ38</f>
        <v>2.5768923582332464E-3</v>
      </c>
      <c r="GD38" s="300">
        <f>BS38-BR38</f>
        <v>-173</v>
      </c>
      <c r="GE38" s="370">
        <f>GD38/BR38</f>
        <v>-2.6003306778896737E-3</v>
      </c>
      <c r="GF38" s="300">
        <f>BT38-BS38</f>
        <v>9</v>
      </c>
      <c r="GG38" s="370">
        <f>GF38/BS38</f>
        <v>1.356300013563E-4</v>
      </c>
      <c r="GH38" s="300">
        <f>BU38-BT38</f>
        <v>124</v>
      </c>
      <c r="GI38" s="370">
        <f>GH38/BT38</f>
        <v>1.8684266039839677E-3</v>
      </c>
      <c r="GJ38" s="300">
        <f>BV38-BU38</f>
        <v>43</v>
      </c>
      <c r="GK38" s="370">
        <f>GJ38/BU38</f>
        <v>6.4671379154760116E-4</v>
      </c>
      <c r="GL38" s="300">
        <f>BW38-BV38</f>
        <v>417</v>
      </c>
      <c r="GM38" s="370">
        <f>GL38/BV38</f>
        <v>6.2675664707739021E-3</v>
      </c>
      <c r="GN38" s="300">
        <f>BZ38-BW38</f>
        <v>22</v>
      </c>
      <c r="GO38" s="370">
        <f>GN38/BW38</f>
        <v>3.2860343539955193E-4</v>
      </c>
      <c r="GP38" s="300">
        <f>CA38-BZ38</f>
        <v>115</v>
      </c>
      <c r="GQ38" s="370">
        <f>GP38/BZ38</f>
        <v>1.7171355193215075E-3</v>
      </c>
      <c r="GR38" s="300">
        <f>CB38-CA38</f>
        <v>-83</v>
      </c>
      <c r="GS38" s="370">
        <f>GR38/CA38</f>
        <v>-1.2371994574209609E-3</v>
      </c>
      <c r="GT38" s="300">
        <f>CC38-CB38</f>
        <v>-21</v>
      </c>
      <c r="GU38" s="370">
        <f>GT38/CB38</f>
        <v>-3.1341412452987879E-4</v>
      </c>
      <c r="GV38" s="300">
        <f>CD38-CC38</f>
        <v>53</v>
      </c>
      <c r="GW38" s="370">
        <f>GV38/CC38</f>
        <v>7.9124553991311226E-4</v>
      </c>
      <c r="GX38" s="300">
        <f>CE38-CD38</f>
        <v>547</v>
      </c>
      <c r="GY38" s="370">
        <f>GX38/CD38</f>
        <v>8.1597947371561553E-3</v>
      </c>
      <c r="GZ38" s="300">
        <f>CF38-CE38</f>
        <v>-277</v>
      </c>
      <c r="HA38" s="370">
        <f>GZ38/CE38</f>
        <v>-4.0986638651731942E-3</v>
      </c>
      <c r="HB38" s="300">
        <f>CG38-CF38</f>
        <v>66</v>
      </c>
      <c r="HC38" s="370">
        <f>HB38/CF38</f>
        <v>9.8059608355867238E-4</v>
      </c>
      <c r="HD38" s="300">
        <f>CH38-CG38</f>
        <v>-43</v>
      </c>
      <c r="HE38" s="370">
        <f>HD38/CG38</f>
        <v>-6.3824734310989725E-4</v>
      </c>
      <c r="HF38" s="300">
        <f>CI38-CH38</f>
        <v>-71</v>
      </c>
      <c r="HG38" s="370">
        <f>HF38/CH38</f>
        <v>-1.0545233109061473E-3</v>
      </c>
      <c r="HH38" s="300">
        <f>CJ38-CI38</f>
        <v>-45</v>
      </c>
      <c r="HI38" s="370">
        <f>HH38/CI38</f>
        <v>-6.6906538999078179E-4</v>
      </c>
      <c r="HJ38" s="300">
        <f>CK38-CJ38</f>
        <v>191</v>
      </c>
      <c r="HK38" s="370">
        <f>HJ38/CJ38</f>
        <v>2.8417121687768737E-3</v>
      </c>
      <c r="HL38" s="300">
        <f>CN38-CK38</f>
        <v>-227</v>
      </c>
      <c r="HM38" s="370">
        <f>HL38/CK38</f>
        <v>-3.3677526556287461E-3</v>
      </c>
      <c r="HN38" s="300">
        <f>CO38-CN38</f>
        <v>2</v>
      </c>
      <c r="HO38" s="370">
        <f>HN38/CN38</f>
        <v>2.9772094615716689E-5</v>
      </c>
      <c r="HP38" s="300">
        <f>CP38-CO38</f>
        <v>-95</v>
      </c>
      <c r="HQ38" s="370">
        <f>HP38/CO38</f>
        <v>-1.4141323925631521E-3</v>
      </c>
      <c r="HR38" s="300">
        <f>CQ38-CP38</f>
        <v>544</v>
      </c>
      <c r="HS38" s="370">
        <f>HR38/CP38</f>
        <v>8.1092361815037865E-3</v>
      </c>
      <c r="HT38" s="300">
        <f>CR38-CQ38</f>
        <v>-294</v>
      </c>
      <c r="HU38" s="370">
        <f>HT38/CQ38</f>
        <v>-4.3473117643579584E-3</v>
      </c>
      <c r="HV38" s="300">
        <f>CS38-CR38</f>
        <v>189</v>
      </c>
      <c r="HW38" s="370">
        <f>HV38/CR38</f>
        <v>2.8069029019514658E-3</v>
      </c>
      <c r="HX38" s="300">
        <f>CT38-CS38</f>
        <v>-217</v>
      </c>
      <c r="HY38" s="370">
        <f>HX38/CS38</f>
        <v>-3.213719769560002E-3</v>
      </c>
      <c r="HZ38" s="300">
        <f t="shared" si="1001"/>
        <v>530</v>
      </c>
      <c r="IA38" s="370">
        <f>HZ38/CT38</f>
        <v>7.87448370130449E-3</v>
      </c>
      <c r="IB38" s="300">
        <f t="shared" si="1002"/>
        <v>58</v>
      </c>
      <c r="IC38" s="370">
        <f>IB38/CU38</f>
        <v>8.5500324311574977E-4</v>
      </c>
      <c r="ID38" s="300">
        <f>CW38-CV38</f>
        <v>59</v>
      </c>
      <c r="IE38" s="370">
        <f>ID38/CV38</f>
        <v>8.6900167908799016E-4</v>
      </c>
      <c r="IF38" s="300">
        <f>CX38-CW38</f>
        <v>106</v>
      </c>
      <c r="IG38" s="370">
        <f>IF38/CW38</f>
        <v>1.5599016967609966E-3</v>
      </c>
      <c r="IH38" s="300">
        <f>CY38-CX38</f>
        <v>39</v>
      </c>
      <c r="II38" s="370">
        <f>IH38/CX38</f>
        <v>5.730322220426395E-4</v>
      </c>
      <c r="IJ38" s="300">
        <f>DB38-CY38</f>
        <v>-29</v>
      </c>
      <c r="IK38" s="370">
        <f>IJ38/CY38</f>
        <v>-4.2585685335839524E-4</v>
      </c>
      <c r="IL38" s="300">
        <f>DC38-DB38</f>
        <v>120</v>
      </c>
      <c r="IM38" s="370">
        <f>IL38/DB38</f>
        <v>1.7629170400622898E-3</v>
      </c>
      <c r="IN38" s="300">
        <f>DD38-DC38</f>
        <v>-15</v>
      </c>
      <c r="IO38" s="370">
        <f>IN38/DD38</f>
        <v>-2.2002522955965616E-4</v>
      </c>
      <c r="IP38" s="300">
        <f>DE38-DD38</f>
        <v>38</v>
      </c>
      <c r="IQ38" s="370">
        <f>IP38/DD38</f>
        <v>5.5739724821779566E-4</v>
      </c>
      <c r="IR38" s="300">
        <f>DF38-DE38</f>
        <v>14</v>
      </c>
      <c r="IS38" s="370">
        <f>IR38/DO38</f>
        <v>2.0499079371703218E-4</v>
      </c>
      <c r="IT38" s="300">
        <f>DG38-DF38</f>
        <v>609</v>
      </c>
      <c r="IU38" s="370">
        <f>IT38/DF38</f>
        <v>8.926215812153724E-3</v>
      </c>
      <c r="IV38" s="300">
        <f>DH38-DG38</f>
        <v>-526</v>
      </c>
      <c r="IW38" s="370">
        <f>IV38/DG38</f>
        <v>-7.6414614658240725E-3</v>
      </c>
      <c r="IX38" s="300">
        <f>DI38-DH38</f>
        <v>51</v>
      </c>
      <c r="IY38" s="370">
        <f>IX38/DH38</f>
        <v>7.466073284633064E-4</v>
      </c>
      <c r="IZ38" s="300">
        <f>DJ38-DI38</f>
        <v>-107</v>
      </c>
      <c r="JA38" s="370">
        <f>IZ38/DI38</f>
        <v>-1.5652428320655355E-3</v>
      </c>
      <c r="JB38" s="300">
        <f>DK38-DJ38</f>
        <v>-11</v>
      </c>
      <c r="JC38" s="370">
        <f>JB38/DJ38</f>
        <v>-1.6116507699295268E-4</v>
      </c>
      <c r="JD38" s="300">
        <f>DL38-DK38</f>
        <v>70</v>
      </c>
      <c r="JE38" s="370">
        <f>JD38/DK38</f>
        <v>1.0257612613932768E-3</v>
      </c>
      <c r="JF38" s="300">
        <f>DM38-DL38</f>
        <v>56</v>
      </c>
      <c r="JG38" s="370">
        <f>JF38/DL38</f>
        <v>8.1976812273099899E-4</v>
      </c>
      <c r="JH38" s="300">
        <f>DP38-DM38</f>
        <v>358</v>
      </c>
      <c r="JI38" s="370">
        <f>JH38/DM38</f>
        <v>5.2363678914111866E-3</v>
      </c>
      <c r="JJ38" s="300">
        <f>DQ38-DP38</f>
        <v>28</v>
      </c>
      <c r="JK38" s="370">
        <f>JJ38/DP38</f>
        <v>4.0741495212874313E-4</v>
      </c>
      <c r="JL38" s="300">
        <f>DR38-DQ38</f>
        <v>-197</v>
      </c>
      <c r="JM38" s="370">
        <f>JL38/DQ38</f>
        <v>-2.8652878377985283E-3</v>
      </c>
      <c r="JN38" s="300">
        <f>DS38-DR38</f>
        <v>88</v>
      </c>
      <c r="JO38" s="370">
        <f>JN38/DR38</f>
        <v>1.2836034248873201E-3</v>
      </c>
      <c r="JP38" s="300">
        <f>DT38-DS38</f>
        <v>-98</v>
      </c>
      <c r="JQ38" s="370">
        <f>JP38/DS38</f>
        <v>-1.427634933352757E-3</v>
      </c>
      <c r="JR38" s="300">
        <f>DU38-DT38</f>
        <v>-171</v>
      </c>
      <c r="JS38" s="370">
        <f>JR38/DT38</f>
        <v>-2.4946387150422337E-3</v>
      </c>
      <c r="JT38" s="300">
        <f>DV38-DU38</f>
        <v>198</v>
      </c>
      <c r="JU38" s="370">
        <f>JT38/DU38</f>
        <v>2.8957528957528956E-3</v>
      </c>
      <c r="JV38" s="300">
        <f>DW38-DV38</f>
        <v>3</v>
      </c>
      <c r="JW38" s="370">
        <f>JV38/DV38</f>
        <v>4.374835943652113E-5</v>
      </c>
      <c r="JX38" s="300">
        <f>DX38-DW38</f>
        <v>-17</v>
      </c>
      <c r="JY38" s="370">
        <f>JX38/DW38</f>
        <v>-2.478965250740044E-4</v>
      </c>
      <c r="JZ38" s="300">
        <f>DY38-DX38</f>
        <v>94</v>
      </c>
      <c r="KA38" s="370">
        <f>JZ38/DX38</f>
        <v>1.3710618436406068E-3</v>
      </c>
      <c r="KB38" s="300">
        <f>DZ38-DY38</f>
        <v>-34</v>
      </c>
      <c r="KC38" s="370">
        <f>KB38/DY38</f>
        <v>-4.9523698546333791E-4</v>
      </c>
      <c r="KD38" s="300">
        <f>EA38-DZ38</f>
        <v>275</v>
      </c>
      <c r="KE38" s="370">
        <f>KD38/DZ38</f>
        <v>4.0075779656076945E-3</v>
      </c>
      <c r="KF38" s="300">
        <f t="shared" si="1003"/>
        <v>125</v>
      </c>
      <c r="KG38" s="375">
        <f t="shared" si="1004"/>
        <v>1.8143551781696786E-3</v>
      </c>
      <c r="KH38" s="300">
        <f t="shared" si="1005"/>
        <v>36</v>
      </c>
      <c r="KI38" s="370">
        <f t="shared" si="1006"/>
        <v>5.2158794552303682E-4</v>
      </c>
      <c r="KJ38" s="300">
        <f t="shared" si="1007"/>
        <v>869</v>
      </c>
      <c r="KK38" s="370">
        <f t="shared" si="1008"/>
        <v>1.2583989805375348E-2</v>
      </c>
      <c r="KL38" s="300">
        <f t="shared" si="1009"/>
        <v>-316</v>
      </c>
      <c r="KM38" s="370">
        <f t="shared" si="1010"/>
        <v>-4.5191276367536649E-3</v>
      </c>
      <c r="KN38" s="300">
        <f t="shared" si="1011"/>
        <v>-57</v>
      </c>
      <c r="KO38" s="370">
        <f t="shared" si="1012"/>
        <v>-8.1885963022023018E-4</v>
      </c>
      <c r="KP38" s="300">
        <f t="shared" si="1013"/>
        <v>-69552</v>
      </c>
      <c r="KQ38" s="370">
        <f t="shared" si="1014"/>
        <v>-1</v>
      </c>
      <c r="KR38" s="300">
        <f t="shared" si="1015"/>
        <v>0</v>
      </c>
      <c r="KS38" s="370" t="e">
        <f t="shared" si="1016"/>
        <v>#DIV/0!</v>
      </c>
      <c r="KT38" s="300">
        <f t="shared" si="1017"/>
        <v>0</v>
      </c>
      <c r="KU38" s="370" t="e">
        <f t="shared" si="1018"/>
        <v>#DIV/0!</v>
      </c>
      <c r="KV38" s="300">
        <f t="shared" si="1019"/>
        <v>0</v>
      </c>
      <c r="KW38" s="370" t="e">
        <f t="shared" si="1020"/>
        <v>#DIV/0!</v>
      </c>
      <c r="KX38" s="300">
        <f t="shared" si="1021"/>
        <v>0</v>
      </c>
      <c r="KY38" s="370" t="e">
        <f t="shared" si="1022"/>
        <v>#DIV/0!</v>
      </c>
      <c r="KZ38" s="300">
        <f t="shared" si="1023"/>
        <v>0</v>
      </c>
      <c r="LA38" s="370" t="e">
        <f t="shared" si="1024"/>
        <v>#DIV/0!</v>
      </c>
      <c r="LB38" s="300">
        <f t="shared" si="1025"/>
        <v>0</v>
      </c>
      <c r="LC38" s="370" t="e">
        <f t="shared" si="1026"/>
        <v>#DIV/0!</v>
      </c>
      <c r="LD38" s="187">
        <f>DT38</f>
        <v>68547</v>
      </c>
      <c r="LE38" s="954">
        <f>EH38</f>
        <v>69552</v>
      </c>
      <c r="LF38" s="110">
        <f>LE38-LD38</f>
        <v>1005</v>
      </c>
      <c r="LG38" s="100">
        <f>IF(ISERROR(LF38/LD38),0,LF38/LD38)</f>
        <v>1.4661473149809619E-2</v>
      </c>
      <c r="LH38" s="614"/>
      <c r="LI38" s="614"/>
      <c r="LJ38" s="614"/>
      <c r="LK38" t="str">
        <f>E38</f>
        <v>Monthly Payrolls</v>
      </c>
      <c r="LL38" s="240" t="e">
        <f>#REF!</f>
        <v>#REF!</v>
      </c>
      <c r="LM38" s="240" t="e">
        <f>#REF!</f>
        <v>#REF!</v>
      </c>
      <c r="LN38" s="240" t="e">
        <f>#REF!</f>
        <v>#REF!</v>
      </c>
      <c r="LO38" s="240" t="e">
        <f>#REF!</f>
        <v>#REF!</v>
      </c>
      <c r="LP38" s="240" t="e">
        <f>#REF!</f>
        <v>#REF!</v>
      </c>
      <c r="LQ38" s="240" t="e">
        <f>#REF!</f>
        <v>#REF!</v>
      </c>
      <c r="LR38" s="240" t="e">
        <f>#REF!</f>
        <v>#REF!</v>
      </c>
      <c r="LS38" s="240" t="e">
        <f>#REF!</f>
        <v>#REF!</v>
      </c>
      <c r="LT38" s="240" t="e">
        <f>#REF!</f>
        <v>#REF!</v>
      </c>
      <c r="LU38" s="240" t="e">
        <f>#REF!</f>
        <v>#REF!</v>
      </c>
      <c r="LV38" s="240" t="e">
        <f>#REF!</f>
        <v>#REF!</v>
      </c>
      <c r="LW38" s="241">
        <f t="shared" si="1027"/>
        <v>66939</v>
      </c>
      <c r="LX38" s="241">
        <f t="shared" si="1027"/>
        <v>67087</v>
      </c>
      <c r="LY38" s="241">
        <f t="shared" si="1027"/>
        <v>66975</v>
      </c>
      <c r="LZ38" s="241">
        <f t="shared" si="1027"/>
        <v>67127</v>
      </c>
      <c r="MA38" s="241">
        <f t="shared" si="1027"/>
        <v>67090</v>
      </c>
      <c r="MB38" s="241">
        <f t="shared" si="1027"/>
        <v>67187</v>
      </c>
      <c r="MC38" s="241">
        <f t="shared" si="1027"/>
        <v>67481</v>
      </c>
      <c r="MD38" s="241">
        <f t="shared" si="1027"/>
        <v>67398</v>
      </c>
      <c r="ME38" s="241">
        <f t="shared" si="1027"/>
        <v>67510</v>
      </c>
      <c r="MF38" s="241">
        <f t="shared" si="1027"/>
        <v>67572</v>
      </c>
      <c r="MG38" s="241">
        <f t="shared" si="1027"/>
        <v>67513</v>
      </c>
      <c r="MH38" s="241">
        <f t="shared" si="1027"/>
        <v>67388</v>
      </c>
      <c r="MI38" s="241">
        <f t="shared" si="1028"/>
        <v>67305</v>
      </c>
      <c r="MJ38" s="241">
        <f t="shared" si="1028"/>
        <v>67180</v>
      </c>
      <c r="MK38" s="241">
        <f t="shared" si="1028"/>
        <v>67056</v>
      </c>
      <c r="ML38" s="241">
        <f t="shared" si="1028"/>
        <v>66898</v>
      </c>
      <c r="MM38" s="241">
        <f t="shared" si="1028"/>
        <v>66770</v>
      </c>
      <c r="MN38" s="241">
        <f t="shared" si="1028"/>
        <v>66689</v>
      </c>
      <c r="MO38" s="241">
        <f t="shared" si="1028"/>
        <v>66733</v>
      </c>
      <c r="MP38" s="241">
        <f t="shared" si="1028"/>
        <v>66530</v>
      </c>
      <c r="MQ38" s="241">
        <f t="shared" si="1028"/>
        <v>66537</v>
      </c>
      <c r="MR38" s="241">
        <f t="shared" si="1028"/>
        <v>66605</v>
      </c>
      <c r="MS38" s="241">
        <f t="shared" si="1028"/>
        <v>66593</v>
      </c>
      <c r="MT38" s="241">
        <f t="shared" si="1028"/>
        <v>66703</v>
      </c>
      <c r="MU38" s="699">
        <f t="shared" si="1029"/>
        <v>66583</v>
      </c>
      <c r="MV38" s="699">
        <f t="shared" si="1029"/>
        <v>66888</v>
      </c>
      <c r="MW38" s="699">
        <f t="shared" si="1029"/>
        <v>66586</v>
      </c>
      <c r="MX38" s="699">
        <f t="shared" si="1029"/>
        <v>66623</v>
      </c>
      <c r="MY38" s="699">
        <f t="shared" si="1029"/>
        <v>66430</v>
      </c>
      <c r="MZ38" s="699">
        <f t="shared" si="1029"/>
        <v>66359</v>
      </c>
      <c r="NA38" s="699">
        <f t="shared" si="1029"/>
        <v>66530</v>
      </c>
      <c r="NB38" s="699">
        <f t="shared" si="1029"/>
        <v>66357</v>
      </c>
      <c r="NC38" s="699">
        <f t="shared" si="1029"/>
        <v>66366</v>
      </c>
      <c r="ND38" s="699">
        <f t="shared" si="1029"/>
        <v>66490</v>
      </c>
      <c r="NE38" s="699">
        <f t="shared" si="1029"/>
        <v>66533</v>
      </c>
      <c r="NF38" s="699">
        <f t="shared" si="1029"/>
        <v>66950</v>
      </c>
      <c r="NG38" s="802">
        <f t="shared" si="1030"/>
        <v>66972</v>
      </c>
      <c r="NH38" s="802">
        <f t="shared" si="1030"/>
        <v>67087</v>
      </c>
      <c r="NI38" s="802">
        <f t="shared" si="1030"/>
        <v>67004</v>
      </c>
      <c r="NJ38" s="802">
        <f t="shared" si="1030"/>
        <v>66983</v>
      </c>
      <c r="NK38" s="802">
        <f t="shared" si="1030"/>
        <v>67036</v>
      </c>
      <c r="NL38" s="802">
        <f t="shared" si="1030"/>
        <v>67583</v>
      </c>
      <c r="NM38" s="802">
        <f t="shared" si="1030"/>
        <v>67306</v>
      </c>
      <c r="NN38" s="802">
        <f t="shared" si="1030"/>
        <v>67372</v>
      </c>
      <c r="NO38" s="802">
        <f t="shared" si="1030"/>
        <v>67329</v>
      </c>
      <c r="NP38" s="802">
        <f t="shared" si="1030"/>
        <v>67258</v>
      </c>
      <c r="NQ38" s="802">
        <f t="shared" si="1030"/>
        <v>67213</v>
      </c>
      <c r="NR38" s="802">
        <f t="shared" si="1030"/>
        <v>67404</v>
      </c>
      <c r="NS38" s="855">
        <f t="shared" si="1031"/>
        <v>67177</v>
      </c>
      <c r="NT38" s="855">
        <f t="shared" si="1031"/>
        <v>67179</v>
      </c>
      <c r="NU38" s="855">
        <f t="shared" si="1031"/>
        <v>67084</v>
      </c>
      <c r="NV38" s="855">
        <f t="shared" si="1031"/>
        <v>67628</v>
      </c>
      <c r="NW38" s="855">
        <f t="shared" si="1031"/>
        <v>67334</v>
      </c>
      <c r="NX38" s="855">
        <f t="shared" si="1031"/>
        <v>67523</v>
      </c>
      <c r="NY38" s="855">
        <f t="shared" si="1031"/>
        <v>67306</v>
      </c>
      <c r="NZ38" s="855">
        <f t="shared" si="1031"/>
        <v>67836</v>
      </c>
      <c r="OA38" s="855">
        <f t="shared" si="1031"/>
        <v>67894</v>
      </c>
      <c r="OB38" s="855">
        <f t="shared" si="1031"/>
        <v>67953</v>
      </c>
      <c r="OC38" s="855">
        <f t="shared" si="1031"/>
        <v>68059</v>
      </c>
      <c r="OD38" s="855">
        <f t="shared" si="1031"/>
        <v>68098</v>
      </c>
      <c r="OE38" s="1042">
        <f t="shared" si="1032"/>
        <v>68069</v>
      </c>
      <c r="OF38" s="1042">
        <f t="shared" si="1032"/>
        <v>68189</v>
      </c>
      <c r="OG38" s="1042">
        <f t="shared" si="1032"/>
        <v>68174</v>
      </c>
      <c r="OH38" s="1042">
        <f t="shared" si="1032"/>
        <v>68212</v>
      </c>
      <c r="OI38" s="1042">
        <f t="shared" si="1032"/>
        <v>68226</v>
      </c>
      <c r="OJ38" s="1042">
        <f t="shared" si="1032"/>
        <v>68835</v>
      </c>
      <c r="OK38" s="1042">
        <f t="shared" si="1032"/>
        <v>68309</v>
      </c>
      <c r="OL38" s="1042">
        <f t="shared" si="1032"/>
        <v>68360</v>
      </c>
      <c r="OM38" s="1042">
        <f t="shared" si="1032"/>
        <v>68253</v>
      </c>
      <c r="ON38" s="1042">
        <f t="shared" si="1032"/>
        <v>68242</v>
      </c>
      <c r="OO38" s="1042">
        <f t="shared" si="1032"/>
        <v>68312</v>
      </c>
      <c r="OP38" s="1042">
        <f t="shared" si="1032"/>
        <v>68368</v>
      </c>
      <c r="OQ38" s="1064">
        <f t="shared" si="1033"/>
        <v>68726</v>
      </c>
      <c r="OR38" s="1064">
        <f t="shared" si="1033"/>
        <v>68754</v>
      </c>
      <c r="OS38" s="1064">
        <f t="shared" si="1033"/>
        <v>68557</v>
      </c>
      <c r="OT38" s="1064">
        <f t="shared" si="1033"/>
        <v>68645</v>
      </c>
      <c r="OU38" s="1064">
        <f t="shared" si="1033"/>
        <v>68547</v>
      </c>
      <c r="OV38" s="1064">
        <f t="shared" si="1033"/>
        <v>68376</v>
      </c>
      <c r="OW38" s="1064">
        <f t="shared" si="1033"/>
        <v>68574</v>
      </c>
      <c r="OX38" s="1064">
        <f t="shared" si="1033"/>
        <v>68577</v>
      </c>
      <c r="OY38" s="1064">
        <f t="shared" si="1033"/>
        <v>68560</v>
      </c>
      <c r="OZ38" s="1064">
        <f t="shared" si="1033"/>
        <v>68654</v>
      </c>
      <c r="PA38" s="1064">
        <f t="shared" si="1033"/>
        <v>68620</v>
      </c>
      <c r="PB38" s="1064">
        <f t="shared" si="1033"/>
        <v>68895</v>
      </c>
      <c r="PC38" s="1122">
        <f>ED38</f>
        <v>69020</v>
      </c>
      <c r="PD38" s="1122">
        <f t="shared" si="1034"/>
        <v>69056</v>
      </c>
      <c r="PE38" s="1122">
        <f t="shared" si="1034"/>
        <v>69925</v>
      </c>
      <c r="PF38" s="1122">
        <f t="shared" si="1034"/>
        <v>69609</v>
      </c>
      <c r="PG38" s="1122">
        <f t="shared" si="1034"/>
        <v>69552</v>
      </c>
      <c r="PH38" s="1122">
        <f t="shared" si="1034"/>
        <v>0</v>
      </c>
      <c r="PI38" s="1122">
        <f t="shared" si="1034"/>
        <v>0</v>
      </c>
      <c r="PJ38" s="1122">
        <f t="shared" si="1034"/>
        <v>0</v>
      </c>
      <c r="PK38" s="1122">
        <f t="shared" si="1034"/>
        <v>0</v>
      </c>
      <c r="PL38" s="1122">
        <f t="shared" si="1034"/>
        <v>0</v>
      </c>
      <c r="PM38" s="1122">
        <f t="shared" si="1034"/>
        <v>0</v>
      </c>
      <c r="PN38" s="1122">
        <f t="shared" si="1034"/>
        <v>0</v>
      </c>
    </row>
    <row r="39" spans="1:430" s="25" customFormat="1" x14ac:dyDescent="0.25">
      <c r="A39" s="677"/>
      <c r="B39" s="52">
        <v>5.3</v>
      </c>
      <c r="C39" s="24"/>
      <c r="D39" s="24"/>
      <c r="E39" s="1198" t="s">
        <v>162</v>
      </c>
      <c r="F39" s="1198"/>
      <c r="G39" s="1199"/>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35">SUM(V37:V38)</f>
        <v>125806</v>
      </c>
      <c r="W39" s="65">
        <f t="shared" si="1035"/>
        <v>158093</v>
      </c>
      <c r="X39" s="30">
        <f t="shared" si="1035"/>
        <v>127601</v>
      </c>
      <c r="Y39" s="65">
        <f t="shared" si="1035"/>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36">SUM(AK37:AK38)</f>
        <v>134889</v>
      </c>
      <c r="AL39" s="30">
        <f t="shared" si="1036"/>
        <v>111390</v>
      </c>
      <c r="AM39" s="65">
        <f t="shared" si="1036"/>
        <v>111467</v>
      </c>
      <c r="AN39" s="30">
        <f t="shared" si="1036"/>
        <v>111297</v>
      </c>
      <c r="AO39" s="65">
        <f t="shared" si="1036"/>
        <v>111106</v>
      </c>
      <c r="AP39" s="197">
        <f t="shared" si="1036"/>
        <v>111020</v>
      </c>
      <c r="AQ39" s="65">
        <f t="shared" si="1036"/>
        <v>132508</v>
      </c>
      <c r="AR39" s="197">
        <f t="shared" si="1036"/>
        <v>110944</v>
      </c>
      <c r="AS39" s="65">
        <f t="shared" si="1036"/>
        <v>111316</v>
      </c>
      <c r="AT39" s="197">
        <f t="shared" si="1036"/>
        <v>111603</v>
      </c>
      <c r="AU39" s="65">
        <f t="shared" si="1036"/>
        <v>112436</v>
      </c>
      <c r="AV39" s="126">
        <f>SUM(AJ39:AU39)</f>
        <v>1381525</v>
      </c>
      <c r="AW39" s="145">
        <f>SUM(AJ39:AU39)/$AV$4</f>
        <v>115127.08333333333</v>
      </c>
      <c r="AX39" s="351">
        <f t="shared" ref="AX39:BC39" si="1037">SUM(AX37:AX38)</f>
        <v>112399</v>
      </c>
      <c r="AY39" s="65">
        <f t="shared" si="1037"/>
        <v>133843</v>
      </c>
      <c r="AZ39" s="30">
        <f t="shared" si="1037"/>
        <v>110716</v>
      </c>
      <c r="BA39" s="65">
        <f t="shared" si="1037"/>
        <v>110651</v>
      </c>
      <c r="BB39" s="30">
        <f t="shared" si="1037"/>
        <v>110119</v>
      </c>
      <c r="BC39" s="65">
        <f t="shared" si="1037"/>
        <v>109794</v>
      </c>
      <c r="BD39" s="197">
        <f t="shared" ref="BD39:BI39" si="1038">SUM(BD37:BD38)</f>
        <v>123268</v>
      </c>
      <c r="BE39" s="65">
        <f t="shared" si="1038"/>
        <v>109540</v>
      </c>
      <c r="BF39" s="197">
        <f t="shared" si="1038"/>
        <v>109775</v>
      </c>
      <c r="BG39" s="65">
        <f t="shared" si="1038"/>
        <v>110455</v>
      </c>
      <c r="BH39" s="197">
        <f t="shared" si="1038"/>
        <v>111303</v>
      </c>
      <c r="BI39" s="65">
        <f t="shared" si="1038"/>
        <v>136203</v>
      </c>
      <c r="BJ39" s="126">
        <f>SUM(AX39:BI39)</f>
        <v>1388066</v>
      </c>
      <c r="BK39" s="145">
        <f>SUM(AX39:BI39)/$BJ$4</f>
        <v>115672.16666666667</v>
      </c>
      <c r="BL39" s="351">
        <f t="shared" ref="BL39" si="1039">SUM(BL37:BL38)</f>
        <v>113834</v>
      </c>
      <c r="BM39" s="65">
        <f t="shared" ref="BM39:BN39" si="1040">SUM(BM37:BM38)</f>
        <v>115414</v>
      </c>
      <c r="BN39" s="30">
        <f t="shared" si="1040"/>
        <v>115875</v>
      </c>
      <c r="BO39" s="65">
        <f t="shared" ref="BO39" si="1041">SUM(BO37:BO38)</f>
        <v>116600</v>
      </c>
      <c r="BP39" s="30">
        <f t="shared" ref="BP39:BQ39" si="1042">SUM(BP37:BP38)</f>
        <v>117464</v>
      </c>
      <c r="BQ39" s="65">
        <f t="shared" si="1042"/>
        <v>117293</v>
      </c>
      <c r="BR39" s="197">
        <f t="shared" ref="BR39" si="1043">SUM(BR37:BR38)</f>
        <v>142567</v>
      </c>
      <c r="BS39" s="65">
        <f t="shared" ref="BS39:BT39" si="1044">SUM(BS37:BS38)</f>
        <v>117052</v>
      </c>
      <c r="BT39" s="197">
        <f t="shared" si="1044"/>
        <v>117471</v>
      </c>
      <c r="BU39" s="197">
        <f t="shared" ref="BU39" si="1045">SUM(BU37:BU38)</f>
        <v>118989</v>
      </c>
      <c r="BV39" s="197">
        <f t="shared" ref="BV39:BW39" si="1046">SUM(BV37:BV38)</f>
        <v>119836</v>
      </c>
      <c r="BW39" s="197">
        <f t="shared" si="1046"/>
        <v>121134</v>
      </c>
      <c r="BX39" s="126">
        <f>SUM(BL39:BW39)</f>
        <v>1433529</v>
      </c>
      <c r="BY39" s="145">
        <f>SUM(BL39:BW39)/$BX$4</f>
        <v>119460.75</v>
      </c>
      <c r="BZ39" s="197">
        <f t="shared" ref="BZ39:CA39" si="1047">SUM(BZ37:BZ38)</f>
        <v>148617</v>
      </c>
      <c r="CA39" s="65">
        <f t="shared" si="1047"/>
        <v>121181</v>
      </c>
      <c r="CB39" s="30">
        <f t="shared" ref="CB39:CC39" si="1048">SUM(CB37:CB38)</f>
        <v>120655</v>
      </c>
      <c r="CC39" s="65">
        <f t="shared" si="1048"/>
        <v>120725</v>
      </c>
      <c r="CD39" s="30">
        <f t="shared" ref="CD39:CE39" si="1049">SUM(CD37:CD38)</f>
        <v>120484</v>
      </c>
      <c r="CE39" s="65">
        <f t="shared" si="1049"/>
        <v>146930</v>
      </c>
      <c r="CF39" s="197">
        <f t="shared" ref="CF39:CG39" si="1050">SUM(CF37:CF38)</f>
        <v>122677</v>
      </c>
      <c r="CG39" s="65">
        <f t="shared" si="1050"/>
        <v>118613</v>
      </c>
      <c r="CH39" s="197">
        <f t="shared" ref="CH39:CI39" si="1051">SUM(CH37:CH38)</f>
        <v>117993</v>
      </c>
      <c r="CI39" s="197">
        <f t="shared" si="1051"/>
        <v>118591</v>
      </c>
      <c r="CJ39" s="197">
        <f t="shared" ref="CJ39:CK39" si="1052">SUM(CJ37:CJ38)</f>
        <v>118832</v>
      </c>
      <c r="CK39" s="197">
        <f t="shared" si="1052"/>
        <v>119298</v>
      </c>
      <c r="CL39" s="126">
        <f>SUM(BZ39:CK39)</f>
        <v>1494596</v>
      </c>
      <c r="CM39" s="145">
        <f>SUM(BZ39:CK39)/$CL$4</f>
        <v>124549.66666666667</v>
      </c>
      <c r="CN39" s="197">
        <f t="shared" ref="CN39:CO39" si="1053">SUM(CN37:CN38)</f>
        <v>145790</v>
      </c>
      <c r="CO39" s="65">
        <f t="shared" si="1053"/>
        <v>116206</v>
      </c>
      <c r="CP39" s="30">
        <f t="shared" ref="CP39:CQ39" si="1054">SUM(CP37:CP38)</f>
        <v>115029</v>
      </c>
      <c r="CQ39" s="65">
        <f t="shared" si="1054"/>
        <v>119153</v>
      </c>
      <c r="CR39" s="30">
        <f t="shared" ref="CR39:CS39" si="1055">SUM(CR37:CR38)</f>
        <v>118608</v>
      </c>
      <c r="CS39" s="65">
        <f t="shared" si="1055"/>
        <v>138463</v>
      </c>
      <c r="CT39" s="197">
        <f t="shared" ref="CT39:CU39" si="1056">SUM(CT37:CT38)</f>
        <v>122677</v>
      </c>
      <c r="CU39" s="65">
        <f t="shared" si="1056"/>
        <v>118351</v>
      </c>
      <c r="CV39" s="197">
        <f t="shared" ref="CV39:CW39" si="1057">SUM(CV37:CV38)</f>
        <v>118694</v>
      </c>
      <c r="CW39" s="963">
        <f t="shared" si="1057"/>
        <v>118948</v>
      </c>
      <c r="CX39" s="197">
        <f t="shared" ref="CX39:CY39" si="1058">SUM(CX37:CX38)</f>
        <v>119134</v>
      </c>
      <c r="CY39" s="65">
        <f t="shared" si="1058"/>
        <v>145902</v>
      </c>
      <c r="CZ39" s="126">
        <f>SUM(CN39:CY39)</f>
        <v>1496955</v>
      </c>
      <c r="DA39" s="145">
        <f>SUM(CN39:CY39)/$CZ$4</f>
        <v>124746.25</v>
      </c>
      <c r="DB39" s="197">
        <f t="shared" ref="DB39:DC39" si="1059">SUM(DB37:DB38)</f>
        <v>120333</v>
      </c>
      <c r="DC39" s="65">
        <f t="shared" si="1059"/>
        <v>120439</v>
      </c>
      <c r="DD39" s="30">
        <f t="shared" ref="DD39:DE39" si="1060">SUM(DD37:DD38)</f>
        <v>120457</v>
      </c>
      <c r="DE39" s="65">
        <f t="shared" si="1060"/>
        <v>123696</v>
      </c>
      <c r="DF39" s="30">
        <f t="shared" ref="DF39:DG39" si="1061">SUM(DF37:DF38)</f>
        <v>123112</v>
      </c>
      <c r="DG39" s="65">
        <f t="shared" si="1061"/>
        <v>150674</v>
      </c>
      <c r="DH39" s="197">
        <f t="shared" ref="DH39:DI39" si="1062">SUM(DH37:DH38)</f>
        <v>122749</v>
      </c>
      <c r="DI39" s="65">
        <f t="shared" si="1062"/>
        <v>122426</v>
      </c>
      <c r="DJ39" s="197">
        <f t="shared" ref="DJ39:DK39" si="1063">SUM(DJ37:DJ38)</f>
        <v>122432</v>
      </c>
      <c r="DK39" s="65">
        <f t="shared" si="1063"/>
        <v>123204</v>
      </c>
      <c r="DL39" s="197">
        <f t="shared" ref="DL39:DM39" si="1064">SUM(DL37:DL38)</f>
        <v>123631</v>
      </c>
      <c r="DM39" s="65">
        <f t="shared" si="1064"/>
        <v>152519</v>
      </c>
      <c r="DN39" s="126">
        <f>SUM(DB39:DM39)</f>
        <v>1525672</v>
      </c>
      <c r="DO39" s="145">
        <f>SUM(DB39:DM39)/$DN$4</f>
        <v>127139.33333333333</v>
      </c>
      <c r="DP39" s="197">
        <f t="shared" ref="DP39:DQ39" si="1065">SUM(DP37:DP38)</f>
        <v>125241</v>
      </c>
      <c r="DQ39" s="65">
        <f t="shared" si="1065"/>
        <v>124809</v>
      </c>
      <c r="DR39" s="30">
        <f t="shared" ref="DR39:DS39" si="1066">SUM(DR37:DR38)</f>
        <v>124209</v>
      </c>
      <c r="DS39" s="65">
        <f t="shared" si="1066"/>
        <v>124310</v>
      </c>
      <c r="DT39" s="30">
        <f t="shared" ref="DT39:DU39" si="1067">SUM(DT37:DT38)</f>
        <v>148752</v>
      </c>
      <c r="DU39" s="65">
        <f t="shared" si="1067"/>
        <v>123800</v>
      </c>
      <c r="DV39" s="197">
        <f t="shared" ref="DV39:DW39" si="1068">SUM(DV37:DV38)</f>
        <v>122462</v>
      </c>
      <c r="DW39" s="65">
        <f t="shared" si="1068"/>
        <v>122195</v>
      </c>
      <c r="DX39" s="197">
        <f t="shared" ref="DX39:DY39" si="1069">SUM(DX37:DX38)</f>
        <v>122455</v>
      </c>
      <c r="DY39" s="65">
        <f t="shared" si="1069"/>
        <v>123705</v>
      </c>
      <c r="DZ39" s="197">
        <f t="shared" ref="DZ39:EA39" si="1070">SUM(DZ37:DZ38)</f>
        <v>124080</v>
      </c>
      <c r="EA39" s="65">
        <f t="shared" si="1070"/>
        <v>124589</v>
      </c>
      <c r="EB39" s="126">
        <f>SUM(DP39:EA39)</f>
        <v>1510607</v>
      </c>
      <c r="EC39" s="145">
        <f>SUM(DP39:EA39)/$EB$4</f>
        <v>125883.91666666667</v>
      </c>
      <c r="ED39" s="197">
        <f t="shared" ref="ED39" si="1071">SUM(ED37:ED38)</f>
        <v>125172</v>
      </c>
      <c r="EE39" s="65">
        <f t="shared" ref="EE39:EF39" si="1072">SUM(EE37:EE38)</f>
        <v>124995</v>
      </c>
      <c r="EF39" s="30">
        <f t="shared" si="1072"/>
        <v>125067</v>
      </c>
      <c r="EG39" s="65">
        <f t="shared" ref="EG39:EH39" si="1073">SUM(EG37:EG38)</f>
        <v>141816</v>
      </c>
      <c r="EH39" s="30">
        <f t="shared" si="1073"/>
        <v>124322</v>
      </c>
      <c r="EI39" s="65"/>
      <c r="EJ39" s="197"/>
      <c r="EK39" s="65"/>
      <c r="EL39" s="197"/>
      <c r="EM39" s="65"/>
      <c r="EN39" s="197"/>
      <c r="EO39" s="65"/>
      <c r="EP39" s="126">
        <f>SUM(ED39:EO39)</f>
        <v>641372</v>
      </c>
      <c r="EQ39" s="145">
        <f>SUM(ED39:EO39)/$EP$4</f>
        <v>128274.4</v>
      </c>
      <c r="ER39" s="201">
        <f>AX39-AU39</f>
        <v>-37</v>
      </c>
      <c r="ES39" s="596">
        <f>ER39/AU39</f>
        <v>-3.2907609662385711E-4</v>
      </c>
      <c r="ET39" s="201">
        <f>AY39-AX39</f>
        <v>21444</v>
      </c>
      <c r="EU39" s="596">
        <f>ET39/AX39</f>
        <v>0.1907846155214904</v>
      </c>
      <c r="EV39" s="201">
        <f>AZ39-AY39</f>
        <v>-23127</v>
      </c>
      <c r="EW39" s="596">
        <f>EV39/AY39</f>
        <v>-0.17279200257017552</v>
      </c>
      <c r="EX39" s="201">
        <f>BA39-AZ39</f>
        <v>-65</v>
      </c>
      <c r="EY39" s="596">
        <f>EX39/AZ39</f>
        <v>-5.8708768380360567E-4</v>
      </c>
      <c r="EZ39" s="201">
        <f>BB39-BA39</f>
        <v>-532</v>
      </c>
      <c r="FA39" s="596">
        <f>EZ39/BA39</f>
        <v>-4.8079095534608813E-3</v>
      </c>
      <c r="FB39" s="201">
        <f>BC39-BB39</f>
        <v>-325</v>
      </c>
      <c r="FC39" s="596">
        <f>FB39/BB39</f>
        <v>-2.9513526276119472E-3</v>
      </c>
      <c r="FD39" s="201">
        <f>BD39-BC39</f>
        <v>13474</v>
      </c>
      <c r="FE39" s="596">
        <f>FD39/BC39</f>
        <v>0.12272073155181522</v>
      </c>
      <c r="FF39" s="201">
        <f>BE39-BD39</f>
        <v>-13728</v>
      </c>
      <c r="FG39" s="596">
        <f>FF39/BD39</f>
        <v>-0.11136710257325502</v>
      </c>
      <c r="FH39" s="201">
        <f>BF39-BE39</f>
        <v>235</v>
      </c>
      <c r="FI39" s="596">
        <f>FH39/BE39</f>
        <v>2.1453350374292498E-3</v>
      </c>
      <c r="FJ39" s="201">
        <f>BG39-BF39</f>
        <v>680</v>
      </c>
      <c r="FK39" s="103">
        <f>FJ39/BF39</f>
        <v>6.1944887269414712E-3</v>
      </c>
      <c r="FL39" s="201">
        <f>BH39-BG39</f>
        <v>848</v>
      </c>
      <c r="FM39" s="596">
        <f>FL39/BG39</f>
        <v>7.6773346611742335E-3</v>
      </c>
      <c r="FN39" s="201">
        <f>BI39-BH39</f>
        <v>24900</v>
      </c>
      <c r="FO39" s="596">
        <f>FN39/BH39</f>
        <v>0.22371364653243847</v>
      </c>
      <c r="FP39" s="201">
        <f>BL39-BI39</f>
        <v>-22369</v>
      </c>
      <c r="FQ39" s="596">
        <f>FP39/BI39</f>
        <v>-0.16423279957122824</v>
      </c>
      <c r="FR39" s="301">
        <f>BM39-BL39</f>
        <v>1580</v>
      </c>
      <c r="FS39" s="373">
        <f>FR39/BL39</f>
        <v>1.3879860147231934E-2</v>
      </c>
      <c r="FT39" s="301">
        <f>BN39-BM39</f>
        <v>461</v>
      </c>
      <c r="FU39" s="373">
        <f>FT39/BM39</f>
        <v>3.9943161141629269E-3</v>
      </c>
      <c r="FV39" s="301">
        <f>BO39-BN39</f>
        <v>725</v>
      </c>
      <c r="FW39" s="373">
        <f>FV39/BN39</f>
        <v>6.2567421790722761E-3</v>
      </c>
      <c r="FX39" s="301">
        <f>BP39-BO39</f>
        <v>864</v>
      </c>
      <c r="FY39" s="373">
        <f>FX39/BO39</f>
        <v>7.4099485420240137E-3</v>
      </c>
      <c r="FZ39" s="301">
        <f>BQ39-BP39</f>
        <v>-171</v>
      </c>
      <c r="GA39" s="373">
        <f>FZ39/BP39</f>
        <v>-1.4557651706054622E-3</v>
      </c>
      <c r="GB39" s="301">
        <f>BR39-BQ39</f>
        <v>25274</v>
      </c>
      <c r="GC39" s="373">
        <f>GB39/BQ39</f>
        <v>0.21547747947447846</v>
      </c>
      <c r="GD39" s="301">
        <f>BS39-BR39</f>
        <v>-25515</v>
      </c>
      <c r="GE39" s="373">
        <f>GD39/BR39</f>
        <v>-0.17896848499302082</v>
      </c>
      <c r="GF39" s="301">
        <f>BT39-BS39</f>
        <v>419</v>
      </c>
      <c r="GG39" s="373">
        <f>GF39/BS39</f>
        <v>3.5796056453542015E-3</v>
      </c>
      <c r="GH39" s="301">
        <f>BU39-BT39</f>
        <v>1518</v>
      </c>
      <c r="GI39" s="373">
        <f>GH39/BT39</f>
        <v>1.2922338279234875E-2</v>
      </c>
      <c r="GJ39" s="301">
        <f>BV39-BU39</f>
        <v>847</v>
      </c>
      <c r="GK39" s="373">
        <f>GJ39/BU39</f>
        <v>7.1183050534082979E-3</v>
      </c>
      <c r="GL39" s="301">
        <f>BW39-BV39</f>
        <v>1298</v>
      </c>
      <c r="GM39" s="373">
        <f>GL39/BV39</f>
        <v>1.0831469675222805E-2</v>
      </c>
      <c r="GN39" s="301">
        <f>BZ39-BW39</f>
        <v>27483</v>
      </c>
      <c r="GO39" s="373">
        <f>GN39/BW39</f>
        <v>0.22688097478825103</v>
      </c>
      <c r="GP39" s="301">
        <f>CA39-BZ39</f>
        <v>-27436</v>
      </c>
      <c r="GQ39" s="373">
        <f>GP39/BZ39</f>
        <v>-0.18460875942859833</v>
      </c>
      <c r="GR39" s="301">
        <f>CB39-CA39</f>
        <v>-526</v>
      </c>
      <c r="GS39" s="373">
        <f>GR39/CA39</f>
        <v>-4.340614452760746E-3</v>
      </c>
      <c r="GT39" s="301">
        <f>CC39-CB39</f>
        <v>70</v>
      </c>
      <c r="GU39" s="373">
        <f>GT39/CB39</f>
        <v>5.8016659069247021E-4</v>
      </c>
      <c r="GV39" s="301">
        <f>CD39-CC39</f>
        <v>-241</v>
      </c>
      <c r="GW39" s="373">
        <f>GV39/CC39</f>
        <v>-1.9962725201905156E-3</v>
      </c>
      <c r="GX39" s="301">
        <f>CE39-CD39</f>
        <v>26446</v>
      </c>
      <c r="GY39" s="373">
        <f>GX39/CD39</f>
        <v>0.2194980246339763</v>
      </c>
      <c r="GZ39" s="301">
        <f>CF39-CE39</f>
        <v>-24253</v>
      </c>
      <c r="HA39" s="373">
        <f>GZ39/CE39</f>
        <v>-0.16506499693731708</v>
      </c>
      <c r="HB39" s="301">
        <f>CG39-CF39</f>
        <v>-4064</v>
      </c>
      <c r="HC39" s="373">
        <f>HB39/CF39</f>
        <v>-3.3127644138673099E-2</v>
      </c>
      <c r="HD39" s="301">
        <f>CH39-CG39</f>
        <v>-620</v>
      </c>
      <c r="HE39" s="373">
        <f>HD39/CG39</f>
        <v>-5.2270830347432408E-3</v>
      </c>
      <c r="HF39" s="301">
        <f>CI39-CH39</f>
        <v>598</v>
      </c>
      <c r="HG39" s="373">
        <f>HF39/CH39</f>
        <v>5.0680972600069497E-3</v>
      </c>
      <c r="HH39" s="301">
        <f>CJ39-CI39</f>
        <v>241</v>
      </c>
      <c r="HI39" s="373">
        <f>HH39/CI39</f>
        <v>2.0321946859373813E-3</v>
      </c>
      <c r="HJ39" s="301">
        <f>CK39-CJ39</f>
        <v>466</v>
      </c>
      <c r="HK39" s="373">
        <f>HJ39/CJ39</f>
        <v>3.9215026255554055E-3</v>
      </c>
      <c r="HL39" s="301">
        <f>CN39-CK39</f>
        <v>26492</v>
      </c>
      <c r="HM39" s="373">
        <f>HL39/CK39</f>
        <v>0.22206575131184095</v>
      </c>
      <c r="HN39" s="301">
        <f>CO39-CN39</f>
        <v>-29584</v>
      </c>
      <c r="HO39" s="373">
        <f>HN39/CN39</f>
        <v>-0.20292201111187325</v>
      </c>
      <c r="HP39" s="301">
        <f>CP39-CO39</f>
        <v>-1177</v>
      </c>
      <c r="HQ39" s="373">
        <f>HP39/CO39</f>
        <v>-1.0128564790114107E-2</v>
      </c>
      <c r="HR39" s="301">
        <f>CQ39-CP39</f>
        <v>4124</v>
      </c>
      <c r="HS39" s="373">
        <f>HR39/CP39</f>
        <v>3.5851828669292089E-2</v>
      </c>
      <c r="HT39" s="301">
        <f>CR39-CQ39</f>
        <v>-545</v>
      </c>
      <c r="HU39" s="373">
        <f>HT39/CQ39</f>
        <v>-4.5739511384522424E-3</v>
      </c>
      <c r="HV39" s="301">
        <f>CS39-CR39</f>
        <v>19855</v>
      </c>
      <c r="HW39" s="373">
        <f>HV39/CR39</f>
        <v>0.16740017536759746</v>
      </c>
      <c r="HX39" s="301">
        <f>CT39-CS39</f>
        <v>-15786</v>
      </c>
      <c r="HY39" s="373">
        <f>HX39/CS39</f>
        <v>-0.11400879657381394</v>
      </c>
      <c r="HZ39" s="301">
        <f t="shared" si="1001"/>
        <v>-4326</v>
      </c>
      <c r="IA39" s="373">
        <f>HZ39/CT39</f>
        <v>-3.5263333795250942E-2</v>
      </c>
      <c r="IB39" s="301">
        <f t="shared" si="1002"/>
        <v>343</v>
      </c>
      <c r="IC39" s="373">
        <f>IB39/CU39</f>
        <v>2.8981588664227596E-3</v>
      </c>
      <c r="ID39" s="301">
        <f>CW39-CV39</f>
        <v>254</v>
      </c>
      <c r="IE39" s="373">
        <f>ID39/CV39</f>
        <v>2.1399565268674071E-3</v>
      </c>
      <c r="IF39" s="301">
        <f>CX39-CW39</f>
        <v>186</v>
      </c>
      <c r="IG39" s="373">
        <f>IF39/CW39</f>
        <v>1.563708511282241E-3</v>
      </c>
      <c r="IH39" s="301">
        <f>CY39-CX39</f>
        <v>26768</v>
      </c>
      <c r="II39" s="373">
        <f>IH39/CX39</f>
        <v>0.22468816626655699</v>
      </c>
      <c r="IJ39" s="301">
        <f>DB39-CY39</f>
        <v>-25569</v>
      </c>
      <c r="IK39" s="373">
        <f>IJ39/CY39</f>
        <v>-0.17524776905045852</v>
      </c>
      <c r="IL39" s="301">
        <f>DC39-DB39</f>
        <v>106</v>
      </c>
      <c r="IM39" s="373">
        <f>IL39/DB39</f>
        <v>8.8088886672816268E-4</v>
      </c>
      <c r="IN39" s="301">
        <f>DD39-DC39</f>
        <v>18</v>
      </c>
      <c r="IO39" s="373">
        <f>IN39/DD39</f>
        <v>1.4943091725678042E-4</v>
      </c>
      <c r="IP39" s="301">
        <f>DE39-DD39</f>
        <v>3239</v>
      </c>
      <c r="IQ39" s="373">
        <f>IP39/DD39</f>
        <v>2.6889263388595101E-2</v>
      </c>
      <c r="IR39" s="301">
        <f>DF39-DE39</f>
        <v>-584</v>
      </c>
      <c r="IS39" s="373">
        <f>IR39/DO39</f>
        <v>-4.5933857342862691E-3</v>
      </c>
      <c r="IT39" s="301">
        <f>DG39-DF39</f>
        <v>27562</v>
      </c>
      <c r="IU39" s="373">
        <f>IT39/DF39</f>
        <v>0.22387744492819547</v>
      </c>
      <c r="IV39" s="301">
        <f>DH39-DG39</f>
        <v>-27925</v>
      </c>
      <c r="IW39" s="373">
        <f>IV39/DG39</f>
        <v>-0.18533389967744932</v>
      </c>
      <c r="IX39" s="301">
        <f>DI39-DH39</f>
        <v>-323</v>
      </c>
      <c r="IY39" s="373">
        <f>IX39/DH39</f>
        <v>-2.6313859990712753E-3</v>
      </c>
      <c r="IZ39" s="301">
        <f>DJ39-DI39</f>
        <v>6</v>
      </c>
      <c r="JA39" s="373">
        <f>IZ39/DI39</f>
        <v>4.9009197392710702E-5</v>
      </c>
      <c r="JB39" s="301">
        <f>DK39-DJ39</f>
        <v>772</v>
      </c>
      <c r="JC39" s="373">
        <f>JB39/DJ39</f>
        <v>6.3055410350235236E-3</v>
      </c>
      <c r="JD39" s="301">
        <f>DL39-DK39</f>
        <v>427</v>
      </c>
      <c r="JE39" s="373">
        <f>JD39/DK39</f>
        <v>3.4657965650465895E-3</v>
      </c>
      <c r="JF39" s="301">
        <f>DM39-DL39</f>
        <v>28888</v>
      </c>
      <c r="JG39" s="373">
        <f>JF39/DL39</f>
        <v>0.23366307803059103</v>
      </c>
      <c r="JH39" s="301">
        <f>DP39-DM39</f>
        <v>-27278</v>
      </c>
      <c r="JI39" s="373">
        <f>JH39/DM39</f>
        <v>-0.17884984821563216</v>
      </c>
      <c r="JJ39" s="301">
        <f>DQ39-DP39</f>
        <v>-432</v>
      </c>
      <c r="JK39" s="373">
        <f>JJ39/DP39</f>
        <v>-3.4493496538673439E-3</v>
      </c>
      <c r="JL39" s="301">
        <f>DR39-DQ39</f>
        <v>-600</v>
      </c>
      <c r="JM39" s="373">
        <f>JL39/DQ39</f>
        <v>-4.8073456241136455E-3</v>
      </c>
      <c r="JN39" s="301">
        <f>DS39-DR39</f>
        <v>101</v>
      </c>
      <c r="JO39" s="373">
        <f>JN39/DR39</f>
        <v>8.1314558526354773E-4</v>
      </c>
      <c r="JP39" s="301">
        <f>DT39-DS39</f>
        <v>24442</v>
      </c>
      <c r="JQ39" s="373">
        <f>JP39/DS39</f>
        <v>0.19662134985117852</v>
      </c>
      <c r="JR39" s="301">
        <f>DU39-DT39</f>
        <v>-24952</v>
      </c>
      <c r="JS39" s="373">
        <f>JR39/DT39</f>
        <v>-0.16774228245670647</v>
      </c>
      <c r="JT39" s="301">
        <f>DV39-DU39</f>
        <v>-1338</v>
      </c>
      <c r="JU39" s="373">
        <f>JT39/DU39</f>
        <v>-1.0807754442649434E-2</v>
      </c>
      <c r="JV39" s="301">
        <f>DW39-DV39</f>
        <v>-267</v>
      </c>
      <c r="JW39" s="373">
        <f>JV39/DV39</f>
        <v>-2.1802681648184744E-3</v>
      </c>
      <c r="JX39" s="301">
        <f>DX39-DW39</f>
        <v>260</v>
      </c>
      <c r="JY39" s="373">
        <f>JX39/DW39</f>
        <v>2.127746634477679E-3</v>
      </c>
      <c r="JZ39" s="301">
        <f>DY39-DX39</f>
        <v>1250</v>
      </c>
      <c r="KA39" s="373">
        <f>JZ39/DX39</f>
        <v>1.0207831448287127E-2</v>
      </c>
      <c r="KB39" s="301">
        <f>DZ39-DY39</f>
        <v>375</v>
      </c>
      <c r="KC39" s="373">
        <f>KB39/DY39</f>
        <v>3.0314053595246757E-3</v>
      </c>
      <c r="KD39" s="301">
        <f>EA39-DZ39</f>
        <v>509</v>
      </c>
      <c r="KE39" s="373">
        <f>KD39/DZ39</f>
        <v>4.1021921341070277E-3</v>
      </c>
      <c r="KF39" s="301">
        <f t="shared" si="1003"/>
        <v>583</v>
      </c>
      <c r="KG39" s="1114">
        <f t="shared" si="1004"/>
        <v>4.6793858205780607E-3</v>
      </c>
      <c r="KH39" s="301">
        <f t="shared" si="1005"/>
        <v>-177</v>
      </c>
      <c r="KI39" s="373">
        <f t="shared" si="1006"/>
        <v>-1.4140542613364012E-3</v>
      </c>
      <c r="KJ39" s="301">
        <f t="shared" si="1007"/>
        <v>72</v>
      </c>
      <c r="KK39" s="373">
        <f t="shared" si="1008"/>
        <v>5.760230409216369E-4</v>
      </c>
      <c r="KL39" s="301">
        <f t="shared" si="1009"/>
        <v>16749</v>
      </c>
      <c r="KM39" s="373">
        <f t="shared" si="1010"/>
        <v>0.13392021876274318</v>
      </c>
      <c r="KN39" s="301">
        <f t="shared" si="1011"/>
        <v>-17494</v>
      </c>
      <c r="KO39" s="373">
        <f t="shared" si="1012"/>
        <v>-0.12335702600552829</v>
      </c>
      <c r="KP39" s="301">
        <f t="shared" si="1013"/>
        <v>-124322</v>
      </c>
      <c r="KQ39" s="373">
        <f t="shared" si="1014"/>
        <v>-1</v>
      </c>
      <c r="KR39" s="301">
        <f t="shared" si="1015"/>
        <v>0</v>
      </c>
      <c r="KS39" s="373" t="e">
        <f t="shared" si="1016"/>
        <v>#DIV/0!</v>
      </c>
      <c r="KT39" s="301">
        <f t="shared" si="1017"/>
        <v>0</v>
      </c>
      <c r="KU39" s="373" t="e">
        <f t="shared" si="1018"/>
        <v>#DIV/0!</v>
      </c>
      <c r="KV39" s="301">
        <f t="shared" si="1019"/>
        <v>0</v>
      </c>
      <c r="KW39" s="373" t="e">
        <f t="shared" si="1020"/>
        <v>#DIV/0!</v>
      </c>
      <c r="KX39" s="301">
        <f t="shared" si="1021"/>
        <v>0</v>
      </c>
      <c r="KY39" s="373" t="e">
        <f t="shared" si="1022"/>
        <v>#DIV/0!</v>
      </c>
      <c r="KZ39" s="301">
        <f t="shared" si="1023"/>
        <v>0</v>
      </c>
      <c r="LA39" s="373" t="e">
        <f t="shared" si="1024"/>
        <v>#DIV/0!</v>
      </c>
      <c r="LB39" s="301">
        <f t="shared" si="1025"/>
        <v>0</v>
      </c>
      <c r="LC39" s="373" t="e">
        <f t="shared" si="1026"/>
        <v>#DIV/0!</v>
      </c>
      <c r="LD39" s="197">
        <f>DT39</f>
        <v>148752</v>
      </c>
      <c r="LE39" s="963">
        <f>EH39</f>
        <v>124322</v>
      </c>
      <c r="LF39" s="201">
        <f>LE39-LD39</f>
        <v>-24430</v>
      </c>
      <c r="LG39" s="103">
        <f>IF(ISERROR(LF39/LD39),0,LF39/LD39)</f>
        <v>-0.16423308594170163</v>
      </c>
      <c r="LH39" s="615"/>
      <c r="LI39" s="615"/>
      <c r="LJ39" s="615"/>
      <c r="LK39" s="25" t="str">
        <f>E39</f>
        <v>Total Payrolls Processed</v>
      </c>
      <c r="LL39" s="262" t="e">
        <f>#REF!</f>
        <v>#REF!</v>
      </c>
      <c r="LM39" s="262" t="e">
        <f>#REF!</f>
        <v>#REF!</v>
      </c>
      <c r="LN39" s="262" t="e">
        <f>#REF!</f>
        <v>#REF!</v>
      </c>
      <c r="LO39" s="262" t="e">
        <f>#REF!</f>
        <v>#REF!</v>
      </c>
      <c r="LP39" s="262" t="e">
        <f>#REF!</f>
        <v>#REF!</v>
      </c>
      <c r="LQ39" s="262" t="e">
        <f>#REF!</f>
        <v>#REF!</v>
      </c>
      <c r="LR39" s="262" t="e">
        <f>#REF!</f>
        <v>#REF!</v>
      </c>
      <c r="LS39" s="262" t="e">
        <f>#REF!</f>
        <v>#REF!</v>
      </c>
      <c r="LT39" s="262" t="e">
        <f>#REF!</f>
        <v>#REF!</v>
      </c>
      <c r="LU39" s="262" t="e">
        <f>#REF!</f>
        <v>#REF!</v>
      </c>
      <c r="LV39" s="262" t="e">
        <f>#REF!</f>
        <v>#REF!</v>
      </c>
      <c r="LW39" s="263">
        <f t="shared" si="1027"/>
        <v>111549</v>
      </c>
      <c r="LX39" s="263">
        <f t="shared" si="1027"/>
        <v>134889</v>
      </c>
      <c r="LY39" s="263">
        <f t="shared" si="1027"/>
        <v>111390</v>
      </c>
      <c r="LZ39" s="263">
        <f t="shared" si="1027"/>
        <v>111467</v>
      </c>
      <c r="MA39" s="263">
        <f t="shared" si="1027"/>
        <v>111297</v>
      </c>
      <c r="MB39" s="263">
        <f t="shared" si="1027"/>
        <v>111106</v>
      </c>
      <c r="MC39" s="263">
        <f t="shared" si="1027"/>
        <v>111020</v>
      </c>
      <c r="MD39" s="263">
        <f t="shared" si="1027"/>
        <v>132508</v>
      </c>
      <c r="ME39" s="263">
        <f t="shared" si="1027"/>
        <v>110944</v>
      </c>
      <c r="MF39" s="263">
        <f t="shared" si="1027"/>
        <v>111316</v>
      </c>
      <c r="MG39" s="263">
        <f t="shared" si="1027"/>
        <v>111603</v>
      </c>
      <c r="MH39" s="263">
        <f t="shared" si="1027"/>
        <v>112436</v>
      </c>
      <c r="MI39" s="263">
        <f t="shared" si="1028"/>
        <v>112399</v>
      </c>
      <c r="MJ39" s="263">
        <f t="shared" si="1028"/>
        <v>133843</v>
      </c>
      <c r="MK39" s="263">
        <f t="shared" si="1028"/>
        <v>110716</v>
      </c>
      <c r="ML39" s="263">
        <f t="shared" si="1028"/>
        <v>110651</v>
      </c>
      <c r="MM39" s="263">
        <f t="shared" si="1028"/>
        <v>110119</v>
      </c>
      <c r="MN39" s="263">
        <f t="shared" si="1028"/>
        <v>109794</v>
      </c>
      <c r="MO39" s="263">
        <f t="shared" si="1028"/>
        <v>123268</v>
      </c>
      <c r="MP39" s="263">
        <f t="shared" si="1028"/>
        <v>109540</v>
      </c>
      <c r="MQ39" s="263">
        <f t="shared" si="1028"/>
        <v>109775</v>
      </c>
      <c r="MR39" s="263">
        <f t="shared" si="1028"/>
        <v>110455</v>
      </c>
      <c r="MS39" s="263">
        <f t="shared" si="1028"/>
        <v>111303</v>
      </c>
      <c r="MT39" s="263">
        <f t="shared" si="1028"/>
        <v>136203</v>
      </c>
      <c r="MU39" s="710">
        <f t="shared" si="1029"/>
        <v>113834</v>
      </c>
      <c r="MV39" s="710">
        <f t="shared" si="1029"/>
        <v>115414</v>
      </c>
      <c r="MW39" s="710">
        <f t="shared" si="1029"/>
        <v>115875</v>
      </c>
      <c r="MX39" s="710">
        <f t="shared" si="1029"/>
        <v>116600</v>
      </c>
      <c r="MY39" s="710">
        <f t="shared" si="1029"/>
        <v>117464</v>
      </c>
      <c r="MZ39" s="710">
        <f t="shared" si="1029"/>
        <v>117293</v>
      </c>
      <c r="NA39" s="710">
        <f t="shared" si="1029"/>
        <v>142567</v>
      </c>
      <c r="NB39" s="710">
        <f t="shared" si="1029"/>
        <v>117052</v>
      </c>
      <c r="NC39" s="710">
        <f t="shared" si="1029"/>
        <v>117471</v>
      </c>
      <c r="ND39" s="710">
        <f t="shared" si="1029"/>
        <v>118989</v>
      </c>
      <c r="NE39" s="710">
        <f t="shared" si="1029"/>
        <v>119836</v>
      </c>
      <c r="NF39" s="710">
        <f t="shared" si="1029"/>
        <v>121134</v>
      </c>
      <c r="NG39" s="813">
        <f t="shared" si="1030"/>
        <v>148617</v>
      </c>
      <c r="NH39" s="813">
        <f t="shared" si="1030"/>
        <v>121181</v>
      </c>
      <c r="NI39" s="813">
        <f t="shared" si="1030"/>
        <v>120655</v>
      </c>
      <c r="NJ39" s="813">
        <f t="shared" si="1030"/>
        <v>120725</v>
      </c>
      <c r="NK39" s="813">
        <f t="shared" si="1030"/>
        <v>120484</v>
      </c>
      <c r="NL39" s="813">
        <f t="shared" si="1030"/>
        <v>146930</v>
      </c>
      <c r="NM39" s="813">
        <f t="shared" si="1030"/>
        <v>122677</v>
      </c>
      <c r="NN39" s="813">
        <f t="shared" si="1030"/>
        <v>118613</v>
      </c>
      <c r="NO39" s="813">
        <f t="shared" si="1030"/>
        <v>117993</v>
      </c>
      <c r="NP39" s="813">
        <f t="shared" si="1030"/>
        <v>118591</v>
      </c>
      <c r="NQ39" s="813">
        <f t="shared" si="1030"/>
        <v>118832</v>
      </c>
      <c r="NR39" s="813">
        <f t="shared" si="1030"/>
        <v>119298</v>
      </c>
      <c r="NS39" s="866">
        <f t="shared" si="1031"/>
        <v>145790</v>
      </c>
      <c r="NT39" s="866">
        <f t="shared" si="1031"/>
        <v>116206</v>
      </c>
      <c r="NU39" s="866">
        <f t="shared" si="1031"/>
        <v>115029</v>
      </c>
      <c r="NV39" s="866">
        <f t="shared" si="1031"/>
        <v>119153</v>
      </c>
      <c r="NW39" s="866">
        <f t="shared" si="1031"/>
        <v>118608</v>
      </c>
      <c r="NX39" s="866">
        <f t="shared" si="1031"/>
        <v>138463</v>
      </c>
      <c r="NY39" s="866">
        <f t="shared" si="1031"/>
        <v>122677</v>
      </c>
      <c r="NZ39" s="866">
        <f t="shared" si="1031"/>
        <v>118351</v>
      </c>
      <c r="OA39" s="866">
        <f t="shared" si="1031"/>
        <v>118694</v>
      </c>
      <c r="OB39" s="866">
        <f t="shared" si="1031"/>
        <v>118948</v>
      </c>
      <c r="OC39" s="866">
        <f t="shared" si="1031"/>
        <v>119134</v>
      </c>
      <c r="OD39" s="866">
        <f t="shared" si="1031"/>
        <v>145902</v>
      </c>
      <c r="OE39" s="1053">
        <f t="shared" si="1032"/>
        <v>120333</v>
      </c>
      <c r="OF39" s="1053">
        <f t="shared" si="1032"/>
        <v>120439</v>
      </c>
      <c r="OG39" s="1053">
        <f t="shared" si="1032"/>
        <v>120457</v>
      </c>
      <c r="OH39" s="1053">
        <f t="shared" si="1032"/>
        <v>123696</v>
      </c>
      <c r="OI39" s="1053">
        <f t="shared" si="1032"/>
        <v>123112</v>
      </c>
      <c r="OJ39" s="1053">
        <f t="shared" si="1032"/>
        <v>150674</v>
      </c>
      <c r="OK39" s="1053">
        <f t="shared" si="1032"/>
        <v>122749</v>
      </c>
      <c r="OL39" s="1053">
        <f t="shared" si="1032"/>
        <v>122426</v>
      </c>
      <c r="OM39" s="1053">
        <f t="shared" si="1032"/>
        <v>122432</v>
      </c>
      <c r="ON39" s="1053">
        <f t="shared" si="1032"/>
        <v>123204</v>
      </c>
      <c r="OO39" s="1053">
        <f t="shared" si="1032"/>
        <v>123631</v>
      </c>
      <c r="OP39" s="1053">
        <f t="shared" si="1032"/>
        <v>152519</v>
      </c>
      <c r="OQ39" s="1075">
        <f t="shared" si="1033"/>
        <v>125241</v>
      </c>
      <c r="OR39" s="1075">
        <f t="shared" si="1033"/>
        <v>124809</v>
      </c>
      <c r="OS39" s="1075">
        <f t="shared" si="1033"/>
        <v>124209</v>
      </c>
      <c r="OT39" s="1075">
        <f t="shared" si="1033"/>
        <v>124310</v>
      </c>
      <c r="OU39" s="1075">
        <f t="shared" si="1033"/>
        <v>148752</v>
      </c>
      <c r="OV39" s="1075">
        <f t="shared" si="1033"/>
        <v>123800</v>
      </c>
      <c r="OW39" s="1075">
        <f t="shared" si="1033"/>
        <v>122462</v>
      </c>
      <c r="OX39" s="1075">
        <f t="shared" si="1033"/>
        <v>122195</v>
      </c>
      <c r="OY39" s="1075">
        <f t="shared" si="1033"/>
        <v>122455</v>
      </c>
      <c r="OZ39" s="1075">
        <f t="shared" si="1033"/>
        <v>123705</v>
      </c>
      <c r="PA39" s="1075">
        <f t="shared" si="1033"/>
        <v>124080</v>
      </c>
      <c r="PB39" s="1075">
        <f t="shared" si="1033"/>
        <v>124589</v>
      </c>
      <c r="PC39" s="1133">
        <f>ED39</f>
        <v>125172</v>
      </c>
      <c r="PD39" s="1133">
        <f t="shared" si="1034"/>
        <v>124995</v>
      </c>
      <c r="PE39" s="1133">
        <f t="shared" si="1034"/>
        <v>125067</v>
      </c>
      <c r="PF39" s="1133">
        <f t="shared" si="1034"/>
        <v>141816</v>
      </c>
      <c r="PG39" s="1133">
        <f t="shared" si="1034"/>
        <v>124322</v>
      </c>
      <c r="PH39" s="1133">
        <f t="shared" si="1034"/>
        <v>0</v>
      </c>
      <c r="PI39" s="1133">
        <f t="shared" si="1034"/>
        <v>0</v>
      </c>
      <c r="PJ39" s="1133">
        <f t="shared" si="1034"/>
        <v>0</v>
      </c>
      <c r="PK39" s="1133">
        <f t="shared" si="1034"/>
        <v>0</v>
      </c>
      <c r="PL39" s="1133">
        <f t="shared" si="1034"/>
        <v>0</v>
      </c>
      <c r="PM39" s="1133">
        <f t="shared" si="1034"/>
        <v>0</v>
      </c>
      <c r="PN39" s="1133">
        <f t="shared" si="1034"/>
        <v>0</v>
      </c>
    </row>
    <row r="40" spans="1:430" s="1" customFormat="1" ht="15.75" thickBot="1" x14ac:dyDescent="0.3">
      <c r="A40" s="678"/>
      <c r="B40" s="51">
        <v>5.4</v>
      </c>
      <c r="C40" s="3"/>
      <c r="D40" s="3"/>
      <c r="E40" s="1192" t="s">
        <v>18</v>
      </c>
      <c r="F40" s="1192"/>
      <c r="G40" s="1193"/>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74">AJ5/AJ39</f>
        <v>1.792934046921084E-4</v>
      </c>
      <c r="AK40" s="174">
        <f t="shared" si="1074"/>
        <v>1.4827005908561855E-4</v>
      </c>
      <c r="AL40" s="175">
        <f t="shared" si="1074"/>
        <v>1.8852679773767844E-4</v>
      </c>
      <c r="AM40" s="176">
        <f t="shared" si="1074"/>
        <v>1.8839656579974342E-4</v>
      </c>
      <c r="AN40" s="175">
        <f t="shared" si="1074"/>
        <v>1.7969936296575829E-4</v>
      </c>
      <c r="AO40" s="558">
        <f t="shared" si="1074"/>
        <v>2.0700952243803215E-4</v>
      </c>
      <c r="AP40" s="566">
        <f t="shared" si="1074"/>
        <v>2.5220680958385876E-4</v>
      </c>
      <c r="AQ40" s="558">
        <f t="shared" si="1074"/>
        <v>1.0565399824916231E-4</v>
      </c>
      <c r="AR40" s="566">
        <f t="shared" si="1074"/>
        <v>9.0135563888087689E-5</v>
      </c>
      <c r="AS40" s="558">
        <f t="shared" si="1074"/>
        <v>1.7068525638722196E-4</v>
      </c>
      <c r="AT40" s="566">
        <f t="shared" si="1074"/>
        <v>1.7920665215092783E-4</v>
      </c>
      <c r="AU40" s="558">
        <f t="shared" si="1074"/>
        <v>2.8460635383684943E-4</v>
      </c>
      <c r="AV40" s="132">
        <f t="shared" si="1074"/>
        <v>1.7951177141202655E-4</v>
      </c>
      <c r="AW40" s="146">
        <f>SUM(AJ40:AU40)/$AV$4</f>
        <v>1.8114086223458724E-4</v>
      </c>
      <c r="AX40" s="352">
        <f t="shared" ref="AX40:BH40" si="1075">AX5/AX39</f>
        <v>2.402156602816751E-4</v>
      </c>
      <c r="AY40" s="174">
        <f t="shared" si="1075"/>
        <v>1.6437168921796432E-4</v>
      </c>
      <c r="AZ40" s="175">
        <f t="shared" si="1075"/>
        <v>6.1418403844069511E-4</v>
      </c>
      <c r="BA40" s="176">
        <f t="shared" si="1075"/>
        <v>7.7721846164969133E-4</v>
      </c>
      <c r="BB40" s="175">
        <f t="shared" si="1075"/>
        <v>1.1805410510447789E-4</v>
      </c>
      <c r="BC40" s="558">
        <f t="shared" si="1075"/>
        <v>3.8253456473031315E-4</v>
      </c>
      <c r="BD40" s="566">
        <f t="shared" si="1075"/>
        <v>2.1903494824285298E-4</v>
      </c>
      <c r="BE40" s="558">
        <f t="shared" si="1075"/>
        <v>1.9171079057878402E-4</v>
      </c>
      <c r="BF40" s="566">
        <f t="shared" si="1075"/>
        <v>2.9150535185606925E-4</v>
      </c>
      <c r="BG40" s="558">
        <f t="shared" si="1075"/>
        <v>2.8971074193110319E-4</v>
      </c>
      <c r="BH40" s="566">
        <f t="shared" si="1075"/>
        <v>2.2461209491208683E-4</v>
      </c>
      <c r="BI40" s="558">
        <f t="shared" ref="BI40" si="1076">BI5/BI39</f>
        <v>2.6431135878064358E-4</v>
      </c>
      <c r="BJ40" s="132">
        <f>BJ5/BJ39</f>
        <v>3.105039673905996E-4</v>
      </c>
      <c r="BK40" s="146">
        <f>SUM(AX40:BI40)/$BJ$4</f>
        <v>3.1478865047719645E-4</v>
      </c>
      <c r="BL40" s="352">
        <f t="shared" ref="BL40:BX40" si="1077">BL5/BL39</f>
        <v>1.0893054799093417E-3</v>
      </c>
      <c r="BM40" s="174">
        <f t="shared" ref="BM40:BN40" si="1078">BM5/BM39</f>
        <v>2.7726272375968252E-4</v>
      </c>
      <c r="BN40" s="175">
        <f t="shared" si="1078"/>
        <v>6.3861920172599788E-4</v>
      </c>
      <c r="BO40" s="176">
        <f t="shared" ref="BO40" si="1079">BO5/BO39</f>
        <v>2.144082332761578E-4</v>
      </c>
      <c r="BP40" s="175">
        <f t="shared" ref="BP40:BQ40" si="1080">BP5/BP39</f>
        <v>1.4472519239937343E-4</v>
      </c>
      <c r="BQ40" s="558">
        <f t="shared" si="1080"/>
        <v>3.9218026651206806E-4</v>
      </c>
      <c r="BR40" s="566">
        <f t="shared" ref="BR40" si="1081">BR5/BR39</f>
        <v>1.3327067273632748E-4</v>
      </c>
      <c r="BS40" s="558">
        <f t="shared" ref="BS40:BU40" si="1082">BS5/BS39</f>
        <v>5.6385196323001743E-4</v>
      </c>
      <c r="BT40" s="566">
        <f t="shared" si="1082"/>
        <v>1.3279873330439003E-3</v>
      </c>
      <c r="BU40" s="566">
        <f t="shared" si="1082"/>
        <v>1.4287034936002487E-4</v>
      </c>
      <c r="BV40" s="566">
        <f t="shared" ref="BV40:BW40" si="1083">BV5/BV39</f>
        <v>5.0068426850028375E-5</v>
      </c>
      <c r="BW40" s="566">
        <f t="shared" si="1083"/>
        <v>2.2289365496062211E-4</v>
      </c>
      <c r="BX40" s="132">
        <f t="shared" si="1077"/>
        <v>4.24825727278625E-4</v>
      </c>
      <c r="BY40" s="146">
        <f>SUM(BL40:BW40)/$BX$4</f>
        <v>4.331202914802952E-4</v>
      </c>
      <c r="BZ40" s="566">
        <f t="shared" ref="BZ40:CA40" si="1084">BZ5/BZ39</f>
        <v>1.6148892791537981E-4</v>
      </c>
      <c r="CA40" s="174">
        <f t="shared" si="1084"/>
        <v>2.5581568067601355E-4</v>
      </c>
      <c r="CB40" s="175">
        <f t="shared" ref="CB40:CC40" si="1085">CB5/CB39</f>
        <v>2.3206663627698811E-4</v>
      </c>
      <c r="CC40" s="176">
        <f t="shared" si="1085"/>
        <v>2.0708221163802029E-4</v>
      </c>
      <c r="CD40" s="175">
        <f t="shared" ref="CD40:CE40" si="1086">CD5/CD39</f>
        <v>1.3694764450051459E-3</v>
      </c>
      <c r="CE40" s="558">
        <f t="shared" si="1086"/>
        <v>3.6752194922752329E-4</v>
      </c>
      <c r="CF40" s="566">
        <f t="shared" ref="CF40:CG40" si="1087">CF5/CF39</f>
        <v>8.9666359627314004E-5</v>
      </c>
      <c r="CG40" s="558">
        <f t="shared" si="1087"/>
        <v>3.0350804717863976E-4</v>
      </c>
      <c r="CH40" s="566">
        <f t="shared" ref="CH40:CI40" si="1088">CH5/CH39</f>
        <v>4.0680379344537387E-4</v>
      </c>
      <c r="CI40" s="566">
        <f t="shared" si="1088"/>
        <v>3.7102309618773768E-4</v>
      </c>
      <c r="CJ40" s="566">
        <f t="shared" ref="CJ40:CK40" si="1089">CJ5/CJ39</f>
        <v>2.0196580045778916E-4</v>
      </c>
      <c r="CK40" s="566">
        <f t="shared" si="1089"/>
        <v>4.2750088014887087E-4</v>
      </c>
      <c r="CL40" s="132">
        <f t="shared" ref="CL40" si="1090">CL5/CL39</f>
        <v>3.6197072653747231E-4</v>
      </c>
      <c r="CM40" s="146">
        <f>SUM(BZ40:CK40)/$CL$4</f>
        <v>3.6615998564873306E-4</v>
      </c>
      <c r="CN40" s="566">
        <f t="shared" ref="CN40:CO40" si="1091">CN5/CN39</f>
        <v>4.3898758488236504E-4</v>
      </c>
      <c r="CO40" s="174">
        <f t="shared" si="1091"/>
        <v>4.2166497426983119E-4</v>
      </c>
      <c r="CP40" s="175">
        <f t="shared" ref="CP40:CQ40" si="1092">CP5/CP39</f>
        <v>3.2165801667405613E-4</v>
      </c>
      <c r="CQ40" s="176">
        <f t="shared" si="1092"/>
        <v>3.5248797764219112E-4</v>
      </c>
      <c r="CR40" s="175">
        <f t="shared" ref="CR40:CS40" si="1093">CR5/CR39</f>
        <v>2.9508970727101037E-4</v>
      </c>
      <c r="CS40" s="558">
        <f t="shared" si="1093"/>
        <v>4.1888446733062261E-4</v>
      </c>
      <c r="CT40" s="566">
        <f t="shared" ref="CT40:CU40" si="1094">CT5/CT39</f>
        <v>8.9666359627314004E-5</v>
      </c>
      <c r="CU40" s="558">
        <f t="shared" si="1094"/>
        <v>8.6184316144350282E-4</v>
      </c>
      <c r="CV40" s="566">
        <f t="shared" ref="CV40:CW40" si="1095">CV5/CV39</f>
        <v>1.5165046253391072E-4</v>
      </c>
      <c r="CW40" s="988">
        <f t="shared" si="1095"/>
        <v>2.6061808521370681E-4</v>
      </c>
      <c r="CX40" s="566">
        <f t="shared" ref="CX40:CY40" si="1096">CX5/CX39</f>
        <v>3.9451374082965401E-4</v>
      </c>
      <c r="CY40" s="174">
        <f t="shared" si="1096"/>
        <v>1.850557223341695E-4</v>
      </c>
      <c r="CZ40" s="132">
        <f t="shared" ref="CZ40" si="1097">CZ5/CZ39</f>
        <v>3.4803985423743531E-4</v>
      </c>
      <c r="DA40" s="146">
        <f>SUM(CN40:CY40)/$CZ$4</f>
        <v>3.493433550043612E-4</v>
      </c>
      <c r="DB40" s="566">
        <f t="shared" ref="DB40:DC40" si="1098">DB5/DB39</f>
        <v>3.2410062077734285E-4</v>
      </c>
      <c r="DC40" s="174">
        <f t="shared" si="1098"/>
        <v>3.4872425045043547E-4</v>
      </c>
      <c r="DD40" s="175">
        <f t="shared" ref="DD40:DE40" si="1099">DD5/DD39</f>
        <v>3.8187901076732774E-4</v>
      </c>
      <c r="DE40" s="176">
        <f t="shared" si="1099"/>
        <v>3.3145776742982797E-4</v>
      </c>
      <c r="DF40" s="175">
        <f t="shared" ref="DF40:DG40" si="1100">DF5/DF39</f>
        <v>2.3555786600818767E-4</v>
      </c>
      <c r="DG40" s="558">
        <f t="shared" si="1100"/>
        <v>2.5883695926304473E-4</v>
      </c>
      <c r="DH40" s="566">
        <f t="shared" ref="DH40:DI40" si="1101">DH5/DH39</f>
        <v>3.910418822149264E-4</v>
      </c>
      <c r="DI40" s="558">
        <f t="shared" si="1101"/>
        <v>2.8588698479081243E-4</v>
      </c>
      <c r="DJ40" s="566">
        <f t="shared" ref="DJ40:DK40" si="1102">DJ5/DJ39</f>
        <v>1.8785938316779927E-4</v>
      </c>
      <c r="DK40" s="558">
        <f t="shared" si="1102"/>
        <v>4.5453069705529041E-4</v>
      </c>
      <c r="DL40" s="566">
        <f t="shared" ref="DL40:DM40" si="1103">DL5/DL39</f>
        <v>2.6692334446862031E-4</v>
      </c>
      <c r="DM40" s="558">
        <f t="shared" si="1103"/>
        <v>2.6226240665097464E-4</v>
      </c>
      <c r="DN40" s="132">
        <f t="shared" ref="DN40" si="1104">DN5/DN39</f>
        <v>3.0871642135400009E-4</v>
      </c>
      <c r="DO40" s="146">
        <f>SUM(DB40:DM40)/$DN$4</f>
        <v>3.1075509775371589E-4</v>
      </c>
      <c r="DP40" s="566">
        <f t="shared" ref="DP40:DQ40" si="1105">DP5/DP39</f>
        <v>3.5132264993093318E-4</v>
      </c>
      <c r="DQ40" s="174">
        <f t="shared" si="1105"/>
        <v>3.6856316451537948E-4</v>
      </c>
      <c r="DR40" s="175">
        <f t="shared" ref="DR40:DS40" si="1106">DR5/DR39</f>
        <v>7.7289085331980775E-4</v>
      </c>
      <c r="DS40" s="176">
        <f t="shared" si="1106"/>
        <v>5.1484192743946587E-4</v>
      </c>
      <c r="DT40" s="175">
        <f t="shared" ref="DT40:DU40" si="1107">DT5/DT39</f>
        <v>4.4369151339141658E-4</v>
      </c>
      <c r="DU40" s="558">
        <f t="shared" si="1107"/>
        <v>4.2810985460420032E-4</v>
      </c>
      <c r="DV40" s="566">
        <f t="shared" ref="DV40:DW40" si="1108">DV5/DV39</f>
        <v>3.1846613643415916E-4</v>
      </c>
      <c r="DW40" s="558">
        <f t="shared" si="1108"/>
        <v>2.8642743156430297E-4</v>
      </c>
      <c r="DX40" s="566">
        <f t="shared" ref="DX40:DY40" si="1109">DX5/DX39</f>
        <v>3.8381446245559591E-4</v>
      </c>
      <c r="DY40" s="1149">
        <f t="shared" si="1109"/>
        <v>1.616749525079827E-4</v>
      </c>
      <c r="DZ40" s="1150">
        <f t="shared" ref="DZ40:EA40" si="1110">DZ5/DZ39</f>
        <v>2.4983881366860092E-4</v>
      </c>
      <c r="EA40" s="558">
        <f t="shared" si="1110"/>
        <v>2.0065976932152917E-4</v>
      </c>
      <c r="EB40" s="132">
        <f t="shared" ref="EB40" si="1111">EB5/EB39</f>
        <v>3.746838191534926E-4</v>
      </c>
      <c r="EC40" s="146">
        <f>SUM(DP40:EA40)/$EB$4</f>
        <v>3.7335846076278113E-4</v>
      </c>
      <c r="ED40" s="566">
        <f t="shared" ref="ED40" si="1112">ED5/ED39</f>
        <v>2.3967021378583069E-4</v>
      </c>
      <c r="EE40" s="174">
        <f t="shared" ref="EE40:EF40" si="1113">EE5/EE39</f>
        <v>8.8003520140805634E-5</v>
      </c>
      <c r="EF40" s="175">
        <f t="shared" si="1113"/>
        <v>3.7579857196542651E-4</v>
      </c>
      <c r="EG40" s="176">
        <f t="shared" ref="EG40:EH40" si="1114">EG5/EG39</f>
        <v>3.2436396457381398E-4</v>
      </c>
      <c r="EH40" s="175">
        <f t="shared" si="1114"/>
        <v>8.0436286417528678E-5</v>
      </c>
      <c r="EI40" s="558"/>
      <c r="EJ40" s="566"/>
      <c r="EK40" s="558"/>
      <c r="EL40" s="566"/>
      <c r="EM40" s="558"/>
      <c r="EN40" s="566"/>
      <c r="EO40" s="558"/>
      <c r="EP40" s="132">
        <f t="shared" ref="EP40" si="1115">EP5/EP39</f>
        <v>2.245186880624661E-4</v>
      </c>
      <c r="EQ40" s="146">
        <f>SUM(ED40:EO40)/$EP$4</f>
        <v>2.2165451137668113E-4</v>
      </c>
      <c r="ER40" s="597">
        <f>AX40-AU40</f>
        <v>-4.4390693555174338E-5</v>
      </c>
      <c r="ES40" s="598">
        <f>ER40/AU40</f>
        <v>-0.15597225064279943</v>
      </c>
      <c r="ET40" s="597">
        <f>AY40-AX40</f>
        <v>-7.5843971063710777E-5</v>
      </c>
      <c r="EU40" s="598">
        <f>ET40/AX40</f>
        <v>-0.31573283346629732</v>
      </c>
      <c r="EV40" s="597">
        <f>AZ40-AY40</f>
        <v>4.4981234922273077E-4</v>
      </c>
      <c r="EW40" s="598">
        <f>EV40/AY40</f>
        <v>2.7365561025917255</v>
      </c>
      <c r="EX40" s="597">
        <f>BA40-AZ40</f>
        <v>1.6303442320899622E-4</v>
      </c>
      <c r="EY40" s="598">
        <f>EX40/AZ40</f>
        <v>0.26544881176481216</v>
      </c>
      <c r="EZ40" s="597">
        <f>BB40-BA40</f>
        <v>-6.5916435654521344E-4</v>
      </c>
      <c r="FA40" s="598">
        <f>EZ40/BA40</f>
        <v>-0.8481069211172606</v>
      </c>
      <c r="FB40" s="597">
        <f>BC40-BB40</f>
        <v>2.6448045962583526E-4</v>
      </c>
      <c r="FC40" s="598">
        <f>FB40/BB40</f>
        <v>2.2403325948874886</v>
      </c>
      <c r="FD40" s="597">
        <f>BD40-BC40</f>
        <v>-1.6349961648746018E-4</v>
      </c>
      <c r="FE40" s="598">
        <f>FD40/BC40</f>
        <v>-0.42741135458629054</v>
      </c>
      <c r="FF40" s="597">
        <f>BE40-BD40</f>
        <v>-2.7324157664068959E-5</v>
      </c>
      <c r="FG40" s="598">
        <f>FF40/BD40</f>
        <v>-0.12474793581238712</v>
      </c>
      <c r="FH40" s="597">
        <f>BF40-BE40</f>
        <v>9.9794561277285229E-5</v>
      </c>
      <c r="FI40" s="598">
        <f>FH40/BE40</f>
        <v>0.52054744011018206</v>
      </c>
      <c r="FJ40" s="597">
        <f>BG40-BF40</f>
        <v>-1.7946099249660594E-6</v>
      </c>
      <c r="FK40" s="220">
        <f>FJ40/BF40</f>
        <v>-6.156353266035911E-3</v>
      </c>
      <c r="FL40" s="597">
        <f>BH40-BG40</f>
        <v>-6.509864701901636E-5</v>
      </c>
      <c r="FM40" s="598">
        <f>FL40/BG40</f>
        <v>-0.22470222051517036</v>
      </c>
      <c r="FN40" s="597">
        <f>BI40-BH40</f>
        <v>3.9699263868556752E-5</v>
      </c>
      <c r="FO40" s="598">
        <f>FN40/BH40</f>
        <v>0.17674588665447888</v>
      </c>
      <c r="FP40" s="597">
        <f>BL40-BI40</f>
        <v>8.2499412112869812E-4</v>
      </c>
      <c r="FQ40" s="598">
        <f>FP40/BI40</f>
        <v>3.1212965077803356</v>
      </c>
      <c r="FR40" s="365">
        <f>BM40-BL40</f>
        <v>-8.1204275614965918E-4</v>
      </c>
      <c r="FS40" s="374">
        <f>FR40/BL40</f>
        <v>-0.745468347609196</v>
      </c>
      <c r="FT40" s="365">
        <f>BN40-BM40</f>
        <v>3.6135647796631536E-4</v>
      </c>
      <c r="FU40" s="374">
        <f>FT40/BM40</f>
        <v>1.3032998921251351</v>
      </c>
      <c r="FV40" s="365">
        <f>BO40-BN40</f>
        <v>-4.2421096844984008E-4</v>
      </c>
      <c r="FW40" s="374">
        <f>FV40/BN40</f>
        <v>-0.66426278336655697</v>
      </c>
      <c r="FX40" s="365">
        <f>BP40-BO40</f>
        <v>-6.9683040876784369E-5</v>
      </c>
      <c r="FY40" s="374">
        <f>FX40/BO40</f>
        <v>-0.32500170264932232</v>
      </c>
      <c r="FZ40" s="365">
        <f>BQ40-BP40</f>
        <v>2.4745507411269465E-4</v>
      </c>
      <c r="GA40" s="374">
        <f>FZ40/BP40</f>
        <v>1.709827225033739</v>
      </c>
      <c r="GB40" s="365">
        <f>BR40-BQ40</f>
        <v>-2.5890959377574058E-4</v>
      </c>
      <c r="GC40" s="374">
        <f>GB40/BQ40</f>
        <v>-0.6601800648421291</v>
      </c>
      <c r="GD40" s="365">
        <f>BS40-BR40</f>
        <v>4.3058129049368995E-4</v>
      </c>
      <c r="GE40" s="374">
        <f>GD40/BR40</f>
        <v>3.2308780443059946</v>
      </c>
      <c r="GF40" s="365">
        <f>BT40-BS40</f>
        <v>7.6413536981388285E-4</v>
      </c>
      <c r="GG40" s="374">
        <f>GF40/BS40</f>
        <v>1.3552056561735548</v>
      </c>
      <c r="GH40" s="365">
        <f>BU40-BT40</f>
        <v>-1.1851169836838754E-3</v>
      </c>
      <c r="GI40" s="374">
        <f>GH40/BT40</f>
        <v>-0.89241587942518286</v>
      </c>
      <c r="GJ40" s="365">
        <f>BV40-BU40</f>
        <v>-9.2801922509996501E-5</v>
      </c>
      <c r="GK40" s="374">
        <f>GJ40/BU40</f>
        <v>-0.64955340926717497</v>
      </c>
      <c r="GL40" s="843">
        <f>BW40-BV40</f>
        <v>1.7282522811059374E-4</v>
      </c>
      <c r="GM40" s="374">
        <f>GL40/BV40</f>
        <v>3.4517806726435185</v>
      </c>
      <c r="GN40" s="365">
        <f>BZ40-BW40</f>
        <v>-6.1404727045242299E-5</v>
      </c>
      <c r="GO40" s="374">
        <f>GN40/BW40</f>
        <v>-0.27548889651475483</v>
      </c>
      <c r="GP40" s="365">
        <f>CA40-BZ40</f>
        <v>9.4326752760633738E-5</v>
      </c>
      <c r="GQ40" s="374">
        <f>GP40/BZ40</f>
        <v>0.58410662562612936</v>
      </c>
      <c r="GR40" s="365">
        <f>CB40-CA40</f>
        <v>-2.3749044399025437E-5</v>
      </c>
      <c r="GS40" s="374">
        <f>GR40/CA40</f>
        <v>-9.2836546752203278E-2</v>
      </c>
      <c r="GT40" s="365">
        <f>CC40-CB40</f>
        <v>-2.4984424638967818E-5</v>
      </c>
      <c r="GU40" s="374">
        <f>GT40/CB40</f>
        <v>-0.10766056267195222</v>
      </c>
      <c r="GV40" s="365">
        <f>CD40-CC40</f>
        <v>1.1623942333671257E-3</v>
      </c>
      <c r="GW40" s="374">
        <f>GV40/CC40</f>
        <v>5.6132017529298501</v>
      </c>
      <c r="GX40" s="365">
        <f>CE40-CD40</f>
        <v>-1.0019544957776227E-3</v>
      </c>
      <c r="GY40" s="374">
        <f>GX40/CD40</f>
        <v>-0.73163324526830964</v>
      </c>
      <c r="GZ40" s="365">
        <f>CF40-CE40</f>
        <v>-2.7785558960020929E-4</v>
      </c>
      <c r="HA40" s="374">
        <f>GZ40/CE40</f>
        <v>-0.75602447740664358</v>
      </c>
      <c r="HB40" s="365">
        <f>CG40-CF40</f>
        <v>2.1384168755132576E-4</v>
      </c>
      <c r="HC40" s="374">
        <f>HB40/CF40</f>
        <v>2.3848597003394536</v>
      </c>
      <c r="HD40" s="365">
        <f>CH40-CG40</f>
        <v>1.0329574626673411E-4</v>
      </c>
      <c r="HE40" s="374">
        <f>HD40/CG40</f>
        <v>0.3403393986648926</v>
      </c>
      <c r="HF40" s="365">
        <f>CI40-CH40</f>
        <v>-3.578069725763619E-5</v>
      </c>
      <c r="HG40" s="374">
        <f>HF40/CH40</f>
        <v>-8.7955662740005561E-2</v>
      </c>
      <c r="HH40" s="365">
        <f>CJ40-CI40</f>
        <v>-1.6905729572994852E-4</v>
      </c>
      <c r="HI40" s="374">
        <f>HH40/CI40</f>
        <v>-0.45565167631614378</v>
      </c>
      <c r="HJ40" s="365">
        <f>CK40-CJ40</f>
        <v>2.2553507969108171E-4</v>
      </c>
      <c r="HK40" s="374">
        <f>HJ40/CJ40</f>
        <v>1.1166993579104425</v>
      </c>
      <c r="HL40" s="365">
        <f>CN40-CK40</f>
        <v>1.1486704733494168E-5</v>
      </c>
      <c r="HM40" s="374">
        <f>HL40/CK40</f>
        <v>2.6869429437184067E-2</v>
      </c>
      <c r="HN40" s="365">
        <f>CO40-CN40</f>
        <v>-1.7322610612533851E-5</v>
      </c>
      <c r="HO40" s="374">
        <f>HN40/CN40</f>
        <v>-3.9460365643770472E-2</v>
      </c>
      <c r="HP40" s="365">
        <f>CP40-CO40</f>
        <v>-1.0000695759577506E-4</v>
      </c>
      <c r="HQ40" s="374">
        <f>HP40/CO40</f>
        <v>-0.23717160233417625</v>
      </c>
      <c r="HR40" s="365">
        <f>CQ40-CP40</f>
        <v>3.0829960968134994E-5</v>
      </c>
      <c r="HS40" s="374">
        <f>HR40/CP40</f>
        <v>9.5847015681178385E-2</v>
      </c>
      <c r="HT40" s="365">
        <f>CR40-CQ40</f>
        <v>-5.7398270371180748E-5</v>
      </c>
      <c r="HU40" s="374">
        <f>HT40/CQ40</f>
        <v>-0.16283752641755475</v>
      </c>
      <c r="HV40" s="365">
        <f>CS40-CR40</f>
        <v>1.2379476005961224E-4</v>
      </c>
      <c r="HW40" s="374">
        <f>HV40/CR40</f>
        <v>0.41951568289001395</v>
      </c>
      <c r="HX40" s="365">
        <f>CT40-CS40</f>
        <v>-3.2921810770330861E-4</v>
      </c>
      <c r="HY40" s="374">
        <f>HX40/CS40</f>
        <v>-0.78594011805040032</v>
      </c>
      <c r="HZ40" s="365">
        <f t="shared" si="1001"/>
        <v>7.7217680181618882E-4</v>
      </c>
      <c r="IA40" s="374">
        <f>HZ40/CT40</f>
        <v>8.6116666833095081</v>
      </c>
      <c r="IB40" s="365">
        <f t="shared" si="1002"/>
        <v>-7.101926989095921E-4</v>
      </c>
      <c r="IC40" s="374">
        <f>IB40/CU40</f>
        <v>-0.8240393736142072</v>
      </c>
      <c r="ID40" s="365">
        <f>CW40-CV40</f>
        <v>1.0896762267979609E-4</v>
      </c>
      <c r="IE40" s="374">
        <f>ID40/CV40</f>
        <v>0.71854461146420656</v>
      </c>
      <c r="IF40" s="365">
        <f>CX40-CW40</f>
        <v>1.338956556159472E-4</v>
      </c>
      <c r="IG40" s="374">
        <f>IF40/CW40</f>
        <v>0.51376194981308676</v>
      </c>
      <c r="IH40" s="365">
        <f>CY40-CX40</f>
        <v>-2.0945801849548451E-4</v>
      </c>
      <c r="II40" s="374">
        <f>IH40/CX40</f>
        <v>-0.53092705479661806</v>
      </c>
      <c r="IJ40" s="365">
        <f>DB40-CY40</f>
        <v>1.3904489844317335E-4</v>
      </c>
      <c r="IK40" s="374">
        <f>IJ40/CY40</f>
        <v>0.75136773232058818</v>
      </c>
      <c r="IL40" s="365">
        <f>DC40-DB40</f>
        <v>2.4623629673092623E-5</v>
      </c>
      <c r="IM40" s="374">
        <f>IL40/DB40</f>
        <v>7.5975262293647552E-2</v>
      </c>
      <c r="IN40" s="365">
        <f>DD40-DC40</f>
        <v>3.3154760316892265E-5</v>
      </c>
      <c r="IO40" s="374">
        <f>IN40/DD40</f>
        <v>8.6820064423736784E-2</v>
      </c>
      <c r="IP40" s="365">
        <f>DE40-DD40</f>
        <v>-5.0421243337499765E-5</v>
      </c>
      <c r="IQ40" s="374">
        <f>IP40/DD40</f>
        <v>-0.13203460236315673</v>
      </c>
      <c r="IR40" s="365">
        <f>DF40-DE40</f>
        <v>-9.5899901421640305E-5</v>
      </c>
      <c r="IS40" s="374">
        <f>IR40/DO40</f>
        <v>-0.30860282619609436</v>
      </c>
      <c r="IT40" s="365">
        <f>DG40-DF40</f>
        <v>2.3279093254857062E-5</v>
      </c>
      <c r="IU40" s="374">
        <f>IT40/DF40</f>
        <v>9.882536995834354E-2</v>
      </c>
      <c r="IV40" s="365">
        <f>DH40-DG40</f>
        <v>1.3220492295188167E-4</v>
      </c>
      <c r="IW40" s="374">
        <f>IV40/DG40</f>
        <v>0.51076524515004662</v>
      </c>
      <c r="IX40" s="365">
        <f>DI40-DH40</f>
        <v>-1.0515489742411396E-4</v>
      </c>
      <c r="IY40" s="374">
        <f>IX40/DH40</f>
        <v>-0.26890955216484508</v>
      </c>
      <c r="IZ40" s="365">
        <f>DJ40-DI40</f>
        <v>-9.8027601623013169E-5</v>
      </c>
      <c r="JA40" s="374">
        <f>IZ40/DI40</f>
        <v>-0.34288934732282883</v>
      </c>
      <c r="JB40" s="365">
        <f>DK40-DJ40</f>
        <v>2.6667131388749115E-4</v>
      </c>
      <c r="JC40" s="374">
        <f>JB40/DJ40</f>
        <v>1.4195261870379703</v>
      </c>
      <c r="JD40" s="365">
        <f>DL40-DK40</f>
        <v>-1.876073525866701E-4</v>
      </c>
      <c r="JE40" s="374">
        <f>JD40/DK40</f>
        <v>-0.412749576215859</v>
      </c>
      <c r="JF40" s="365">
        <f>DM40-DL40</f>
        <v>-4.6609378176456703E-6</v>
      </c>
      <c r="JG40" s="374">
        <f>JF40/DL40</f>
        <v>-1.7461709191919753E-2</v>
      </c>
      <c r="JH40" s="365">
        <f>DP40-DM40</f>
        <v>8.9060243279958534E-5</v>
      </c>
      <c r="JI40" s="374">
        <f>JH40/DM40</f>
        <v>0.33958448112039985</v>
      </c>
      <c r="JJ40" s="365">
        <f>DQ40-DP40</f>
        <v>1.7240514584446307E-5</v>
      </c>
      <c r="JK40" s="371">
        <f>JJ40/DP40</f>
        <v>4.9073165615241811E-2</v>
      </c>
      <c r="JL40" s="365">
        <f>DR40-DQ40</f>
        <v>4.0432768880442827E-4</v>
      </c>
      <c r="JM40" s="371">
        <f>JL40/DQ40</f>
        <v>1.0970377067824324</v>
      </c>
      <c r="JN40" s="365">
        <f>DS40-DR40</f>
        <v>-2.5804892588034188E-4</v>
      </c>
      <c r="JO40" s="371">
        <f>JN40/DR40</f>
        <v>-0.33387498994449361</v>
      </c>
      <c r="JP40" s="365">
        <f>DT40-DS40</f>
        <v>-7.1150414048049286E-5</v>
      </c>
      <c r="JQ40" s="371">
        <f>JP40/DS40</f>
        <v>-0.13819856203614073</v>
      </c>
      <c r="JR40" s="365">
        <f>DU40-DT40</f>
        <v>-1.5581658787216265E-5</v>
      </c>
      <c r="JS40" s="371">
        <f>JR40/DT40</f>
        <v>-3.5118225877515057E-2</v>
      </c>
      <c r="JT40" s="365">
        <f>DV40-DU40</f>
        <v>-1.0964371817004116E-4</v>
      </c>
      <c r="JU40" s="371">
        <f>JT40/DU40</f>
        <v>-0.25611117565002067</v>
      </c>
      <c r="JV40" s="365">
        <f>DW40-DV40</f>
        <v>-3.2038704869856189E-5</v>
      </c>
      <c r="JW40" s="371">
        <f>JV40/DV40</f>
        <v>-0.10060317630185459</v>
      </c>
      <c r="JX40" s="365">
        <f>DX40-DW40</f>
        <v>9.7387030891292936E-5</v>
      </c>
      <c r="JY40" s="371">
        <f>JX40/DW40</f>
        <v>0.34000594970747255</v>
      </c>
      <c r="JZ40" s="365">
        <f>DY40-DX40</f>
        <v>-2.2213950994761321E-4</v>
      </c>
      <c r="KA40" s="371">
        <f>JZ40/DX40</f>
        <v>-0.578767950864574</v>
      </c>
      <c r="KB40" s="365">
        <f>DZ40-DY40</f>
        <v>8.8163861160618228E-5</v>
      </c>
      <c r="KC40" s="371">
        <f>KB40/DY40</f>
        <v>0.54531552224371393</v>
      </c>
      <c r="KD40" s="365">
        <f>EA40-DZ40</f>
        <v>-4.9179044347071748E-5</v>
      </c>
      <c r="KE40" s="371">
        <f>KD40/DZ40</f>
        <v>-0.19684309105111814</v>
      </c>
      <c r="KF40" s="365">
        <f t="shared" si="1003"/>
        <v>3.9010444464301512E-5</v>
      </c>
      <c r="KG40" s="1115">
        <f t="shared" si="1004"/>
        <v>0.19441089061451444</v>
      </c>
      <c r="KH40" s="365">
        <f t="shared" si="1005"/>
        <v>-1.5166669364502505E-4</v>
      </c>
      <c r="KI40" s="371">
        <f t="shared" si="1006"/>
        <v>-0.6328141125645026</v>
      </c>
      <c r="KJ40" s="365">
        <f t="shared" si="1007"/>
        <v>2.8779505182462085E-4</v>
      </c>
      <c r="KK40" s="371">
        <f t="shared" si="1008"/>
        <v>3.2702675002562258</v>
      </c>
      <c r="KL40" s="365">
        <f t="shared" si="1009"/>
        <v>-5.1434607391612533E-5</v>
      </c>
      <c r="KM40" s="371">
        <f t="shared" si="1010"/>
        <v>-0.13686749026908096</v>
      </c>
      <c r="KN40" s="365">
        <f t="shared" si="1011"/>
        <v>-2.4392767815628532E-4</v>
      </c>
      <c r="KO40" s="371">
        <f t="shared" si="1012"/>
        <v>-0.75201842620460335</v>
      </c>
      <c r="KP40" s="365">
        <f t="shared" si="1013"/>
        <v>-8.0436286417528678E-5</v>
      </c>
      <c r="KQ40" s="371">
        <f t="shared" si="1014"/>
        <v>-1</v>
      </c>
      <c r="KR40" s="365">
        <f t="shared" si="1015"/>
        <v>0</v>
      </c>
      <c r="KS40" s="371" t="e">
        <f t="shared" si="1016"/>
        <v>#DIV/0!</v>
      </c>
      <c r="KT40" s="365">
        <f t="shared" si="1017"/>
        <v>0</v>
      </c>
      <c r="KU40" s="371" t="e">
        <f t="shared" si="1018"/>
        <v>#DIV/0!</v>
      </c>
      <c r="KV40" s="365">
        <f t="shared" si="1019"/>
        <v>0</v>
      </c>
      <c r="KW40" s="371" t="e">
        <f t="shared" si="1020"/>
        <v>#DIV/0!</v>
      </c>
      <c r="KX40" s="365">
        <f t="shared" si="1021"/>
        <v>0</v>
      </c>
      <c r="KY40" s="371" t="e">
        <f t="shared" si="1022"/>
        <v>#DIV/0!</v>
      </c>
      <c r="KZ40" s="365">
        <f t="shared" si="1023"/>
        <v>0</v>
      </c>
      <c r="LA40" s="371" t="e">
        <f t="shared" si="1024"/>
        <v>#DIV/0!</v>
      </c>
      <c r="LB40" s="365">
        <f t="shared" si="1025"/>
        <v>0</v>
      </c>
      <c r="LC40" s="371" t="e">
        <f t="shared" si="1026"/>
        <v>#DIV/0!</v>
      </c>
      <c r="LD40" s="566">
        <f>DT40</f>
        <v>4.4369151339141658E-4</v>
      </c>
      <c r="LE40" s="964">
        <f>EH40</f>
        <v>8.0436286417528678E-5</v>
      </c>
      <c r="LF40" s="597">
        <f>(LE40-LD40)*100</f>
        <v>-3.6325522697388792E-2</v>
      </c>
      <c r="LG40" s="220">
        <f>IF(ISERROR((LF40/LD40)/100),0,(LF40/LD40)/100)</f>
        <v>-0.81871123519423905</v>
      </c>
      <c r="LH40" s="612"/>
      <c r="LI40" s="612"/>
      <c r="LJ40" s="612"/>
      <c r="LK40" s="1" t="str">
        <f>E40</f>
        <v>Payrolls Processed Off-Cycle %</v>
      </c>
      <c r="LL40" s="264" t="e">
        <f>#REF!</f>
        <v>#REF!</v>
      </c>
      <c r="LM40" s="264" t="e">
        <f>#REF!</f>
        <v>#REF!</v>
      </c>
      <c r="LN40" s="264" t="e">
        <f>#REF!</f>
        <v>#REF!</v>
      </c>
      <c r="LO40" s="264" t="e">
        <f>#REF!</f>
        <v>#REF!</v>
      </c>
      <c r="LP40" s="264" t="e">
        <f>#REF!</f>
        <v>#REF!</v>
      </c>
      <c r="LQ40" s="264" t="e">
        <f>#REF!</f>
        <v>#REF!</v>
      </c>
      <c r="LR40" s="264" t="e">
        <f>#REF!</f>
        <v>#REF!</v>
      </c>
      <c r="LS40" s="264" t="e">
        <f>#REF!</f>
        <v>#REF!</v>
      </c>
      <c r="LT40" s="264" t="e">
        <f>#REF!</f>
        <v>#REF!</v>
      </c>
      <c r="LU40" s="264" t="e">
        <f>#REF!</f>
        <v>#REF!</v>
      </c>
      <c r="LV40" s="264" t="e">
        <f>#REF!</f>
        <v>#REF!</v>
      </c>
      <c r="LW40" s="265">
        <f t="shared" si="1027"/>
        <v>1.792934046921084E-4</v>
      </c>
      <c r="LX40" s="265">
        <f t="shared" si="1027"/>
        <v>1.4827005908561855E-4</v>
      </c>
      <c r="LY40" s="265">
        <f t="shared" si="1027"/>
        <v>1.8852679773767844E-4</v>
      </c>
      <c r="LZ40" s="265">
        <f t="shared" si="1027"/>
        <v>1.8839656579974342E-4</v>
      </c>
      <c r="MA40" s="265">
        <f t="shared" si="1027"/>
        <v>1.7969936296575829E-4</v>
      </c>
      <c r="MB40" s="265">
        <f t="shared" si="1027"/>
        <v>2.0700952243803215E-4</v>
      </c>
      <c r="MC40" s="265">
        <f t="shared" si="1027"/>
        <v>2.5220680958385876E-4</v>
      </c>
      <c r="MD40" s="265">
        <f t="shared" si="1027"/>
        <v>1.0565399824916231E-4</v>
      </c>
      <c r="ME40" s="265">
        <f t="shared" si="1027"/>
        <v>9.0135563888087689E-5</v>
      </c>
      <c r="MF40" s="265">
        <f t="shared" si="1027"/>
        <v>1.7068525638722196E-4</v>
      </c>
      <c r="MG40" s="265">
        <f t="shared" si="1027"/>
        <v>1.7920665215092783E-4</v>
      </c>
      <c r="MH40" s="265">
        <f t="shared" si="1027"/>
        <v>2.8460635383684943E-4</v>
      </c>
      <c r="MI40" s="265">
        <f t="shared" si="1028"/>
        <v>2.402156602816751E-4</v>
      </c>
      <c r="MJ40" s="265">
        <f t="shared" si="1028"/>
        <v>1.6437168921796432E-4</v>
      </c>
      <c r="MK40" s="265">
        <f t="shared" si="1028"/>
        <v>6.1418403844069511E-4</v>
      </c>
      <c r="ML40" s="265">
        <f t="shared" si="1028"/>
        <v>7.7721846164969133E-4</v>
      </c>
      <c r="MM40" s="265">
        <f t="shared" si="1028"/>
        <v>1.1805410510447789E-4</v>
      </c>
      <c r="MN40" s="265">
        <f t="shared" si="1028"/>
        <v>3.8253456473031315E-4</v>
      </c>
      <c r="MO40" s="265">
        <f t="shared" si="1028"/>
        <v>2.1903494824285298E-4</v>
      </c>
      <c r="MP40" s="265">
        <f t="shared" si="1028"/>
        <v>1.9171079057878402E-4</v>
      </c>
      <c r="MQ40" s="265">
        <f t="shared" si="1028"/>
        <v>2.9150535185606925E-4</v>
      </c>
      <c r="MR40" s="265">
        <f t="shared" si="1028"/>
        <v>2.8971074193110319E-4</v>
      </c>
      <c r="MS40" s="265">
        <f t="shared" si="1028"/>
        <v>2.2461209491208683E-4</v>
      </c>
      <c r="MT40" s="265">
        <f t="shared" si="1028"/>
        <v>2.6431135878064358E-4</v>
      </c>
      <c r="MU40" s="711">
        <f t="shared" si="1029"/>
        <v>1.0893054799093417E-3</v>
      </c>
      <c r="MV40" s="711">
        <f t="shared" si="1029"/>
        <v>2.7726272375968252E-4</v>
      </c>
      <c r="MW40" s="711">
        <f t="shared" si="1029"/>
        <v>6.3861920172599788E-4</v>
      </c>
      <c r="MX40" s="711">
        <f t="shared" si="1029"/>
        <v>2.144082332761578E-4</v>
      </c>
      <c r="MY40" s="711">
        <f t="shared" si="1029"/>
        <v>1.4472519239937343E-4</v>
      </c>
      <c r="MZ40" s="711">
        <f t="shared" si="1029"/>
        <v>3.9218026651206806E-4</v>
      </c>
      <c r="NA40" s="711">
        <f t="shared" si="1029"/>
        <v>1.3327067273632748E-4</v>
      </c>
      <c r="NB40" s="711">
        <f t="shared" si="1029"/>
        <v>5.6385196323001743E-4</v>
      </c>
      <c r="NC40" s="711">
        <f t="shared" si="1029"/>
        <v>1.3279873330439003E-3</v>
      </c>
      <c r="ND40" s="711">
        <f t="shared" si="1029"/>
        <v>1.4287034936002487E-4</v>
      </c>
      <c r="NE40" s="711">
        <f t="shared" si="1029"/>
        <v>5.0068426850028375E-5</v>
      </c>
      <c r="NF40" s="711">
        <f t="shared" si="1029"/>
        <v>2.2289365496062211E-4</v>
      </c>
      <c r="NG40" s="814">
        <f t="shared" si="1030"/>
        <v>1.6148892791537981E-4</v>
      </c>
      <c r="NH40" s="814">
        <f t="shared" si="1030"/>
        <v>2.5581568067601355E-4</v>
      </c>
      <c r="NI40" s="814">
        <f t="shared" si="1030"/>
        <v>2.3206663627698811E-4</v>
      </c>
      <c r="NJ40" s="814">
        <f t="shared" si="1030"/>
        <v>2.0708221163802029E-4</v>
      </c>
      <c r="NK40" s="814">
        <f t="shared" si="1030"/>
        <v>1.3694764450051459E-3</v>
      </c>
      <c r="NL40" s="814">
        <f t="shared" si="1030"/>
        <v>3.6752194922752329E-4</v>
      </c>
      <c r="NM40" s="814">
        <f t="shared" si="1030"/>
        <v>8.9666359627314004E-5</v>
      </c>
      <c r="NN40" s="814">
        <f t="shared" si="1030"/>
        <v>3.0350804717863976E-4</v>
      </c>
      <c r="NO40" s="814">
        <f t="shared" si="1030"/>
        <v>4.0680379344537387E-4</v>
      </c>
      <c r="NP40" s="814">
        <f t="shared" si="1030"/>
        <v>3.7102309618773768E-4</v>
      </c>
      <c r="NQ40" s="814">
        <f t="shared" si="1030"/>
        <v>2.0196580045778916E-4</v>
      </c>
      <c r="NR40" s="814">
        <f t="shared" si="1030"/>
        <v>4.2750088014887087E-4</v>
      </c>
      <c r="NS40" s="867">
        <f t="shared" si="1031"/>
        <v>4.3898758488236504E-4</v>
      </c>
      <c r="NT40" s="867">
        <f t="shared" si="1031"/>
        <v>4.2166497426983119E-4</v>
      </c>
      <c r="NU40" s="867">
        <f t="shared" si="1031"/>
        <v>3.2165801667405613E-4</v>
      </c>
      <c r="NV40" s="867">
        <f t="shared" si="1031"/>
        <v>3.5248797764219112E-4</v>
      </c>
      <c r="NW40" s="867">
        <f t="shared" si="1031"/>
        <v>2.9508970727101037E-4</v>
      </c>
      <c r="NX40" s="867">
        <f t="shared" si="1031"/>
        <v>4.1888446733062261E-4</v>
      </c>
      <c r="NY40" s="867">
        <f t="shared" si="1031"/>
        <v>8.9666359627314004E-5</v>
      </c>
      <c r="NZ40" s="867">
        <f t="shared" si="1031"/>
        <v>8.6184316144350282E-4</v>
      </c>
      <c r="OA40" s="867">
        <f t="shared" si="1031"/>
        <v>1.5165046253391072E-4</v>
      </c>
      <c r="OB40" s="867">
        <f t="shared" si="1031"/>
        <v>2.6061808521370681E-4</v>
      </c>
      <c r="OC40" s="867">
        <f t="shared" si="1031"/>
        <v>3.9451374082965401E-4</v>
      </c>
      <c r="OD40" s="867">
        <f t="shared" si="1031"/>
        <v>1.850557223341695E-4</v>
      </c>
      <c r="OE40" s="1054">
        <f t="shared" si="1032"/>
        <v>3.2410062077734285E-4</v>
      </c>
      <c r="OF40" s="1054">
        <f t="shared" si="1032"/>
        <v>3.4872425045043547E-4</v>
      </c>
      <c r="OG40" s="1054">
        <f t="shared" si="1032"/>
        <v>3.8187901076732774E-4</v>
      </c>
      <c r="OH40" s="1054">
        <f t="shared" si="1032"/>
        <v>3.3145776742982797E-4</v>
      </c>
      <c r="OI40" s="1054">
        <f t="shared" si="1032"/>
        <v>2.3555786600818767E-4</v>
      </c>
      <c r="OJ40" s="1054">
        <f t="shared" si="1032"/>
        <v>2.5883695926304473E-4</v>
      </c>
      <c r="OK40" s="1054">
        <f t="shared" si="1032"/>
        <v>3.910418822149264E-4</v>
      </c>
      <c r="OL40" s="1054">
        <f t="shared" si="1032"/>
        <v>2.8588698479081243E-4</v>
      </c>
      <c r="OM40" s="1054">
        <f t="shared" si="1032"/>
        <v>1.8785938316779927E-4</v>
      </c>
      <c r="ON40" s="1054">
        <f t="shared" si="1032"/>
        <v>4.5453069705529041E-4</v>
      </c>
      <c r="OO40" s="1054">
        <f t="shared" si="1032"/>
        <v>2.6692334446862031E-4</v>
      </c>
      <c r="OP40" s="1054">
        <f t="shared" si="1032"/>
        <v>2.6226240665097464E-4</v>
      </c>
      <c r="OQ40" s="1076">
        <f t="shared" si="1033"/>
        <v>3.5132264993093318E-4</v>
      </c>
      <c r="OR40" s="1076">
        <f t="shared" si="1033"/>
        <v>3.6856316451537948E-4</v>
      </c>
      <c r="OS40" s="1076">
        <f t="shared" si="1033"/>
        <v>7.7289085331980775E-4</v>
      </c>
      <c r="OT40" s="1076">
        <f t="shared" si="1033"/>
        <v>5.1484192743946587E-4</v>
      </c>
      <c r="OU40" s="1076">
        <f t="shared" si="1033"/>
        <v>4.4369151339141658E-4</v>
      </c>
      <c r="OV40" s="1076">
        <f t="shared" si="1033"/>
        <v>4.2810985460420032E-4</v>
      </c>
      <c r="OW40" s="1076">
        <f t="shared" si="1033"/>
        <v>3.1846613643415916E-4</v>
      </c>
      <c r="OX40" s="1076">
        <f t="shared" si="1033"/>
        <v>2.8642743156430297E-4</v>
      </c>
      <c r="OY40" s="1076">
        <f t="shared" si="1033"/>
        <v>3.8381446245559591E-4</v>
      </c>
      <c r="OZ40" s="1076">
        <f t="shared" si="1033"/>
        <v>1.616749525079827E-4</v>
      </c>
      <c r="PA40" s="1076">
        <f t="shared" si="1033"/>
        <v>2.4983881366860092E-4</v>
      </c>
      <c r="PB40" s="1076">
        <f t="shared" si="1033"/>
        <v>2.0065976932152917E-4</v>
      </c>
      <c r="PC40" s="1134">
        <f>ED40</f>
        <v>2.3967021378583069E-4</v>
      </c>
      <c r="PD40" s="1134">
        <f t="shared" si="1034"/>
        <v>8.8003520140805634E-5</v>
      </c>
      <c r="PE40" s="1134">
        <f t="shared" si="1034"/>
        <v>3.7579857196542651E-4</v>
      </c>
      <c r="PF40" s="1134">
        <f t="shared" si="1034"/>
        <v>3.2436396457381398E-4</v>
      </c>
      <c r="PG40" s="1134">
        <f t="shared" si="1034"/>
        <v>8.0436286417528678E-5</v>
      </c>
      <c r="PH40" s="1134">
        <f t="shared" si="1034"/>
        <v>0</v>
      </c>
      <c r="PI40" s="1134">
        <f t="shared" si="1034"/>
        <v>0</v>
      </c>
      <c r="PJ40" s="1134">
        <f t="shared" si="1034"/>
        <v>0</v>
      </c>
      <c r="PK40" s="1134">
        <f t="shared" si="1034"/>
        <v>0</v>
      </c>
      <c r="PL40" s="1134">
        <f t="shared" si="1034"/>
        <v>0</v>
      </c>
      <c r="PM40" s="1134">
        <f t="shared" si="1034"/>
        <v>0</v>
      </c>
      <c r="PN40" s="1134">
        <f t="shared" si="1034"/>
        <v>0</v>
      </c>
    </row>
    <row r="41" spans="1:430" ht="15.75" customHeight="1" x14ac:dyDescent="0.25">
      <c r="A41" s="677">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8"/>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102"/>
      <c r="ES41" s="367"/>
      <c r="ET41" s="102"/>
      <c r="EU41" s="367"/>
      <c r="EV41" s="102"/>
      <c r="EW41" s="367"/>
      <c r="EX41" s="102"/>
      <c r="EY41" s="367"/>
      <c r="EZ41" s="102"/>
      <c r="FA41" s="367"/>
      <c r="FB41" s="102"/>
      <c r="FC41" s="367"/>
      <c r="FD41" s="102"/>
      <c r="FE41" s="367"/>
      <c r="FF41" s="102"/>
      <c r="FG41" s="367"/>
      <c r="FH41" s="102"/>
      <c r="FI41" s="367"/>
      <c r="FJ41" s="102"/>
      <c r="FK41" s="100"/>
      <c r="FL41" s="102"/>
      <c r="FM41" s="367"/>
      <c r="FN41" s="102"/>
      <c r="FO41" s="367"/>
      <c r="FP41" s="102"/>
      <c r="FQ41" s="367"/>
      <c r="FR41" s="296"/>
      <c r="FS41" s="370"/>
      <c r="FT41" s="296"/>
      <c r="FU41" s="370"/>
      <c r="FV41" s="296"/>
      <c r="FW41" s="370"/>
      <c r="FX41" s="296"/>
      <c r="FY41" s="370"/>
      <c r="FZ41" s="296"/>
      <c r="GA41" s="370"/>
      <c r="GB41" s="296"/>
      <c r="GC41" s="370"/>
      <c r="GD41" s="296"/>
      <c r="GE41" s="370"/>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f t="shared" si="1001"/>
        <v>0</v>
      </c>
      <c r="IA41" s="370"/>
      <c r="IB41" s="296">
        <f t="shared" si="1002"/>
        <v>0</v>
      </c>
      <c r="IC41" s="370"/>
      <c r="ID41" s="296"/>
      <c r="IE41" s="370"/>
      <c r="IF41" s="296"/>
      <c r="IG41" s="370"/>
      <c r="IH41" s="296"/>
      <c r="II41" s="370"/>
      <c r="IJ41" s="296"/>
      <c r="IK41" s="370"/>
      <c r="IL41" s="296"/>
      <c r="IM41" s="370"/>
      <c r="IN41" s="296"/>
      <c r="IO41" s="370"/>
      <c r="IP41" s="296"/>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5"/>
      <c r="KH41" s="296"/>
      <c r="KI41" s="370"/>
      <c r="KJ41" s="296"/>
      <c r="KK41" s="370"/>
      <c r="KL41" s="296"/>
      <c r="KM41" s="370"/>
      <c r="KN41" s="296"/>
      <c r="KO41" s="370"/>
      <c r="KP41" s="296"/>
      <c r="KQ41" s="370"/>
      <c r="KR41" s="296"/>
      <c r="KS41" s="370"/>
      <c r="KT41" s="296"/>
      <c r="KU41" s="370"/>
      <c r="KV41" s="296"/>
      <c r="KW41" s="370"/>
      <c r="KX41" s="296"/>
      <c r="KY41" s="370"/>
      <c r="KZ41" s="296"/>
      <c r="LA41" s="370"/>
      <c r="LB41" s="296"/>
      <c r="LC41" s="370"/>
      <c r="LD41" s="23"/>
      <c r="LE41" s="958"/>
      <c r="LF41" s="102"/>
      <c r="LG41" s="100"/>
      <c r="LH41" s="614"/>
      <c r="LI41" s="614"/>
      <c r="LJ41" s="614"/>
      <c r="NS41" s="862"/>
      <c r="NT41" s="862"/>
      <c r="NU41" s="862"/>
      <c r="NV41" s="862"/>
      <c r="NW41" s="862"/>
      <c r="NX41" s="862"/>
      <c r="NY41" s="862"/>
      <c r="NZ41" s="862"/>
      <c r="OA41" s="862"/>
      <c r="OB41" s="862"/>
      <c r="OC41" s="862"/>
      <c r="OD41" s="862"/>
      <c r="OE41" s="1049"/>
      <c r="OF41" s="1049"/>
      <c r="OG41" s="1049"/>
      <c r="OH41" s="1049"/>
      <c r="OI41" s="1049"/>
      <c r="OJ41" s="1049"/>
      <c r="OK41" s="1049"/>
      <c r="OL41" s="1049"/>
      <c r="OM41" s="1049"/>
      <c r="ON41" s="1049"/>
      <c r="OO41" s="1049"/>
      <c r="OP41" s="1049"/>
      <c r="OQ41" s="1071"/>
      <c r="OR41" s="1071"/>
      <c r="OS41" s="1071"/>
      <c r="OT41" s="1071"/>
      <c r="OU41" s="1071"/>
      <c r="OV41" s="1071"/>
      <c r="OW41" s="1071"/>
      <c r="OX41" s="1071"/>
      <c r="OY41" s="1071"/>
      <c r="OZ41" s="1071"/>
      <c r="PA41" s="1071"/>
      <c r="PB41" s="1071"/>
      <c r="PC41" s="1129"/>
      <c r="PD41" s="1129"/>
      <c r="PE41" s="1129"/>
      <c r="PF41" s="1129"/>
      <c r="PG41" s="1129"/>
      <c r="PH41" s="1129"/>
      <c r="PI41" s="1129"/>
      <c r="PJ41" s="1129"/>
      <c r="PK41" s="1129"/>
      <c r="PL41" s="1129"/>
      <c r="PM41" s="1129"/>
      <c r="PN41" s="1129"/>
    </row>
    <row r="42" spans="1:430" x14ac:dyDescent="0.25">
      <c r="A42" s="677"/>
      <c r="B42" s="50">
        <v>6.1</v>
      </c>
      <c r="C42" s="50"/>
      <c r="D42" s="50"/>
      <c r="E42" s="1190" t="s">
        <v>15</v>
      </c>
      <c r="F42" s="1190"/>
      <c r="G42" s="1191"/>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c r="EJ42" s="194"/>
      <c r="EK42" s="62"/>
      <c r="EL42" s="194"/>
      <c r="EM42" s="62"/>
      <c r="EN42" s="194"/>
      <c r="EO42" s="62"/>
      <c r="EP42" s="120" t="s">
        <v>29</v>
      </c>
      <c r="EQ42" s="137">
        <f>SUM(ED42:EO42)/$EP$4</f>
        <v>96.2</v>
      </c>
      <c r="ER42" s="102">
        <f>AX42-AU42</f>
        <v>-0.3922826086956519</v>
      </c>
      <c r="ES42" s="367">
        <f>ER42/AU42</f>
        <v>-3.7264425638420433E-3</v>
      </c>
      <c r="ET42" s="102">
        <f>AY42-AX42</f>
        <v>0.132282608695661</v>
      </c>
      <c r="EU42" s="367">
        <f>ET42/AX42</f>
        <v>1.2613032776267197E-3</v>
      </c>
      <c r="EV42" s="102">
        <f>AZ42-AY42</f>
        <v>-0.5</v>
      </c>
      <c r="EW42" s="367">
        <f>EV42/AY42</f>
        <v>-4.7614512903532994E-3</v>
      </c>
      <c r="EX42" s="102">
        <f>BA42-AZ42</f>
        <v>-3.8279347826086934</v>
      </c>
      <c r="EY42" s="367">
        <f>EX42/AZ42</f>
        <v>-3.6627449838376167E-2</v>
      </c>
      <c r="EZ42" s="102">
        <f>BB42-BA42</f>
        <v>1.6979347826086837</v>
      </c>
      <c r="FA42" s="367">
        <f>EZ42/BA42</f>
        <v>1.6864322150549123E-2</v>
      </c>
      <c r="FB42" s="102">
        <f>BC42-BB42</f>
        <v>2.2199999999999989</v>
      </c>
      <c r="FC42" s="367">
        <f>FB42/BB42</f>
        <v>2.1683922641140836E-2</v>
      </c>
      <c r="FD42" s="102">
        <f>BD42-BC42</f>
        <v>0.85380434782609882</v>
      </c>
      <c r="FE42" s="367">
        <f>FD42/BC42</f>
        <v>8.1625654667887085E-3</v>
      </c>
      <c r="FF42" s="102">
        <f>BE42-BD42</f>
        <v>-1.5006793478260931</v>
      </c>
      <c r="FG42" s="367">
        <f>FF42/BD42</f>
        <v>-1.4230680031953056E-2</v>
      </c>
      <c r="FH42" s="102">
        <f>BF42-BE42</f>
        <v>3.6897321428571388</v>
      </c>
      <c r="FI42" s="367">
        <f>FH42/BE42</f>
        <v>3.5494191664340431E-2</v>
      </c>
      <c r="FJ42" s="102">
        <f>BG42-BF42</f>
        <v>-3.7934253246753258</v>
      </c>
      <c r="FK42" s="100">
        <f>FJ42/BF42</f>
        <v>-3.5240845750135745E-2</v>
      </c>
      <c r="FL42" s="102">
        <f>BH42-BG42</f>
        <v>-0.79545454545453254</v>
      </c>
      <c r="FM42" s="367">
        <f>FL42/BG42</f>
        <v>-7.6596908767609211E-3</v>
      </c>
      <c r="FN42" s="102">
        <f>BI42-BH42</f>
        <v>-5.0539772727272805</v>
      </c>
      <c r="FO42" s="367">
        <f>FN42/BH42</f>
        <v>-4.904203997243288E-2</v>
      </c>
      <c r="FP42" s="102">
        <f>BL42-BI42</f>
        <v>0</v>
      </c>
      <c r="FQ42" s="367">
        <f>FP42/BI42</f>
        <v>0</v>
      </c>
      <c r="FR42" s="296">
        <f>BM42-BL42</f>
        <v>0</v>
      </c>
      <c r="FS42" s="370">
        <f>FR42/BL42</f>
        <v>0</v>
      </c>
      <c r="FT42" s="296">
        <f>BN42-BM42</f>
        <v>1</v>
      </c>
      <c r="FU42" s="370">
        <f>FT42/BM42</f>
        <v>1.020408163265306E-2</v>
      </c>
      <c r="FV42" s="296">
        <f>BO42-BN42</f>
        <v>0</v>
      </c>
      <c r="FW42" s="370">
        <f>FV42/BN42</f>
        <v>0</v>
      </c>
      <c r="FX42" s="296">
        <f>BP42-BO42</f>
        <v>0</v>
      </c>
      <c r="FY42" s="370">
        <f>FX42/BO42</f>
        <v>0</v>
      </c>
      <c r="FZ42" s="296">
        <f>BQ42-BP42</f>
        <v>-1</v>
      </c>
      <c r="GA42" s="370">
        <f>FZ42/BP42</f>
        <v>-1.0101010101010102E-2</v>
      </c>
      <c r="GB42" s="296">
        <f>BR42-BQ42</f>
        <v>0</v>
      </c>
      <c r="GC42" s="370">
        <f>GB42/BQ42</f>
        <v>0</v>
      </c>
      <c r="GD42" s="296">
        <f>BS42-BR42</f>
        <v>2</v>
      </c>
      <c r="GE42" s="370">
        <f>GD42/BR42</f>
        <v>2.0408163265306121E-2</v>
      </c>
      <c r="GF42" s="296">
        <f>BT42-BS42</f>
        <v>-1</v>
      </c>
      <c r="GG42" s="370">
        <f>GF42/BS42</f>
        <v>-0.01</v>
      </c>
      <c r="GH42" s="296">
        <f>BU42-BT42</f>
        <v>1</v>
      </c>
      <c r="GI42" s="370">
        <f>GH42/BT42</f>
        <v>1.0101010101010102E-2</v>
      </c>
      <c r="GJ42" s="296">
        <f>BV42-BU42</f>
        <v>-1</v>
      </c>
      <c r="GK42" s="370">
        <f>GJ42/BU42</f>
        <v>-0.01</v>
      </c>
      <c r="GL42" s="296">
        <f>BW42-BV42</f>
        <v>2</v>
      </c>
      <c r="GM42" s="370">
        <f>GL42/BV42</f>
        <v>2.0202020202020204E-2</v>
      </c>
      <c r="GN42" s="296">
        <f>BZ42-BW42</f>
        <v>-1</v>
      </c>
      <c r="GO42" s="370">
        <f>GN42/BW42</f>
        <v>-9.9009900990099011E-3</v>
      </c>
      <c r="GP42" s="296">
        <f>CA42-BZ42</f>
        <v>-1</v>
      </c>
      <c r="GQ42" s="370">
        <f>GP42/BZ42</f>
        <v>-0.01</v>
      </c>
      <c r="GR42" s="296">
        <f>CB42-CA42</f>
        <v>8</v>
      </c>
      <c r="GS42" s="370">
        <f>GR42/CA42</f>
        <v>8.0808080808080815E-2</v>
      </c>
      <c r="GT42" s="296">
        <f>CC42-CB42</f>
        <v>-1</v>
      </c>
      <c r="GU42" s="370">
        <f>GT42/CB42</f>
        <v>-9.3457943925233638E-3</v>
      </c>
      <c r="GV42" s="296">
        <f>CD42-CC42</f>
        <v>-1</v>
      </c>
      <c r="GW42" s="370">
        <f>GV42/CC42</f>
        <v>-9.433962264150943E-3</v>
      </c>
      <c r="GX42" s="296">
        <f>CE42-CD42</f>
        <v>1</v>
      </c>
      <c r="GY42" s="370">
        <f>GX42/CD42</f>
        <v>9.5238095238095247E-3</v>
      </c>
      <c r="GZ42" s="296">
        <f>CF42-CE42</f>
        <v>4</v>
      </c>
      <c r="HA42" s="370">
        <f>GZ42/CE42</f>
        <v>3.7735849056603772E-2</v>
      </c>
      <c r="HB42" s="296">
        <f>CG42-CF42</f>
        <v>-1</v>
      </c>
      <c r="HC42" s="370">
        <f>HB42/CF42</f>
        <v>-9.0909090909090905E-3</v>
      </c>
      <c r="HD42" s="296">
        <f>CH42-CG42</f>
        <v>0</v>
      </c>
      <c r="HE42" s="370">
        <f>HD42/CG42</f>
        <v>0</v>
      </c>
      <c r="HF42" s="296">
        <f>CI42-CH42</f>
        <v>-6</v>
      </c>
      <c r="HG42" s="370">
        <f>HF42/CH42</f>
        <v>-5.5045871559633031E-2</v>
      </c>
      <c r="HH42" s="296">
        <f>CJ42-CI42</f>
        <v>0</v>
      </c>
      <c r="HI42" s="370">
        <f>HH42/CI42</f>
        <v>0</v>
      </c>
      <c r="HJ42" s="296">
        <f>CK42-CJ42</f>
        <v>1</v>
      </c>
      <c r="HK42" s="370">
        <f>HJ42/CJ42</f>
        <v>9.7087378640776691E-3</v>
      </c>
      <c r="HL42" s="296">
        <f>CN42-CK42</f>
        <v>-7</v>
      </c>
      <c r="HM42" s="370">
        <f>HL42/CK42</f>
        <v>-6.7307692307692304E-2</v>
      </c>
      <c r="HN42" s="296">
        <f>CO42-CN42</f>
        <v>0</v>
      </c>
      <c r="HO42" s="370">
        <f>HN42/CN42</f>
        <v>0</v>
      </c>
      <c r="HP42" s="296">
        <f>CP42-CO42</f>
        <v>-1</v>
      </c>
      <c r="HQ42" s="370">
        <f>HP42/CO42</f>
        <v>-1.0309278350515464E-2</v>
      </c>
      <c r="HR42" s="296">
        <f>CQ42-CP42</f>
        <v>2</v>
      </c>
      <c r="HS42" s="370">
        <f>HR42/CP42</f>
        <v>2.0833333333333332E-2</v>
      </c>
      <c r="HT42" s="296">
        <f>CR42-CQ42</f>
        <v>0</v>
      </c>
      <c r="HU42" s="370">
        <f>HT42/CQ42</f>
        <v>0</v>
      </c>
      <c r="HV42" s="296">
        <f>CS42-CR42</f>
        <v>-1</v>
      </c>
      <c r="HW42" s="370">
        <f>HV42/CR42</f>
        <v>-1.020408163265306E-2</v>
      </c>
      <c r="HX42" s="296">
        <f>CT42-CS42</f>
        <v>-1</v>
      </c>
      <c r="HY42" s="370">
        <f>HX42/CS42</f>
        <v>-1.0309278350515464E-2</v>
      </c>
      <c r="HZ42" s="296">
        <f t="shared" si="1001"/>
        <v>2</v>
      </c>
      <c r="IA42" s="370">
        <f>HZ42/CT42</f>
        <v>2.0833333333333332E-2</v>
      </c>
      <c r="IB42" s="296">
        <f t="shared" si="1002"/>
        <v>1</v>
      </c>
      <c r="IC42" s="370">
        <f>IB42/CU42</f>
        <v>1.020408163265306E-2</v>
      </c>
      <c r="ID42" s="296">
        <f>CW42-CV42</f>
        <v>-1</v>
      </c>
      <c r="IE42" s="370">
        <f>ID42/CV42</f>
        <v>-1.0101010101010102E-2</v>
      </c>
      <c r="IF42" s="296">
        <f>CX42-CW42</f>
        <v>-2</v>
      </c>
      <c r="IG42" s="370">
        <f>IF42/CW42</f>
        <v>-2.0408163265306121E-2</v>
      </c>
      <c r="IH42" s="296">
        <f>CY42-CX42</f>
        <v>3</v>
      </c>
      <c r="II42" s="370">
        <f>IH42/CX42</f>
        <v>3.125E-2</v>
      </c>
      <c r="IJ42" s="296">
        <f>DB42-CY42</f>
        <v>-1</v>
      </c>
      <c r="IK42" s="370">
        <f>IJ42/CY42</f>
        <v>-1.0101010101010102E-2</v>
      </c>
      <c r="IL42" s="296">
        <f>DC42-DB42</f>
        <v>-4</v>
      </c>
      <c r="IM42" s="370">
        <f>IL42/DB42</f>
        <v>-4.0816326530612242E-2</v>
      </c>
      <c r="IN42" s="296">
        <f>DD42-DC42</f>
        <v>0</v>
      </c>
      <c r="IO42" s="370">
        <f>IN42/DD42</f>
        <v>0</v>
      </c>
      <c r="IP42" s="296">
        <f>DE42-DD42</f>
        <v>-1</v>
      </c>
      <c r="IQ42" s="370">
        <f>IP42/DD42</f>
        <v>-1.0638297872340425E-2</v>
      </c>
      <c r="IR42" s="296">
        <f>DF42-DE42</f>
        <v>0</v>
      </c>
      <c r="IS42" s="370">
        <f>IR42/DO42</f>
        <v>0</v>
      </c>
      <c r="IT42" s="296">
        <f>DG42-DF42</f>
        <v>3</v>
      </c>
      <c r="IU42" s="370">
        <f>IT42/DF42</f>
        <v>3.2258064516129031E-2</v>
      </c>
      <c r="IV42" s="296">
        <f>DH42-DG42</f>
        <v>0</v>
      </c>
      <c r="IW42" s="370">
        <f>IV42/DG42</f>
        <v>0</v>
      </c>
      <c r="IX42" s="296">
        <f>DI42-DH42</f>
        <v>-3</v>
      </c>
      <c r="IY42" s="370">
        <f>IX42/DH42</f>
        <v>-3.125E-2</v>
      </c>
      <c r="IZ42" s="296">
        <f>DJ42-DI42</f>
        <v>1</v>
      </c>
      <c r="JA42" s="370">
        <f>IZ42/DI42</f>
        <v>1.0752688172043012E-2</v>
      </c>
      <c r="JB42" s="296">
        <f>DK42-DJ42</f>
        <v>0</v>
      </c>
      <c r="JC42" s="370">
        <f>JB42/DJ42</f>
        <v>0</v>
      </c>
      <c r="JD42" s="296">
        <f>DL42-DK42</f>
        <v>5</v>
      </c>
      <c r="JE42" s="370">
        <f>JD42/DK42</f>
        <v>5.3191489361702128E-2</v>
      </c>
      <c r="JF42" s="296">
        <f>DM42-DL42</f>
        <v>0</v>
      </c>
      <c r="JG42" s="370">
        <f>JF42/DL42</f>
        <v>0</v>
      </c>
      <c r="JH42" s="296">
        <f>DP42-DM42</f>
        <v>-1</v>
      </c>
      <c r="JI42" s="370">
        <f>JH42/DM42</f>
        <v>-1.0101010101010102E-2</v>
      </c>
      <c r="JJ42" s="296">
        <f>DQ42-DP42</f>
        <v>0</v>
      </c>
      <c r="JK42" s="370">
        <f>JJ42/DP42</f>
        <v>0</v>
      </c>
      <c r="JL42" s="296">
        <f>DR42-DQ42</f>
        <v>-1</v>
      </c>
      <c r="JM42" s="370">
        <f>JL42/DQ42</f>
        <v>-1.020408163265306E-2</v>
      </c>
      <c r="JN42" s="296">
        <f>DS42-DR42</f>
        <v>-3</v>
      </c>
      <c r="JO42" s="370">
        <f>JN42/DR42</f>
        <v>-3.0927835051546393E-2</v>
      </c>
      <c r="JP42" s="296">
        <f>DT42-DS42</f>
        <v>-1</v>
      </c>
      <c r="JQ42" s="370">
        <f>JP42/DS42</f>
        <v>-1.0638297872340425E-2</v>
      </c>
      <c r="JR42" s="296">
        <f>DU42-DT42</f>
        <v>2</v>
      </c>
      <c r="JS42" s="370">
        <f>JR42/DT42</f>
        <v>2.1505376344086023E-2</v>
      </c>
      <c r="JT42" s="296">
        <f>DV42-DU42</f>
        <v>1</v>
      </c>
      <c r="JU42" s="370">
        <f>JT42/DU42</f>
        <v>1.0526315789473684E-2</v>
      </c>
      <c r="JV42" s="296">
        <f>DW42-DV42</f>
        <v>-2</v>
      </c>
      <c r="JW42" s="370">
        <f>JV42/DV42</f>
        <v>-2.0833333333333332E-2</v>
      </c>
      <c r="JX42" s="296">
        <f>DX42-DW42</f>
        <v>2</v>
      </c>
      <c r="JY42" s="370">
        <f>JX42/DW42</f>
        <v>2.1276595744680851E-2</v>
      </c>
      <c r="JZ42" s="296">
        <f>DY42-DX42</f>
        <v>1</v>
      </c>
      <c r="KA42" s="370">
        <f>JZ42/DX42</f>
        <v>1.0416666666666666E-2</v>
      </c>
      <c r="KB42" s="296">
        <f>DZ42-DY42</f>
        <v>0</v>
      </c>
      <c r="KC42" s="370">
        <f>KB42/DY42</f>
        <v>0</v>
      </c>
      <c r="KD42" s="296">
        <f>EA42-DZ42</f>
        <v>0</v>
      </c>
      <c r="KE42" s="370">
        <f>KD42/DZ42</f>
        <v>0</v>
      </c>
      <c r="KF42" s="296">
        <f t="shared" ref="KF42:KF43" si="1116">ED42-EA42</f>
        <v>-2</v>
      </c>
      <c r="KG42" s="375">
        <f t="shared" ref="KG42:KG43" si="1117">KF42/EA42</f>
        <v>-2.0618556701030927E-2</v>
      </c>
      <c r="KH42" s="296">
        <f t="shared" ref="KH42:KH43" si="1118">EE42-ED42</f>
        <v>2</v>
      </c>
      <c r="KI42" s="370">
        <f t="shared" ref="KI42:KI43" si="1119">KH42/ED42</f>
        <v>2.1052631578947368E-2</v>
      </c>
      <c r="KJ42" s="296">
        <f t="shared" ref="KJ42:KJ43" si="1120">EF42-EE42</f>
        <v>1</v>
      </c>
      <c r="KK42" s="370">
        <f t="shared" ref="KK42:KK43" si="1121">KJ42/EE42</f>
        <v>1.0309278350515464E-2</v>
      </c>
      <c r="KL42" s="296">
        <f t="shared" ref="KL42:KL43" si="1122">EG42-EF42</f>
        <v>-2</v>
      </c>
      <c r="KM42" s="370">
        <f t="shared" ref="KM42:KM43" si="1123">KL42/EF42</f>
        <v>-2.0408163265306121E-2</v>
      </c>
      <c r="KN42" s="296">
        <f t="shared" ref="KN42:KN43" si="1124">EH42-EG42</f>
        <v>-1</v>
      </c>
      <c r="KO42" s="370">
        <f t="shared" ref="KO42:KO43" si="1125">KN42/EG42</f>
        <v>-1.0416666666666666E-2</v>
      </c>
      <c r="KP42" s="296">
        <f t="shared" ref="KP42:KP43" si="1126">EI42-EH42</f>
        <v>-95</v>
      </c>
      <c r="KQ42" s="370">
        <f t="shared" ref="KQ42:KQ43" si="1127">KP42/EH42</f>
        <v>-1</v>
      </c>
      <c r="KR42" s="296">
        <f t="shared" ref="KR42:KR43" si="1128">EJ42-EI42</f>
        <v>0</v>
      </c>
      <c r="KS42" s="370" t="e">
        <f t="shared" ref="KS42:KS43" si="1129">KR42/EI42</f>
        <v>#DIV/0!</v>
      </c>
      <c r="KT42" s="296">
        <f t="shared" ref="KT42:KT43" si="1130">EK42-EJ42</f>
        <v>0</v>
      </c>
      <c r="KU42" s="370" t="e">
        <f t="shared" ref="KU42:KU43" si="1131">KT42/EJ42</f>
        <v>#DIV/0!</v>
      </c>
      <c r="KV42" s="296">
        <f t="shared" ref="KV42:KV43" si="1132">EL42-EK42</f>
        <v>0</v>
      </c>
      <c r="KW42" s="370" t="e">
        <f t="shared" ref="KW42:KW43" si="1133">KV42/EK42</f>
        <v>#DIV/0!</v>
      </c>
      <c r="KX42" s="296">
        <f t="shared" ref="KX42:KX43" si="1134">EM42-EL42</f>
        <v>0</v>
      </c>
      <c r="KY42" s="370" t="e">
        <f t="shared" ref="KY42:KY43" si="1135">KX42/EL42</f>
        <v>#DIV/0!</v>
      </c>
      <c r="KZ42" s="296">
        <f t="shared" ref="KZ42:KZ43" si="1136">EN42-EM42</f>
        <v>0</v>
      </c>
      <c r="LA42" s="370" t="e">
        <f t="shared" ref="LA42:LA43" si="1137">KZ42/EM42</f>
        <v>#DIV/0!</v>
      </c>
      <c r="LB42" s="296">
        <f t="shared" ref="LB42:LB43" si="1138">EO42-EN42</f>
        <v>0</v>
      </c>
      <c r="LC42" s="370" t="e">
        <f t="shared" ref="LC42:LC43" si="1139">LB42/EN42</f>
        <v>#DIV/0!</v>
      </c>
      <c r="LD42" s="194">
        <f>DT42</f>
        <v>93</v>
      </c>
      <c r="LE42" s="965">
        <f>EH42</f>
        <v>95</v>
      </c>
      <c r="LF42" s="102">
        <f>LE42-LD42</f>
        <v>2</v>
      </c>
      <c r="LG42" s="100">
        <f>IF(ISERROR(LF42/LD42),0,LF42/LD42)</f>
        <v>2.1505376344086023E-2</v>
      </c>
      <c r="LH42" s="614"/>
      <c r="LI42" s="614"/>
      <c r="LJ42" s="614"/>
      <c r="LK42" t="str">
        <f>E42</f>
        <v>Total Number ERP Employees</v>
      </c>
      <c r="LL42" s="242" t="e">
        <f>#REF!</f>
        <v>#REF!</v>
      </c>
      <c r="LM42" s="242" t="e">
        <f>#REF!</f>
        <v>#REF!</v>
      </c>
      <c r="LN42" s="242" t="e">
        <f>#REF!</f>
        <v>#REF!</v>
      </c>
      <c r="LO42" s="242" t="e">
        <f>#REF!</f>
        <v>#REF!</v>
      </c>
      <c r="LP42" s="242" t="e">
        <f>#REF!</f>
        <v>#REF!</v>
      </c>
      <c r="LQ42" s="242" t="e">
        <f>#REF!</f>
        <v>#REF!</v>
      </c>
      <c r="LR42" s="242" t="e">
        <f>#REF!</f>
        <v>#REF!</v>
      </c>
      <c r="LS42" s="242" t="e">
        <f>#REF!</f>
        <v>#REF!</v>
      </c>
      <c r="LT42" s="242" t="e">
        <f>#REF!</f>
        <v>#REF!</v>
      </c>
      <c r="LU42" s="242" t="e">
        <f>#REF!</f>
        <v>#REF!</v>
      </c>
      <c r="LV42" s="242" t="e">
        <f>#REF!</f>
        <v>#REF!</v>
      </c>
      <c r="LW42" s="243">
        <f t="shared" ref="LW42:MH43" si="1140">AJ42</f>
        <v>104.68</v>
      </c>
      <c r="LX42" s="243">
        <f t="shared" si="1140"/>
        <v>102.35</v>
      </c>
      <c r="LY42" s="243">
        <f t="shared" si="1140"/>
        <v>103.07</v>
      </c>
      <c r="LZ42" s="243">
        <f t="shared" si="1140"/>
        <v>105.07</v>
      </c>
      <c r="MA42" s="243">
        <f t="shared" si="1140"/>
        <v>105.56</v>
      </c>
      <c r="MB42" s="243">
        <f t="shared" si="1140"/>
        <v>104.53</v>
      </c>
      <c r="MC42" s="243">
        <f t="shared" si="1140"/>
        <v>107.68</v>
      </c>
      <c r="MD42" s="243">
        <f t="shared" si="1140"/>
        <v>107.99</v>
      </c>
      <c r="ME42" s="243">
        <f t="shared" si="1140"/>
        <v>111.2</v>
      </c>
      <c r="MF42" s="243">
        <f t="shared" si="1140"/>
        <v>105.78</v>
      </c>
      <c r="MG42" s="243">
        <f t="shared" si="1140"/>
        <v>108.12</v>
      </c>
      <c r="MH42" s="243">
        <f t="shared" si="1140"/>
        <v>105.27</v>
      </c>
      <c r="MI42" s="243">
        <f t="shared" ref="MI42:MT43" si="1141">AX42</f>
        <v>104.87771739130434</v>
      </c>
      <c r="MJ42" s="243">
        <f t="shared" si="1141"/>
        <v>105.01</v>
      </c>
      <c r="MK42" s="243">
        <f t="shared" si="1141"/>
        <v>104.51</v>
      </c>
      <c r="ML42" s="243">
        <f t="shared" si="1141"/>
        <v>100.68206521739131</v>
      </c>
      <c r="MM42" s="243">
        <f t="shared" si="1141"/>
        <v>102.38</v>
      </c>
      <c r="MN42" s="243">
        <f t="shared" si="1141"/>
        <v>104.6</v>
      </c>
      <c r="MO42" s="243">
        <f t="shared" si="1141"/>
        <v>105.45380434782609</v>
      </c>
      <c r="MP42" s="243">
        <f t="shared" si="1141"/>
        <v>103.953125</v>
      </c>
      <c r="MQ42" s="243">
        <f t="shared" si="1141"/>
        <v>107.64285714285714</v>
      </c>
      <c r="MR42" s="243">
        <f t="shared" si="1141"/>
        <v>103.84943181818181</v>
      </c>
      <c r="MS42" s="243">
        <f t="shared" si="1141"/>
        <v>103.05397727272728</v>
      </c>
      <c r="MT42" s="243">
        <f t="shared" si="1141"/>
        <v>98</v>
      </c>
      <c r="MU42" s="700">
        <f t="shared" ref="MU42:NF43" si="1142">BL42</f>
        <v>98</v>
      </c>
      <c r="MV42" s="700">
        <f t="shared" si="1142"/>
        <v>98</v>
      </c>
      <c r="MW42" s="700">
        <f t="shared" si="1142"/>
        <v>99</v>
      </c>
      <c r="MX42" s="700">
        <f t="shared" si="1142"/>
        <v>99</v>
      </c>
      <c r="MY42" s="700">
        <f t="shared" si="1142"/>
        <v>99</v>
      </c>
      <c r="MZ42" s="700">
        <f t="shared" si="1142"/>
        <v>98</v>
      </c>
      <c r="NA42" s="700">
        <f t="shared" si="1142"/>
        <v>98</v>
      </c>
      <c r="NB42" s="700">
        <f t="shared" si="1142"/>
        <v>100</v>
      </c>
      <c r="NC42" s="700">
        <f t="shared" si="1142"/>
        <v>99</v>
      </c>
      <c r="ND42" s="700">
        <f t="shared" si="1142"/>
        <v>100</v>
      </c>
      <c r="NE42" s="700">
        <f t="shared" si="1142"/>
        <v>99</v>
      </c>
      <c r="NF42" s="700">
        <f t="shared" si="1142"/>
        <v>101</v>
      </c>
      <c r="NG42" s="803">
        <f t="shared" ref="NG42:NR43" si="1143">BZ42</f>
        <v>100</v>
      </c>
      <c r="NH42" s="803">
        <f t="shared" si="1143"/>
        <v>99</v>
      </c>
      <c r="NI42" s="803">
        <f t="shared" si="1143"/>
        <v>107</v>
      </c>
      <c r="NJ42" s="803">
        <f t="shared" si="1143"/>
        <v>106</v>
      </c>
      <c r="NK42" s="803">
        <f t="shared" si="1143"/>
        <v>105</v>
      </c>
      <c r="NL42" s="803">
        <f t="shared" si="1143"/>
        <v>106</v>
      </c>
      <c r="NM42" s="803">
        <f t="shared" si="1143"/>
        <v>110</v>
      </c>
      <c r="NN42" s="803">
        <f t="shared" si="1143"/>
        <v>109</v>
      </c>
      <c r="NO42" s="803">
        <f t="shared" si="1143"/>
        <v>109</v>
      </c>
      <c r="NP42" s="803">
        <f t="shared" si="1143"/>
        <v>103</v>
      </c>
      <c r="NQ42" s="803">
        <f t="shared" si="1143"/>
        <v>103</v>
      </c>
      <c r="NR42" s="803">
        <f t="shared" si="1143"/>
        <v>104</v>
      </c>
      <c r="NS42" s="856">
        <f t="shared" ref="NS42:OD43" si="1144">CN42</f>
        <v>97</v>
      </c>
      <c r="NT42" s="856">
        <f t="shared" si="1144"/>
        <v>97</v>
      </c>
      <c r="NU42" s="856">
        <f t="shared" si="1144"/>
        <v>96</v>
      </c>
      <c r="NV42" s="856">
        <f t="shared" si="1144"/>
        <v>98</v>
      </c>
      <c r="NW42" s="856">
        <f t="shared" si="1144"/>
        <v>98</v>
      </c>
      <c r="NX42" s="856">
        <f t="shared" si="1144"/>
        <v>97</v>
      </c>
      <c r="NY42" s="856">
        <f t="shared" si="1144"/>
        <v>96</v>
      </c>
      <c r="NZ42" s="856">
        <f t="shared" si="1144"/>
        <v>98</v>
      </c>
      <c r="OA42" s="856">
        <f t="shared" si="1144"/>
        <v>99</v>
      </c>
      <c r="OB42" s="856">
        <f t="shared" si="1144"/>
        <v>98</v>
      </c>
      <c r="OC42" s="856">
        <f t="shared" si="1144"/>
        <v>96</v>
      </c>
      <c r="OD42" s="856">
        <f t="shared" si="1144"/>
        <v>99</v>
      </c>
      <c r="OE42" s="1043">
        <f t="shared" ref="OE42:OP43" si="1145">DB42</f>
        <v>98</v>
      </c>
      <c r="OF42" s="1043">
        <f t="shared" si="1145"/>
        <v>94</v>
      </c>
      <c r="OG42" s="1043">
        <f t="shared" si="1145"/>
        <v>94</v>
      </c>
      <c r="OH42" s="1043">
        <f t="shared" si="1145"/>
        <v>93</v>
      </c>
      <c r="OI42" s="1043">
        <f t="shared" si="1145"/>
        <v>93</v>
      </c>
      <c r="OJ42" s="1043">
        <f t="shared" si="1145"/>
        <v>96</v>
      </c>
      <c r="OK42" s="1043">
        <f t="shared" si="1145"/>
        <v>96</v>
      </c>
      <c r="OL42" s="1043">
        <f t="shared" si="1145"/>
        <v>93</v>
      </c>
      <c r="OM42" s="1043">
        <f t="shared" si="1145"/>
        <v>94</v>
      </c>
      <c r="ON42" s="1043">
        <f t="shared" si="1145"/>
        <v>94</v>
      </c>
      <c r="OO42" s="1043">
        <f t="shared" si="1145"/>
        <v>99</v>
      </c>
      <c r="OP42" s="1043">
        <f t="shared" si="1145"/>
        <v>99</v>
      </c>
      <c r="OQ42" s="1065">
        <f t="shared" ref="OQ42:PB43" si="1146">DP42</f>
        <v>98</v>
      </c>
      <c r="OR42" s="1065">
        <f t="shared" si="1146"/>
        <v>98</v>
      </c>
      <c r="OS42" s="1065">
        <f t="shared" si="1146"/>
        <v>97</v>
      </c>
      <c r="OT42" s="1065">
        <f t="shared" si="1146"/>
        <v>94</v>
      </c>
      <c r="OU42" s="1065">
        <f t="shared" si="1146"/>
        <v>93</v>
      </c>
      <c r="OV42" s="1065">
        <f t="shared" si="1146"/>
        <v>95</v>
      </c>
      <c r="OW42" s="1065">
        <f t="shared" si="1146"/>
        <v>96</v>
      </c>
      <c r="OX42" s="1065">
        <f t="shared" si="1146"/>
        <v>94</v>
      </c>
      <c r="OY42" s="1065">
        <f t="shared" si="1146"/>
        <v>96</v>
      </c>
      <c r="OZ42" s="1065">
        <f t="shared" si="1146"/>
        <v>97</v>
      </c>
      <c r="PA42" s="1065">
        <f t="shared" si="1146"/>
        <v>97</v>
      </c>
      <c r="PB42" s="1065">
        <f t="shared" si="1146"/>
        <v>97</v>
      </c>
      <c r="PC42" s="1123">
        <f>ED42</f>
        <v>95</v>
      </c>
      <c r="PD42" s="1123">
        <f t="shared" ref="PD42:PN43" si="1147">EE42</f>
        <v>97</v>
      </c>
      <c r="PE42" s="1123">
        <f t="shared" si="1147"/>
        <v>98</v>
      </c>
      <c r="PF42" s="1123">
        <f t="shared" si="1147"/>
        <v>96</v>
      </c>
      <c r="PG42" s="1123">
        <f t="shared" si="1147"/>
        <v>95</v>
      </c>
      <c r="PH42" s="1123">
        <f t="shared" si="1147"/>
        <v>0</v>
      </c>
      <c r="PI42" s="1123">
        <f t="shared" si="1147"/>
        <v>0</v>
      </c>
      <c r="PJ42" s="1123">
        <f t="shared" si="1147"/>
        <v>0</v>
      </c>
      <c r="PK42" s="1123">
        <f t="shared" si="1147"/>
        <v>0</v>
      </c>
      <c r="PL42" s="1123">
        <f t="shared" si="1147"/>
        <v>0</v>
      </c>
      <c r="PM42" s="1123">
        <f t="shared" si="1147"/>
        <v>0</v>
      </c>
      <c r="PN42" s="1123">
        <f t="shared" si="1147"/>
        <v>0</v>
      </c>
    </row>
    <row r="43" spans="1:430" s="1" customFormat="1" ht="15.75" thickBot="1" x14ac:dyDescent="0.3">
      <c r="A43" s="678"/>
      <c r="B43" s="51">
        <v>6.2</v>
      </c>
      <c r="C43" s="51"/>
      <c r="D43" s="51"/>
      <c r="E43" s="1192" t="s">
        <v>282</v>
      </c>
      <c r="F43" s="1192"/>
      <c r="G43" s="1193"/>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48">V11/V42</f>
        <v>1139.5471014492753</v>
      </c>
      <c r="W43" s="63">
        <f t="shared" si="1148"/>
        <v>1442.0596552038676</v>
      </c>
      <c r="X43" s="414">
        <f t="shared" si="1148"/>
        <v>1196.3341458841178</v>
      </c>
      <c r="Y43" s="415">
        <f t="shared" si="1148"/>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149">AJ11/AJ42</f>
        <v>1065.6190294230034</v>
      </c>
      <c r="AK43" s="63">
        <f t="shared" si="1149"/>
        <v>1317.9189057156816</v>
      </c>
      <c r="AL43" s="414">
        <f t="shared" si="1149"/>
        <v>1080.7218395265354</v>
      </c>
      <c r="AM43" s="415">
        <f t="shared" si="1149"/>
        <v>1060.8832207100029</v>
      </c>
      <c r="AN43" s="19">
        <f t="shared" si="1149"/>
        <v>1054.3482379689276</v>
      </c>
      <c r="AO43" s="63">
        <f t="shared" si="1149"/>
        <v>1062.9101693293792</v>
      </c>
      <c r="AP43" s="567">
        <f t="shared" si="1149"/>
        <v>1031.0178306092125</v>
      </c>
      <c r="AQ43" s="415">
        <f t="shared" si="1149"/>
        <v>1227.0395406982129</v>
      </c>
      <c r="AR43" s="568">
        <f t="shared" si="1149"/>
        <v>997.69784172661866</v>
      </c>
      <c r="AS43" s="415">
        <f t="shared" si="1149"/>
        <v>1052.3350349782568</v>
      </c>
      <c r="AT43" s="568">
        <f t="shared" si="1149"/>
        <v>1032.2142064372918</v>
      </c>
      <c r="AU43" s="415">
        <f t="shared" si="1149"/>
        <v>1068.0725752826067</v>
      </c>
      <c r="AV43" s="116" t="s">
        <v>29</v>
      </c>
      <c r="AW43" s="139">
        <f>SUM(AJ43:AU43)/$AV$4</f>
        <v>1087.5648693671442</v>
      </c>
      <c r="AX43" s="354">
        <f t="shared" ref="AX43:BC43" si="1150">AX11/AX42</f>
        <v>1071.7147817074751</v>
      </c>
      <c r="AY43" s="63">
        <f t="shared" si="1150"/>
        <v>1274.5738501095134</v>
      </c>
      <c r="AZ43" s="414">
        <f t="shared" si="1150"/>
        <v>1059.3818773323126</v>
      </c>
      <c r="BA43" s="415">
        <f t="shared" si="1150"/>
        <v>1099.0140077190899</v>
      </c>
      <c r="BB43" s="19">
        <f t="shared" si="1150"/>
        <v>1075.5909357296348</v>
      </c>
      <c r="BC43" s="415">
        <f t="shared" si="1150"/>
        <v>1049.6558317399617</v>
      </c>
      <c r="BD43" s="568">
        <f t="shared" ref="BD43:BI43" si="1151">BD11/BD42</f>
        <v>1168.9289045790706</v>
      </c>
      <c r="BE43" s="415">
        <f t="shared" si="1151"/>
        <v>1053.7441755598977</v>
      </c>
      <c r="BF43" s="568">
        <f t="shared" si="1151"/>
        <v>1019.8075646980757</v>
      </c>
      <c r="BG43" s="415">
        <f t="shared" si="1151"/>
        <v>1063.6071672821777</v>
      </c>
      <c r="BH43" s="568">
        <f t="shared" si="1151"/>
        <v>1080.0456512749827</v>
      </c>
      <c r="BI43" s="415">
        <f t="shared" si="1151"/>
        <v>1389.8265306122448</v>
      </c>
      <c r="BJ43" s="116" t="s">
        <v>29</v>
      </c>
      <c r="BK43" s="139">
        <f>SUM(AX43:BI43)/$BJ$4</f>
        <v>1117.1576065287031</v>
      </c>
      <c r="BL43" s="354">
        <f t="shared" ref="BL43:BM43" si="1152">BL11/BL42</f>
        <v>1161.5714285714287</v>
      </c>
      <c r="BM43" s="770">
        <f t="shared" si="1152"/>
        <v>1177.6938775510205</v>
      </c>
      <c r="BN43" s="414">
        <f t="shared" ref="BN43:BP43" si="1153">BN11/BN42</f>
        <v>1170.4545454545455</v>
      </c>
      <c r="BO43" s="415">
        <f t="shared" si="1153"/>
        <v>1177.7777777777778</v>
      </c>
      <c r="BP43" s="771">
        <f t="shared" si="1153"/>
        <v>1186.5050505050506</v>
      </c>
      <c r="BQ43" s="415">
        <f t="shared" ref="BQ43:BR43" si="1154">BQ11/BQ42</f>
        <v>1196.8673469387754</v>
      </c>
      <c r="BR43" s="568">
        <f t="shared" si="1154"/>
        <v>1454.7653061224489</v>
      </c>
      <c r="BS43" s="415">
        <f t="shared" ref="BS43:BU43" si="1155">BS11/BS42</f>
        <v>1170.52</v>
      </c>
      <c r="BT43" s="568">
        <f t="shared" si="1155"/>
        <v>1186.5757575757575</v>
      </c>
      <c r="BU43" s="568">
        <f t="shared" si="1155"/>
        <v>1189.8900000000001</v>
      </c>
      <c r="BV43" s="568">
        <f t="shared" ref="BV43:BW43" si="1156">BV11/BV42</f>
        <v>1210.4646464646464</v>
      </c>
      <c r="BW43" s="568">
        <f t="shared" si="1156"/>
        <v>1199.3465346534654</v>
      </c>
      <c r="BX43" s="772" t="s">
        <v>29</v>
      </c>
      <c r="BY43" s="139">
        <f>SUM(BL43:BW43)/$BX$4</f>
        <v>1206.8693559679098</v>
      </c>
      <c r="BZ43" s="568">
        <f t="shared" ref="BZ43:CA43" si="1157">BZ11/BZ42</f>
        <v>1486.17</v>
      </c>
      <c r="CA43" s="770">
        <f t="shared" si="1157"/>
        <v>1224.0505050505051</v>
      </c>
      <c r="CB43" s="414">
        <f t="shared" ref="CB43:CC43" si="1158">CB11/CB42</f>
        <v>1127.6168224299065</v>
      </c>
      <c r="CC43" s="415">
        <f t="shared" si="1158"/>
        <v>1138.9150943396226</v>
      </c>
      <c r="CD43" s="771">
        <f t="shared" ref="CD43:CE43" si="1159">CD11/CD42</f>
        <v>1147.4666666666667</v>
      </c>
      <c r="CE43" s="415">
        <f t="shared" si="1159"/>
        <v>1386.132075471698</v>
      </c>
      <c r="CF43" s="568">
        <f t="shared" ref="CF43:CG43" si="1160">CF11/CF42</f>
        <v>1115.2454545454545</v>
      </c>
      <c r="CG43" s="415">
        <f t="shared" si="1160"/>
        <v>1088.1926605504586</v>
      </c>
      <c r="CH43" s="568">
        <f t="shared" ref="CH43:CI43" si="1161">CH11/CH42</f>
        <v>1082.5045871559632</v>
      </c>
      <c r="CI43" s="568">
        <f t="shared" si="1161"/>
        <v>1151.3689320388351</v>
      </c>
      <c r="CJ43" s="568">
        <f t="shared" ref="CJ43:CK43" si="1162">CJ11/CJ42</f>
        <v>1153.7087378640776</v>
      </c>
      <c r="CK43" s="568">
        <f t="shared" si="1162"/>
        <v>1147.0961538461538</v>
      </c>
      <c r="CL43" s="772" t="s">
        <v>29</v>
      </c>
      <c r="CM43" s="139">
        <f>SUM(BZ43:CK43)/$CL$4</f>
        <v>1187.3723074966117</v>
      </c>
      <c r="CN43" s="568">
        <f t="shared" ref="CN43:CO43" si="1163">CN11/CN42</f>
        <v>1502.9896907216496</v>
      </c>
      <c r="CO43" s="770">
        <f t="shared" si="1163"/>
        <v>1198</v>
      </c>
      <c r="CP43" s="414">
        <f t="shared" ref="CP43:CQ43" si="1164">CP11/CP42</f>
        <v>1198.21875</v>
      </c>
      <c r="CQ43" s="415">
        <f t="shared" si="1164"/>
        <v>1215.8469387755101</v>
      </c>
      <c r="CR43" s="771">
        <f t="shared" ref="CR43:CS43" si="1165">CR11/CR42</f>
        <v>1210.2857142857142</v>
      </c>
      <c r="CS43" s="415">
        <f t="shared" si="1165"/>
        <v>1427.4536082474226</v>
      </c>
      <c r="CT43" s="568">
        <f t="shared" ref="CT43:CU43" si="1166">CT11/CT42</f>
        <v>1277.8854166666667</v>
      </c>
      <c r="CU43" s="415">
        <f t="shared" si="1166"/>
        <v>1207.6632653061224</v>
      </c>
      <c r="CV43" s="568">
        <f t="shared" ref="CV43:CW43" si="1167">CV11/CV42</f>
        <v>1198.9292929292928</v>
      </c>
      <c r="CW43" s="989">
        <f t="shared" si="1167"/>
        <v>1213.7551020408164</v>
      </c>
      <c r="CX43" s="568">
        <f t="shared" ref="CX43:CY43" si="1168">CX11/CX42</f>
        <v>1240.9791666666667</v>
      </c>
      <c r="CY43" s="770">
        <f t="shared" si="1168"/>
        <v>1473.7575757575758</v>
      </c>
      <c r="CZ43" s="772" t="s">
        <v>29</v>
      </c>
      <c r="DA43" s="139">
        <f>SUM(CN43:CY43)/$CZ$4</f>
        <v>1280.4803767831197</v>
      </c>
      <c r="DB43" s="568">
        <f t="shared" ref="DB43:DC43" si="1169">DB11/DB42</f>
        <v>1227.8877551020407</v>
      </c>
      <c r="DC43" s="770">
        <f t="shared" si="1169"/>
        <v>1281.2659574468084</v>
      </c>
      <c r="DD43" s="414">
        <f t="shared" ref="DD43:DE43" si="1170">DD11/DD42</f>
        <v>1281.4574468085107</v>
      </c>
      <c r="DE43" s="415">
        <f t="shared" si="1170"/>
        <v>1330.0645161290322</v>
      </c>
      <c r="DF43" s="771">
        <f t="shared" ref="DF43:DG43" si="1171">DF11/DF42</f>
        <v>1323.7849462365591</v>
      </c>
      <c r="DG43" s="415">
        <f t="shared" si="1171"/>
        <v>1569.5208333333333</v>
      </c>
      <c r="DH43" s="568">
        <f t="shared" ref="DH43:DI43" si="1172">DH11/DH42</f>
        <v>1278.6354166666667</v>
      </c>
      <c r="DI43" s="415">
        <f t="shared" si="1172"/>
        <v>1316.4086021505377</v>
      </c>
      <c r="DJ43" s="568">
        <f t="shared" ref="DJ43:DK43" si="1173">DJ11/DJ42</f>
        <v>1302.4680851063829</v>
      </c>
      <c r="DK43" s="415">
        <f t="shared" si="1173"/>
        <v>1310.6808510638298</v>
      </c>
      <c r="DL43" s="568">
        <f t="shared" ref="DL43:DM43" si="1174">DL11/DL42</f>
        <v>1248.7979797979799</v>
      </c>
      <c r="DM43" s="415">
        <f t="shared" si="1174"/>
        <v>1540.5959595959596</v>
      </c>
      <c r="DN43" s="772" t="s">
        <v>29</v>
      </c>
      <c r="DO43" s="139">
        <f>SUM(DB43:DM43)/$DN$4</f>
        <v>1334.2973624531367</v>
      </c>
      <c r="DP43" s="568">
        <f t="shared" ref="DP43:DQ43" si="1175">DP11/DP42</f>
        <v>1277.9693877551019</v>
      </c>
      <c r="DQ43" s="770">
        <f t="shared" si="1175"/>
        <v>1273.5612244897959</v>
      </c>
      <c r="DR43" s="414">
        <f t="shared" ref="DR43:DS43" si="1176">DR11/DR42</f>
        <v>1280.5051546391753</v>
      </c>
      <c r="DS43" s="415">
        <f t="shared" si="1176"/>
        <v>1322.4468085106382</v>
      </c>
      <c r="DT43" s="771">
        <f t="shared" ref="DT43" si="1177">DT11/DT42</f>
        <v>1599.483870967742</v>
      </c>
      <c r="DU43" s="415">
        <f t="shared" ref="DU43:DZ43" si="1178">DU11/DU42</f>
        <v>1303.1578947368421</v>
      </c>
      <c r="DV43" s="568">
        <f t="shared" si="1178"/>
        <v>1275.6458333333333</v>
      </c>
      <c r="DW43" s="415">
        <f t="shared" si="1178"/>
        <v>1299.9468085106382</v>
      </c>
      <c r="DX43" s="568">
        <f t="shared" si="1178"/>
        <v>1275.5729166666667</v>
      </c>
      <c r="DY43" s="415">
        <f t="shared" si="1178"/>
        <v>1275.3092783505156</v>
      </c>
      <c r="DZ43" s="568">
        <f t="shared" si="1178"/>
        <v>1279.1752577319587</v>
      </c>
      <c r="EA43" s="415">
        <f t="shared" ref="EA43" si="1179">EA11/EA42</f>
        <v>1284.4226804123712</v>
      </c>
      <c r="EB43" s="772" t="s">
        <v>29</v>
      </c>
      <c r="EC43" s="139">
        <f>SUM(DP43:EA43)/$EB$4</f>
        <v>1312.266426342065</v>
      </c>
      <c r="ED43" s="568">
        <f t="shared" ref="ED43" si="1180">ED11/ED42</f>
        <v>1317.6</v>
      </c>
      <c r="EE43" s="770">
        <f t="shared" ref="EE43:EF43" si="1181">EE11/EE42</f>
        <v>1288.6082474226805</v>
      </c>
      <c r="EF43" s="414">
        <f t="shared" si="1181"/>
        <v>1276.1938775510205</v>
      </c>
      <c r="EG43" s="415">
        <f t="shared" ref="EG43:EH43" si="1182">EG11/EG42</f>
        <v>1477.25</v>
      </c>
      <c r="EH43" s="771">
        <f t="shared" si="1182"/>
        <v>1308.6526315789474</v>
      </c>
      <c r="EI43" s="415"/>
      <c r="EJ43" s="568"/>
      <c r="EK43" s="415"/>
      <c r="EL43" s="568"/>
      <c r="EM43" s="415"/>
      <c r="EN43" s="568"/>
      <c r="EO43" s="415"/>
      <c r="EP43" s="772" t="s">
        <v>29</v>
      </c>
      <c r="EQ43" s="139">
        <f>SUM(ED43:EO43)/$EP$4</f>
        <v>1333.6609513105298</v>
      </c>
      <c r="ER43" s="104">
        <f>AX43-AU43</f>
        <v>3.642206424868391</v>
      </c>
      <c r="ES43" s="416">
        <f>ER43/AU43</f>
        <v>3.4100739117888888E-3</v>
      </c>
      <c r="ET43" s="104">
        <f>AY43-AX43</f>
        <v>202.85906840203825</v>
      </c>
      <c r="EU43" s="416">
        <f>ET43/AX43</f>
        <v>0.18928456699910359</v>
      </c>
      <c r="EV43" s="104">
        <f>AZ43-AY43</f>
        <v>-215.19197277720082</v>
      </c>
      <c r="EW43" s="416">
        <f>EV43/AY43</f>
        <v>-0.16883444828144809</v>
      </c>
      <c r="EX43" s="104">
        <f>BA43-AZ43</f>
        <v>39.632130386777362</v>
      </c>
      <c r="EY43" s="416">
        <f>EX43/AZ43</f>
        <v>3.7410617676958184E-2</v>
      </c>
      <c r="EZ43" s="104">
        <f>BB43-BA43</f>
        <v>-23.423071989455138</v>
      </c>
      <c r="FA43" s="416">
        <f>EZ43/BA43</f>
        <v>-2.131280568303923E-2</v>
      </c>
      <c r="FB43" s="104">
        <f>BC43-BB43</f>
        <v>-25.935103989673053</v>
      </c>
      <c r="FC43" s="416">
        <f>FB43/BB43</f>
        <v>-2.4112423346222968E-2</v>
      </c>
      <c r="FD43" s="104">
        <f>BD43-BC43</f>
        <v>119.27307283910886</v>
      </c>
      <c r="FE43" s="416">
        <f>FD43/BC43</f>
        <v>0.11363064847779285</v>
      </c>
      <c r="FF43" s="104">
        <f>BE43-BD43</f>
        <v>-115.18472901917289</v>
      </c>
      <c r="FG43" s="416">
        <f>FF43/BD43</f>
        <v>-9.8538695183220504E-2</v>
      </c>
      <c r="FH43" s="104">
        <f>BF43-BE43</f>
        <v>-33.936610861822032</v>
      </c>
      <c r="FI43" s="416">
        <f>FH43/BE43</f>
        <v>-3.220573992144736E-2</v>
      </c>
      <c r="FJ43" s="104">
        <f>BG43-BF43</f>
        <v>43.79960258410199</v>
      </c>
      <c r="FK43" s="101">
        <f>FJ43/BF43</f>
        <v>4.2948889673189772E-2</v>
      </c>
      <c r="FL43" s="104">
        <f>BH43-BG43</f>
        <v>16.438483992805004</v>
      </c>
      <c r="FM43" s="416">
        <f>FL43/BG43</f>
        <v>1.545540919474063E-2</v>
      </c>
      <c r="FN43" s="104">
        <f>BI43-BH43</f>
        <v>309.78087933726215</v>
      </c>
      <c r="FO43" s="416">
        <f>FN43/BH43</f>
        <v>0.28682202365387893</v>
      </c>
      <c r="FP43" s="104">
        <f>BL43-BI43</f>
        <v>-228.25510204081615</v>
      </c>
      <c r="FQ43" s="416">
        <f>FP43/BI43</f>
        <v>-0.16423279957122813</v>
      </c>
      <c r="FR43" s="302">
        <f>BM43-BL43</f>
        <v>16.122448979591809</v>
      </c>
      <c r="FS43" s="371">
        <f>FR43/BL43</f>
        <v>1.387986014723191E-2</v>
      </c>
      <c r="FT43" s="302">
        <f>BN43-BM43</f>
        <v>-7.2393320964749819</v>
      </c>
      <c r="FU43" s="371">
        <f>FT43/BM43</f>
        <v>-6.1470406142629854E-3</v>
      </c>
      <c r="FV43" s="302">
        <f>BO43-BN43</f>
        <v>7.3232323232323324</v>
      </c>
      <c r="FW43" s="371">
        <f>FV43/BN43</f>
        <v>6.2567421790722839E-3</v>
      </c>
      <c r="FX43" s="302">
        <f>BP43-BO43</f>
        <v>8.7272727272727479</v>
      </c>
      <c r="FY43" s="371">
        <f>FX43/BO43</f>
        <v>7.4099485420240311E-3</v>
      </c>
      <c r="FZ43" s="302">
        <f>BQ43-BP43</f>
        <v>10.36229643372485</v>
      </c>
      <c r="GA43" s="371">
        <f>FZ43/BP43</f>
        <v>8.7334617154086365E-3</v>
      </c>
      <c r="GB43" s="302">
        <f>BR43-BQ43</f>
        <v>257.89795918367349</v>
      </c>
      <c r="GC43" s="371">
        <f>GB43/BQ43</f>
        <v>0.21547747947447848</v>
      </c>
      <c r="GD43" s="302">
        <f>BS43-BR43</f>
        <v>-284.24530612244894</v>
      </c>
      <c r="GE43" s="371">
        <f>GD43/BR43</f>
        <v>-0.19538911529316039</v>
      </c>
      <c r="GF43" s="302">
        <f>BT43-BS43</f>
        <v>16.055757575757525</v>
      </c>
      <c r="GG43" s="371">
        <f>GF43/BS43</f>
        <v>1.3716773379145616E-2</v>
      </c>
      <c r="GH43" s="302">
        <f>BU43-BT43</f>
        <v>3.3142424242425932</v>
      </c>
      <c r="GI43" s="371">
        <f>GH43/BT43</f>
        <v>2.793114896442669E-3</v>
      </c>
      <c r="GJ43" s="302">
        <f>BV43-BU43</f>
        <v>20.574646464646321</v>
      </c>
      <c r="GK43" s="371">
        <f>GJ43/BU43</f>
        <v>1.7291217225664825E-2</v>
      </c>
      <c r="GL43" s="302">
        <f>BW43-BV43</f>
        <v>-11.118111811181052</v>
      </c>
      <c r="GM43" s="371">
        <f>GL43/BV43</f>
        <v>-9.1849950708211576E-3</v>
      </c>
      <c r="GN43" s="302">
        <f>BZ43-BW43</f>
        <v>286.8234653465347</v>
      </c>
      <c r="GO43" s="371">
        <f>GN43/BW43</f>
        <v>0.23914978453613359</v>
      </c>
      <c r="GP43" s="302">
        <f>CA43-BZ43</f>
        <v>-262.11949494949499</v>
      </c>
      <c r="GQ43" s="371">
        <f>GP43/BZ43</f>
        <v>-0.17637248427131147</v>
      </c>
      <c r="GR43" s="302">
        <f>CB43-CA43</f>
        <v>-96.433682620598574</v>
      </c>
      <c r="GS43" s="371">
        <f>GR43/CA43</f>
        <v>-7.8782437671245972E-2</v>
      </c>
      <c r="GT43" s="302">
        <f>CC43-CB43</f>
        <v>11.29827190971605</v>
      </c>
      <c r="GU43" s="371">
        <f>GT43/CB43</f>
        <v>1.0019602124566884E-2</v>
      </c>
      <c r="GV43" s="302">
        <f>CD43-CC43</f>
        <v>8.5515723270441413</v>
      </c>
      <c r="GW43" s="371">
        <f>GV43/CC43</f>
        <v>7.5085248843792009E-3</v>
      </c>
      <c r="GX43" s="302">
        <f>CE43-CD43</f>
        <v>238.66540880503135</v>
      </c>
      <c r="GY43" s="371">
        <f>GX43/CD43</f>
        <v>0.20799332628837267</v>
      </c>
      <c r="GZ43" s="302">
        <f>CF43-CE43</f>
        <v>-270.88662092624349</v>
      </c>
      <c r="HA43" s="371">
        <f>GZ43/CE43</f>
        <v>-0.19542626977596006</v>
      </c>
      <c r="HB43" s="302">
        <f>CG43-CF43</f>
        <v>-27.052793994995909</v>
      </c>
      <c r="HC43" s="371">
        <f>HB43/CF43</f>
        <v>-2.4257255552789438E-2</v>
      </c>
      <c r="HD43" s="302">
        <f>CH43-CG43</f>
        <v>-5.6880733944954045</v>
      </c>
      <c r="HE43" s="371">
        <f>HD43/CG43</f>
        <v>-5.227083034743233E-3</v>
      </c>
      <c r="HF43" s="302">
        <f>CI43-CH43</f>
        <v>68.864344882871819</v>
      </c>
      <c r="HG43" s="371">
        <f>HF43/CH43</f>
        <v>6.3615753411075476E-2</v>
      </c>
      <c r="HH43" s="302">
        <f>CJ43-CI43</f>
        <v>2.3398058252425926</v>
      </c>
      <c r="HI43" s="371">
        <f>HH43/CI43</f>
        <v>2.032194685937272E-3</v>
      </c>
      <c r="HJ43" s="302">
        <f>CK43-CJ43</f>
        <v>-6.6125840179238367</v>
      </c>
      <c r="HK43" s="371">
        <f>HJ43/CJ43</f>
        <v>-5.7315887458441765E-3</v>
      </c>
      <c r="HL43" s="302">
        <f>CN43-CK43</f>
        <v>355.89353687549578</v>
      </c>
      <c r="HM43" s="371">
        <f>HL43/CK43</f>
        <v>0.31025606326218008</v>
      </c>
      <c r="HN43" s="302">
        <f>CO43-CN43</f>
        <v>-304.98969072164959</v>
      </c>
      <c r="HO43" s="371">
        <f>HN43/CN43</f>
        <v>-0.2029220111118733</v>
      </c>
      <c r="HP43" s="302">
        <f>CP43-CO43</f>
        <v>0.21875</v>
      </c>
      <c r="HQ43" s="371">
        <f>HP43/CO43</f>
        <v>1.8259599332220367E-4</v>
      </c>
      <c r="HR43" s="302">
        <f>CQ43-CP43</f>
        <v>17.628188775510125</v>
      </c>
      <c r="HS43" s="371">
        <f>HR43/CP43</f>
        <v>1.4711995431143208E-2</v>
      </c>
      <c r="HT43" s="302">
        <f>CR43-CQ43</f>
        <v>-5.5612244897959044</v>
      </c>
      <c r="HU43" s="371">
        <f>HT43/CQ43</f>
        <v>-4.5739511384522312E-3</v>
      </c>
      <c r="HV43" s="302">
        <f>CS43-CR43</f>
        <v>217.16789396170839</v>
      </c>
      <c r="HW43" s="371">
        <f>HV43/CR43</f>
        <v>0.1794352287219026</v>
      </c>
      <c r="HX43" s="302">
        <f>CT43-CS43</f>
        <v>-149.56819158075587</v>
      </c>
      <c r="HY43" s="371">
        <f>HX43/CS43</f>
        <v>-0.10477972153812441</v>
      </c>
      <c r="HZ43" s="302">
        <f t="shared" si="1001"/>
        <v>-70.222151360544331</v>
      </c>
      <c r="IA43" s="371">
        <f>HZ43/CT43</f>
        <v>-5.4951837187184681E-2</v>
      </c>
      <c r="IB43" s="302">
        <f t="shared" si="1002"/>
        <v>-8.7339723768295698</v>
      </c>
      <c r="IC43" s="371">
        <f>IB43/CU43</f>
        <v>-7.2321255665714519E-3</v>
      </c>
      <c r="ID43" s="302">
        <f>CW43-CV43</f>
        <v>14.82580911152354</v>
      </c>
      <c r="IE43" s="371">
        <f>ID43/CV43</f>
        <v>1.2365874450611072E-2</v>
      </c>
      <c r="IF43" s="302">
        <f>CX43-CW43</f>
        <v>27.22406462585036</v>
      </c>
      <c r="IG43" s="371">
        <f>IF43/CW43</f>
        <v>2.2429619105267303E-2</v>
      </c>
      <c r="IH43" s="302">
        <f>CY43-CX43</f>
        <v>232.77840909090901</v>
      </c>
      <c r="II43" s="371">
        <f>IH43/CX43</f>
        <v>0.18757640365241882</v>
      </c>
      <c r="IJ43" s="302">
        <f>DB43-CY43</f>
        <v>-245.86982065553502</v>
      </c>
      <c r="IK43" s="371">
        <f>IJ43/CY43</f>
        <v>-0.16683192995913673</v>
      </c>
      <c r="IL43" s="302">
        <f>DC43-DB43</f>
        <v>53.378202344767715</v>
      </c>
      <c r="IM43" s="371">
        <f>IL43/DB43</f>
        <v>4.3471564988716613E-2</v>
      </c>
      <c r="IN43" s="302">
        <f>DD43-DC43</f>
        <v>0.19148936170222441</v>
      </c>
      <c r="IO43" s="371">
        <f>IN43/DD43</f>
        <v>1.4943091725685593E-4</v>
      </c>
      <c r="IP43" s="302">
        <f>DE43-DD43</f>
        <v>48.607069320521532</v>
      </c>
      <c r="IQ43" s="371">
        <f>IP43/DD43</f>
        <v>3.7931083425031535E-2</v>
      </c>
      <c r="IR43" s="302">
        <f>DF43-DE43</f>
        <v>-6.2795698924730914</v>
      </c>
      <c r="IS43" s="371">
        <f>IR43/DO43</f>
        <v>-4.7062746799768507E-3</v>
      </c>
      <c r="IT43" s="302">
        <f>DG43-DF43</f>
        <v>245.73588709677415</v>
      </c>
      <c r="IU43" s="371">
        <f>IT43/DF43</f>
        <v>0.18563127477418934</v>
      </c>
      <c r="IV43" s="302">
        <f>DH43-DG43</f>
        <v>-290.88541666666652</v>
      </c>
      <c r="IW43" s="371">
        <f>IV43/DG43</f>
        <v>-0.18533389967744923</v>
      </c>
      <c r="IX43" s="302">
        <f>DI43-DH43</f>
        <v>37.773185483870975</v>
      </c>
      <c r="IY43" s="371">
        <f>IX43/DH43</f>
        <v>2.954179509773288E-2</v>
      </c>
      <c r="IZ43" s="302">
        <f>DJ43-DI43</f>
        <v>-13.940517044154831</v>
      </c>
      <c r="JA43" s="371">
        <f>IZ43/DI43</f>
        <v>-1.0589810049388195E-2</v>
      </c>
      <c r="JB43" s="302">
        <f>DK43-DJ43</f>
        <v>8.2127659574468908</v>
      </c>
      <c r="JC43" s="371">
        <f>JB43/DJ43</f>
        <v>6.3055410350235869E-3</v>
      </c>
      <c r="JD43" s="302">
        <f>DL43-DK43</f>
        <v>-61.882871265849872</v>
      </c>
      <c r="JE43" s="371">
        <f>JD43/DK43</f>
        <v>-4.7214294170561735E-2</v>
      </c>
      <c r="JF43" s="302">
        <f>DM43-DL43</f>
        <v>291.79797979797968</v>
      </c>
      <c r="JG43" s="371">
        <f>JF43/DL43</f>
        <v>0.23366307803059091</v>
      </c>
      <c r="JH43" s="302">
        <f>DP43-DM43</f>
        <v>-262.62657184085765</v>
      </c>
      <c r="JI43" s="371">
        <f>JH43/DM43</f>
        <v>-0.17047076503415906</v>
      </c>
      <c r="JJ43" s="302">
        <f>DQ43-DP43</f>
        <v>-4.4081632653060296</v>
      </c>
      <c r="JK43" s="371">
        <f>JJ43/DP43</f>
        <v>-3.4493496538672715E-3</v>
      </c>
      <c r="JL43" s="302">
        <f>DR43-DQ43</f>
        <v>6.9439301493794119</v>
      </c>
      <c r="JM43" s="371">
        <f>JL43/DQ43</f>
        <v>5.4523724622357553E-3</v>
      </c>
      <c r="JN43" s="302">
        <f>DS43-DR43</f>
        <v>41.941653871462904</v>
      </c>
      <c r="JO43" s="371">
        <f>JN43/DR43</f>
        <v>3.2753990657133553E-2</v>
      </c>
      <c r="JP43" s="302">
        <f>DT43-DS43</f>
        <v>277.03706245710373</v>
      </c>
      <c r="JQ43" s="371">
        <f>JP43/DS43</f>
        <v>0.2094882460861375</v>
      </c>
      <c r="JR43" s="302">
        <f>DU43-DT43</f>
        <v>-296.32597623089987</v>
      </c>
      <c r="JS43" s="371">
        <f>JR43/DT43</f>
        <v>-0.18526349756288107</v>
      </c>
      <c r="JT43" s="302">
        <f>DV43-DU43</f>
        <v>-27.512061403508824</v>
      </c>
      <c r="JU43" s="371">
        <f>JT43/DU43</f>
        <v>-2.1111840333871878E-2</v>
      </c>
      <c r="JV43" s="302">
        <f>DW43-DV43</f>
        <v>24.300975177304963</v>
      </c>
      <c r="JW43" s="371">
        <f>JV43/DV43</f>
        <v>1.9049938895504537E-2</v>
      </c>
      <c r="JX43" s="302">
        <f>DX43-DW43</f>
        <v>-24.373891843971478</v>
      </c>
      <c r="JY43" s="371">
        <f>JX43/DW43</f>
        <v>-1.874991475374049E-2</v>
      </c>
      <c r="JZ43" s="302">
        <f>DY43-DX43</f>
        <v>-0.26363831615117306</v>
      </c>
      <c r="KA43" s="371">
        <f>JZ43/DX43</f>
        <v>-2.0668227798385213E-4</v>
      </c>
      <c r="KB43" s="302">
        <f>DZ43-DY43</f>
        <v>3.8659793814431396</v>
      </c>
      <c r="KC43" s="371">
        <f>KB43/DY43</f>
        <v>3.0314053595245504E-3</v>
      </c>
      <c r="KD43" s="302">
        <f>EA43-DZ43</f>
        <v>5.2474226804124555</v>
      </c>
      <c r="KE43" s="371">
        <f>KD43/DZ43</f>
        <v>4.1021921341070937E-3</v>
      </c>
      <c r="KF43" s="302">
        <f t="shared" si="1116"/>
        <v>33.177319587628745</v>
      </c>
      <c r="KG43" s="1112">
        <f t="shared" si="1117"/>
        <v>2.5830530785221715E-2</v>
      </c>
      <c r="KH43" s="302">
        <f t="shared" si="1118"/>
        <v>-28.991752577319403</v>
      </c>
      <c r="KI43" s="371">
        <f t="shared" si="1119"/>
        <v>-2.200345520440149E-2</v>
      </c>
      <c r="KJ43" s="302">
        <f t="shared" si="1120"/>
        <v>-12.414369871660028</v>
      </c>
      <c r="KK43" s="371">
        <f t="shared" si="1121"/>
        <v>-9.6339363778632954E-3</v>
      </c>
      <c r="KL43" s="302">
        <f t="shared" si="1122"/>
        <v>201.05612244897952</v>
      </c>
      <c r="KM43" s="371">
        <f t="shared" si="1123"/>
        <v>0.15754355665363359</v>
      </c>
      <c r="KN43" s="302">
        <f t="shared" si="1124"/>
        <v>-168.59736842105258</v>
      </c>
      <c r="KO43" s="371">
        <f t="shared" si="1125"/>
        <v>-0.11412920522663908</v>
      </c>
      <c r="KP43" s="302">
        <f t="shared" si="1126"/>
        <v>-1308.6526315789474</v>
      </c>
      <c r="KQ43" s="371">
        <f t="shared" si="1127"/>
        <v>-1</v>
      </c>
      <c r="KR43" s="302">
        <f t="shared" si="1128"/>
        <v>0</v>
      </c>
      <c r="KS43" s="371" t="e">
        <f t="shared" si="1129"/>
        <v>#DIV/0!</v>
      </c>
      <c r="KT43" s="302">
        <f t="shared" si="1130"/>
        <v>0</v>
      </c>
      <c r="KU43" s="371" t="e">
        <f t="shared" si="1131"/>
        <v>#DIV/0!</v>
      </c>
      <c r="KV43" s="302">
        <f t="shared" si="1132"/>
        <v>0</v>
      </c>
      <c r="KW43" s="371" t="e">
        <f t="shared" si="1133"/>
        <v>#DIV/0!</v>
      </c>
      <c r="KX43" s="302">
        <f t="shared" si="1134"/>
        <v>0</v>
      </c>
      <c r="KY43" s="371" t="e">
        <f t="shared" si="1135"/>
        <v>#DIV/0!</v>
      </c>
      <c r="KZ43" s="302">
        <f t="shared" si="1136"/>
        <v>0</v>
      </c>
      <c r="LA43" s="371" t="e">
        <f t="shared" si="1137"/>
        <v>#DIV/0!</v>
      </c>
      <c r="LB43" s="302">
        <f t="shared" si="1138"/>
        <v>0</v>
      </c>
      <c r="LC43" s="371" t="e">
        <f t="shared" si="1139"/>
        <v>#DIV/0!</v>
      </c>
      <c r="LD43" s="568">
        <f>DT43</f>
        <v>1599.483870967742</v>
      </c>
      <c r="LE43" s="966">
        <f>EH43</f>
        <v>1308.6526315789474</v>
      </c>
      <c r="LF43" s="104">
        <f>LE43-LD43</f>
        <v>-290.83123938879453</v>
      </c>
      <c r="LG43" s="101">
        <f>IF(ISERROR(LF43/LD43),0,LF43/LD43)</f>
        <v>-0.18182817886924471</v>
      </c>
      <c r="LH43" s="612"/>
      <c r="LI43" s="612"/>
      <c r="LJ43" s="612"/>
      <c r="LK43" s="1" t="str">
        <f>E43</f>
        <v>Payrolls Processed/ERP Employee</v>
      </c>
      <c r="LL43" s="246" t="e">
        <f>#REF!</f>
        <v>#REF!</v>
      </c>
      <c r="LM43" s="246" t="e">
        <f>#REF!</f>
        <v>#REF!</v>
      </c>
      <c r="LN43" s="246" t="e">
        <f>#REF!</f>
        <v>#REF!</v>
      </c>
      <c r="LO43" s="246" t="e">
        <f>#REF!</f>
        <v>#REF!</v>
      </c>
      <c r="LP43" s="246" t="e">
        <f>#REF!</f>
        <v>#REF!</v>
      </c>
      <c r="LQ43" s="246" t="e">
        <f>#REF!</f>
        <v>#REF!</v>
      </c>
      <c r="LR43" s="246" t="e">
        <f>#REF!</f>
        <v>#REF!</v>
      </c>
      <c r="LS43" s="246" t="e">
        <f>#REF!</f>
        <v>#REF!</v>
      </c>
      <c r="LT43" s="246" t="e">
        <f>#REF!</f>
        <v>#REF!</v>
      </c>
      <c r="LU43" s="246" t="e">
        <f>#REF!</f>
        <v>#REF!</v>
      </c>
      <c r="LV43" s="246" t="e">
        <f>#REF!</f>
        <v>#REF!</v>
      </c>
      <c r="LW43" s="247">
        <f t="shared" si="1140"/>
        <v>1065.6190294230034</v>
      </c>
      <c r="LX43" s="247">
        <f t="shared" si="1140"/>
        <v>1317.9189057156816</v>
      </c>
      <c r="LY43" s="247">
        <f t="shared" si="1140"/>
        <v>1080.7218395265354</v>
      </c>
      <c r="LZ43" s="247">
        <f t="shared" si="1140"/>
        <v>1060.8832207100029</v>
      </c>
      <c r="MA43" s="247">
        <f t="shared" si="1140"/>
        <v>1054.3482379689276</v>
      </c>
      <c r="MB43" s="247">
        <f t="shared" si="1140"/>
        <v>1062.9101693293792</v>
      </c>
      <c r="MC43" s="247">
        <f t="shared" si="1140"/>
        <v>1031.0178306092125</v>
      </c>
      <c r="MD43" s="247">
        <f t="shared" si="1140"/>
        <v>1227.0395406982129</v>
      </c>
      <c r="ME43" s="247">
        <f t="shared" si="1140"/>
        <v>997.69784172661866</v>
      </c>
      <c r="MF43" s="247">
        <f t="shared" si="1140"/>
        <v>1052.3350349782568</v>
      </c>
      <c r="MG43" s="247">
        <f t="shared" si="1140"/>
        <v>1032.2142064372918</v>
      </c>
      <c r="MH43" s="247">
        <f t="shared" si="1140"/>
        <v>1068.0725752826067</v>
      </c>
      <c r="MI43" s="247">
        <f t="shared" si="1141"/>
        <v>1071.7147817074751</v>
      </c>
      <c r="MJ43" s="247">
        <f t="shared" si="1141"/>
        <v>1274.5738501095134</v>
      </c>
      <c r="MK43" s="247">
        <f t="shared" si="1141"/>
        <v>1059.3818773323126</v>
      </c>
      <c r="ML43" s="247">
        <f t="shared" si="1141"/>
        <v>1099.0140077190899</v>
      </c>
      <c r="MM43" s="247">
        <f t="shared" si="1141"/>
        <v>1075.5909357296348</v>
      </c>
      <c r="MN43" s="247">
        <f t="shared" si="1141"/>
        <v>1049.6558317399617</v>
      </c>
      <c r="MO43" s="247">
        <f t="shared" si="1141"/>
        <v>1168.9289045790706</v>
      </c>
      <c r="MP43" s="247">
        <f t="shared" si="1141"/>
        <v>1053.7441755598977</v>
      </c>
      <c r="MQ43" s="247">
        <f t="shared" si="1141"/>
        <v>1019.8075646980757</v>
      </c>
      <c r="MR43" s="247">
        <f t="shared" si="1141"/>
        <v>1063.6071672821777</v>
      </c>
      <c r="MS43" s="247">
        <f t="shared" si="1141"/>
        <v>1080.0456512749827</v>
      </c>
      <c r="MT43" s="247">
        <f t="shared" si="1141"/>
        <v>1389.8265306122448</v>
      </c>
      <c r="MU43" s="702">
        <f t="shared" si="1142"/>
        <v>1161.5714285714287</v>
      </c>
      <c r="MV43" s="702">
        <f t="shared" si="1142"/>
        <v>1177.6938775510205</v>
      </c>
      <c r="MW43" s="702">
        <f t="shared" si="1142"/>
        <v>1170.4545454545455</v>
      </c>
      <c r="MX43" s="702">
        <f t="shared" si="1142"/>
        <v>1177.7777777777778</v>
      </c>
      <c r="MY43" s="702">
        <f t="shared" si="1142"/>
        <v>1186.5050505050506</v>
      </c>
      <c r="MZ43" s="702">
        <f t="shared" si="1142"/>
        <v>1196.8673469387754</v>
      </c>
      <c r="NA43" s="702">
        <f t="shared" si="1142"/>
        <v>1454.7653061224489</v>
      </c>
      <c r="NB43" s="702">
        <f t="shared" si="1142"/>
        <v>1170.52</v>
      </c>
      <c r="NC43" s="702">
        <f t="shared" si="1142"/>
        <v>1186.5757575757575</v>
      </c>
      <c r="ND43" s="702">
        <f t="shared" si="1142"/>
        <v>1189.8900000000001</v>
      </c>
      <c r="NE43" s="702">
        <f t="shared" si="1142"/>
        <v>1210.4646464646464</v>
      </c>
      <c r="NF43" s="702">
        <f t="shared" si="1142"/>
        <v>1199.3465346534654</v>
      </c>
      <c r="NG43" s="805">
        <f t="shared" si="1143"/>
        <v>1486.17</v>
      </c>
      <c r="NH43" s="805">
        <f t="shared" si="1143"/>
        <v>1224.0505050505051</v>
      </c>
      <c r="NI43" s="805">
        <f t="shared" si="1143"/>
        <v>1127.6168224299065</v>
      </c>
      <c r="NJ43" s="805">
        <f t="shared" si="1143"/>
        <v>1138.9150943396226</v>
      </c>
      <c r="NK43" s="805">
        <f t="shared" si="1143"/>
        <v>1147.4666666666667</v>
      </c>
      <c r="NL43" s="805">
        <f t="shared" si="1143"/>
        <v>1386.132075471698</v>
      </c>
      <c r="NM43" s="805">
        <f t="shared" si="1143"/>
        <v>1115.2454545454545</v>
      </c>
      <c r="NN43" s="805">
        <f t="shared" si="1143"/>
        <v>1088.1926605504586</v>
      </c>
      <c r="NO43" s="805">
        <f t="shared" si="1143"/>
        <v>1082.5045871559632</v>
      </c>
      <c r="NP43" s="805">
        <f t="shared" si="1143"/>
        <v>1151.3689320388351</v>
      </c>
      <c r="NQ43" s="805">
        <f t="shared" si="1143"/>
        <v>1153.7087378640776</v>
      </c>
      <c r="NR43" s="805">
        <f t="shared" si="1143"/>
        <v>1147.0961538461538</v>
      </c>
      <c r="NS43" s="858">
        <f t="shared" si="1144"/>
        <v>1502.9896907216496</v>
      </c>
      <c r="NT43" s="858">
        <f t="shared" si="1144"/>
        <v>1198</v>
      </c>
      <c r="NU43" s="858">
        <f t="shared" si="1144"/>
        <v>1198.21875</v>
      </c>
      <c r="NV43" s="858">
        <f t="shared" si="1144"/>
        <v>1215.8469387755101</v>
      </c>
      <c r="NW43" s="858">
        <f t="shared" si="1144"/>
        <v>1210.2857142857142</v>
      </c>
      <c r="NX43" s="858">
        <f t="shared" si="1144"/>
        <v>1427.4536082474226</v>
      </c>
      <c r="NY43" s="858">
        <f t="shared" si="1144"/>
        <v>1277.8854166666667</v>
      </c>
      <c r="NZ43" s="858">
        <f t="shared" si="1144"/>
        <v>1207.6632653061224</v>
      </c>
      <c r="OA43" s="858">
        <f t="shared" si="1144"/>
        <v>1198.9292929292928</v>
      </c>
      <c r="OB43" s="858">
        <f t="shared" si="1144"/>
        <v>1213.7551020408164</v>
      </c>
      <c r="OC43" s="858">
        <f t="shared" si="1144"/>
        <v>1240.9791666666667</v>
      </c>
      <c r="OD43" s="858">
        <f t="shared" si="1144"/>
        <v>1473.7575757575758</v>
      </c>
      <c r="OE43" s="1045">
        <f t="shared" si="1145"/>
        <v>1227.8877551020407</v>
      </c>
      <c r="OF43" s="1045">
        <f t="shared" si="1145"/>
        <v>1281.2659574468084</v>
      </c>
      <c r="OG43" s="1045">
        <f t="shared" si="1145"/>
        <v>1281.4574468085107</v>
      </c>
      <c r="OH43" s="1045">
        <f t="shared" si="1145"/>
        <v>1330.0645161290322</v>
      </c>
      <c r="OI43" s="1045">
        <f t="shared" si="1145"/>
        <v>1323.7849462365591</v>
      </c>
      <c r="OJ43" s="1045">
        <f t="shared" si="1145"/>
        <v>1569.5208333333333</v>
      </c>
      <c r="OK43" s="1045">
        <f t="shared" si="1145"/>
        <v>1278.6354166666667</v>
      </c>
      <c r="OL43" s="1045">
        <f t="shared" si="1145"/>
        <v>1316.4086021505377</v>
      </c>
      <c r="OM43" s="1045">
        <f t="shared" si="1145"/>
        <v>1302.4680851063829</v>
      </c>
      <c r="ON43" s="1045">
        <f t="shared" si="1145"/>
        <v>1310.6808510638298</v>
      </c>
      <c r="OO43" s="1045">
        <f t="shared" si="1145"/>
        <v>1248.7979797979799</v>
      </c>
      <c r="OP43" s="1045">
        <f t="shared" si="1145"/>
        <v>1540.5959595959596</v>
      </c>
      <c r="OQ43" s="1067">
        <f t="shared" si="1146"/>
        <v>1277.9693877551019</v>
      </c>
      <c r="OR43" s="1067">
        <f t="shared" si="1146"/>
        <v>1273.5612244897959</v>
      </c>
      <c r="OS43" s="1067">
        <f t="shared" si="1146"/>
        <v>1280.5051546391753</v>
      </c>
      <c r="OT43" s="1067">
        <f t="shared" si="1146"/>
        <v>1322.4468085106382</v>
      </c>
      <c r="OU43" s="1067">
        <f t="shared" si="1146"/>
        <v>1599.483870967742</v>
      </c>
      <c r="OV43" s="1067">
        <f t="shared" si="1146"/>
        <v>1303.1578947368421</v>
      </c>
      <c r="OW43" s="1067">
        <f t="shared" si="1146"/>
        <v>1275.6458333333333</v>
      </c>
      <c r="OX43" s="1067">
        <f t="shared" si="1146"/>
        <v>1299.9468085106382</v>
      </c>
      <c r="OY43" s="1067">
        <f t="shared" si="1146"/>
        <v>1275.5729166666667</v>
      </c>
      <c r="OZ43" s="1067">
        <f t="shared" si="1146"/>
        <v>1275.3092783505156</v>
      </c>
      <c r="PA43" s="1067">
        <f t="shared" si="1146"/>
        <v>1279.1752577319587</v>
      </c>
      <c r="PB43" s="1067">
        <f t="shared" si="1146"/>
        <v>1284.4226804123712</v>
      </c>
      <c r="PC43" s="1125">
        <f>ED43</f>
        <v>1317.6</v>
      </c>
      <c r="PD43" s="1125">
        <f t="shared" si="1147"/>
        <v>1288.6082474226805</v>
      </c>
      <c r="PE43" s="1125">
        <f t="shared" si="1147"/>
        <v>1276.1938775510205</v>
      </c>
      <c r="PF43" s="1125">
        <f t="shared" si="1147"/>
        <v>1477.25</v>
      </c>
      <c r="PG43" s="1125">
        <f t="shared" si="1147"/>
        <v>1308.6526315789474</v>
      </c>
      <c r="PH43" s="1125">
        <f t="shared" si="1147"/>
        <v>0</v>
      </c>
      <c r="PI43" s="1125">
        <f t="shared" si="1147"/>
        <v>0</v>
      </c>
      <c r="PJ43" s="1125">
        <f t="shared" si="1147"/>
        <v>0</v>
      </c>
      <c r="PK43" s="1125">
        <f t="shared" si="1147"/>
        <v>0</v>
      </c>
      <c r="PL43" s="1125">
        <f t="shared" si="1147"/>
        <v>0</v>
      </c>
      <c r="PM43" s="1125">
        <f t="shared" si="1147"/>
        <v>0</v>
      </c>
      <c r="PN43" s="1125">
        <f t="shared" si="1147"/>
        <v>0</v>
      </c>
    </row>
    <row r="44" spans="1:430" ht="15.75" customHeight="1" x14ac:dyDescent="0.25">
      <c r="A44" s="677">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90"/>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42"/>
      <c r="DZ44" s="23"/>
      <c r="EA44" s="173"/>
      <c r="EB44" s="419"/>
      <c r="EC44" s="420"/>
      <c r="ED44" s="198"/>
      <c r="EE44" s="173"/>
      <c r="EG44" s="173"/>
      <c r="EI44" s="173"/>
      <c r="EJ44" s="198"/>
      <c r="EK44" s="173"/>
      <c r="EL44" s="23"/>
      <c r="EM44" s="173"/>
      <c r="EN44" s="23"/>
      <c r="EO44" s="173"/>
      <c r="EP44" s="419"/>
      <c r="EQ44" s="420"/>
      <c r="ER44" s="102"/>
      <c r="ES44" s="367"/>
      <c r="ET44" s="102"/>
      <c r="EU44" s="367"/>
      <c r="EV44" s="102"/>
      <c r="EW44" s="367"/>
      <c r="EX44" s="102"/>
      <c r="EY44" s="367"/>
      <c r="EZ44" s="102"/>
      <c r="FA44" s="367"/>
      <c r="FB44" s="102"/>
      <c r="FC44" s="367"/>
      <c r="FD44" s="102"/>
      <c r="FE44" s="367"/>
      <c r="FF44" s="102"/>
      <c r="FG44" s="367"/>
      <c r="FH44" s="102"/>
      <c r="FI44" s="367"/>
      <c r="FJ44" s="102"/>
      <c r="FK44" s="100"/>
      <c r="FL44" s="102"/>
      <c r="FM44" s="367"/>
      <c r="FN44" s="102"/>
      <c r="FO44" s="367"/>
      <c r="FP44" s="102"/>
      <c r="FQ44" s="367"/>
      <c r="FR44" s="296"/>
      <c r="FS44" s="370"/>
      <c r="FT44" s="296"/>
      <c r="FU44" s="370"/>
      <c r="FV44" s="296"/>
      <c r="FW44" s="370"/>
      <c r="FX44" s="296"/>
      <c r="FY44" s="370"/>
      <c r="FZ44" s="296"/>
      <c r="GA44" s="370"/>
      <c r="GB44" s="296"/>
      <c r="GC44" s="370"/>
      <c r="GD44" s="296"/>
      <c r="GE44" s="370"/>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5"/>
      <c r="KH44" s="296"/>
      <c r="KI44" s="370"/>
      <c r="KJ44" s="296"/>
      <c r="KK44" s="370"/>
      <c r="KL44" s="296"/>
      <c r="KM44" s="370"/>
      <c r="KN44" s="296"/>
      <c r="KO44" s="370"/>
      <c r="KP44" s="296"/>
      <c r="KQ44" s="370"/>
      <c r="KR44" s="296"/>
      <c r="KS44" s="370"/>
      <c r="KT44" s="296"/>
      <c r="KU44" s="370"/>
      <c r="KV44" s="296"/>
      <c r="KW44" s="370"/>
      <c r="KX44" s="296"/>
      <c r="KY44" s="370"/>
      <c r="KZ44" s="296"/>
      <c r="LA44" s="370"/>
      <c r="LB44" s="296"/>
      <c r="LC44" s="370"/>
      <c r="LD44" s="23"/>
      <c r="LE44" s="958"/>
      <c r="LF44" s="102"/>
      <c r="LG44" s="100"/>
      <c r="LH44" s="614"/>
      <c r="LI44" s="614"/>
      <c r="LJ44" s="614"/>
      <c r="NS44" s="862"/>
      <c r="NT44" s="862"/>
      <c r="NU44" s="862"/>
      <c r="NV44" s="862"/>
      <c r="NW44" s="862"/>
      <c r="NX44" s="862"/>
      <c r="NY44" s="862"/>
      <c r="NZ44" s="862"/>
      <c r="OA44" s="862"/>
      <c r="OB44" s="862"/>
      <c r="OC44" s="862"/>
      <c r="OD44" s="862"/>
      <c r="OE44" s="1049"/>
      <c r="OF44" s="1049"/>
      <c r="OG44" s="1049"/>
      <c r="OH44" s="1049"/>
      <c r="OI44" s="1049"/>
      <c r="OJ44" s="1049"/>
      <c r="OK44" s="1049"/>
      <c r="OL44" s="1049"/>
      <c r="OM44" s="1049"/>
      <c r="ON44" s="1049"/>
      <c r="OO44" s="1049"/>
      <c r="OP44" s="1049"/>
      <c r="OQ44" s="1071"/>
      <c r="OR44" s="1071"/>
      <c r="OS44" s="1071"/>
      <c r="OT44" s="1071"/>
      <c r="OU44" s="1071"/>
      <c r="OV44" s="1071"/>
      <c r="OW44" s="1071"/>
      <c r="OX44" s="1071"/>
      <c r="OY44" s="1071"/>
      <c r="OZ44" s="1071"/>
      <c r="PA44" s="1071"/>
      <c r="PB44" s="1071"/>
      <c r="PC44" s="1129"/>
      <c r="PD44" s="1129"/>
      <c r="PE44" s="1129"/>
      <c r="PF44" s="1129"/>
      <c r="PG44" s="1129"/>
      <c r="PH44" s="1129"/>
      <c r="PI44" s="1129"/>
      <c r="PJ44" s="1129"/>
      <c r="PK44" s="1129"/>
      <c r="PL44" s="1129"/>
      <c r="PM44" s="1129"/>
      <c r="PN44" s="1129"/>
    </row>
    <row r="45" spans="1:430" x14ac:dyDescent="0.25">
      <c r="A45" s="677"/>
      <c r="B45" s="50">
        <v>7.1</v>
      </c>
      <c r="E45" s="1190" t="s">
        <v>57</v>
      </c>
      <c r="F45" s="1190"/>
      <c r="G45" s="1191"/>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183">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8">
        <v>1189596.24</v>
      </c>
      <c r="BJ45" s="128">
        <f>SUM(AX45:BI45)</f>
        <v>12657083.51</v>
      </c>
      <c r="BK45" s="147">
        <f t="shared" ref="BK45:BK48" si="1184">SUM(AX45:BI45)/$BJ$4</f>
        <v>1054756.9591666667</v>
      </c>
      <c r="BL45" s="577">
        <v>834513.57</v>
      </c>
      <c r="BM45" s="578">
        <v>841984.72</v>
      </c>
      <c r="BN45" s="577">
        <v>841357.56</v>
      </c>
      <c r="BO45" s="578">
        <v>830582.06</v>
      </c>
      <c r="BP45" s="775">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185">SUM(BL45:BW45)/$BX$4</f>
        <v>1149540.9391666665</v>
      </c>
      <c r="BZ45" s="577">
        <v>854026.62</v>
      </c>
      <c r="CA45" s="578">
        <v>882244.46</v>
      </c>
      <c r="CB45" s="577">
        <v>875901.92999999993</v>
      </c>
      <c r="CC45" s="578">
        <v>1008853.3200000001</v>
      </c>
      <c r="CD45" s="775">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186">SUM(BZ45:CK45)/$CL$4</f>
        <v>1094338.6741666666</v>
      </c>
      <c r="CN45" s="577">
        <v>975788.4</v>
      </c>
      <c r="CO45" s="219">
        <v>946109.59000000008</v>
      </c>
      <c r="CP45" s="199">
        <v>952139.08</v>
      </c>
      <c r="CQ45" s="578">
        <v>977618.92999999993</v>
      </c>
      <c r="CR45" s="775">
        <v>862508.02</v>
      </c>
      <c r="CS45" s="579">
        <v>852908.37</v>
      </c>
      <c r="CT45" s="577">
        <v>756768.2</v>
      </c>
      <c r="CU45" s="579">
        <v>2742097.85</v>
      </c>
      <c r="CV45" s="577">
        <v>945458.1399999999</v>
      </c>
      <c r="CW45" s="991">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5">
        <v>761299.62</v>
      </c>
      <c r="DG45" s="967">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5">
        <v>778380.98</v>
      </c>
      <c r="DU45" s="967">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5">
        <v>810863.99</v>
      </c>
      <c r="EI45" s="967"/>
      <c r="EJ45" s="577"/>
      <c r="EK45" s="579"/>
      <c r="EL45" s="577"/>
      <c r="EM45" s="579"/>
      <c r="EN45" s="577"/>
      <c r="EO45" s="579"/>
      <c r="EP45" s="128">
        <f>SUM(ED45:EO45)</f>
        <v>4039117.34</v>
      </c>
      <c r="EQ45" s="147">
        <f>SUM(ED45:EO45)/$EP$4</f>
        <v>807823.46799999999</v>
      </c>
      <c r="ER45" s="599">
        <f t="shared" ref="ER45:ER50" si="1187">AX45-AU45</f>
        <v>24154.1599999998</v>
      </c>
      <c r="ES45" s="367">
        <f t="shared" ref="ES45:ES50" si="1188">ER45/AU45</f>
        <v>3.0745258395675584E-2</v>
      </c>
      <c r="ET45" s="599">
        <f t="shared" ref="ET45:ET50" si="1189">AY45-AX45</f>
        <v>23141.40000000014</v>
      </c>
      <c r="EU45" s="367">
        <f t="shared" ref="EU45:EU50" si="1190">ET45/AX45</f>
        <v>2.8577517024328519E-2</v>
      </c>
      <c r="EV45" s="599">
        <f t="shared" ref="EV45:EV50" si="1191">AZ45-AY45</f>
        <v>-89650.90000000014</v>
      </c>
      <c r="EW45" s="367">
        <f t="shared" ref="EW45:EW50" si="1192">EV45/AY45</f>
        <v>-0.10763474582318963</v>
      </c>
      <c r="EX45" s="599">
        <f t="shared" ref="EX45:EX50" si="1193">BA45-AZ45</f>
        <v>323711.68000000017</v>
      </c>
      <c r="EY45" s="367">
        <f t="shared" ref="EY45:EY50" si="1194">EX45/AZ45</f>
        <v>0.43552546545390569</v>
      </c>
      <c r="EZ45" s="599">
        <f t="shared" ref="EZ45:EZ50" si="1195">BB45-BA45</f>
        <v>-195557.44000000018</v>
      </c>
      <c r="FA45" s="367">
        <f t="shared" ref="FA45:FA50" si="1196">EZ45/BA45</f>
        <v>-0.18328149818034795</v>
      </c>
      <c r="FB45" s="599">
        <f t="shared" ref="FB45:FB50" si="1197">BC45-BB45</f>
        <v>66706.430000000051</v>
      </c>
      <c r="FC45" s="367">
        <f t="shared" ref="FC45:FC50" si="1198">FB45/BB45</f>
        <v>7.6549011581288462E-2</v>
      </c>
      <c r="FD45" s="599">
        <f t="shared" ref="FD45:FD50" si="1199">BD45-BC45</f>
        <v>1393174.3200000003</v>
      </c>
      <c r="FE45" s="367">
        <f t="shared" ref="FE45:FE50" si="1200">FD45/BC45</f>
        <v>1.485058434640891</v>
      </c>
      <c r="FF45" s="599">
        <f t="shared" ref="FF45:FF50" si="1201">BE45-BD45</f>
        <v>-1393371.35</v>
      </c>
      <c r="FG45" s="367">
        <f t="shared" ref="FG45:FG50" si="1202">FF45/BD45</f>
        <v>-0.59767949061836023</v>
      </c>
      <c r="FH45" s="599">
        <f t="shared" ref="FH45:FH50" si="1203">BF45-BE45</f>
        <v>-16674.570000000065</v>
      </c>
      <c r="FI45" s="367">
        <f t="shared" ref="FI45:FI50" si="1204">FH45/BE45</f>
        <v>-1.7778042805684045E-2</v>
      </c>
      <c r="FJ45" s="599">
        <f t="shared" ref="FJ45:FJ50" si="1205">BG45-BF45</f>
        <v>-122134.83999999997</v>
      </c>
      <c r="FK45" s="100">
        <f t="shared" ref="FK45:FK50" si="1206">FJ45/BF45</f>
        <v>-0.13257426673395592</v>
      </c>
      <c r="FL45" s="599">
        <f t="shared" ref="FL45:FL50" si="1207">BH45-BG45</f>
        <v>416267.77999999991</v>
      </c>
      <c r="FM45" s="367">
        <f t="shared" ref="FM45:FM50" si="1208">FL45/BG45</f>
        <v>0.52090696083048316</v>
      </c>
      <c r="FN45" s="599">
        <f t="shared" ref="FN45:FN50" si="1209">BI45-BH45</f>
        <v>-25792.709999999963</v>
      </c>
      <c r="FO45" s="367">
        <f t="shared" ref="FO45:FO50" si="1210">FN45/BH45</f>
        <v>-2.1221774313482086E-2</v>
      </c>
      <c r="FP45" s="599">
        <f t="shared" ref="FP45:FP50" si="1211">BL45-BI45</f>
        <v>-355082.67000000004</v>
      </c>
      <c r="FQ45" s="367">
        <f t="shared" ref="FQ45:FQ50" si="1212">FP45/BI45</f>
        <v>-0.29849007424569535</v>
      </c>
      <c r="FR45" s="303">
        <f t="shared" ref="FR45:FR50" si="1213">BM45-BL45</f>
        <v>7471.1500000000233</v>
      </c>
      <c r="FS45" s="370">
        <f t="shared" ref="FS45:FS50" si="1214">FR45/BL45</f>
        <v>8.9527004336190999E-3</v>
      </c>
      <c r="FT45" s="303">
        <f t="shared" ref="FT45:FT50" si="1215">BN45-BM45</f>
        <v>-627.15999999991618</v>
      </c>
      <c r="FU45" s="370">
        <f t="shared" ref="FU45:FU50" si="1216">FT45/BM45</f>
        <v>-7.4485912285904212E-4</v>
      </c>
      <c r="FV45" s="303">
        <f t="shared" ref="FV45:FV50" si="1217">BO45-BN45</f>
        <v>-10775.5</v>
      </c>
      <c r="FW45" s="370">
        <f t="shared" ref="FW45:FW50" si="1218">FV45/BN45</f>
        <v>-1.2807277799940371E-2</v>
      </c>
      <c r="FX45" s="303">
        <f t="shared" ref="FX45:FX50" si="1219">BP45-BO45</f>
        <v>31718.989999999874</v>
      </c>
      <c r="FY45" s="370">
        <f t="shared" ref="FY45:FY50" si="1220">FX45/BO45</f>
        <v>3.8188869622346369E-2</v>
      </c>
      <c r="FZ45" s="303">
        <f t="shared" ref="FZ45:FZ50" si="1221">BQ45-BP45</f>
        <v>36696.819999999949</v>
      </c>
      <c r="GA45" s="370">
        <f t="shared" ref="GA45:GA50" si="1222">FZ45/BP45</f>
        <v>4.2556854128845086E-2</v>
      </c>
      <c r="GB45" s="303">
        <f t="shared" ref="GB45:GB50" si="1223">BR45-BQ45</f>
        <v>1877945.3299999998</v>
      </c>
      <c r="GC45" s="370">
        <f t="shared" ref="GC45:GC50" si="1224">GB45/BQ45</f>
        <v>2.0889319014738046</v>
      </c>
      <c r="GD45" s="303">
        <f t="shared" ref="GD45:GD50" si="1225">BS45-BR45</f>
        <v>-1883097.8699999996</v>
      </c>
      <c r="GE45" s="370">
        <f t="shared" ref="GE45:GE50" si="1226">GD45/BR45</f>
        <v>-0.67811897268910648</v>
      </c>
      <c r="GF45" s="303">
        <f t="shared" ref="GF45:GF50" si="1227">BT45-BS45</f>
        <v>-26754.790000000037</v>
      </c>
      <c r="GG45" s="370">
        <f t="shared" ref="GG45:GG50" si="1228">GF45/BS45</f>
        <v>-2.993223671034902E-2</v>
      </c>
      <c r="GH45" s="303">
        <f t="shared" ref="GH45:GH50" si="1229">BU45-BT45</f>
        <v>15561.229999999981</v>
      </c>
      <c r="GI45" s="370">
        <f t="shared" ref="GI45:GI50" si="1230">GH45/BT45</f>
        <v>1.7946488033418032E-2</v>
      </c>
      <c r="GJ45" s="303">
        <f t="shared" ref="GJ45:GJ50" si="1231">BV45-BU45</f>
        <v>50861.919999999925</v>
      </c>
      <c r="GK45" s="370">
        <f t="shared" ref="GK45:GK50" si="1232">GJ45/BU45</f>
        <v>5.7623993661735845E-2</v>
      </c>
      <c r="GL45" s="303">
        <f t="shared" ref="GL45:GL50" si="1233">BW45-BV45</f>
        <v>1397196.2200000002</v>
      </c>
      <c r="GM45" s="370">
        <f t="shared" ref="GM45:GM50" si="1234">GL45/BV45</f>
        <v>1.4967067274610619</v>
      </c>
      <c r="GN45" s="303">
        <f t="shared" ref="GN45:GN50" si="1235">BZ45-BW45</f>
        <v>-1476683.29</v>
      </c>
      <c r="GO45" s="370">
        <f t="shared" ref="GO45:GO50" si="1236">GN45/BW45</f>
        <v>-0.63357661271539367</v>
      </c>
      <c r="GP45" s="303">
        <f t="shared" ref="GP45:GP50" si="1237">CA45-BZ45</f>
        <v>28217.839999999967</v>
      </c>
      <c r="GQ45" s="370">
        <f t="shared" ref="GQ45:GQ50" si="1238">GP45/BZ45</f>
        <v>3.3040937295373732E-2</v>
      </c>
      <c r="GR45" s="303">
        <f t="shared" ref="GR45:GR50" si="1239">CB45-CA45</f>
        <v>-6342.5300000000279</v>
      </c>
      <c r="GS45" s="370">
        <f t="shared" ref="GS45:GS50" si="1240">GR45/CA45</f>
        <v>-7.1890845310607311E-3</v>
      </c>
      <c r="GT45" s="303">
        <f t="shared" ref="GT45:GT50" si="1241">CC45-CB45</f>
        <v>132951.39000000013</v>
      </c>
      <c r="GU45" s="370">
        <f t="shared" ref="GU45:GU50" si="1242">GT45/CB45</f>
        <v>0.1517879861276252</v>
      </c>
      <c r="GV45" s="303">
        <f t="shared" ref="GV45:GV50" si="1243">CD45-CC45</f>
        <v>-80775.350000000093</v>
      </c>
      <c r="GW45" s="370">
        <f t="shared" ref="GW45:GW50" si="1244">GV45/CC45</f>
        <v>-8.0066495692357034E-2</v>
      </c>
      <c r="GX45" s="303">
        <f t="shared" ref="GX45:GX50" si="1245">CE45-CD45</f>
        <v>94204.910000000033</v>
      </c>
      <c r="GY45" s="370">
        <f t="shared" ref="GY45:GY50" si="1246">GX45/CD45</f>
        <v>0.10150538321688644</v>
      </c>
      <c r="GZ45" s="303">
        <f t="shared" ref="GZ45:GZ50" si="1247">CF45-CE45</f>
        <v>1893550.4300000002</v>
      </c>
      <c r="HA45" s="370">
        <f t="shared" ref="HA45:HA50" si="1248">GZ45/CE45</f>
        <v>1.8522763777478111</v>
      </c>
      <c r="HB45" s="850">
        <f t="shared" ref="HB45:HB50" si="1249">CG45-CF45</f>
        <v>-1913817.8900000001</v>
      </c>
      <c r="HC45" s="370">
        <f t="shared" ref="HC45:HC50" si="1250">HB45/CF45</f>
        <v>-0.65635366858471078</v>
      </c>
      <c r="HD45" s="303">
        <f t="shared" ref="HD45:HD50" si="1251">CH45-CG45</f>
        <v>-99033.84999999986</v>
      </c>
      <c r="HE45" s="370">
        <f t="shared" ref="HE45:HE50" si="1252">HD45/CG45</f>
        <v>-9.8834656656281661E-2</v>
      </c>
      <c r="HF45" s="303">
        <f t="shared" ref="HF45:HF50" si="1253">CI45-CH45</f>
        <v>-204370.32000000007</v>
      </c>
      <c r="HG45" s="370">
        <f t="shared" ref="HG45:HG50" si="1254">HF45/CH45</f>
        <v>-0.2263283402340095</v>
      </c>
      <c r="HH45" s="303">
        <f t="shared" ref="HH45:HH50" si="1255">CJ45-CI45</f>
        <v>312616.84000000008</v>
      </c>
      <c r="HI45" s="370">
        <f t="shared" ref="HI45:HI50" si="1256">HH45/CI45</f>
        <v>0.44748326054010734</v>
      </c>
      <c r="HJ45" s="303">
        <f t="shared" ref="HJ45:HJ50" si="1257">CK45-CJ45</f>
        <v>18779.179999999935</v>
      </c>
      <c r="HK45" s="370">
        <f t="shared" ref="HK45:HK50" si="1258">HJ45/CJ45</f>
        <v>1.8570666880901157E-2</v>
      </c>
      <c r="HL45" s="303">
        <f t="shared" ref="HL45:HL50" si="1259">CN45-CK45</f>
        <v>-54218.869999999995</v>
      </c>
      <c r="HM45" s="370">
        <f t="shared" ref="HM45:HM50" si="1260">HL45/CK45</f>
        <v>-5.2639308070126525E-2</v>
      </c>
      <c r="HN45" s="303">
        <f t="shared" ref="HN45:HN50" si="1261">CO45-CN45</f>
        <v>-29678.809999999939</v>
      </c>
      <c r="HO45" s="370">
        <f t="shared" ref="HO45:HO50" si="1262">HN45/CN45</f>
        <v>-3.0415210920728242E-2</v>
      </c>
      <c r="HP45" s="303">
        <f t="shared" ref="HP45:HP50" si="1263">CP45-CO45</f>
        <v>6029.4899999998743</v>
      </c>
      <c r="HQ45" s="370">
        <f t="shared" ref="HQ45:HQ50" si="1264">HP45/CO45</f>
        <v>6.3729297998130147E-3</v>
      </c>
      <c r="HR45" s="303">
        <f t="shared" ref="HR45:HR50" si="1265">CQ45-CP45</f>
        <v>25479.849999999977</v>
      </c>
      <c r="HS45" s="370">
        <f t="shared" ref="HS45:HS50" si="1266">HR45/CP45</f>
        <v>2.6760638792391524E-2</v>
      </c>
      <c r="HT45" s="303">
        <f t="shared" ref="HT45:HT50" si="1267">CR45-CQ45</f>
        <v>-115110.90999999992</v>
      </c>
      <c r="HU45" s="370">
        <f t="shared" ref="HU45:HU50" si="1268">HT45/CQ45</f>
        <v>-0.11774619585158802</v>
      </c>
      <c r="HV45" s="303">
        <f t="shared" ref="HV45:HV50" si="1269">CS45-CR45</f>
        <v>-9599.6500000000233</v>
      </c>
      <c r="HW45" s="370">
        <f t="shared" ref="HW45:HW50" si="1270">HV45/CR45</f>
        <v>-1.1129925493330512E-2</v>
      </c>
      <c r="HX45" s="303">
        <f t="shared" ref="HX45:HX50" si="1271">CT45-CS45</f>
        <v>-96140.170000000042</v>
      </c>
      <c r="HY45" s="370">
        <f t="shared" ref="HY45:HY50" si="1272">HX45/CS45</f>
        <v>-0.11272039691672864</v>
      </c>
      <c r="HZ45" s="303">
        <f t="shared" ref="HZ45:HZ50" si="1273">CU45-CT45</f>
        <v>1985329.6500000001</v>
      </c>
      <c r="IA45" s="370">
        <f t="shared" ref="IA45:IA50" si="1274">HZ45/CT45</f>
        <v>2.6234316531799307</v>
      </c>
      <c r="IB45" s="303">
        <f t="shared" ref="IB45:IB50" si="1275">CV45-CU45</f>
        <v>-1796639.7100000002</v>
      </c>
      <c r="IC45" s="370">
        <f t="shared" ref="IC45:IC50" si="1276">IB45/CU45</f>
        <v>-0.65520627208835747</v>
      </c>
      <c r="ID45" s="303">
        <f t="shared" ref="ID45:ID50" si="1277">CW45-CV45</f>
        <v>-189664.5299999998</v>
      </c>
      <c r="IE45" s="370">
        <f t="shared" ref="IE45:IE50" si="1278">ID45/CV45</f>
        <v>-0.20060595173467946</v>
      </c>
      <c r="IF45" s="303">
        <f t="shared" ref="IF45:IF50" si="1279">CX45-CW45</f>
        <v>38604.539999999921</v>
      </c>
      <c r="IG45" s="370">
        <f t="shared" ref="IG45:IG50" si="1280">IF45/CW45</f>
        <v>5.1078150819507347E-2</v>
      </c>
      <c r="IH45" s="303">
        <f t="shared" ref="IH45:IH50" si="1281">CY45-CX45</f>
        <v>176027.92000000004</v>
      </c>
      <c r="II45" s="370">
        <f t="shared" ref="II45:II50" si="1282">IH45/CX45</f>
        <v>0.22158651804513899</v>
      </c>
      <c r="IJ45" s="303">
        <f t="shared" ref="IJ45:IJ50" si="1283">DB45-CY45</f>
        <v>-226117.67000000004</v>
      </c>
      <c r="IK45" s="370">
        <f t="shared" ref="IK45:IK50" si="1284">IJ45/CY45</f>
        <v>-0.23300865155034431</v>
      </c>
      <c r="IL45" s="303">
        <f t="shared" ref="IL45:IL50" si="1285">DC45-DB45</f>
        <v>16888.499999999884</v>
      </c>
      <c r="IM45" s="370">
        <f t="shared" ref="IM45:IM50" si="1286">IL45/DB45</f>
        <v>2.26901913239188E-2</v>
      </c>
      <c r="IN45" s="303">
        <f t="shared" ref="IN45:IN50" si="1287">DD45-DC45</f>
        <v>-24612.879999999888</v>
      </c>
      <c r="IO45" s="370">
        <f t="shared" ref="IO45:IO50" si="1288">IN45/DD45</f>
        <v>-3.3414898140201155E-2</v>
      </c>
      <c r="IP45" s="303">
        <f t="shared" ref="IP45:IP50" si="1289">DE45-DD45</f>
        <v>12825</v>
      </c>
      <c r="IQ45" s="370">
        <f t="shared" ref="IQ45:IQ50" si="1290">IP45/DD45</f>
        <v>1.741145565444116E-2</v>
      </c>
      <c r="IR45" s="303">
        <f t="shared" ref="IR45:IR50" si="1291">DF45-DE45</f>
        <v>11890.599999999977</v>
      </c>
      <c r="IS45" s="370">
        <f t="shared" ref="IS45:IS50" si="1292">IR45/DO45</f>
        <v>1.2303253607139584E-2</v>
      </c>
      <c r="IT45" s="303">
        <f t="shared" ref="IT45:IT50" si="1293">DG45-DF45</f>
        <v>-18255.739999999991</v>
      </c>
      <c r="IU45" s="370">
        <f t="shared" ref="IU45:IU50" si="1294">IT45/DF45</f>
        <v>-2.3979704600404227E-2</v>
      </c>
      <c r="IV45" s="303">
        <f t="shared" ref="IV45:IV50" si="1295">DH45-DG45</f>
        <v>2193824.96</v>
      </c>
      <c r="IW45" s="370">
        <f t="shared" ref="IW45:IW50" si="1296">IV45/DG45</f>
        <v>2.9524837214189827</v>
      </c>
      <c r="IX45" s="303">
        <f t="shared" ref="IX45:IX50" si="1297">DI45-DH45</f>
        <v>-2143153.34</v>
      </c>
      <c r="IY45" s="370">
        <f t="shared" ref="IY45:IY50" si="1298">IX45/DH45</f>
        <v>-0.72974091005031061</v>
      </c>
      <c r="IZ45" s="303">
        <f t="shared" ref="IZ45:IZ50" si="1299">DJ45-DI45</f>
        <v>-1791.4699999999721</v>
      </c>
      <c r="JA45" s="370">
        <f t="shared" ref="JA45:JA50" si="1300">IZ45/DI45</f>
        <v>-2.2570681812311491E-3</v>
      </c>
      <c r="JB45" s="303">
        <f t="shared" ref="JB45:JB50" si="1301">DK45-DJ45</f>
        <v>-30266.340000000084</v>
      </c>
      <c r="JC45" s="370">
        <f t="shared" ref="JC45:JC50" si="1302">JB45/DJ45</f>
        <v>-3.8218741764914098E-2</v>
      </c>
      <c r="JD45" s="303">
        <f t="shared" ref="JD45:JD50" si="1303">DL45-DK45</f>
        <v>214041.15000000014</v>
      </c>
      <c r="JE45" s="370">
        <f t="shared" ref="JE45:JE50" si="1304">JD45/DK45</f>
        <v>0.28102013911262441</v>
      </c>
      <c r="JF45" s="303">
        <f t="shared" ref="JF45:JF50" si="1305">DM45-DL45</f>
        <v>-133888.00000000012</v>
      </c>
      <c r="JG45" s="370">
        <f t="shared" ref="JG45:JG50" si="1306">JF45/DL45</f>
        <v>-0.13722267006077418</v>
      </c>
      <c r="JH45" s="303">
        <f t="shared" ref="JH45:JH50" si="1307">DP45-DM45</f>
        <v>-48774.54999999993</v>
      </c>
      <c r="JI45" s="370">
        <f t="shared" ref="JI45:JI50" si="1308">JH45/DM45</f>
        <v>-5.7940035554780847E-2</v>
      </c>
      <c r="JJ45" s="303">
        <f t="shared" ref="JJ45:JJ50" si="1309">DQ45-DP45</f>
        <v>11623.75</v>
      </c>
      <c r="JK45" s="370">
        <f t="shared" ref="JK45:JK50" si="1310">JJ45/DP45</f>
        <v>1.4657273754773567E-2</v>
      </c>
      <c r="JL45" s="303">
        <f t="shared" ref="JL45:JL50" si="1311">DR45-DQ45</f>
        <v>-12024.739999999991</v>
      </c>
      <c r="JM45" s="370">
        <f t="shared" ref="JM45:JM50" si="1312">JL45/DQ45</f>
        <v>-1.4943876174092093E-2</v>
      </c>
      <c r="JN45" s="303">
        <f t="shared" ref="JN45:JN50" si="1313">DS45-DR45</f>
        <v>16475.819999999949</v>
      </c>
      <c r="JO45" s="370">
        <f t="shared" ref="JO45:JO50" si="1314">JN45/DR45</f>
        <v>2.0786129510002832E-2</v>
      </c>
      <c r="JP45" s="303">
        <f t="shared" ref="JP45:JP50" si="1315">DT45-DS45</f>
        <v>-30730.140000000014</v>
      </c>
      <c r="JQ45" s="370">
        <f t="shared" ref="JQ45:JQ50" si="1316">JP45/DS45</f>
        <v>-3.798012317517032E-2</v>
      </c>
      <c r="JR45" s="303">
        <f t="shared" ref="JR45:JR50" si="1317">DU45-DT45</f>
        <v>746.82000000006519</v>
      </c>
      <c r="JS45" s="370">
        <f t="shared" ref="JS45:JS50" si="1318">JR45/DT45</f>
        <v>9.5945304316154441E-4</v>
      </c>
      <c r="JT45" s="303">
        <f t="shared" ref="JT45:JT50" si="1319">DV45-DU45</f>
        <v>140905.21999999997</v>
      </c>
      <c r="JU45" s="370">
        <f t="shared" ref="JU45:JU50" si="1320">JT45/DU45</f>
        <v>0.18084994528497117</v>
      </c>
      <c r="JV45" s="303">
        <f t="shared" ref="JV45:JV50" si="1321">DW45-DV45</f>
        <v>-99856.189999999944</v>
      </c>
      <c r="JW45" s="370">
        <f t="shared" ref="JW45:JW50" si="1322">JV45/DV45</f>
        <v>-0.10853544147795907</v>
      </c>
      <c r="JX45" s="303">
        <f t="shared" ref="JX45:JX50" si="1323">DX45-DW45</f>
        <v>-45621.739999999991</v>
      </c>
      <c r="JY45" s="370">
        <f t="shared" ref="JY45:JY50" si="1324">JX45/DW45</f>
        <v>-5.5624273121687655E-2</v>
      </c>
      <c r="JZ45" s="303">
        <f t="shared" ref="JZ45:JZ50" si="1325">DY45-DX45</f>
        <v>1413578.93</v>
      </c>
      <c r="KA45" s="370">
        <f t="shared" ref="KA45:KA50" si="1326">JZ45/DX45</f>
        <v>1.825020515971304</v>
      </c>
      <c r="KB45" s="303">
        <f t="shared" ref="KB45:KB50" si="1327">DZ45-DY45</f>
        <v>-1200334.54</v>
      </c>
      <c r="KC45" s="370">
        <f t="shared" ref="KC45:KC50" si="1328">KB45/DY45</f>
        <v>-0.54856536621097829</v>
      </c>
      <c r="KD45" s="303">
        <f t="shared" ref="KD45:KD50" si="1329">EA45-DZ45</f>
        <v>-195362.80000000005</v>
      </c>
      <c r="KE45" s="370">
        <f t="shared" ref="KE45:KE50" si="1330">KD45/DZ45</f>
        <v>-0.197775767203279</v>
      </c>
      <c r="KF45" s="303">
        <f t="shared" ref="KF45:KF50" si="1331">ED45-EA45</f>
        <v>-21930.959999999963</v>
      </c>
      <c r="KG45" s="375">
        <f t="shared" ref="KG45:KG50" si="1332">KF45/EA45</f>
        <v>-2.7675346880712243E-2</v>
      </c>
      <c r="KH45" s="303">
        <f t="shared" ref="KH45:KH50" si="1333">EE45-ED45</f>
        <v>-14349.939999999944</v>
      </c>
      <c r="KI45" s="370">
        <f t="shared" ref="KI45:KI50" si="1334">KH45/ED45</f>
        <v>-1.86240538227282E-2</v>
      </c>
      <c r="KJ45" s="303">
        <f t="shared" ref="KJ45:KJ50" si="1335">EF45-EE45</f>
        <v>80659.87</v>
      </c>
      <c r="KK45" s="370">
        <f t="shared" ref="KK45:KK50" si="1336">KJ45/EE45</f>
        <v>0.1066709693074091</v>
      </c>
      <c r="KL45" s="303">
        <f t="shared" ref="KL45:KL50" si="1337">EG45-EF45</f>
        <v>27960.54999999993</v>
      </c>
      <c r="KM45" s="370">
        <f t="shared" ref="KM45:KM50" si="1338">KL45/EF45</f>
        <v>3.3413034280608794E-2</v>
      </c>
      <c r="KN45" s="303">
        <f t="shared" ref="KN45:KN50" si="1339">EH45-EG45</f>
        <v>-53912.209999999963</v>
      </c>
      <c r="KO45" s="370">
        <f t="shared" ref="KO45:KO50" si="1340">KN45/EG45</f>
        <v>-6.2342384075787433E-2</v>
      </c>
      <c r="KP45" s="303">
        <f t="shared" ref="KP45:KP50" si="1341">EI45-EH45</f>
        <v>-810863.99</v>
      </c>
      <c r="KQ45" s="370">
        <f t="shared" ref="KQ45:KQ50" si="1342">KP45/EH45</f>
        <v>-1</v>
      </c>
      <c r="KR45" s="303">
        <f t="shared" ref="KR45:KR50" si="1343">EJ45-EI45</f>
        <v>0</v>
      </c>
      <c r="KS45" s="370" t="e">
        <f t="shared" ref="KS45:KS50" si="1344">KR45/EI45</f>
        <v>#DIV/0!</v>
      </c>
      <c r="KT45" s="303">
        <f t="shared" ref="KT45:KT50" si="1345">EK45-EJ45</f>
        <v>0</v>
      </c>
      <c r="KU45" s="370" t="e">
        <f t="shared" ref="KU45:KU50" si="1346">KT45/EJ45</f>
        <v>#DIV/0!</v>
      </c>
      <c r="KV45" s="303">
        <f t="shared" ref="KV45:KV50" si="1347">EL45-EK45</f>
        <v>0</v>
      </c>
      <c r="KW45" s="370" t="e">
        <f t="shared" ref="KW45:KW50" si="1348">KV45/EK45</f>
        <v>#DIV/0!</v>
      </c>
      <c r="KX45" s="303">
        <f t="shared" ref="KX45:KX50" si="1349">EM45-EL45</f>
        <v>0</v>
      </c>
      <c r="KY45" s="370" t="e">
        <f t="shared" ref="KY45:KY50" si="1350">KX45/EL45</f>
        <v>#DIV/0!</v>
      </c>
      <c r="KZ45" s="303">
        <f t="shared" ref="KZ45:KZ50" si="1351">EN45-EM45</f>
        <v>0</v>
      </c>
      <c r="LA45" s="370" t="e">
        <f t="shared" ref="LA45:LA50" si="1352">KZ45/EM45</f>
        <v>#DIV/0!</v>
      </c>
      <c r="LB45" s="303">
        <f t="shared" ref="LB45:LB50" si="1353">EO45-EN45</f>
        <v>0</v>
      </c>
      <c r="LC45" s="370" t="e">
        <f t="shared" ref="LC45:LC50" si="1354">LB45/EN45</f>
        <v>#DIV/0!</v>
      </c>
      <c r="LD45" s="577">
        <f t="shared" ref="LD45:LD50" si="1355">DT45</f>
        <v>778380.98</v>
      </c>
      <c r="LE45" s="967">
        <f t="shared" ref="LE45:LE50" si="1356">EH45</f>
        <v>810863.99</v>
      </c>
      <c r="LF45" s="599">
        <f>LE45-LD45</f>
        <v>32483.010000000009</v>
      </c>
      <c r="LG45" s="100">
        <f t="shared" ref="LG45:LG49" si="1357">IF(ISERROR(LF45/LD45),0,LF45/LD45)</f>
        <v>4.1731505309906221E-2</v>
      </c>
      <c r="LH45" s="614"/>
      <c r="LI45" s="614"/>
      <c r="LJ45" s="614"/>
      <c r="LK45" t="str">
        <f t="shared" ref="LK45:LK50" si="1358">E45</f>
        <v>Total ERP Costs</v>
      </c>
      <c r="LL45" s="266" t="e">
        <f>#REF!</f>
        <v>#REF!</v>
      </c>
      <c r="LM45" s="266" t="e">
        <f>#REF!</f>
        <v>#REF!</v>
      </c>
      <c r="LN45" s="266" t="e">
        <f>#REF!</f>
        <v>#REF!</v>
      </c>
      <c r="LO45" s="266" t="e">
        <f>#REF!</f>
        <v>#REF!</v>
      </c>
      <c r="LP45" s="266" t="e">
        <f>#REF!</f>
        <v>#REF!</v>
      </c>
      <c r="LQ45" s="266" t="e">
        <f>#REF!</f>
        <v>#REF!</v>
      </c>
      <c r="LR45" s="266" t="e">
        <f>#REF!</f>
        <v>#REF!</v>
      </c>
      <c r="LS45" s="266" t="e">
        <f>#REF!</f>
        <v>#REF!</v>
      </c>
      <c r="LT45" s="266" t="e">
        <f>#REF!</f>
        <v>#REF!</v>
      </c>
      <c r="LU45" s="266" t="e">
        <f>#REF!</f>
        <v>#REF!</v>
      </c>
      <c r="LV45" s="266" t="e">
        <f>#REF!</f>
        <v>#REF!</v>
      </c>
      <c r="LW45" s="267">
        <f t="shared" ref="LW45:MH50" si="1359">AJ45</f>
        <v>842664.62</v>
      </c>
      <c r="LX45" s="267">
        <f t="shared" si="1359"/>
        <v>728467.10000000009</v>
      </c>
      <c r="LY45" s="267">
        <f t="shared" si="1359"/>
        <v>747018.07</v>
      </c>
      <c r="LZ45" s="267">
        <f t="shared" si="1359"/>
        <v>737646.02999999991</v>
      </c>
      <c r="MA45" s="267">
        <f t="shared" si="1359"/>
        <v>725533.50999999989</v>
      </c>
      <c r="MB45" s="267">
        <f t="shared" si="1359"/>
        <v>2728501.65</v>
      </c>
      <c r="MC45" s="267">
        <f t="shared" si="1359"/>
        <v>745353.13</v>
      </c>
      <c r="MD45" s="267">
        <f t="shared" si="1359"/>
        <v>809195.83000000007</v>
      </c>
      <c r="ME45" s="267">
        <f t="shared" si="1359"/>
        <v>773425.62000000011</v>
      </c>
      <c r="MF45" s="267">
        <f t="shared" si="1359"/>
        <v>738835.52</v>
      </c>
      <c r="MG45" s="267">
        <f t="shared" si="1359"/>
        <v>766413.52</v>
      </c>
      <c r="MH45" s="267">
        <f t="shared" si="1359"/>
        <v>785622.28000000014</v>
      </c>
      <c r="MI45" s="267">
        <f t="shared" ref="MI45:MT50" si="1360">AX45</f>
        <v>809776.44</v>
      </c>
      <c r="MJ45" s="267">
        <f t="shared" si="1360"/>
        <v>832917.84000000008</v>
      </c>
      <c r="MK45" s="267">
        <f t="shared" si="1360"/>
        <v>743266.94</v>
      </c>
      <c r="ML45" s="267">
        <f t="shared" si="1360"/>
        <v>1066978.6200000001</v>
      </c>
      <c r="MM45" s="267">
        <f t="shared" si="1360"/>
        <v>871421.17999999993</v>
      </c>
      <c r="MN45" s="267">
        <f t="shared" si="1360"/>
        <v>938127.61</v>
      </c>
      <c r="MO45" s="267">
        <f t="shared" si="1360"/>
        <v>2331301.9300000002</v>
      </c>
      <c r="MP45" s="267">
        <f t="shared" si="1360"/>
        <v>937930.58000000007</v>
      </c>
      <c r="MQ45" s="267">
        <f t="shared" si="1360"/>
        <v>921256.01</v>
      </c>
      <c r="MR45" s="267">
        <f t="shared" si="1360"/>
        <v>799121.17</v>
      </c>
      <c r="MS45" s="267">
        <f t="shared" si="1360"/>
        <v>1215388.95</v>
      </c>
      <c r="MT45" s="267">
        <f t="shared" si="1360"/>
        <v>1189596.24</v>
      </c>
      <c r="MU45" s="712">
        <f t="shared" ref="MU45:NF50" si="1361">BL45</f>
        <v>834513.57</v>
      </c>
      <c r="MV45" s="712">
        <f t="shared" si="1361"/>
        <v>841984.72</v>
      </c>
      <c r="MW45" s="712">
        <f t="shared" si="1361"/>
        <v>841357.56</v>
      </c>
      <c r="MX45" s="712">
        <f t="shared" si="1361"/>
        <v>830582.06</v>
      </c>
      <c r="MY45" s="712">
        <f t="shared" si="1361"/>
        <v>862301.04999999993</v>
      </c>
      <c r="MZ45" s="712">
        <f t="shared" si="1361"/>
        <v>898997.86999999988</v>
      </c>
      <c r="NA45" s="712">
        <f t="shared" si="1361"/>
        <v>2776943.1999999997</v>
      </c>
      <c r="NB45" s="712">
        <f t="shared" si="1361"/>
        <v>893845.33000000007</v>
      </c>
      <c r="NC45" s="712">
        <f t="shared" si="1361"/>
        <v>867090.54</v>
      </c>
      <c r="ND45" s="712">
        <f t="shared" si="1361"/>
        <v>882651.77</v>
      </c>
      <c r="NE45" s="712">
        <f t="shared" si="1361"/>
        <v>933513.69</v>
      </c>
      <c r="NF45" s="712">
        <f t="shared" si="1361"/>
        <v>2330709.91</v>
      </c>
      <c r="NG45" s="815">
        <f t="shared" ref="NG45:NR50" si="1362">BZ45</f>
        <v>854026.62</v>
      </c>
      <c r="NH45" s="815">
        <f t="shared" si="1362"/>
        <v>882244.46</v>
      </c>
      <c r="NI45" s="815">
        <f t="shared" si="1362"/>
        <v>875901.92999999993</v>
      </c>
      <c r="NJ45" s="815">
        <f t="shared" si="1362"/>
        <v>1008853.3200000001</v>
      </c>
      <c r="NK45" s="815">
        <f t="shared" si="1362"/>
        <v>928077.97</v>
      </c>
      <c r="NL45" s="815">
        <f t="shared" si="1362"/>
        <v>1022282.88</v>
      </c>
      <c r="NM45" s="815">
        <f t="shared" si="1362"/>
        <v>2915833.31</v>
      </c>
      <c r="NN45" s="815">
        <f t="shared" si="1362"/>
        <v>1002015.4199999999</v>
      </c>
      <c r="NO45" s="815">
        <f t="shared" si="1362"/>
        <v>902981.57000000007</v>
      </c>
      <c r="NP45" s="815">
        <f t="shared" si="1362"/>
        <v>698611.25</v>
      </c>
      <c r="NQ45" s="815">
        <f t="shared" si="1362"/>
        <v>1011228.0900000001</v>
      </c>
      <c r="NR45" s="815">
        <f t="shared" si="1362"/>
        <v>1030007.27</v>
      </c>
      <c r="NS45" s="868">
        <f t="shared" ref="NS45:OD50" si="1363">CN45</f>
        <v>975788.4</v>
      </c>
      <c r="NT45" s="868">
        <f t="shared" si="1363"/>
        <v>946109.59000000008</v>
      </c>
      <c r="NU45" s="868">
        <f t="shared" si="1363"/>
        <v>952139.08</v>
      </c>
      <c r="NV45" s="868">
        <f t="shared" si="1363"/>
        <v>977618.92999999993</v>
      </c>
      <c r="NW45" s="868">
        <f t="shared" si="1363"/>
        <v>862508.02</v>
      </c>
      <c r="NX45" s="868">
        <f t="shared" si="1363"/>
        <v>852908.37</v>
      </c>
      <c r="NY45" s="868">
        <f t="shared" si="1363"/>
        <v>756768.2</v>
      </c>
      <c r="NZ45" s="868">
        <f t="shared" si="1363"/>
        <v>2742097.85</v>
      </c>
      <c r="OA45" s="868">
        <f t="shared" si="1363"/>
        <v>945458.1399999999</v>
      </c>
      <c r="OB45" s="868">
        <f t="shared" si="1363"/>
        <v>755793.6100000001</v>
      </c>
      <c r="OC45" s="868">
        <f t="shared" si="1363"/>
        <v>794398.15</v>
      </c>
      <c r="OD45" s="868">
        <f t="shared" si="1363"/>
        <v>970426.07000000007</v>
      </c>
      <c r="OE45" s="1055">
        <f t="shared" ref="OE45:OP50" si="1364">DB45</f>
        <v>744308.4</v>
      </c>
      <c r="OF45" s="1055">
        <f t="shared" si="1364"/>
        <v>761196.89999999991</v>
      </c>
      <c r="OG45" s="1055">
        <f t="shared" si="1364"/>
        <v>736584.02</v>
      </c>
      <c r="OH45" s="1055">
        <f t="shared" si="1364"/>
        <v>749409.02</v>
      </c>
      <c r="OI45" s="1055">
        <f t="shared" si="1364"/>
        <v>761299.62</v>
      </c>
      <c r="OJ45" s="1055">
        <f t="shared" si="1364"/>
        <v>743043.88</v>
      </c>
      <c r="OK45" s="1055">
        <f t="shared" si="1364"/>
        <v>2936868.84</v>
      </c>
      <c r="OL45" s="1055">
        <f t="shared" si="1364"/>
        <v>793715.5</v>
      </c>
      <c r="OM45" s="1055">
        <f t="shared" si="1364"/>
        <v>791924.03</v>
      </c>
      <c r="ON45" s="1055">
        <f t="shared" si="1364"/>
        <v>761657.69</v>
      </c>
      <c r="OO45" s="1055">
        <f t="shared" si="1364"/>
        <v>975698.84000000008</v>
      </c>
      <c r="OP45" s="1055">
        <f t="shared" si="1364"/>
        <v>841810.84</v>
      </c>
      <c r="OQ45" s="1077">
        <f t="shared" ref="OQ45:PB50" si="1365">DP45</f>
        <v>793036.29</v>
      </c>
      <c r="OR45" s="1077">
        <f t="shared" si="1365"/>
        <v>804660.04</v>
      </c>
      <c r="OS45" s="1077">
        <f t="shared" si="1365"/>
        <v>792635.3</v>
      </c>
      <c r="OT45" s="1077">
        <f t="shared" si="1365"/>
        <v>809111.12</v>
      </c>
      <c r="OU45" s="1077">
        <f t="shared" si="1365"/>
        <v>778380.98</v>
      </c>
      <c r="OV45" s="1077">
        <f t="shared" si="1365"/>
        <v>779127.8</v>
      </c>
      <c r="OW45" s="1077">
        <f t="shared" si="1365"/>
        <v>920033.02</v>
      </c>
      <c r="OX45" s="1077">
        <f t="shared" si="1365"/>
        <v>820176.83000000007</v>
      </c>
      <c r="OY45" s="1077">
        <f t="shared" si="1365"/>
        <v>774555.09000000008</v>
      </c>
      <c r="OZ45" s="1077">
        <f t="shared" si="1365"/>
        <v>2188134.02</v>
      </c>
      <c r="PA45" s="1077">
        <f t="shared" si="1365"/>
        <v>987799.48</v>
      </c>
      <c r="PB45" s="1077">
        <f t="shared" si="1365"/>
        <v>792436.67999999993</v>
      </c>
      <c r="PC45" s="1135">
        <f t="shared" ref="PC45:PC50" si="1366">ED45</f>
        <v>770505.72</v>
      </c>
      <c r="PD45" s="1135">
        <f t="shared" ref="PD45:PN50" si="1367">EE45</f>
        <v>756155.78</v>
      </c>
      <c r="PE45" s="1135">
        <f t="shared" si="1367"/>
        <v>836815.65</v>
      </c>
      <c r="PF45" s="1135">
        <f t="shared" si="1367"/>
        <v>864776.2</v>
      </c>
      <c r="PG45" s="1135">
        <f t="shared" si="1367"/>
        <v>810863.99</v>
      </c>
      <c r="PH45" s="1135">
        <f t="shared" si="1367"/>
        <v>0</v>
      </c>
      <c r="PI45" s="1135">
        <f t="shared" si="1367"/>
        <v>0</v>
      </c>
      <c r="PJ45" s="1135">
        <f t="shared" si="1367"/>
        <v>0</v>
      </c>
      <c r="PK45" s="1135">
        <f t="shared" si="1367"/>
        <v>0</v>
      </c>
      <c r="PL45" s="1135">
        <f t="shared" si="1367"/>
        <v>0</v>
      </c>
      <c r="PM45" s="1135">
        <f t="shared" si="1367"/>
        <v>0</v>
      </c>
      <c r="PN45" s="1135">
        <f t="shared" si="1367"/>
        <v>0</v>
      </c>
    </row>
    <row r="46" spans="1:430" x14ac:dyDescent="0.25">
      <c r="A46" s="677"/>
      <c r="B46" s="50">
        <v>7.2</v>
      </c>
      <c r="E46" s="1190" t="s">
        <v>167</v>
      </c>
      <c r="F46" s="1190"/>
      <c r="G46" s="1191"/>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68">V45/V39</f>
        <v>7.1276031349856126</v>
      </c>
      <c r="W46" s="55">
        <f t="shared" si="1368"/>
        <v>5.8187893834641633</v>
      </c>
      <c r="X46" s="22">
        <f t="shared" si="1368"/>
        <v>6.9148461218955957</v>
      </c>
      <c r="Y46" s="55">
        <f t="shared" si="1368"/>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1">
        <v>8.2014556563657184</v>
      </c>
      <c r="AJ46" s="22">
        <f t="shared" ref="AJ46:AU46" si="1369">AJ45/AJ39</f>
        <v>7.554210436669087</v>
      </c>
      <c r="AK46" s="55">
        <f t="shared" si="1369"/>
        <v>5.4004929979464604</v>
      </c>
      <c r="AL46" s="22">
        <f t="shared" si="1369"/>
        <v>6.7063297423467096</v>
      </c>
      <c r="AM46" s="55">
        <f t="shared" si="1369"/>
        <v>6.6176180394197379</v>
      </c>
      <c r="AN46" s="22">
        <f t="shared" si="1369"/>
        <v>6.5188954778655299</v>
      </c>
      <c r="AO46" s="571">
        <f t="shared" si="1369"/>
        <v>24.557644501647076</v>
      </c>
      <c r="AP46" s="570">
        <f t="shared" si="1369"/>
        <v>6.7136833903801119</v>
      </c>
      <c r="AQ46" s="571">
        <f t="shared" si="1369"/>
        <v>6.1067696290035327</v>
      </c>
      <c r="AR46" s="570">
        <f t="shared" si="1369"/>
        <v>6.9713154384193841</v>
      </c>
      <c r="AS46" s="571">
        <f t="shared" si="1369"/>
        <v>6.6372805346940247</v>
      </c>
      <c r="AT46" s="570">
        <f t="shared" si="1369"/>
        <v>6.8673200541204089</v>
      </c>
      <c r="AU46" s="571">
        <f t="shared" si="1369"/>
        <v>6.9872841438685134</v>
      </c>
      <c r="AV46" s="129">
        <f t="shared" ref="AV46:BA46" si="1370">AV45/AV39</f>
        <v>8.0553568556486468</v>
      </c>
      <c r="AW46" s="632">
        <f t="shared" si="1370"/>
        <v>8.0553568556486468</v>
      </c>
      <c r="AX46" s="22">
        <f t="shared" si="1370"/>
        <v>7.2044808227831201</v>
      </c>
      <c r="AY46" s="55">
        <f t="shared" si="1370"/>
        <v>6.2230960154808255</v>
      </c>
      <c r="AZ46" s="22">
        <f t="shared" si="1370"/>
        <v>6.7132748654214378</v>
      </c>
      <c r="BA46" s="55">
        <f t="shared" si="1370"/>
        <v>9.6427381587152414</v>
      </c>
      <c r="BB46" s="22">
        <f t="shared" ref="BB46:BG46" si="1371">BB45/BB39</f>
        <v>7.9134498133837026</v>
      </c>
      <c r="BC46" s="571">
        <f t="shared" si="1371"/>
        <v>8.5444342131628321</v>
      </c>
      <c r="BD46" s="570">
        <f t="shared" si="1371"/>
        <v>18.912466576889379</v>
      </c>
      <c r="BE46" s="571">
        <f t="shared" si="1371"/>
        <v>8.5624482380865441</v>
      </c>
      <c r="BF46" s="570">
        <f t="shared" si="1371"/>
        <v>8.392220542017764</v>
      </c>
      <c r="BG46" s="571">
        <f t="shared" si="1371"/>
        <v>7.234812095423476</v>
      </c>
      <c r="BH46" s="570">
        <f t="shared" ref="BH46:BI46" si="1372">BH45/BH39</f>
        <v>10.919642327700062</v>
      </c>
      <c r="BI46" s="571">
        <f t="shared" si="1372"/>
        <v>8.7339944054095717</v>
      </c>
      <c r="BJ46" s="129">
        <f>BJ45/BJ39</f>
        <v>9.1185026576546075</v>
      </c>
      <c r="BK46" s="632">
        <f>BK45/BK39</f>
        <v>9.1185026576546075</v>
      </c>
      <c r="BL46" s="22">
        <f t="shared" ref="BL46:BM46" si="1373">BL45/BL39</f>
        <v>7.3309693940299026</v>
      </c>
      <c r="BM46" s="55">
        <f t="shared" si="1373"/>
        <v>7.2953430259760514</v>
      </c>
      <c r="BN46" s="22">
        <f t="shared" ref="BN46:BO46" si="1374">BN45/BN39</f>
        <v>7.2609066666666671</v>
      </c>
      <c r="BO46" s="55">
        <f t="shared" si="1374"/>
        <v>7.1233452830188684</v>
      </c>
      <c r="BP46" s="22">
        <f t="shared" ref="BP46:BQ46" si="1375">BP45/BP39</f>
        <v>7.3409814922018652</v>
      </c>
      <c r="BQ46" s="571">
        <f t="shared" si="1375"/>
        <v>7.6645483532691623</v>
      </c>
      <c r="BR46" s="570">
        <f t="shared" ref="BR46" si="1376">BR45/BR39</f>
        <v>19.478162548135259</v>
      </c>
      <c r="BS46" s="571">
        <f t="shared" ref="BS46:BT46" si="1377">BS45/BS39</f>
        <v>7.6363097597648917</v>
      </c>
      <c r="BT46" s="570">
        <f t="shared" si="1377"/>
        <v>7.3813157289884312</v>
      </c>
      <c r="BU46" s="570">
        <f t="shared" ref="BU46:BV46" si="1378">BU45/BU39</f>
        <v>7.4179274554790782</v>
      </c>
      <c r="BV46" s="570">
        <f t="shared" si="1378"/>
        <v>7.7899269835441762</v>
      </c>
      <c r="BW46" s="570">
        <f t="shared" ref="BW46" si="1379">BW45/BW39</f>
        <v>19.240757425660838</v>
      </c>
      <c r="BX46" s="129">
        <f>BX45/BX39</f>
        <v>9.6227500594686237</v>
      </c>
      <c r="BY46" s="632">
        <f>BY45/BY39</f>
        <v>9.6227500594686237</v>
      </c>
      <c r="BZ46" s="570">
        <f t="shared" ref="BZ46:CA46" si="1380">BZ45/BZ39</f>
        <v>5.7464934697914778</v>
      </c>
      <c r="CA46" s="55">
        <f t="shared" si="1380"/>
        <v>7.2803860341142581</v>
      </c>
      <c r="CB46" s="22">
        <f t="shared" ref="CB46:CC46" si="1381">CB45/CB39</f>
        <v>7.259557664415067</v>
      </c>
      <c r="CC46" s="55">
        <f t="shared" si="1381"/>
        <v>8.3566230689583776</v>
      </c>
      <c r="CD46" s="22">
        <f t="shared" ref="CD46:CE46" si="1382">CD45/CD39</f>
        <v>7.7029146608678332</v>
      </c>
      <c r="CE46" s="571">
        <f t="shared" si="1382"/>
        <v>6.9576184577690059</v>
      </c>
      <c r="CF46" s="570">
        <f t="shared" ref="CF46:CG46" si="1383">CF45/CF39</f>
        <v>23.768378017069214</v>
      </c>
      <c r="CG46" s="571">
        <f t="shared" si="1383"/>
        <v>8.4477706490856814</v>
      </c>
      <c r="CH46" s="570">
        <f t="shared" ref="CH46:CI46" si="1384">CH45/CH39</f>
        <v>7.6528401684845715</v>
      </c>
      <c r="CI46" s="570">
        <f t="shared" si="1384"/>
        <v>5.8909297501496738</v>
      </c>
      <c r="CJ46" s="570">
        <f t="shared" ref="CJ46:CK46" si="1385">CJ45/CJ39</f>
        <v>8.5097287767604701</v>
      </c>
      <c r="CK46" s="570">
        <f t="shared" si="1385"/>
        <v>8.6339022447987386</v>
      </c>
      <c r="CL46" s="129">
        <f>CL45/CL39</f>
        <v>8.7863637330756941</v>
      </c>
      <c r="CM46" s="632">
        <f>CM45/CM39</f>
        <v>8.7863637330756923</v>
      </c>
      <c r="CN46" s="570">
        <f t="shared" ref="CN46:CO46" si="1386">CN45/CN39</f>
        <v>6.6931092667535497</v>
      </c>
      <c r="CO46" s="55">
        <f t="shared" si="1386"/>
        <v>8.141658692322256</v>
      </c>
      <c r="CP46" s="22">
        <f t="shared" ref="CP46:CQ46" si="1387">CP45/CP39</f>
        <v>8.2773829208286607</v>
      </c>
      <c r="CQ46" s="55">
        <f t="shared" si="1387"/>
        <v>8.2047361795338762</v>
      </c>
      <c r="CR46" s="22">
        <f t="shared" ref="CR46:CS46" si="1388">CR45/CR39</f>
        <v>7.2719211183056798</v>
      </c>
      <c r="CS46" s="571">
        <f t="shared" si="1388"/>
        <v>6.1598287629186137</v>
      </c>
      <c r="CT46" s="570">
        <f t="shared" ref="CT46:CU46" si="1389">CT45/CT39</f>
        <v>6.1687863250650077</v>
      </c>
      <c r="CU46" s="571">
        <f t="shared" si="1389"/>
        <v>23.169198823837569</v>
      </c>
      <c r="CV46" s="570">
        <f t="shared" ref="CV46:CW46" si="1390">CV45/CV39</f>
        <v>7.9655091243028284</v>
      </c>
      <c r="CW46" s="992">
        <f t="shared" si="1390"/>
        <v>6.3539833372566168</v>
      </c>
      <c r="CX46" s="570">
        <f t="shared" ref="CX46:CY46" si="1391">CX45/CX39</f>
        <v>6.6681060822267364</v>
      </c>
      <c r="CY46" s="55">
        <f t="shared" si="1391"/>
        <v>6.65121842058368</v>
      </c>
      <c r="CZ46" s="129">
        <f>CZ45/CZ39</f>
        <v>8.3716707649862556</v>
      </c>
      <c r="DA46" s="1014" t="s">
        <v>287</v>
      </c>
      <c r="DB46" s="1013">
        <f t="shared" ref="DB46:DC46" si="1392">DB45/DB39</f>
        <v>6.1854054997382262</v>
      </c>
      <c r="DC46" s="55">
        <f t="shared" si="1392"/>
        <v>6.3201861523260732</v>
      </c>
      <c r="DD46" s="22">
        <f t="shared" ref="DD46:DE46" si="1393">DD45/DD39</f>
        <v>6.1149125414048164</v>
      </c>
      <c r="DE46" s="55">
        <f t="shared" si="1393"/>
        <v>6.0584741624628125</v>
      </c>
      <c r="DF46" s="22">
        <f t="shared" ref="DF46:DG46" si="1394">DF45/DF39</f>
        <v>6.1837970303463514</v>
      </c>
      <c r="DG46" s="571">
        <f t="shared" si="1394"/>
        <v>4.9314671409798638</v>
      </c>
      <c r="DH46" s="570">
        <f t="shared" ref="DH46:DI46" si="1395">DH45/DH39</f>
        <v>23.925806646082656</v>
      </c>
      <c r="DI46" s="571">
        <f t="shared" si="1395"/>
        <v>6.483226602192345</v>
      </c>
      <c r="DJ46" s="570">
        <f t="shared" ref="DJ46:DK46" si="1396">DJ45/DJ39</f>
        <v>6.4682765126764243</v>
      </c>
      <c r="DK46" s="571">
        <f t="shared" si="1396"/>
        <v>6.1820857277361121</v>
      </c>
      <c r="DL46" s="570">
        <f t="shared" ref="DL46:DM46" si="1397">DL45/DL39</f>
        <v>7.8920241686955546</v>
      </c>
      <c r="DM46" s="571">
        <f t="shared" si="1397"/>
        <v>5.5193834210819634</v>
      </c>
      <c r="DN46" s="129">
        <f>DN45/DN39</f>
        <v>7.6015798808656108</v>
      </c>
      <c r="DO46" s="632">
        <f>DO45/DO39</f>
        <v>7.6015798808656116</v>
      </c>
      <c r="DP46" s="1013">
        <f t="shared" ref="DP46:DQ46" si="1398">DP45/DP39</f>
        <v>6.3320820657771817</v>
      </c>
      <c r="DQ46" s="55">
        <f t="shared" si="1398"/>
        <v>6.4471315369885192</v>
      </c>
      <c r="DR46" s="22">
        <f t="shared" ref="DR46:DS46" si="1399">DR45/DR39</f>
        <v>6.3814643061291862</v>
      </c>
      <c r="DS46" s="55">
        <f t="shared" si="1399"/>
        <v>6.5088176333360144</v>
      </c>
      <c r="DT46" s="22">
        <f t="shared" ref="DT46:DU46" si="1400">DT45/DT39</f>
        <v>5.2327429547165751</v>
      </c>
      <c r="DU46" s="571">
        <f t="shared" si="1400"/>
        <v>6.2934394184168019</v>
      </c>
      <c r="DV46" s="570">
        <f t="shared" ref="DV46:DW46" si="1401">DV45/DV39</f>
        <v>7.5128041351602945</v>
      </c>
      <c r="DW46" s="571">
        <f t="shared" si="1401"/>
        <v>6.7120326527271992</v>
      </c>
      <c r="DX46" s="570">
        <f t="shared" ref="DX46:DY46" si="1402">DX45/DX39</f>
        <v>6.3252222449062927</v>
      </c>
      <c r="DY46" s="571">
        <f t="shared" si="1402"/>
        <v>17.688323188230065</v>
      </c>
      <c r="DZ46" s="570">
        <f t="shared" ref="DZ46:EA46" si="1403">DZ45/DZ39</f>
        <v>7.9609887169568019</v>
      </c>
      <c r="EA46" s="571">
        <f t="shared" si="1403"/>
        <v>6.3604064564287368</v>
      </c>
      <c r="EB46" s="129">
        <f>EB45/EB39</f>
        <v>7.4407749004208243</v>
      </c>
      <c r="EC46" s="632">
        <f>EC45/EC39</f>
        <v>7.4407749004208243</v>
      </c>
      <c r="ED46" s="1013">
        <f t="shared" ref="ED46" si="1404">ED45/ED39</f>
        <v>6.1555756878535135</v>
      </c>
      <c r="EE46" s="55">
        <f t="shared" ref="EE46:EF46" si="1405">EE45/EE39</f>
        <v>6.0494882195287811</v>
      </c>
      <c r="EF46" s="22">
        <f t="shared" si="1405"/>
        <v>6.6909388567727701</v>
      </c>
      <c r="EG46" s="55">
        <f t="shared" ref="EG46:EH46" si="1406">EG45/EG39</f>
        <v>6.097874710892988</v>
      </c>
      <c r="EH46" s="22">
        <f t="shared" si="1406"/>
        <v>6.5222888145300111</v>
      </c>
      <c r="EI46" s="571"/>
      <c r="EJ46" s="570"/>
      <c r="EK46" s="571"/>
      <c r="EL46" s="570"/>
      <c r="EM46" s="571"/>
      <c r="EN46" s="570"/>
      <c r="EO46" s="571"/>
      <c r="EP46" s="129">
        <f>EP45/EP39</f>
        <v>6.2976203201885959</v>
      </c>
      <c r="EQ46" s="632">
        <f>EQ45/EQ39</f>
        <v>6.2976203201885959</v>
      </c>
      <c r="ER46" s="665">
        <f t="shared" si="1187"/>
        <v>0.2171966789146067</v>
      </c>
      <c r="ES46" s="367">
        <f t="shared" si="1188"/>
        <v>3.108456367918017E-2</v>
      </c>
      <c r="ET46" s="600">
        <f t="shared" si="1189"/>
        <v>-0.9813848073022946</v>
      </c>
      <c r="EU46" s="367">
        <f t="shared" si="1190"/>
        <v>-0.13621867160764842</v>
      </c>
      <c r="EV46" s="600">
        <f t="shared" si="1191"/>
        <v>0.49017884994061234</v>
      </c>
      <c r="EW46" s="367">
        <f t="shared" si="1192"/>
        <v>7.8767682311380635E-2</v>
      </c>
      <c r="EX46" s="600">
        <f t="shared" si="1193"/>
        <v>2.9294632932938036</v>
      </c>
      <c r="EY46" s="367">
        <f t="shared" si="1194"/>
        <v>0.43636873985047259</v>
      </c>
      <c r="EZ46" s="600">
        <f t="shared" si="1195"/>
        <v>-1.7292883453315389</v>
      </c>
      <c r="FA46" s="367">
        <f t="shared" si="1196"/>
        <v>-0.1793358190244525</v>
      </c>
      <c r="FB46" s="600">
        <f t="shared" si="1197"/>
        <v>0.63098439977912957</v>
      </c>
      <c r="FC46" s="367">
        <f t="shared" si="1198"/>
        <v>7.9735692354043972E-2</v>
      </c>
      <c r="FD46" s="600">
        <f t="shared" si="1199"/>
        <v>10.368032363726547</v>
      </c>
      <c r="FE46" s="367">
        <f t="shared" si="1200"/>
        <v>1.213425266678797</v>
      </c>
      <c r="FF46" s="600">
        <f t="shared" si="1201"/>
        <v>-10.350018338802835</v>
      </c>
      <c r="FG46" s="367">
        <f t="shared" si="1202"/>
        <v>-0.54725904189833874</v>
      </c>
      <c r="FH46" s="600">
        <f t="shared" si="1203"/>
        <v>-0.17022769606878008</v>
      </c>
      <c r="FI46" s="367">
        <f t="shared" si="1204"/>
        <v>-1.9880727022861509E-2</v>
      </c>
      <c r="FJ46" s="600">
        <f t="shared" si="1205"/>
        <v>-1.157408446594288</v>
      </c>
      <c r="FK46" s="100">
        <f t="shared" si="1206"/>
        <v>-0.13791444597999197</v>
      </c>
      <c r="FL46" s="600">
        <f t="shared" si="1207"/>
        <v>3.6848302322765862</v>
      </c>
      <c r="FM46" s="367">
        <f t="shared" si="1208"/>
        <v>0.50931941060466501</v>
      </c>
      <c r="FN46" s="600">
        <f t="shared" si="1209"/>
        <v>-2.1856479222904905</v>
      </c>
      <c r="FO46" s="367">
        <f t="shared" si="1210"/>
        <v>-0.20015746456695896</v>
      </c>
      <c r="FP46" s="600">
        <f t="shared" si="1211"/>
        <v>-1.4030250113796692</v>
      </c>
      <c r="FQ46" s="367">
        <f t="shared" si="1212"/>
        <v>-0.1606395592045122</v>
      </c>
      <c r="FR46" s="413">
        <f t="shared" si="1213"/>
        <v>-3.562636805385111E-2</v>
      </c>
      <c r="FS46" s="370">
        <f t="shared" si="1214"/>
        <v>-4.859707651059632E-3</v>
      </c>
      <c r="FT46" s="413">
        <f t="shared" si="1215"/>
        <v>-3.4436359309384379E-2</v>
      </c>
      <c r="FU46" s="370">
        <f t="shared" si="1216"/>
        <v>-4.7203207836518562E-3</v>
      </c>
      <c r="FV46" s="413">
        <f t="shared" si="1217"/>
        <v>-0.13756138364779869</v>
      </c>
      <c r="FW46" s="370">
        <f t="shared" si="1218"/>
        <v>-1.8945482976570237E-2</v>
      </c>
      <c r="FX46" s="413">
        <f t="shared" si="1219"/>
        <v>0.21763620918299686</v>
      </c>
      <c r="FY46" s="370">
        <f t="shared" si="1220"/>
        <v>3.0552528416924189E-2</v>
      </c>
      <c r="FZ46" s="413">
        <f t="shared" si="1221"/>
        <v>0.32356686106729704</v>
      </c>
      <c r="GA46" s="370">
        <f t="shared" si="1222"/>
        <v>4.4076784747518263E-2</v>
      </c>
      <c r="GB46" s="413">
        <f t="shared" si="1223"/>
        <v>11.813614194866098</v>
      </c>
      <c r="GC46" s="370">
        <f t="shared" si="1224"/>
        <v>1.5413320720753536</v>
      </c>
      <c r="GD46" s="413">
        <f t="shared" si="1225"/>
        <v>-11.841852788370367</v>
      </c>
      <c r="GE46" s="370">
        <f t="shared" si="1226"/>
        <v>-0.60795533249639333</v>
      </c>
      <c r="GF46" s="413">
        <f t="shared" si="1227"/>
        <v>-0.25499403077646043</v>
      </c>
      <c r="GG46" s="370">
        <f t="shared" si="1228"/>
        <v>-3.3392311050555297E-2</v>
      </c>
      <c r="GH46" s="413">
        <f t="shared" si="1229"/>
        <v>3.6611726490646923E-2</v>
      </c>
      <c r="GI46" s="370">
        <f t="shared" si="1230"/>
        <v>4.9600542552139769E-3</v>
      </c>
      <c r="GJ46" s="413">
        <f t="shared" si="1231"/>
        <v>0.37199952806509806</v>
      </c>
      <c r="GK46" s="370">
        <f t="shared" si="1232"/>
        <v>5.0148714758639128E-2</v>
      </c>
      <c r="GL46" s="413">
        <f t="shared" si="1233"/>
        <v>11.450830442116661</v>
      </c>
      <c r="GM46" s="370">
        <f t="shared" si="1234"/>
        <v>1.4699535010156008</v>
      </c>
      <c r="GN46" s="413">
        <f t="shared" si="1235"/>
        <v>-13.494263955869361</v>
      </c>
      <c r="GO46" s="370">
        <f t="shared" si="1236"/>
        <v>-0.70133746075258208</v>
      </c>
      <c r="GP46" s="413">
        <f t="shared" si="1237"/>
        <v>1.5338925643227803</v>
      </c>
      <c r="GQ46" s="370">
        <f t="shared" si="1238"/>
        <v>0.26692670450009937</v>
      </c>
      <c r="GR46" s="413">
        <f t="shared" si="1239"/>
        <v>-2.0828369699191107E-2</v>
      </c>
      <c r="GS46" s="370">
        <f t="shared" si="1240"/>
        <v>-2.8608880904932832E-3</v>
      </c>
      <c r="GT46" s="413">
        <f t="shared" si="1241"/>
        <v>1.0970654045433106</v>
      </c>
      <c r="GU46" s="370">
        <f t="shared" si="1242"/>
        <v>0.15112014467781015</v>
      </c>
      <c r="GV46" s="413">
        <f t="shared" si="1243"/>
        <v>-0.65370840809054442</v>
      </c>
      <c r="GW46" s="370">
        <f t="shared" si="1244"/>
        <v>-7.8226384353605502E-2</v>
      </c>
      <c r="GX46" s="413">
        <f t="shared" si="1245"/>
        <v>-0.74529620309882727</v>
      </c>
      <c r="GY46" s="370">
        <f t="shared" si="1246"/>
        <v>-9.6755090236824715E-2</v>
      </c>
      <c r="GZ46" s="413">
        <f t="shared" si="1247"/>
        <v>16.810759559300209</v>
      </c>
      <c r="HA46" s="370">
        <f t="shared" si="1248"/>
        <v>2.4161657701320203</v>
      </c>
      <c r="HB46" s="413">
        <f t="shared" si="1249"/>
        <v>-15.320607367983532</v>
      </c>
      <c r="HC46" s="370">
        <f t="shared" si="1250"/>
        <v>-0.64457942216255015</v>
      </c>
      <c r="HD46" s="413">
        <f t="shared" si="1251"/>
        <v>-0.79493048060110993</v>
      </c>
      <c r="HE46" s="370">
        <f t="shared" si="1252"/>
        <v>-9.4099439203779375E-2</v>
      </c>
      <c r="HF46" s="413">
        <f t="shared" si="1253"/>
        <v>-1.7619104183348977</v>
      </c>
      <c r="HG46" s="370">
        <f t="shared" si="1254"/>
        <v>-0.23022961143114978</v>
      </c>
      <c r="HH46" s="413">
        <f t="shared" si="1255"/>
        <v>2.6187990266107963</v>
      </c>
      <c r="HI46" s="370">
        <f t="shared" si="1256"/>
        <v>0.44454765846499172</v>
      </c>
      <c r="HJ46" s="413">
        <f t="shared" si="1257"/>
        <v>0.12417346803826845</v>
      </c>
      <c r="HK46" s="370">
        <f t="shared" si="1258"/>
        <v>1.4591941916806834E-2</v>
      </c>
      <c r="HL46" s="413">
        <f t="shared" si="1259"/>
        <v>-1.9407929780451889</v>
      </c>
      <c r="HM46" s="370">
        <f t="shared" si="1260"/>
        <v>-0.22478746261163279</v>
      </c>
      <c r="HN46" s="413">
        <f t="shared" si="1261"/>
        <v>1.4485494255687064</v>
      </c>
      <c r="HO46" s="370">
        <f t="shared" si="1262"/>
        <v>0.21642399187535094</v>
      </c>
      <c r="HP46" s="413">
        <f t="shared" si="1263"/>
        <v>0.13572422850640464</v>
      </c>
      <c r="HQ46" s="370">
        <f t="shared" si="1264"/>
        <v>1.6670341221057972E-2</v>
      </c>
      <c r="HR46" s="413">
        <f t="shared" si="1265"/>
        <v>-7.2646741294784434E-2</v>
      </c>
      <c r="HS46" s="370">
        <f t="shared" si="1266"/>
        <v>-8.7765350461171694E-3</v>
      </c>
      <c r="HT46" s="413">
        <f t="shared" si="1267"/>
        <v>-0.93281506122819646</v>
      </c>
      <c r="HU46" s="370">
        <f t="shared" si="1268"/>
        <v>-0.11369226758991184</v>
      </c>
      <c r="HV46" s="413">
        <f t="shared" si="1269"/>
        <v>-1.1120923553870661</v>
      </c>
      <c r="HW46" s="370">
        <f t="shared" si="1270"/>
        <v>-0.15292965054139337</v>
      </c>
      <c r="HX46" s="413">
        <f t="shared" si="1271"/>
        <v>8.9575621463939825E-3</v>
      </c>
      <c r="HY46" s="370">
        <f t="shared" si="1272"/>
        <v>1.4541901229977964E-3</v>
      </c>
      <c r="HZ46" s="413">
        <f t="shared" si="1273"/>
        <v>17.000412498772562</v>
      </c>
      <c r="IA46" s="370">
        <f t="shared" si="1274"/>
        <v>2.7558763755029898</v>
      </c>
      <c r="IB46" s="413">
        <f t="shared" si="1275"/>
        <v>-15.20368969953474</v>
      </c>
      <c r="IC46" s="370">
        <f t="shared" si="1276"/>
        <v>-0.65620265142239032</v>
      </c>
      <c r="ID46" s="413">
        <f t="shared" si="1277"/>
        <v>-1.6115257870462116</v>
      </c>
      <c r="IE46" s="370">
        <f t="shared" si="1278"/>
        <v>-0.20231296730668907</v>
      </c>
      <c r="IF46" s="413">
        <f t="shared" si="1279"/>
        <v>0.31412274497011961</v>
      </c>
      <c r="IG46" s="370">
        <f t="shared" si="1280"/>
        <v>4.943713703626812E-2</v>
      </c>
      <c r="IH46" s="413">
        <f t="shared" si="1281"/>
        <v>-1.688766164305644E-2</v>
      </c>
      <c r="II46" s="370">
        <f t="shared" si="1282"/>
        <v>-2.5326024263574707E-3</v>
      </c>
      <c r="IJ46" s="413">
        <f t="shared" si="1283"/>
        <v>-0.46581292084545378</v>
      </c>
      <c r="IK46" s="370">
        <f t="shared" si="1284"/>
        <v>-7.0034224015842236E-2</v>
      </c>
      <c r="IL46" s="413">
        <f t="shared" si="1285"/>
        <v>0.13478065258784699</v>
      </c>
      <c r="IM46" s="370">
        <f t="shared" si="1286"/>
        <v>2.1790107793830345E-2</v>
      </c>
      <c r="IN46" s="413">
        <f t="shared" si="1287"/>
        <v>-0.20527361092125673</v>
      </c>
      <c r="IO46" s="370">
        <f t="shared" si="1288"/>
        <v>-3.3569345355526206E-2</v>
      </c>
      <c r="IP46" s="413">
        <f t="shared" si="1289"/>
        <v>-5.6438378942003986E-2</v>
      </c>
      <c r="IQ46" s="370">
        <f t="shared" si="1290"/>
        <v>-9.2296297878101865E-3</v>
      </c>
      <c r="IR46" s="413">
        <f t="shared" si="1291"/>
        <v>0.12532286788353897</v>
      </c>
      <c r="IS46" s="370">
        <f t="shared" si="1292"/>
        <v>1.648642385499317E-2</v>
      </c>
      <c r="IT46" s="413">
        <f t="shared" si="1293"/>
        <v>-1.2523298893664876</v>
      </c>
      <c r="IU46" s="370">
        <f t="shared" si="1294"/>
        <v>-0.20251794863589584</v>
      </c>
      <c r="IV46" s="413">
        <f t="shared" si="1295"/>
        <v>18.994339505102793</v>
      </c>
      <c r="IW46" s="370">
        <f t="shared" si="1296"/>
        <v>3.8516609686521588</v>
      </c>
      <c r="IX46" s="413">
        <f t="shared" si="1297"/>
        <v>-17.44258004389031</v>
      </c>
      <c r="IY46" s="370">
        <f t="shared" si="1298"/>
        <v>-0.72902787780181966</v>
      </c>
      <c r="IZ46" s="413">
        <f t="shared" si="1299"/>
        <v>-1.4950089515920695E-2</v>
      </c>
      <c r="JA46" s="370">
        <f t="shared" si="1300"/>
        <v>-2.3059643651612031E-3</v>
      </c>
      <c r="JB46" s="413">
        <f t="shared" si="1301"/>
        <v>-0.28619078494031225</v>
      </c>
      <c r="JC46" s="370">
        <f t="shared" si="1302"/>
        <v>-4.424529229377256E-2</v>
      </c>
      <c r="JD46" s="413">
        <f t="shared" si="1303"/>
        <v>1.7099384409594425</v>
      </c>
      <c r="JE46" s="370">
        <f t="shared" si="1304"/>
        <v>0.27659571805802574</v>
      </c>
      <c r="JF46" s="413">
        <f t="shared" si="1305"/>
        <v>-2.3726407476135911</v>
      </c>
      <c r="JG46" s="370">
        <f t="shared" si="1306"/>
        <v>-0.30063779543718211</v>
      </c>
      <c r="JH46" s="413">
        <f t="shared" si="1307"/>
        <v>0.81269864469521824</v>
      </c>
      <c r="JI46" s="370">
        <f t="shared" si="1308"/>
        <v>0.14724446241422834</v>
      </c>
      <c r="JJ46" s="413">
        <f t="shared" si="1309"/>
        <v>0.11504947121133746</v>
      </c>
      <c r="JK46" s="370">
        <f t="shared" si="1310"/>
        <v>1.8169295662344927E-2</v>
      </c>
      <c r="JL46" s="413">
        <f t="shared" si="1311"/>
        <v>-6.5667230859332903E-2</v>
      </c>
      <c r="JM46" s="370">
        <f t="shared" si="1312"/>
        <v>-1.0185495748393917E-2</v>
      </c>
      <c r="JN46" s="413">
        <f t="shared" si="1313"/>
        <v>0.12735332720682813</v>
      </c>
      <c r="JO46" s="370">
        <f t="shared" si="1314"/>
        <v>1.995675617655801E-2</v>
      </c>
      <c r="JP46" s="413">
        <f t="shared" si="1315"/>
        <v>-1.2760746786194392</v>
      </c>
      <c r="JQ46" s="370">
        <f t="shared" si="1316"/>
        <v>-0.19605322356610611</v>
      </c>
      <c r="JR46" s="413">
        <f t="shared" si="1317"/>
        <v>1.0606964637002267</v>
      </c>
      <c r="JS46" s="370">
        <f t="shared" si="1318"/>
        <v>0.2027037201864004</v>
      </c>
      <c r="JT46" s="413">
        <f t="shared" si="1319"/>
        <v>1.2193647167434927</v>
      </c>
      <c r="JU46" s="370">
        <f t="shared" si="1320"/>
        <v>0.19375172074830904</v>
      </c>
      <c r="JV46" s="413">
        <f t="shared" si="1321"/>
        <v>-0.80077148243309537</v>
      </c>
      <c r="JW46" s="370">
        <f t="shared" si="1322"/>
        <v>-0.10658756278304199</v>
      </c>
      <c r="JX46" s="413">
        <f t="shared" si="1323"/>
        <v>-0.38681040782090648</v>
      </c>
      <c r="JY46" s="370">
        <f t="shared" si="1324"/>
        <v>-5.7629398996403812E-2</v>
      </c>
      <c r="JZ46" s="413">
        <f t="shared" si="1325"/>
        <v>11.363100943323772</v>
      </c>
      <c r="KA46" s="370">
        <f t="shared" si="1326"/>
        <v>1.7964745748616957</v>
      </c>
      <c r="KB46" s="413">
        <f t="shared" si="1327"/>
        <v>-9.727334471273263</v>
      </c>
      <c r="KC46" s="370">
        <f t="shared" si="1328"/>
        <v>-0.54992971169510851</v>
      </c>
      <c r="KD46" s="413">
        <f t="shared" si="1329"/>
        <v>-1.6005822605280651</v>
      </c>
      <c r="KE46" s="370">
        <f t="shared" si="1330"/>
        <v>-0.20105320047984063</v>
      </c>
      <c r="KF46" s="413">
        <f t="shared" si="1331"/>
        <v>-0.20483076857522331</v>
      </c>
      <c r="KG46" s="375">
        <f t="shared" si="1332"/>
        <v>-3.2204037584452172E-2</v>
      </c>
      <c r="KH46" s="413">
        <f t="shared" si="1333"/>
        <v>-0.10608746832473237</v>
      </c>
      <c r="KI46" s="370">
        <f t="shared" si="1334"/>
        <v>-1.7234369895584162E-2</v>
      </c>
      <c r="KJ46" s="413">
        <f t="shared" si="1335"/>
        <v>0.64145063724398899</v>
      </c>
      <c r="KK46" s="370">
        <f t="shared" si="1336"/>
        <v>0.10603386831521992</v>
      </c>
      <c r="KL46" s="413">
        <f t="shared" si="1337"/>
        <v>-0.59306414587978207</v>
      </c>
      <c r="KM46" s="370">
        <f t="shared" si="1338"/>
        <v>-8.8636910092141197E-2</v>
      </c>
      <c r="KN46" s="413">
        <f t="shared" si="1339"/>
        <v>0.42441410363702303</v>
      </c>
      <c r="KO46" s="370">
        <f t="shared" si="1340"/>
        <v>6.9600331879378807E-2</v>
      </c>
      <c r="KP46" s="413">
        <f t="shared" si="1341"/>
        <v>-6.5222888145300111</v>
      </c>
      <c r="KQ46" s="370">
        <f t="shared" si="1342"/>
        <v>-1</v>
      </c>
      <c r="KR46" s="413">
        <f t="shared" si="1343"/>
        <v>0</v>
      </c>
      <c r="KS46" s="370" t="e">
        <f t="shared" si="1344"/>
        <v>#DIV/0!</v>
      </c>
      <c r="KT46" s="413">
        <f t="shared" si="1345"/>
        <v>0</v>
      </c>
      <c r="KU46" s="370" t="e">
        <f t="shared" si="1346"/>
        <v>#DIV/0!</v>
      </c>
      <c r="KV46" s="413">
        <f t="shared" si="1347"/>
        <v>0</v>
      </c>
      <c r="KW46" s="370" t="e">
        <f t="shared" si="1348"/>
        <v>#DIV/0!</v>
      </c>
      <c r="KX46" s="413">
        <f t="shared" si="1349"/>
        <v>0</v>
      </c>
      <c r="KY46" s="370" t="e">
        <f t="shared" si="1350"/>
        <v>#DIV/0!</v>
      </c>
      <c r="KZ46" s="413">
        <f t="shared" si="1351"/>
        <v>0</v>
      </c>
      <c r="LA46" s="370" t="e">
        <f t="shared" si="1352"/>
        <v>#DIV/0!</v>
      </c>
      <c r="LB46" s="413">
        <f t="shared" si="1353"/>
        <v>0</v>
      </c>
      <c r="LC46" s="370" t="e">
        <f t="shared" si="1354"/>
        <v>#DIV/0!</v>
      </c>
      <c r="LD46" s="570">
        <f t="shared" si="1355"/>
        <v>5.2327429547165751</v>
      </c>
      <c r="LE46" s="968">
        <f t="shared" si="1356"/>
        <v>6.5222888145300111</v>
      </c>
      <c r="LF46" s="600">
        <f>LE46-LD46</f>
        <v>1.2895458598134359</v>
      </c>
      <c r="LG46" s="100">
        <f t="shared" si="1357"/>
        <v>0.24643783785540113</v>
      </c>
      <c r="LH46" s="614"/>
      <c r="LI46" s="614"/>
      <c r="LJ46" s="614"/>
      <c r="LK46" t="str">
        <f t="shared" si="1358"/>
        <v>Cost Per Employee Payroll</v>
      </c>
      <c r="LL46" s="268" t="e">
        <f>#REF!</f>
        <v>#REF!</v>
      </c>
      <c r="LM46" s="268" t="e">
        <f>#REF!</f>
        <v>#REF!</v>
      </c>
      <c r="LN46" s="268" t="e">
        <f>#REF!</f>
        <v>#REF!</v>
      </c>
      <c r="LO46" s="268" t="e">
        <f>#REF!</f>
        <v>#REF!</v>
      </c>
      <c r="LP46" s="268" t="e">
        <f>#REF!</f>
        <v>#REF!</v>
      </c>
      <c r="LQ46" s="268" t="e">
        <f>#REF!</f>
        <v>#REF!</v>
      </c>
      <c r="LR46" s="268" t="e">
        <f>#REF!</f>
        <v>#REF!</v>
      </c>
      <c r="LS46" s="268" t="e">
        <f>#REF!</f>
        <v>#REF!</v>
      </c>
      <c r="LT46" s="268" t="e">
        <f>#REF!</f>
        <v>#REF!</v>
      </c>
      <c r="LU46" s="268" t="e">
        <f>#REF!</f>
        <v>#REF!</v>
      </c>
      <c r="LV46" s="268" t="e">
        <f>#REF!</f>
        <v>#REF!</v>
      </c>
      <c r="LW46" s="269">
        <f t="shared" si="1359"/>
        <v>7.554210436669087</v>
      </c>
      <c r="LX46" s="269">
        <f t="shared" si="1359"/>
        <v>5.4004929979464604</v>
      </c>
      <c r="LY46" s="269">
        <f t="shared" si="1359"/>
        <v>6.7063297423467096</v>
      </c>
      <c r="LZ46" s="269">
        <f t="shared" si="1359"/>
        <v>6.6176180394197379</v>
      </c>
      <c r="MA46" s="269">
        <f t="shared" si="1359"/>
        <v>6.5188954778655299</v>
      </c>
      <c r="MB46" s="269">
        <f t="shared" si="1359"/>
        <v>24.557644501647076</v>
      </c>
      <c r="MC46" s="269">
        <f t="shared" si="1359"/>
        <v>6.7136833903801119</v>
      </c>
      <c r="MD46" s="269">
        <f t="shared" si="1359"/>
        <v>6.1067696290035327</v>
      </c>
      <c r="ME46" s="269">
        <f t="shared" si="1359"/>
        <v>6.9713154384193841</v>
      </c>
      <c r="MF46" s="269">
        <f t="shared" si="1359"/>
        <v>6.6372805346940247</v>
      </c>
      <c r="MG46" s="269">
        <f t="shared" si="1359"/>
        <v>6.8673200541204089</v>
      </c>
      <c r="MH46" s="269">
        <f t="shared" si="1359"/>
        <v>6.9872841438685134</v>
      </c>
      <c r="MI46" s="269">
        <f t="shared" si="1360"/>
        <v>7.2044808227831201</v>
      </c>
      <c r="MJ46" s="269">
        <f t="shared" si="1360"/>
        <v>6.2230960154808255</v>
      </c>
      <c r="MK46" s="269">
        <f t="shared" si="1360"/>
        <v>6.7132748654214378</v>
      </c>
      <c r="ML46" s="269">
        <f t="shared" si="1360"/>
        <v>9.6427381587152414</v>
      </c>
      <c r="MM46" s="269">
        <f t="shared" si="1360"/>
        <v>7.9134498133837026</v>
      </c>
      <c r="MN46" s="269">
        <f t="shared" si="1360"/>
        <v>8.5444342131628321</v>
      </c>
      <c r="MO46" s="269">
        <f t="shared" si="1360"/>
        <v>18.912466576889379</v>
      </c>
      <c r="MP46" s="269">
        <f t="shared" si="1360"/>
        <v>8.5624482380865441</v>
      </c>
      <c r="MQ46" s="269">
        <f t="shared" si="1360"/>
        <v>8.392220542017764</v>
      </c>
      <c r="MR46" s="269">
        <f t="shared" si="1360"/>
        <v>7.234812095423476</v>
      </c>
      <c r="MS46" s="269">
        <f t="shared" si="1360"/>
        <v>10.919642327700062</v>
      </c>
      <c r="MT46" s="269">
        <f t="shared" si="1360"/>
        <v>8.7339944054095717</v>
      </c>
      <c r="MU46" s="713">
        <f t="shared" si="1361"/>
        <v>7.3309693940299026</v>
      </c>
      <c r="MV46" s="713">
        <f t="shared" si="1361"/>
        <v>7.2953430259760514</v>
      </c>
      <c r="MW46" s="713">
        <f t="shared" si="1361"/>
        <v>7.2609066666666671</v>
      </c>
      <c r="MX46" s="713">
        <f t="shared" si="1361"/>
        <v>7.1233452830188684</v>
      </c>
      <c r="MY46" s="713">
        <f t="shared" si="1361"/>
        <v>7.3409814922018652</v>
      </c>
      <c r="MZ46" s="713">
        <f t="shared" si="1361"/>
        <v>7.6645483532691623</v>
      </c>
      <c r="NA46" s="713">
        <f t="shared" si="1361"/>
        <v>19.478162548135259</v>
      </c>
      <c r="NB46" s="713">
        <f t="shared" si="1361"/>
        <v>7.6363097597648917</v>
      </c>
      <c r="NC46" s="713">
        <f t="shared" si="1361"/>
        <v>7.3813157289884312</v>
      </c>
      <c r="ND46" s="713">
        <f t="shared" si="1361"/>
        <v>7.4179274554790782</v>
      </c>
      <c r="NE46" s="713">
        <f t="shared" si="1361"/>
        <v>7.7899269835441762</v>
      </c>
      <c r="NF46" s="713">
        <f t="shared" si="1361"/>
        <v>19.240757425660838</v>
      </c>
      <c r="NG46" s="816">
        <f t="shared" si="1362"/>
        <v>5.7464934697914778</v>
      </c>
      <c r="NH46" s="816">
        <f t="shared" si="1362"/>
        <v>7.2803860341142581</v>
      </c>
      <c r="NI46" s="816">
        <f t="shared" si="1362"/>
        <v>7.259557664415067</v>
      </c>
      <c r="NJ46" s="816">
        <f t="shared" si="1362"/>
        <v>8.3566230689583776</v>
      </c>
      <c r="NK46" s="816">
        <f t="shared" si="1362"/>
        <v>7.7029146608678332</v>
      </c>
      <c r="NL46" s="816">
        <f t="shared" si="1362"/>
        <v>6.9576184577690059</v>
      </c>
      <c r="NM46" s="816">
        <f t="shared" si="1362"/>
        <v>23.768378017069214</v>
      </c>
      <c r="NN46" s="816">
        <f t="shared" si="1362"/>
        <v>8.4477706490856814</v>
      </c>
      <c r="NO46" s="816">
        <f t="shared" si="1362"/>
        <v>7.6528401684845715</v>
      </c>
      <c r="NP46" s="816">
        <f t="shared" si="1362"/>
        <v>5.8909297501496738</v>
      </c>
      <c r="NQ46" s="816">
        <f t="shared" si="1362"/>
        <v>8.5097287767604701</v>
      </c>
      <c r="NR46" s="816">
        <f t="shared" si="1362"/>
        <v>8.6339022447987386</v>
      </c>
      <c r="NS46" s="869">
        <f t="shared" si="1363"/>
        <v>6.6931092667535497</v>
      </c>
      <c r="NT46" s="869">
        <f t="shared" si="1363"/>
        <v>8.141658692322256</v>
      </c>
      <c r="NU46" s="869">
        <f t="shared" si="1363"/>
        <v>8.2773829208286607</v>
      </c>
      <c r="NV46" s="869">
        <f t="shared" si="1363"/>
        <v>8.2047361795338762</v>
      </c>
      <c r="NW46" s="869">
        <f t="shared" si="1363"/>
        <v>7.2719211183056798</v>
      </c>
      <c r="NX46" s="869">
        <f t="shared" si="1363"/>
        <v>6.1598287629186137</v>
      </c>
      <c r="NY46" s="869">
        <f t="shared" si="1363"/>
        <v>6.1687863250650077</v>
      </c>
      <c r="NZ46" s="869">
        <f t="shared" si="1363"/>
        <v>23.169198823837569</v>
      </c>
      <c r="OA46" s="869">
        <f t="shared" si="1363"/>
        <v>7.9655091243028284</v>
      </c>
      <c r="OB46" s="869">
        <f t="shared" si="1363"/>
        <v>6.3539833372566168</v>
      </c>
      <c r="OC46" s="869">
        <f t="shared" si="1363"/>
        <v>6.6681060822267364</v>
      </c>
      <c r="OD46" s="869">
        <f t="shared" si="1363"/>
        <v>6.65121842058368</v>
      </c>
      <c r="OE46" s="1056">
        <f t="shared" si="1364"/>
        <v>6.1854054997382262</v>
      </c>
      <c r="OF46" s="1056">
        <f t="shared" si="1364"/>
        <v>6.3201861523260732</v>
      </c>
      <c r="OG46" s="1056">
        <f t="shared" si="1364"/>
        <v>6.1149125414048164</v>
      </c>
      <c r="OH46" s="1056">
        <f t="shared" si="1364"/>
        <v>6.0584741624628125</v>
      </c>
      <c r="OI46" s="1056">
        <f t="shared" si="1364"/>
        <v>6.1837970303463514</v>
      </c>
      <c r="OJ46" s="1056">
        <f t="shared" si="1364"/>
        <v>4.9314671409798638</v>
      </c>
      <c r="OK46" s="1056">
        <f t="shared" si="1364"/>
        <v>23.925806646082656</v>
      </c>
      <c r="OL46" s="1056">
        <f t="shared" si="1364"/>
        <v>6.483226602192345</v>
      </c>
      <c r="OM46" s="1056">
        <f t="shared" si="1364"/>
        <v>6.4682765126764243</v>
      </c>
      <c r="ON46" s="1056">
        <f t="shared" si="1364"/>
        <v>6.1820857277361121</v>
      </c>
      <c r="OO46" s="1056">
        <f t="shared" si="1364"/>
        <v>7.8920241686955546</v>
      </c>
      <c r="OP46" s="1056">
        <f t="shared" si="1364"/>
        <v>5.5193834210819634</v>
      </c>
      <c r="OQ46" s="1078">
        <f t="shared" si="1365"/>
        <v>6.3320820657771817</v>
      </c>
      <c r="OR46" s="1078">
        <f t="shared" si="1365"/>
        <v>6.4471315369885192</v>
      </c>
      <c r="OS46" s="1078">
        <f t="shared" si="1365"/>
        <v>6.3814643061291862</v>
      </c>
      <c r="OT46" s="1078">
        <f t="shared" si="1365"/>
        <v>6.5088176333360144</v>
      </c>
      <c r="OU46" s="1078">
        <f t="shared" si="1365"/>
        <v>5.2327429547165751</v>
      </c>
      <c r="OV46" s="1078">
        <f t="shared" si="1365"/>
        <v>6.2934394184168019</v>
      </c>
      <c r="OW46" s="1078">
        <f t="shared" si="1365"/>
        <v>7.5128041351602945</v>
      </c>
      <c r="OX46" s="1078">
        <f t="shared" si="1365"/>
        <v>6.7120326527271992</v>
      </c>
      <c r="OY46" s="1078">
        <f t="shared" si="1365"/>
        <v>6.3252222449062927</v>
      </c>
      <c r="OZ46" s="1078">
        <f t="shared" si="1365"/>
        <v>17.688323188230065</v>
      </c>
      <c r="PA46" s="1078">
        <f t="shared" si="1365"/>
        <v>7.9609887169568019</v>
      </c>
      <c r="PB46" s="1078">
        <f t="shared" si="1365"/>
        <v>6.3604064564287368</v>
      </c>
      <c r="PC46" s="1136">
        <f t="shared" si="1366"/>
        <v>6.1555756878535135</v>
      </c>
      <c r="PD46" s="1136">
        <f t="shared" si="1367"/>
        <v>6.0494882195287811</v>
      </c>
      <c r="PE46" s="1136">
        <f t="shared" si="1367"/>
        <v>6.6909388567727701</v>
      </c>
      <c r="PF46" s="1136">
        <f t="shared" si="1367"/>
        <v>6.097874710892988</v>
      </c>
      <c r="PG46" s="1136">
        <f t="shared" si="1367"/>
        <v>6.5222888145300111</v>
      </c>
      <c r="PH46" s="1136">
        <f t="shared" si="1367"/>
        <v>0</v>
      </c>
      <c r="PI46" s="1136">
        <f t="shared" si="1367"/>
        <v>0</v>
      </c>
      <c r="PJ46" s="1136">
        <f t="shared" si="1367"/>
        <v>0</v>
      </c>
      <c r="PK46" s="1136">
        <f t="shared" si="1367"/>
        <v>0</v>
      </c>
      <c r="PL46" s="1136">
        <f t="shared" si="1367"/>
        <v>0</v>
      </c>
      <c r="PM46" s="1136">
        <f t="shared" si="1367"/>
        <v>0</v>
      </c>
      <c r="PN46" s="1136">
        <f t="shared" si="1367"/>
        <v>0</v>
      </c>
    </row>
    <row r="47" spans="1:430" x14ac:dyDescent="0.25">
      <c r="A47" s="677"/>
      <c r="B47" s="69">
        <v>7.3</v>
      </c>
      <c r="C47" s="26"/>
      <c r="D47" s="26"/>
      <c r="E47" s="1196" t="s">
        <v>1</v>
      </c>
      <c r="F47" s="1196"/>
      <c r="G47" s="1197"/>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407">V45/V8</f>
        <v>9.4654689268022438E-3</v>
      </c>
      <c r="W47" s="88">
        <f t="shared" si="1407"/>
        <v>9.7105213694941572E-3</v>
      </c>
      <c r="X47" s="89">
        <f t="shared" si="1407"/>
        <v>9.3139492618193424E-3</v>
      </c>
      <c r="Y47" s="88">
        <f t="shared" si="1407"/>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408">AJ45/AJ8</f>
        <v>8.8951244754300485E-3</v>
      </c>
      <c r="AK47" s="88">
        <f>AK45/AK8</f>
        <v>7.6896613159759203E-3</v>
      </c>
      <c r="AL47" s="89">
        <f t="shared" si="1408"/>
        <v>7.8854844030897091E-3</v>
      </c>
      <c r="AM47" s="88">
        <f t="shared" si="1408"/>
        <v>7.7865536299089036E-3</v>
      </c>
      <c r="AN47" s="89">
        <f t="shared" si="1408"/>
        <v>7.6586944905147085E-3</v>
      </c>
      <c r="AO47" s="88">
        <f t="shared" si="1408"/>
        <v>2.8801923365628271E-2</v>
      </c>
      <c r="AP47" s="572">
        <f t="shared" si="1408"/>
        <v>7.8679093819097254E-3</v>
      </c>
      <c r="AQ47" s="573">
        <f t="shared" ref="AQ47:AW47" si="1409">AQ45/AQ8</f>
        <v>8.5418296461158335E-3</v>
      </c>
      <c r="AR47" s="572">
        <f t="shared" si="1409"/>
        <v>8.164241145411635E-3</v>
      </c>
      <c r="AS47" s="573">
        <f t="shared" si="1409"/>
        <v>7.7991098252933495E-3</v>
      </c>
      <c r="AT47" s="572">
        <f t="shared" si="1409"/>
        <v>8.0902217777370274E-3</v>
      </c>
      <c r="AU47" s="573">
        <f t="shared" si="1409"/>
        <v>8.2929884623269921E-3</v>
      </c>
      <c r="AV47" s="130">
        <f t="shared" si="1409"/>
        <v>0.1174737419193421</v>
      </c>
      <c r="AW47" s="148">
        <f t="shared" si="1409"/>
        <v>9.7894784932785073E-3</v>
      </c>
      <c r="AX47" s="357">
        <f t="shared" ref="AX47:BC47" si="1410">AX45/AX8</f>
        <v>8.5479585354735921E-3</v>
      </c>
      <c r="AY47" s="88">
        <f t="shared" si="1410"/>
        <v>8.7922379660443431E-3</v>
      </c>
      <c r="AZ47" s="89">
        <f t="shared" si="1410"/>
        <v>7.8458876673521624E-3</v>
      </c>
      <c r="BA47" s="88">
        <f t="shared" si="1410"/>
        <v>1.1262971545574771E-2</v>
      </c>
      <c r="BB47" s="89">
        <f t="shared" si="1410"/>
        <v>9.1986772467391974E-3</v>
      </c>
      <c r="BC47" s="88">
        <f t="shared" si="1410"/>
        <v>9.9028268978323709E-3</v>
      </c>
      <c r="BD47" s="572">
        <f t="shared" ref="BD47:BK47" si="1411">BD45/BD8</f>
        <v>2.4609103509247023E-2</v>
      </c>
      <c r="BE47" s="573">
        <f t="shared" si="1411"/>
        <v>9.9007470592657621E-3</v>
      </c>
      <c r="BF47" s="572">
        <f t="shared" si="1411"/>
        <v>9.724731154237885E-3</v>
      </c>
      <c r="BG47" s="573">
        <f t="shared" si="1411"/>
        <v>8.4354820522799401E-3</v>
      </c>
      <c r="BH47" s="572">
        <f t="shared" si="1411"/>
        <v>1.2829583371273172E-2</v>
      </c>
      <c r="BI47" s="573">
        <f t="shared" si="1411"/>
        <v>1.2557316848432009E-2</v>
      </c>
      <c r="BJ47" s="130">
        <f t="shared" si="1411"/>
        <v>0.13360752385375221</v>
      </c>
      <c r="BK47" s="148">
        <f t="shared" si="1411"/>
        <v>1.113396032114602E-2</v>
      </c>
      <c r="BL47" s="357">
        <f t="shared" ref="BL47:BM47" si="1412">BL45/BL8</f>
        <v>8.8090824100168184E-3</v>
      </c>
      <c r="BM47" s="88">
        <f t="shared" si="1412"/>
        <v>8.887947485928761E-3</v>
      </c>
      <c r="BN47" s="89">
        <f t="shared" ref="BN47:BO47" si="1413">BN45/BN8</f>
        <v>8.8813272171603761E-3</v>
      </c>
      <c r="BO47" s="88">
        <f t="shared" si="1413"/>
        <v>8.7675815922580308E-3</v>
      </c>
      <c r="BP47" s="89">
        <f t="shared" ref="BP47:BQ47" si="1414">BP45/BP8</f>
        <v>9.1024056225880567E-3</v>
      </c>
      <c r="BQ47" s="88">
        <f t="shared" si="1414"/>
        <v>9.4897753708901161E-3</v>
      </c>
      <c r="BR47" s="572">
        <f t="shared" ref="BR47:BS47" si="1415">BR45/BR8</f>
        <v>2.9313269880962885E-2</v>
      </c>
      <c r="BS47" s="573">
        <f t="shared" si="1415"/>
        <v>9.435385423125808E-3</v>
      </c>
      <c r="BT47" s="572">
        <f t="shared" ref="BT47:BU47" si="1416">BT45/BT8</f>
        <v>9.1529632331874295E-3</v>
      </c>
      <c r="BU47" s="572">
        <f t="shared" si="1416"/>
        <v>9.3172267783221442E-3</v>
      </c>
      <c r="BV47" s="572">
        <f t="shared" ref="BV47:BW47" si="1417">BV45/BV8</f>
        <v>9.8541225951411342E-3</v>
      </c>
      <c r="BW47" s="572">
        <f t="shared" si="1417"/>
        <v>2.4602854176514928E-2</v>
      </c>
      <c r="BX47" s="130">
        <f>BX45/BX8</f>
        <v>0.14561394178609646</v>
      </c>
      <c r="BY47" s="148">
        <f t="shared" si="1185"/>
        <v>1.2134495148841374E-2</v>
      </c>
      <c r="BZ47" s="572">
        <f t="shared" ref="BZ47:CA47" si="1418">BZ45/BZ8</f>
        <v>9.0150611642278236E-3</v>
      </c>
      <c r="CA47" s="88">
        <f t="shared" si="1418"/>
        <v>9.3129272348690343E-3</v>
      </c>
      <c r="CB47" s="89">
        <f t="shared" ref="CB47:CC47" si="1419">CB45/CB8</f>
        <v>9.2459758137459422E-3</v>
      </c>
      <c r="CC47" s="88">
        <f t="shared" si="1419"/>
        <v>1.064940386229917E-2</v>
      </c>
      <c r="CD47" s="89">
        <f t="shared" ref="CD47:CE47" si="1420">CD45/CD8</f>
        <v>9.7967434138322238E-3</v>
      </c>
      <c r="CE47" s="88">
        <f t="shared" si="1420"/>
        <v>1.0791165608330771E-2</v>
      </c>
      <c r="CF47" s="572">
        <f t="shared" ref="CF47:CG47" si="1421">CF45/CF8</f>
        <v>3.0779386753006444E-2</v>
      </c>
      <c r="CG47" s="88">
        <f t="shared" si="1421"/>
        <v>1.0577223340883018E-2</v>
      </c>
      <c r="CH47" s="572">
        <f t="shared" ref="CH47:CI47" si="1422">CH45/CH8</f>
        <v>9.5318271036100351E-3</v>
      </c>
      <c r="CI47" s="572">
        <f t="shared" si="1422"/>
        <v>7.3745044958524308E-3</v>
      </c>
      <c r="CJ47" s="572">
        <f t="shared" ref="CJ47:CK47" si="1423">CJ45/CJ8</f>
        <v>1.0674471812524157E-2</v>
      </c>
      <c r="CK47" s="572">
        <f t="shared" si="1423"/>
        <v>1.0872703872684112E-2</v>
      </c>
      <c r="CL47" s="130">
        <f>CL45/CL8</f>
        <v>0.13862139447586516</v>
      </c>
      <c r="CM47" s="148">
        <f t="shared" si="1186"/>
        <v>1.1551782872988761E-2</v>
      </c>
      <c r="CN47" s="572">
        <f t="shared" ref="CN47:CO47" si="1424">CN45/CN8</f>
        <v>1.0300372263974636E-2</v>
      </c>
      <c r="CO47" s="88">
        <f t="shared" si="1424"/>
        <v>9.9870842690038281E-3</v>
      </c>
      <c r="CP47" s="89">
        <f t="shared" ref="CP47:CQ47" si="1425">CP45/CP8</f>
        <v>1.0050731255955006E-2</v>
      </c>
      <c r="CQ47" s="88">
        <f t="shared" si="1425"/>
        <v>1.0319695244695018E-2</v>
      </c>
      <c r="CR47" s="89">
        <f t="shared" ref="CR47:CS47" si="1426">CR45/CR8</f>
        <v>9.1045903872844572E-3</v>
      </c>
      <c r="CS47" s="88">
        <f t="shared" si="1426"/>
        <v>9.0032569746266878E-3</v>
      </c>
      <c r="CT47" s="89">
        <f t="shared" ref="CT47:CU47" si="1427">CT45/CT8</f>
        <v>7.9884062749034611E-3</v>
      </c>
      <c r="CU47" s="88">
        <f t="shared" si="1427"/>
        <v>2.8945444154946379E-2</v>
      </c>
      <c r="CV47" s="572">
        <f t="shared" ref="CV47:CW47" si="1428">CV45/CV8</f>
        <v>9.9802075962422254E-3</v>
      </c>
      <c r="CW47" s="993">
        <f t="shared" si="1428"/>
        <v>7.978118552888375E-3</v>
      </c>
      <c r="CX47" s="572">
        <f t="shared" ref="CX47:CY47" si="1429">CX45/CX8</f>
        <v>8.3856260955887177E-3</v>
      </c>
      <c r="CY47" s="88">
        <f t="shared" si="1429"/>
        <v>1.0243767783738675E-2</v>
      </c>
      <c r="CZ47" s="130">
        <f>CZ45/CZ8</f>
        <v>0.13228730085384746</v>
      </c>
      <c r="DA47" s="148">
        <f>SUM(CN47:CY47)/$CZ$4</f>
        <v>1.1023941737820621E-2</v>
      </c>
      <c r="DB47" s="572">
        <f t="shared" ref="DB47:DC47" si="1430">DB45/DB8</f>
        <v>7.8568812656548675E-3</v>
      </c>
      <c r="DC47" s="88">
        <f t="shared" si="1430"/>
        <v>8.0351554047818907E-3</v>
      </c>
      <c r="DD47" s="89">
        <f t="shared" ref="DD47:DE47" si="1431">DD45/DD8</f>
        <v>7.7753431068610145E-3</v>
      </c>
      <c r="DE47" s="88">
        <f t="shared" si="1431"/>
        <v>7.9107231485641902E-3</v>
      </c>
      <c r="DF47" s="89">
        <f t="shared" ref="DF47:DG47" si="1432">DF45/DF8</f>
        <v>8.0362397118293565E-3</v>
      </c>
      <c r="DG47" s="88">
        <f t="shared" si="1432"/>
        <v>7.8435330574416519E-3</v>
      </c>
      <c r="DH47" s="89">
        <f t="shared" ref="DH47:DI47" si="1433">DH45/DH8</f>
        <v>3.1001436727949788E-2</v>
      </c>
      <c r="DI47" s="88">
        <f t="shared" si="1433"/>
        <v>8.3784200772285874E-3</v>
      </c>
      <c r="DJ47" s="572">
        <f t="shared" ref="DJ47:DK47" si="1434">DJ45/DJ8</f>
        <v>8.3595094118632859E-3</v>
      </c>
      <c r="DK47" s="88">
        <f t="shared" si="1434"/>
        <v>8.0400194803699147E-3</v>
      </c>
      <c r="DL47" s="572">
        <f t="shared" ref="DL47:DM47" si="1435">DL45/DL8</f>
        <v>1.0299426873211679E-2</v>
      </c>
      <c r="DM47" s="88">
        <f t="shared" si="1435"/>
        <v>8.8861120175738814E-3</v>
      </c>
      <c r="DN47" s="130">
        <f>DN45/DN8</f>
        <v>0.12242280028333009</v>
      </c>
      <c r="DO47" s="148">
        <f>SUM(DB47:DM47)/$DN$4</f>
        <v>1.0201900023610842E-2</v>
      </c>
      <c r="DP47" s="572">
        <f t="shared" ref="DP47:DQ47" si="1436">DP45/DP8</f>
        <v>8.3712503713318856E-3</v>
      </c>
      <c r="DQ47" s="88">
        <f t="shared" si="1436"/>
        <v>8.4939500796942461E-3</v>
      </c>
      <c r="DR47" s="89">
        <f t="shared" ref="DR47:DS47" si="1437">DR45/DR8</f>
        <v>8.3670175414743749E-3</v>
      </c>
      <c r="DS47" s="88">
        <f t="shared" si="1437"/>
        <v>8.5409354517039272E-3</v>
      </c>
      <c r="DT47" s="89">
        <f t="shared" ref="DT47:DU47" si="1438">DT45/DT8</f>
        <v>8.2165496712170334E-3</v>
      </c>
      <c r="DU47" s="88">
        <f t="shared" si="1438"/>
        <v>8.2244330648033707E-3</v>
      </c>
      <c r="DV47" s="89">
        <f t="shared" ref="DV47:DW47" si="1439">DV45/DV8</f>
        <v>9.7118213345729672E-3</v>
      </c>
      <c r="DW47" s="88">
        <f t="shared" si="1439"/>
        <v>8.6577445184700293E-3</v>
      </c>
      <c r="DX47" s="572">
        <f t="shared" ref="DX47:DY47" si="1440">DX45/DX8</f>
        <v>8.1761637727568587E-3</v>
      </c>
      <c r="DY47" s="88">
        <f t="shared" si="1440"/>
        <v>2.3097830399979462E-2</v>
      </c>
      <c r="DZ47" s="572">
        <f t="shared" ref="DZ47:EA47" si="1441">DZ45/DZ8</f>
        <v>1.0427160607935661E-2</v>
      </c>
      <c r="EA47" s="88">
        <f t="shared" si="1441"/>
        <v>8.364920918949378E-3</v>
      </c>
      <c r="EB47" s="130">
        <f>EB45/EB8</f>
        <v>0.11864977773288919</v>
      </c>
      <c r="EC47" s="148">
        <f>SUM(DP47:EA47)/$EB$4</f>
        <v>9.8874814777407671E-3</v>
      </c>
      <c r="ED47" s="572">
        <f t="shared" ref="ED47" si="1442">ED45/ED8</f>
        <v>8.1334188308877266E-3</v>
      </c>
      <c r="EE47" s="88">
        <f t="shared" ref="EE47:EF47" si="1443">EE45/EE8</f>
        <v>7.9819416008184828E-3</v>
      </c>
      <c r="EF47" s="89">
        <f t="shared" si="1443"/>
        <v>8.8333830483329229E-3</v>
      </c>
      <c r="EG47" s="88">
        <f t="shared" ref="EG47:EH47" si="1444">EG45/EG8</f>
        <v>9.1285331789406204E-3</v>
      </c>
      <c r="EH47" s="89">
        <f t="shared" si="1444"/>
        <v>8.5594386574505358E-3</v>
      </c>
      <c r="EI47" s="88"/>
      <c r="EJ47" s="89"/>
      <c r="EK47" s="88"/>
      <c r="EL47" s="572"/>
      <c r="EM47" s="88"/>
      <c r="EN47" s="572"/>
      <c r="EO47" s="88"/>
      <c r="EP47" s="130">
        <f>EP45/EP8</f>
        <v>4.263671531643029E-2</v>
      </c>
      <c r="EQ47" s="148">
        <f>SUM(ED47:EO47)/$EP$4</f>
        <v>8.5273430632860567E-3</v>
      </c>
      <c r="ER47" s="601">
        <f t="shared" si="1187"/>
        <v>2.5497007314660008E-4</v>
      </c>
      <c r="ES47" s="594">
        <f t="shared" si="1188"/>
        <v>3.0745258395675629E-2</v>
      </c>
      <c r="ET47" s="601">
        <f t="shared" si="1189"/>
        <v>2.4427943057075095E-4</v>
      </c>
      <c r="EU47" s="594">
        <f t="shared" si="1190"/>
        <v>2.8577517024328529E-2</v>
      </c>
      <c r="EV47" s="601">
        <f t="shared" si="1191"/>
        <v>-9.4635029869218068E-4</v>
      </c>
      <c r="EW47" s="594">
        <f t="shared" si="1192"/>
        <v>-0.10763474582318963</v>
      </c>
      <c r="EX47" s="601">
        <f t="shared" si="1193"/>
        <v>3.4170838782226088E-3</v>
      </c>
      <c r="EY47" s="594">
        <f t="shared" si="1194"/>
        <v>0.43552546545390569</v>
      </c>
      <c r="EZ47" s="601">
        <f t="shared" si="1195"/>
        <v>-2.0642942988355738E-3</v>
      </c>
      <c r="FA47" s="594">
        <f t="shared" si="1196"/>
        <v>-0.183281498180348</v>
      </c>
      <c r="FB47" s="601">
        <f t="shared" si="1197"/>
        <v>7.0414965109317357E-4</v>
      </c>
      <c r="FC47" s="594">
        <f t="shared" si="1198"/>
        <v>7.6549011581288476E-2</v>
      </c>
      <c r="FD47" s="601">
        <f t="shared" si="1199"/>
        <v>1.4706276611414652E-2</v>
      </c>
      <c r="FE47" s="594">
        <f t="shared" si="1200"/>
        <v>1.485058434640891</v>
      </c>
      <c r="FF47" s="601">
        <f t="shared" si="1201"/>
        <v>-1.4708356449981261E-2</v>
      </c>
      <c r="FG47" s="594">
        <f t="shared" si="1202"/>
        <v>-0.59767949061836023</v>
      </c>
      <c r="FH47" s="601">
        <f t="shared" si="1203"/>
        <v>-1.7601590502787715E-4</v>
      </c>
      <c r="FI47" s="594">
        <f t="shared" si="1204"/>
        <v>-1.7778042805684045E-2</v>
      </c>
      <c r="FJ47" s="601">
        <f t="shared" si="1205"/>
        <v>-1.2892491019579448E-3</v>
      </c>
      <c r="FK47" s="108">
        <f t="shared" si="1206"/>
        <v>-0.13257426673395598</v>
      </c>
      <c r="FL47" s="601">
        <f t="shared" si="1207"/>
        <v>4.3941013189932321E-3</v>
      </c>
      <c r="FM47" s="594">
        <f t="shared" si="1208"/>
        <v>0.52090696083048338</v>
      </c>
      <c r="FN47" s="601">
        <f t="shared" si="1209"/>
        <v>-2.722665228411629E-4</v>
      </c>
      <c r="FO47" s="594">
        <f t="shared" si="1210"/>
        <v>-2.1221774313482163E-2</v>
      </c>
      <c r="FP47" s="601">
        <f t="shared" si="1211"/>
        <v>-3.7482344384151909E-3</v>
      </c>
      <c r="FQ47" s="594">
        <f t="shared" si="1212"/>
        <v>-0.29849007424569529</v>
      </c>
      <c r="FR47" s="363">
        <f t="shared" si="1213"/>
        <v>7.8865075911942542E-5</v>
      </c>
      <c r="FS47" s="372">
        <f t="shared" si="1214"/>
        <v>8.9527004336189386E-3</v>
      </c>
      <c r="FT47" s="363">
        <f t="shared" si="1215"/>
        <v>-6.6202687683848682E-6</v>
      </c>
      <c r="FU47" s="372">
        <f t="shared" si="1216"/>
        <v>-7.4485912285890063E-4</v>
      </c>
      <c r="FV47" s="363">
        <f t="shared" si="1217"/>
        <v>-1.1374562490234531E-4</v>
      </c>
      <c r="FW47" s="372">
        <f t="shared" si="1218"/>
        <v>-1.2807277799940488E-2</v>
      </c>
      <c r="FX47" s="363">
        <f t="shared" si="1219"/>
        <v>3.3482403033002588E-4</v>
      </c>
      <c r="FY47" s="372">
        <f t="shared" si="1220"/>
        <v>3.8188869622346362E-2</v>
      </c>
      <c r="FZ47" s="363">
        <f t="shared" si="1221"/>
        <v>3.8736974830205946E-4</v>
      </c>
      <c r="GA47" s="372">
        <f t="shared" si="1222"/>
        <v>4.2556854128845106E-2</v>
      </c>
      <c r="GB47" s="363">
        <f t="shared" si="1223"/>
        <v>1.9823494510072769E-2</v>
      </c>
      <c r="GC47" s="372">
        <f t="shared" si="1224"/>
        <v>2.0889319014738046</v>
      </c>
      <c r="GD47" s="363">
        <f t="shared" si="1225"/>
        <v>-1.9877884457837079E-2</v>
      </c>
      <c r="GE47" s="372">
        <f t="shared" si="1226"/>
        <v>-0.67811897268910648</v>
      </c>
      <c r="GF47" s="363">
        <f t="shared" si="1227"/>
        <v>-2.8242218993837845E-4</v>
      </c>
      <c r="GG47" s="372">
        <f t="shared" si="1228"/>
        <v>-2.9932236710349034E-2</v>
      </c>
      <c r="GH47" s="363">
        <f t="shared" si="1229"/>
        <v>1.6426354513471471E-4</v>
      </c>
      <c r="GI47" s="372">
        <f t="shared" si="1230"/>
        <v>1.7946488033418171E-2</v>
      </c>
      <c r="GJ47" s="363">
        <f t="shared" si="1231"/>
        <v>5.3689581681898996E-4</v>
      </c>
      <c r="GK47" s="372">
        <f t="shared" si="1232"/>
        <v>5.7623993661735762E-2</v>
      </c>
      <c r="GL47" s="363">
        <f t="shared" si="1233"/>
        <v>1.4748731581373794E-2</v>
      </c>
      <c r="GM47" s="372">
        <f t="shared" si="1234"/>
        <v>1.4967067274610619</v>
      </c>
      <c r="GN47" s="363">
        <f t="shared" si="1235"/>
        <v>-1.5587793012287104E-2</v>
      </c>
      <c r="GO47" s="372">
        <f t="shared" si="1236"/>
        <v>-0.63357661271539367</v>
      </c>
      <c r="GP47" s="363">
        <f t="shared" si="1237"/>
        <v>2.9786607064121069E-4</v>
      </c>
      <c r="GQ47" s="372">
        <f t="shared" si="1238"/>
        <v>3.304093729537376E-2</v>
      </c>
      <c r="GR47" s="363">
        <f t="shared" si="1239"/>
        <v>-6.6951421123092117E-5</v>
      </c>
      <c r="GS47" s="372">
        <f t="shared" si="1240"/>
        <v>-7.1890845310608334E-3</v>
      </c>
      <c r="GT47" s="363">
        <f t="shared" si="1241"/>
        <v>1.4034280485532274E-3</v>
      </c>
      <c r="GU47" s="372">
        <f t="shared" si="1242"/>
        <v>0.15178798612762523</v>
      </c>
      <c r="GV47" s="363">
        <f t="shared" si="1243"/>
        <v>-8.5266044846694575E-4</v>
      </c>
      <c r="GW47" s="372">
        <f t="shared" si="1244"/>
        <v>-8.0066495692356937E-2</v>
      </c>
      <c r="GX47" s="363">
        <f t="shared" si="1245"/>
        <v>9.9442219449854749E-4</v>
      </c>
      <c r="GY47" s="372">
        <f t="shared" si="1246"/>
        <v>0.10150538321688637</v>
      </c>
      <c r="GZ47" s="363">
        <f t="shared" si="1247"/>
        <v>1.9988221144675675E-2</v>
      </c>
      <c r="HA47" s="372">
        <f t="shared" si="1248"/>
        <v>1.8522763777478111</v>
      </c>
      <c r="HB47" s="363">
        <f t="shared" si="1249"/>
        <v>-2.0202163412123428E-2</v>
      </c>
      <c r="HC47" s="372">
        <f t="shared" si="1250"/>
        <v>-0.65635366858471078</v>
      </c>
      <c r="HD47" s="363">
        <f t="shared" si="1251"/>
        <v>-1.045396237272983E-3</v>
      </c>
      <c r="HE47" s="372">
        <f t="shared" si="1252"/>
        <v>-9.88346566562818E-2</v>
      </c>
      <c r="HF47" s="363">
        <f t="shared" si="1253"/>
        <v>-2.1573226077576044E-3</v>
      </c>
      <c r="HG47" s="372">
        <f t="shared" si="1254"/>
        <v>-0.22632834023400938</v>
      </c>
      <c r="HH47" s="363">
        <f t="shared" si="1255"/>
        <v>3.2999673166717262E-3</v>
      </c>
      <c r="HI47" s="372">
        <f t="shared" si="1256"/>
        <v>0.44748326054010734</v>
      </c>
      <c r="HJ47" s="363">
        <f t="shared" si="1257"/>
        <v>1.9823206015995472E-4</v>
      </c>
      <c r="HK47" s="372">
        <f t="shared" si="1258"/>
        <v>1.8570666880901102E-2</v>
      </c>
      <c r="HL47" s="363">
        <f t="shared" si="1259"/>
        <v>-5.7233160870947576E-4</v>
      </c>
      <c r="HM47" s="372">
        <f t="shared" si="1260"/>
        <v>-5.2639308070126442E-2</v>
      </c>
      <c r="HN47" s="363">
        <f t="shared" si="1261"/>
        <v>-3.1328799497080777E-4</v>
      </c>
      <c r="HO47" s="372">
        <f t="shared" si="1262"/>
        <v>-3.0415210920728256E-2</v>
      </c>
      <c r="HP47" s="363">
        <f t="shared" si="1263"/>
        <v>6.364698695117757E-5</v>
      </c>
      <c r="HQ47" s="372">
        <f t="shared" si="1264"/>
        <v>6.3729297998129444E-3</v>
      </c>
      <c r="HR47" s="363">
        <f t="shared" si="1265"/>
        <v>2.6896398874001227E-4</v>
      </c>
      <c r="HS47" s="372">
        <f t="shared" si="1266"/>
        <v>2.67606387923916E-2</v>
      </c>
      <c r="HT47" s="363">
        <f t="shared" si="1267"/>
        <v>-1.2151048574105608E-3</v>
      </c>
      <c r="HU47" s="372">
        <f t="shared" si="1268"/>
        <v>-0.11774619585158799</v>
      </c>
      <c r="HV47" s="363">
        <f t="shared" si="1269"/>
        <v>-1.0133341265776939E-4</v>
      </c>
      <c r="HW47" s="372">
        <f t="shared" si="1270"/>
        <v>-1.1129925493330533E-2</v>
      </c>
      <c r="HX47" s="363">
        <f t="shared" si="1271"/>
        <v>-1.0148506997232267E-3</v>
      </c>
      <c r="HY47" s="372">
        <f t="shared" si="1272"/>
        <v>-0.11272039691672875</v>
      </c>
      <c r="HZ47" s="363">
        <f t="shared" si="1273"/>
        <v>2.0957037880042918E-2</v>
      </c>
      <c r="IA47" s="372">
        <f t="shared" si="1274"/>
        <v>2.6234316531799307</v>
      </c>
      <c r="IB47" s="363">
        <f t="shared" si="1275"/>
        <v>-1.8965236558704156E-2</v>
      </c>
      <c r="IC47" s="372">
        <f t="shared" si="1276"/>
        <v>-0.65520627208835758</v>
      </c>
      <c r="ID47" s="363">
        <f t="shared" si="1277"/>
        <v>-2.0020890433538503E-3</v>
      </c>
      <c r="IE47" s="372">
        <f t="shared" si="1278"/>
        <v>-0.20060595173467957</v>
      </c>
      <c r="IF47" s="363">
        <f t="shared" si="1279"/>
        <v>4.0750754270034266E-4</v>
      </c>
      <c r="IG47" s="372">
        <f t="shared" si="1280"/>
        <v>5.1078150819507416E-2</v>
      </c>
      <c r="IH47" s="363">
        <f t="shared" si="1281"/>
        <v>1.8581416881499578E-3</v>
      </c>
      <c r="II47" s="372">
        <f t="shared" si="1282"/>
        <v>0.22158651804513899</v>
      </c>
      <c r="IJ47" s="363">
        <f t="shared" si="1283"/>
        <v>-2.386886518083808E-3</v>
      </c>
      <c r="IK47" s="372">
        <f t="shared" si="1284"/>
        <v>-0.23300865155034434</v>
      </c>
      <c r="IL47" s="363">
        <f t="shared" si="1285"/>
        <v>1.7827413912702324E-4</v>
      </c>
      <c r="IM47" s="372">
        <f t="shared" si="1286"/>
        <v>2.2690191323918928E-2</v>
      </c>
      <c r="IN47" s="363">
        <f t="shared" si="1287"/>
        <v>-2.5981229792087623E-4</v>
      </c>
      <c r="IO47" s="372">
        <f t="shared" si="1288"/>
        <v>-3.3414898140201189E-2</v>
      </c>
      <c r="IP47" s="363">
        <f t="shared" si="1289"/>
        <v>1.3538004170317568E-4</v>
      </c>
      <c r="IQ47" s="372">
        <f t="shared" si="1290"/>
        <v>1.7411455654441209E-2</v>
      </c>
      <c r="IR47" s="363">
        <f t="shared" si="1291"/>
        <v>1.2551656326516628E-4</v>
      </c>
      <c r="IS47" s="372">
        <f t="shared" si="1292"/>
        <v>1.2303253607139464E-2</v>
      </c>
      <c r="IT47" s="363">
        <f t="shared" si="1293"/>
        <v>-1.9270665438770457E-4</v>
      </c>
      <c r="IU47" s="372">
        <f t="shared" si="1294"/>
        <v>-2.3979704600404102E-2</v>
      </c>
      <c r="IV47" s="363">
        <f t="shared" si="1295"/>
        <v>2.3157903670508136E-2</v>
      </c>
      <c r="IW47" s="372">
        <f t="shared" si="1296"/>
        <v>2.9524837214189823</v>
      </c>
      <c r="IX47" s="363">
        <f t="shared" si="1297"/>
        <v>-2.2623016650721202E-2</v>
      </c>
      <c r="IY47" s="372">
        <f t="shared" si="1298"/>
        <v>-0.72974091005031061</v>
      </c>
      <c r="IZ47" s="363">
        <f t="shared" si="1299"/>
        <v>-1.8910665365301504E-5</v>
      </c>
      <c r="JA47" s="372">
        <f t="shared" si="1300"/>
        <v>-2.2570681812312246E-3</v>
      </c>
      <c r="JB47" s="363">
        <f t="shared" si="1301"/>
        <v>-3.1948993149337121E-4</v>
      </c>
      <c r="JC47" s="372">
        <f t="shared" si="1302"/>
        <v>-3.8218741764914022E-2</v>
      </c>
      <c r="JD47" s="363">
        <f t="shared" si="1303"/>
        <v>2.2594073928417641E-3</v>
      </c>
      <c r="JE47" s="372">
        <f t="shared" si="1304"/>
        <v>0.28102013911262447</v>
      </c>
      <c r="JF47" s="363">
        <f t="shared" si="1305"/>
        <v>-1.4133148556377973E-3</v>
      </c>
      <c r="JG47" s="372">
        <f t="shared" si="1306"/>
        <v>-0.13722267006077418</v>
      </c>
      <c r="JH47" s="363">
        <f t="shared" si="1307"/>
        <v>-5.1486164624199582E-4</v>
      </c>
      <c r="JI47" s="372">
        <f t="shared" si="1308"/>
        <v>-5.7940035554780819E-2</v>
      </c>
      <c r="JJ47" s="363">
        <f t="shared" si="1309"/>
        <v>1.2269970836236051E-4</v>
      </c>
      <c r="JK47" s="372">
        <f t="shared" si="1310"/>
        <v>1.465727375477347E-2</v>
      </c>
      <c r="JL47" s="363">
        <f t="shared" si="1311"/>
        <v>-1.2693253821987119E-4</v>
      </c>
      <c r="JM47" s="372">
        <f t="shared" si="1312"/>
        <v>-1.4943876174092176E-2</v>
      </c>
      <c r="JN47" s="363">
        <f t="shared" si="1313"/>
        <v>1.7391791022955232E-4</v>
      </c>
      <c r="JO47" s="372">
        <f t="shared" si="1314"/>
        <v>2.0786129510002888E-2</v>
      </c>
      <c r="JP47" s="363">
        <f t="shared" si="1315"/>
        <v>-3.2438578048689382E-4</v>
      </c>
      <c r="JQ47" s="372">
        <f t="shared" si="1316"/>
        <v>-3.7980123175170286E-2</v>
      </c>
      <c r="JR47" s="363">
        <f t="shared" si="1317"/>
        <v>7.8833935863373283E-6</v>
      </c>
      <c r="JS47" s="372">
        <f t="shared" si="1318"/>
        <v>9.5945304316156371E-4</v>
      </c>
      <c r="JT47" s="363">
        <f t="shared" si="1319"/>
        <v>1.4873882697695965E-3</v>
      </c>
      <c r="JU47" s="372">
        <f t="shared" si="1320"/>
        <v>0.18084994528497106</v>
      </c>
      <c r="JV47" s="363">
        <f t="shared" si="1321"/>
        <v>-1.054076816102938E-3</v>
      </c>
      <c r="JW47" s="372">
        <f t="shared" si="1322"/>
        <v>-0.108535441477959</v>
      </c>
      <c r="JX47" s="363">
        <f t="shared" si="1323"/>
        <v>-4.8158074571317058E-4</v>
      </c>
      <c r="JY47" s="372">
        <f t="shared" si="1324"/>
        <v>-5.5624273121687599E-2</v>
      </c>
      <c r="JZ47" s="363">
        <f t="shared" si="1325"/>
        <v>1.4921666627222604E-2</v>
      </c>
      <c r="KA47" s="372">
        <f t="shared" si="1326"/>
        <v>1.8250205159713038</v>
      </c>
      <c r="KB47" s="363">
        <f t="shared" si="1327"/>
        <v>-1.2670669792043801E-2</v>
      </c>
      <c r="KC47" s="372">
        <f t="shared" si="1328"/>
        <v>-0.54856536621097829</v>
      </c>
      <c r="KD47" s="363">
        <f t="shared" si="1329"/>
        <v>-2.0622396889862834E-3</v>
      </c>
      <c r="KE47" s="372">
        <f t="shared" si="1330"/>
        <v>-0.19777576720327888</v>
      </c>
      <c r="KF47" s="363">
        <f t="shared" si="1331"/>
        <v>-2.3150208806165147E-4</v>
      </c>
      <c r="KG47" s="1113">
        <f t="shared" si="1332"/>
        <v>-2.7675346880712388E-2</v>
      </c>
      <c r="KH47" s="363">
        <f t="shared" si="1333"/>
        <v>-1.5147723006924373E-4</v>
      </c>
      <c r="KI47" s="372">
        <f t="shared" si="1334"/>
        <v>-1.8624053822728154E-2</v>
      </c>
      <c r="KJ47" s="363">
        <f t="shared" si="1335"/>
        <v>8.5144144751444009E-4</v>
      </c>
      <c r="KK47" s="372">
        <f t="shared" si="1336"/>
        <v>0.10667096930740907</v>
      </c>
      <c r="KL47" s="363">
        <f t="shared" si="1337"/>
        <v>2.951501306076975E-4</v>
      </c>
      <c r="KM47" s="372">
        <f t="shared" si="1338"/>
        <v>3.3413034280608898E-2</v>
      </c>
      <c r="KN47" s="363">
        <f t="shared" si="1339"/>
        <v>-5.6909452149008465E-4</v>
      </c>
      <c r="KO47" s="372">
        <f t="shared" si="1340"/>
        <v>-6.2342384075787398E-2</v>
      </c>
      <c r="KP47" s="363">
        <f t="shared" si="1341"/>
        <v>-8.5594386574505358E-3</v>
      </c>
      <c r="KQ47" s="372">
        <f t="shared" si="1342"/>
        <v>-1</v>
      </c>
      <c r="KR47" s="363">
        <f t="shared" si="1343"/>
        <v>0</v>
      </c>
      <c r="KS47" s="372" t="e">
        <f t="shared" si="1344"/>
        <v>#DIV/0!</v>
      </c>
      <c r="KT47" s="363">
        <f t="shared" si="1345"/>
        <v>0</v>
      </c>
      <c r="KU47" s="372" t="e">
        <f t="shared" si="1346"/>
        <v>#DIV/0!</v>
      </c>
      <c r="KV47" s="363">
        <f t="shared" si="1347"/>
        <v>0</v>
      </c>
      <c r="KW47" s="372" t="e">
        <f t="shared" si="1348"/>
        <v>#DIV/0!</v>
      </c>
      <c r="KX47" s="363">
        <f t="shared" si="1349"/>
        <v>0</v>
      </c>
      <c r="KY47" s="372" t="e">
        <f t="shared" si="1350"/>
        <v>#DIV/0!</v>
      </c>
      <c r="KZ47" s="363">
        <f t="shared" si="1351"/>
        <v>0</v>
      </c>
      <c r="LA47" s="372" t="e">
        <f t="shared" si="1352"/>
        <v>#DIV/0!</v>
      </c>
      <c r="LB47" s="363">
        <f t="shared" si="1353"/>
        <v>0</v>
      </c>
      <c r="LC47" s="372" t="e">
        <f t="shared" si="1354"/>
        <v>#DIV/0!</v>
      </c>
      <c r="LD47" s="572">
        <f t="shared" si="1355"/>
        <v>8.2165496712170334E-3</v>
      </c>
      <c r="LE47" s="969">
        <f t="shared" si="1356"/>
        <v>8.5594386574505358E-3</v>
      </c>
      <c r="LF47" s="601">
        <f>(LE47-LD47)*100</f>
        <v>3.4288898623350238E-2</v>
      </c>
      <c r="LG47" s="108">
        <f>IF(ISERROR((LF47/LD47)/100),0,(LF47/LD47)/100)</f>
        <v>4.173150530990629E-2</v>
      </c>
      <c r="LH47" s="614"/>
      <c r="LI47" s="614"/>
      <c r="LJ47" s="614"/>
      <c r="LK47" t="str">
        <f t="shared" si="1358"/>
        <v>Cost as % of System Implementation</v>
      </c>
      <c r="LL47" s="270" t="e">
        <f>#REF!</f>
        <v>#REF!</v>
      </c>
      <c r="LM47" s="270" t="e">
        <f>#REF!</f>
        <v>#REF!</v>
      </c>
      <c r="LN47" s="270" t="e">
        <f>#REF!</f>
        <v>#REF!</v>
      </c>
      <c r="LO47" s="270" t="e">
        <f>#REF!</f>
        <v>#REF!</v>
      </c>
      <c r="LP47" s="270" t="e">
        <f>#REF!</f>
        <v>#REF!</v>
      </c>
      <c r="LQ47" s="270" t="e">
        <f>#REF!</f>
        <v>#REF!</v>
      </c>
      <c r="LR47" s="270" t="e">
        <f>#REF!</f>
        <v>#REF!</v>
      </c>
      <c r="LS47" s="270" t="e">
        <f>#REF!</f>
        <v>#REF!</v>
      </c>
      <c r="LT47" s="270" t="e">
        <f>#REF!</f>
        <v>#REF!</v>
      </c>
      <c r="LU47" s="270" t="e">
        <f>#REF!</f>
        <v>#REF!</v>
      </c>
      <c r="LV47" s="270" t="e">
        <f>#REF!</f>
        <v>#REF!</v>
      </c>
      <c r="LW47" s="271">
        <f t="shared" si="1359"/>
        <v>8.8951244754300485E-3</v>
      </c>
      <c r="LX47" s="271">
        <f t="shared" si="1359"/>
        <v>7.6896613159759203E-3</v>
      </c>
      <c r="LY47" s="271">
        <f t="shared" si="1359"/>
        <v>7.8854844030897091E-3</v>
      </c>
      <c r="LZ47" s="271">
        <f t="shared" si="1359"/>
        <v>7.7865536299089036E-3</v>
      </c>
      <c r="MA47" s="271">
        <f t="shared" si="1359"/>
        <v>7.6586944905147085E-3</v>
      </c>
      <c r="MB47" s="271">
        <f t="shared" si="1359"/>
        <v>2.8801923365628271E-2</v>
      </c>
      <c r="MC47" s="271">
        <f t="shared" si="1359"/>
        <v>7.8679093819097254E-3</v>
      </c>
      <c r="MD47" s="271">
        <f t="shared" si="1359"/>
        <v>8.5418296461158335E-3</v>
      </c>
      <c r="ME47" s="271">
        <f t="shared" si="1359"/>
        <v>8.164241145411635E-3</v>
      </c>
      <c r="MF47" s="271">
        <f t="shared" si="1359"/>
        <v>7.7991098252933495E-3</v>
      </c>
      <c r="MG47" s="271">
        <f t="shared" si="1359"/>
        <v>8.0902217777370274E-3</v>
      </c>
      <c r="MH47" s="271">
        <f t="shared" si="1359"/>
        <v>8.2929884623269921E-3</v>
      </c>
      <c r="MI47" s="271">
        <f t="shared" si="1360"/>
        <v>8.5479585354735921E-3</v>
      </c>
      <c r="MJ47" s="271">
        <f t="shared" si="1360"/>
        <v>8.7922379660443431E-3</v>
      </c>
      <c r="MK47" s="271">
        <f t="shared" si="1360"/>
        <v>7.8458876673521624E-3</v>
      </c>
      <c r="ML47" s="271">
        <f t="shared" si="1360"/>
        <v>1.1262971545574771E-2</v>
      </c>
      <c r="MM47" s="271">
        <f t="shared" si="1360"/>
        <v>9.1986772467391974E-3</v>
      </c>
      <c r="MN47" s="271">
        <f t="shared" si="1360"/>
        <v>9.9028268978323709E-3</v>
      </c>
      <c r="MO47" s="271">
        <f t="shared" si="1360"/>
        <v>2.4609103509247023E-2</v>
      </c>
      <c r="MP47" s="271">
        <f t="shared" si="1360"/>
        <v>9.9007470592657621E-3</v>
      </c>
      <c r="MQ47" s="271">
        <f t="shared" si="1360"/>
        <v>9.724731154237885E-3</v>
      </c>
      <c r="MR47" s="271">
        <f t="shared" si="1360"/>
        <v>8.4354820522799401E-3</v>
      </c>
      <c r="MS47" s="271">
        <f t="shared" si="1360"/>
        <v>1.2829583371273172E-2</v>
      </c>
      <c r="MT47" s="271">
        <f t="shared" si="1360"/>
        <v>1.2557316848432009E-2</v>
      </c>
      <c r="MU47" s="714">
        <f t="shared" si="1361"/>
        <v>8.8090824100168184E-3</v>
      </c>
      <c r="MV47" s="714">
        <f t="shared" si="1361"/>
        <v>8.887947485928761E-3</v>
      </c>
      <c r="MW47" s="714">
        <f t="shared" si="1361"/>
        <v>8.8813272171603761E-3</v>
      </c>
      <c r="MX47" s="714">
        <f t="shared" si="1361"/>
        <v>8.7675815922580308E-3</v>
      </c>
      <c r="MY47" s="714">
        <f t="shared" si="1361"/>
        <v>9.1024056225880567E-3</v>
      </c>
      <c r="MZ47" s="714">
        <f t="shared" si="1361"/>
        <v>9.4897753708901161E-3</v>
      </c>
      <c r="NA47" s="714">
        <f t="shared" si="1361"/>
        <v>2.9313269880962885E-2</v>
      </c>
      <c r="NB47" s="714">
        <f t="shared" si="1361"/>
        <v>9.435385423125808E-3</v>
      </c>
      <c r="NC47" s="714">
        <f t="shared" si="1361"/>
        <v>9.1529632331874295E-3</v>
      </c>
      <c r="ND47" s="714">
        <f t="shared" si="1361"/>
        <v>9.3172267783221442E-3</v>
      </c>
      <c r="NE47" s="714">
        <f t="shared" si="1361"/>
        <v>9.8541225951411342E-3</v>
      </c>
      <c r="NF47" s="714">
        <f t="shared" si="1361"/>
        <v>2.4602854176514928E-2</v>
      </c>
      <c r="NG47" s="817">
        <f t="shared" si="1362"/>
        <v>9.0150611642278236E-3</v>
      </c>
      <c r="NH47" s="817">
        <f t="shared" si="1362"/>
        <v>9.3129272348690343E-3</v>
      </c>
      <c r="NI47" s="817">
        <f t="shared" si="1362"/>
        <v>9.2459758137459422E-3</v>
      </c>
      <c r="NJ47" s="817">
        <f t="shared" si="1362"/>
        <v>1.064940386229917E-2</v>
      </c>
      <c r="NK47" s="817">
        <f t="shared" si="1362"/>
        <v>9.7967434138322238E-3</v>
      </c>
      <c r="NL47" s="817">
        <f t="shared" si="1362"/>
        <v>1.0791165608330771E-2</v>
      </c>
      <c r="NM47" s="817">
        <f t="shared" si="1362"/>
        <v>3.0779386753006444E-2</v>
      </c>
      <c r="NN47" s="817">
        <f t="shared" si="1362"/>
        <v>1.0577223340883018E-2</v>
      </c>
      <c r="NO47" s="817">
        <f t="shared" si="1362"/>
        <v>9.5318271036100351E-3</v>
      </c>
      <c r="NP47" s="817">
        <f t="shared" si="1362"/>
        <v>7.3745044958524308E-3</v>
      </c>
      <c r="NQ47" s="817">
        <f t="shared" si="1362"/>
        <v>1.0674471812524157E-2</v>
      </c>
      <c r="NR47" s="817">
        <f t="shared" si="1362"/>
        <v>1.0872703872684112E-2</v>
      </c>
      <c r="NS47" s="870">
        <f t="shared" si="1363"/>
        <v>1.0300372263974636E-2</v>
      </c>
      <c r="NT47" s="870">
        <f t="shared" si="1363"/>
        <v>9.9870842690038281E-3</v>
      </c>
      <c r="NU47" s="870">
        <f t="shared" si="1363"/>
        <v>1.0050731255955006E-2</v>
      </c>
      <c r="NV47" s="870">
        <f t="shared" si="1363"/>
        <v>1.0319695244695018E-2</v>
      </c>
      <c r="NW47" s="870">
        <f t="shared" si="1363"/>
        <v>9.1045903872844572E-3</v>
      </c>
      <c r="NX47" s="870">
        <f t="shared" si="1363"/>
        <v>9.0032569746266878E-3</v>
      </c>
      <c r="NY47" s="870">
        <f t="shared" si="1363"/>
        <v>7.9884062749034611E-3</v>
      </c>
      <c r="NZ47" s="870">
        <f t="shared" si="1363"/>
        <v>2.8945444154946379E-2</v>
      </c>
      <c r="OA47" s="870">
        <f t="shared" si="1363"/>
        <v>9.9802075962422254E-3</v>
      </c>
      <c r="OB47" s="870">
        <f t="shared" si="1363"/>
        <v>7.978118552888375E-3</v>
      </c>
      <c r="OC47" s="870">
        <f t="shared" si="1363"/>
        <v>8.3856260955887177E-3</v>
      </c>
      <c r="OD47" s="870">
        <f t="shared" si="1363"/>
        <v>1.0243767783738675E-2</v>
      </c>
      <c r="OE47" s="1057">
        <f t="shared" si="1364"/>
        <v>7.8568812656548675E-3</v>
      </c>
      <c r="OF47" s="1057">
        <f t="shared" si="1364"/>
        <v>8.0351554047818907E-3</v>
      </c>
      <c r="OG47" s="1057">
        <f t="shared" si="1364"/>
        <v>7.7753431068610145E-3</v>
      </c>
      <c r="OH47" s="1057">
        <f t="shared" si="1364"/>
        <v>7.9107231485641902E-3</v>
      </c>
      <c r="OI47" s="1057">
        <f t="shared" si="1364"/>
        <v>8.0362397118293565E-3</v>
      </c>
      <c r="OJ47" s="1057">
        <f t="shared" si="1364"/>
        <v>7.8435330574416519E-3</v>
      </c>
      <c r="OK47" s="1057">
        <f t="shared" si="1364"/>
        <v>3.1001436727949788E-2</v>
      </c>
      <c r="OL47" s="1057">
        <f t="shared" si="1364"/>
        <v>8.3784200772285874E-3</v>
      </c>
      <c r="OM47" s="1057">
        <f t="shared" si="1364"/>
        <v>8.3595094118632859E-3</v>
      </c>
      <c r="ON47" s="1057">
        <f t="shared" si="1364"/>
        <v>8.0400194803699147E-3</v>
      </c>
      <c r="OO47" s="1057">
        <f t="shared" si="1364"/>
        <v>1.0299426873211679E-2</v>
      </c>
      <c r="OP47" s="1057">
        <f t="shared" si="1364"/>
        <v>8.8861120175738814E-3</v>
      </c>
      <c r="OQ47" s="1079">
        <f t="shared" si="1365"/>
        <v>8.3712503713318856E-3</v>
      </c>
      <c r="OR47" s="1079">
        <f t="shared" si="1365"/>
        <v>8.4939500796942461E-3</v>
      </c>
      <c r="OS47" s="1079">
        <f t="shared" si="1365"/>
        <v>8.3670175414743749E-3</v>
      </c>
      <c r="OT47" s="1079">
        <f t="shared" si="1365"/>
        <v>8.5409354517039272E-3</v>
      </c>
      <c r="OU47" s="1079">
        <f t="shared" si="1365"/>
        <v>8.2165496712170334E-3</v>
      </c>
      <c r="OV47" s="1079">
        <f t="shared" si="1365"/>
        <v>8.2244330648033707E-3</v>
      </c>
      <c r="OW47" s="1079">
        <f t="shared" si="1365"/>
        <v>9.7118213345729672E-3</v>
      </c>
      <c r="OX47" s="1079">
        <f t="shared" si="1365"/>
        <v>8.6577445184700293E-3</v>
      </c>
      <c r="OY47" s="1079">
        <f t="shared" si="1365"/>
        <v>8.1761637727568587E-3</v>
      </c>
      <c r="OZ47" s="1079">
        <f t="shared" si="1365"/>
        <v>2.3097830399979462E-2</v>
      </c>
      <c r="PA47" s="1079">
        <f t="shared" si="1365"/>
        <v>1.0427160607935661E-2</v>
      </c>
      <c r="PB47" s="1079">
        <f t="shared" si="1365"/>
        <v>8.364920918949378E-3</v>
      </c>
      <c r="PC47" s="1137">
        <f t="shared" si="1366"/>
        <v>8.1334188308877266E-3</v>
      </c>
      <c r="PD47" s="1137">
        <f t="shared" si="1367"/>
        <v>7.9819416008184828E-3</v>
      </c>
      <c r="PE47" s="1137">
        <f t="shared" si="1367"/>
        <v>8.8333830483329229E-3</v>
      </c>
      <c r="PF47" s="1137">
        <f t="shared" si="1367"/>
        <v>9.1285331789406204E-3</v>
      </c>
      <c r="PG47" s="1137">
        <f t="shared" si="1367"/>
        <v>8.5594386574505358E-3</v>
      </c>
      <c r="PH47" s="1137">
        <f t="shared" si="1367"/>
        <v>0</v>
      </c>
      <c r="PI47" s="1137">
        <f t="shared" si="1367"/>
        <v>0</v>
      </c>
      <c r="PJ47" s="1137">
        <f t="shared" si="1367"/>
        <v>0</v>
      </c>
      <c r="PK47" s="1137">
        <f t="shared" si="1367"/>
        <v>0</v>
      </c>
      <c r="PL47" s="1137">
        <f t="shared" si="1367"/>
        <v>0</v>
      </c>
      <c r="PM47" s="1137">
        <f t="shared" si="1367"/>
        <v>0</v>
      </c>
      <c r="PN47" s="1137">
        <f t="shared" si="1367"/>
        <v>0</v>
      </c>
    </row>
    <row r="48" spans="1:430" x14ac:dyDescent="0.25">
      <c r="A48" s="677"/>
      <c r="B48" s="50">
        <v>7.4</v>
      </c>
      <c r="E48" s="1190" t="s">
        <v>92</v>
      </c>
      <c r="F48" s="1190"/>
      <c r="G48" s="1191"/>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183"/>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8">
        <v>350686.54</v>
      </c>
      <c r="BJ48" s="128">
        <f>SUM(AX48:BI48)</f>
        <v>3829259.43</v>
      </c>
      <c r="BK48" s="147">
        <f t="shared" si="1184"/>
        <v>319104.95250000001</v>
      </c>
      <c r="BL48" s="577">
        <v>293558.21999999997</v>
      </c>
      <c r="BM48" s="578">
        <v>303319.34000000003</v>
      </c>
      <c r="BN48" s="577">
        <v>299105.14</v>
      </c>
      <c r="BO48" s="578">
        <v>300932.65000000002</v>
      </c>
      <c r="BP48" s="775">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185"/>
        <v>308865.60083333339</v>
      </c>
      <c r="BZ48" s="577">
        <v>305726.15000000002</v>
      </c>
      <c r="CA48" s="578">
        <v>308868.84000000003</v>
      </c>
      <c r="CB48" s="577">
        <v>297754.21999999997</v>
      </c>
      <c r="CC48" s="578">
        <v>327353.28999999998</v>
      </c>
      <c r="CD48" s="775">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186"/>
        <v>322366.8291666666</v>
      </c>
      <c r="CN48" s="577">
        <v>316280.34999999998</v>
      </c>
      <c r="CO48" s="578">
        <v>319218.59000000003</v>
      </c>
      <c r="CP48" s="199">
        <v>269886.71999999997</v>
      </c>
      <c r="CQ48" s="578">
        <v>343621.56</v>
      </c>
      <c r="CR48" s="775">
        <v>318805.53000000003</v>
      </c>
      <c r="CS48" s="579">
        <v>316517.11</v>
      </c>
      <c r="CT48" s="577">
        <v>292586.84000000003</v>
      </c>
      <c r="CU48" s="579">
        <v>373870.79</v>
      </c>
      <c r="CV48" s="577">
        <v>349301.06</v>
      </c>
      <c r="CW48" s="994">
        <v>337549.33999999997</v>
      </c>
      <c r="CX48" s="577">
        <v>364754.64</v>
      </c>
      <c r="CY48" s="578">
        <v>353592.33</v>
      </c>
      <c r="CZ48" s="128">
        <f>SUM(CN48:CY48)</f>
        <v>3955984.86</v>
      </c>
      <c r="DA48" s="147">
        <f>SUM(CN48:CY48)/$CZ$4</f>
        <v>329665.40499999997</v>
      </c>
      <c r="DB48" s="577">
        <v>350713.94</v>
      </c>
      <c r="DC48" s="578">
        <v>356562.23999999993</v>
      </c>
      <c r="DD48" s="1018">
        <v>341221.77</v>
      </c>
      <c r="DE48" s="578">
        <v>348615.02</v>
      </c>
      <c r="DF48" s="775">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8">
        <v>369797.71</v>
      </c>
      <c r="DS48" s="578">
        <v>370492.44</v>
      </c>
      <c r="DT48" s="775">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8">
        <v>380035.35</v>
      </c>
      <c r="EG48" s="578">
        <v>350325</v>
      </c>
      <c r="EH48" s="775">
        <v>352966.49</v>
      </c>
      <c r="EI48" s="579"/>
      <c r="EJ48" s="577"/>
      <c r="EK48" s="579"/>
      <c r="EL48" s="577"/>
      <c r="EM48" s="579"/>
      <c r="EN48" s="577"/>
      <c r="EO48" s="579"/>
      <c r="EP48" s="128">
        <f>SUM(ED48:EO48)</f>
        <v>1781665.26</v>
      </c>
      <c r="EQ48" s="147">
        <f>SUM(ED48:EO48)/$EP$4</f>
        <v>356333.05200000003</v>
      </c>
      <c r="ER48" s="599">
        <f t="shared" si="1187"/>
        <v>-39759.140000000014</v>
      </c>
      <c r="ES48" s="367">
        <f t="shared" si="1188"/>
        <v>-0.11585595273534366</v>
      </c>
      <c r="ET48" s="599">
        <f t="shared" si="1189"/>
        <v>-194.51999999996042</v>
      </c>
      <c r="EU48" s="367">
        <f t="shared" si="1190"/>
        <v>-6.4109531721582322E-4</v>
      </c>
      <c r="EV48" s="599">
        <f t="shared" si="1191"/>
        <v>-7264.6000000000349</v>
      </c>
      <c r="EW48" s="367">
        <f t="shared" si="1192"/>
        <v>-2.3957889835128438E-2</v>
      </c>
      <c r="EX48" s="599">
        <f t="shared" si="1193"/>
        <v>18589.360000000044</v>
      </c>
      <c r="EY48" s="367">
        <f t="shared" si="1194"/>
        <v>6.2810570784949837E-2</v>
      </c>
      <c r="EZ48" s="599">
        <f t="shared" si="1195"/>
        <v>-10671.97000000003</v>
      </c>
      <c r="FA48" s="367">
        <f t="shared" si="1196"/>
        <v>-3.3927904145517128E-2</v>
      </c>
      <c r="FB48" s="599">
        <f t="shared" si="1197"/>
        <v>44808.820000000007</v>
      </c>
      <c r="FC48" s="367">
        <f t="shared" si="1198"/>
        <v>0.14745734360693719</v>
      </c>
      <c r="FD48" s="599">
        <f t="shared" si="1199"/>
        <v>-49360.599999999977</v>
      </c>
      <c r="FE48" s="367">
        <f t="shared" si="1200"/>
        <v>-0.1415620290972395</v>
      </c>
      <c r="FF48" s="599">
        <f t="shared" si="1201"/>
        <v>56521.459999999963</v>
      </c>
      <c r="FG48" s="367">
        <f t="shared" si="1202"/>
        <v>0.18882991651440992</v>
      </c>
      <c r="FH48" s="599">
        <f t="shared" si="1203"/>
        <v>-32276.959999999963</v>
      </c>
      <c r="FI48" s="367">
        <f t="shared" si="1204"/>
        <v>-9.070481213834608E-2</v>
      </c>
      <c r="FJ48" s="599">
        <f t="shared" si="1205"/>
        <v>19809.559999999998</v>
      </c>
      <c r="FK48" s="100">
        <f t="shared" si="1206"/>
        <v>6.1222018003505331E-2</v>
      </c>
      <c r="FL48" s="599">
        <f t="shared" si="1207"/>
        <v>-56636.020000000019</v>
      </c>
      <c r="FM48" s="367">
        <f t="shared" si="1208"/>
        <v>-0.16493745376279381</v>
      </c>
      <c r="FN48" s="599">
        <f t="shared" si="1209"/>
        <v>63943.789999999979</v>
      </c>
      <c r="FO48" s="367">
        <f t="shared" si="1210"/>
        <v>0.22300054665723887</v>
      </c>
      <c r="FP48" s="599">
        <f t="shared" si="1211"/>
        <v>-57128.320000000007</v>
      </c>
      <c r="FQ48" s="367">
        <f t="shared" si="1212"/>
        <v>-0.16290422780412392</v>
      </c>
      <c r="FR48" s="303">
        <f t="shared" si="1213"/>
        <v>9761.1200000000536</v>
      </c>
      <c r="FS48" s="370">
        <f t="shared" si="1214"/>
        <v>3.3251053232302791E-2</v>
      </c>
      <c r="FT48" s="303">
        <f t="shared" si="1215"/>
        <v>-4214.2000000000116</v>
      </c>
      <c r="FU48" s="370">
        <f t="shared" si="1216"/>
        <v>-1.3893607971057867E-2</v>
      </c>
      <c r="FV48" s="303">
        <f t="shared" si="1217"/>
        <v>1827.5100000000093</v>
      </c>
      <c r="FW48" s="370">
        <f t="shared" si="1218"/>
        <v>6.1099250918924672E-3</v>
      </c>
      <c r="FX48" s="303">
        <f t="shared" si="1219"/>
        <v>20266.469999999972</v>
      </c>
      <c r="FY48" s="370">
        <f t="shared" si="1220"/>
        <v>6.7345533959176487E-2</v>
      </c>
      <c r="FZ48" s="303">
        <f t="shared" si="1221"/>
        <v>-14489.200000000012</v>
      </c>
      <c r="GA48" s="370">
        <f t="shared" si="1222"/>
        <v>-4.5109712629349707E-2</v>
      </c>
      <c r="GB48" s="303">
        <f t="shared" si="1223"/>
        <v>3189.4800000000396</v>
      </c>
      <c r="GC48" s="370">
        <f t="shared" si="1224"/>
        <v>1.0399011548110475E-2</v>
      </c>
      <c r="GD48" s="303">
        <f t="shared" si="1225"/>
        <v>31297.02999999997</v>
      </c>
      <c r="GE48" s="370">
        <f t="shared" si="1226"/>
        <v>0.10099093447744645</v>
      </c>
      <c r="GF48" s="303">
        <f t="shared" si="1227"/>
        <v>-3494.6699999999837</v>
      </c>
      <c r="GG48" s="370">
        <f t="shared" si="1228"/>
        <v>-1.0242399077856658E-2</v>
      </c>
      <c r="GH48" s="303">
        <f t="shared" si="1229"/>
        <v>-37064.600000000035</v>
      </c>
      <c r="GI48" s="370">
        <f t="shared" si="1230"/>
        <v>-0.10975542443130895</v>
      </c>
      <c r="GJ48" s="303">
        <f t="shared" si="1231"/>
        <v>-2860.3499999999767</v>
      </c>
      <c r="GK48" s="370">
        <f t="shared" si="1232"/>
        <v>-9.5142929104305562E-3</v>
      </c>
      <c r="GL48" s="303">
        <f t="shared" si="1233"/>
        <v>-3425.5499999999884</v>
      </c>
      <c r="GM48" s="370">
        <f t="shared" si="1234"/>
        <v>-1.1503750073754865E-2</v>
      </c>
      <c r="GN48" s="303">
        <f t="shared" si="1235"/>
        <v>11374.890000000014</v>
      </c>
      <c r="GO48" s="370">
        <f t="shared" si="1236"/>
        <v>3.8643931743319239E-2</v>
      </c>
      <c r="GP48" s="303">
        <f t="shared" si="1237"/>
        <v>3142.6900000000023</v>
      </c>
      <c r="GQ48" s="370">
        <f t="shared" si="1238"/>
        <v>1.0279428174528094E-2</v>
      </c>
      <c r="GR48" s="303">
        <f t="shared" si="1239"/>
        <v>-11114.620000000054</v>
      </c>
      <c r="GS48" s="370">
        <f t="shared" si="1240"/>
        <v>-3.5984918388012377E-2</v>
      </c>
      <c r="GT48" s="303">
        <f t="shared" si="1241"/>
        <v>29599.070000000007</v>
      </c>
      <c r="GU48" s="370">
        <f t="shared" si="1242"/>
        <v>9.9407726278405092E-2</v>
      </c>
      <c r="GV48" s="303">
        <f t="shared" si="1243"/>
        <v>-17332.909999999974</v>
      </c>
      <c r="GW48" s="370">
        <f t="shared" si="1244"/>
        <v>-5.2948635402442344E-2</v>
      </c>
      <c r="GX48" s="303">
        <f t="shared" si="1245"/>
        <v>67671.63</v>
      </c>
      <c r="GY48" s="370">
        <f t="shared" si="1246"/>
        <v>0.21828123041459405</v>
      </c>
      <c r="GZ48" s="303">
        <f t="shared" si="1247"/>
        <v>-50290.97000000003</v>
      </c>
      <c r="HA48" s="370">
        <f t="shared" si="1248"/>
        <v>-0.13315338600888069</v>
      </c>
      <c r="HB48" s="303">
        <f t="shared" si="1249"/>
        <v>43011.380000000005</v>
      </c>
      <c r="HC48" s="370">
        <f t="shared" si="1250"/>
        <v>0.13137215446841588</v>
      </c>
      <c r="HD48" s="303">
        <f t="shared" si="1251"/>
        <v>-96608.979999999981</v>
      </c>
      <c r="HE48" s="370">
        <f t="shared" si="1252"/>
        <v>-0.2608146346712672</v>
      </c>
      <c r="HF48" s="303">
        <f t="shared" si="1253"/>
        <v>24113.940000000002</v>
      </c>
      <c r="HG48" s="370">
        <f t="shared" si="1254"/>
        <v>8.8070259453277872E-2</v>
      </c>
      <c r="HH48" s="303">
        <f t="shared" si="1255"/>
        <v>22151.679999999993</v>
      </c>
      <c r="HI48" s="370">
        <f t="shared" si="1256"/>
        <v>7.4355111474194602E-2</v>
      </c>
      <c r="HJ48" s="303">
        <f t="shared" si="1257"/>
        <v>31314.659999999974</v>
      </c>
      <c r="HK48" s="370">
        <f t="shared" si="1258"/>
        <v>9.7837198009704446E-2</v>
      </c>
      <c r="HL48" s="303">
        <f t="shared" si="1259"/>
        <v>-35103.369999999995</v>
      </c>
      <c r="HM48" s="370">
        <f t="shared" si="1260"/>
        <v>-9.9900388099938148E-2</v>
      </c>
      <c r="HN48" s="303">
        <f t="shared" si="1261"/>
        <v>2938.2400000000489</v>
      </c>
      <c r="HO48" s="370">
        <f t="shared" si="1262"/>
        <v>9.2899859254615379E-3</v>
      </c>
      <c r="HP48" s="303">
        <f t="shared" si="1263"/>
        <v>-49331.870000000054</v>
      </c>
      <c r="HQ48" s="370">
        <f t="shared" si="1264"/>
        <v>-0.15453946463456295</v>
      </c>
      <c r="HR48" s="303">
        <f t="shared" si="1265"/>
        <v>73734.840000000026</v>
      </c>
      <c r="HS48" s="370">
        <f t="shared" si="1266"/>
        <v>0.27320662535748347</v>
      </c>
      <c r="HT48" s="303">
        <f t="shared" si="1267"/>
        <v>-24816.02999999997</v>
      </c>
      <c r="HU48" s="370">
        <f t="shared" si="1268"/>
        <v>-7.2219071469205739E-2</v>
      </c>
      <c r="HV48" s="303">
        <f t="shared" si="1269"/>
        <v>-2288.4200000000419</v>
      </c>
      <c r="HW48" s="370">
        <f t="shared" si="1270"/>
        <v>-7.1781063521703711E-3</v>
      </c>
      <c r="HX48" s="303">
        <f t="shared" si="1271"/>
        <v>-23930.26999999996</v>
      </c>
      <c r="HY48" s="370">
        <f t="shared" si="1272"/>
        <v>-7.5604980722842954E-2</v>
      </c>
      <c r="HZ48" s="303">
        <f t="shared" si="1273"/>
        <v>81283.949999999953</v>
      </c>
      <c r="IA48" s="370">
        <f t="shared" si="1274"/>
        <v>0.27781136704576304</v>
      </c>
      <c r="IB48" s="303">
        <f t="shared" si="1275"/>
        <v>-24569.729999999981</v>
      </c>
      <c r="IC48" s="370">
        <f t="shared" si="1276"/>
        <v>-6.5717169292631772E-2</v>
      </c>
      <c r="ID48" s="303">
        <f t="shared" si="1277"/>
        <v>-11751.72000000003</v>
      </c>
      <c r="IE48" s="370">
        <f t="shared" si="1278"/>
        <v>-3.3643528021357935E-2</v>
      </c>
      <c r="IF48" s="303">
        <f t="shared" si="1279"/>
        <v>27205.300000000047</v>
      </c>
      <c r="IG48" s="370">
        <f t="shared" si="1280"/>
        <v>8.0596513683007201E-2</v>
      </c>
      <c r="IH48" s="303">
        <f t="shared" si="1281"/>
        <v>-11162.309999999998</v>
      </c>
      <c r="II48" s="370">
        <f t="shared" si="1282"/>
        <v>-3.0602242647276529E-2</v>
      </c>
      <c r="IJ48" s="303">
        <f t="shared" si="1283"/>
        <v>-2878.390000000014</v>
      </c>
      <c r="IK48" s="370">
        <f t="shared" si="1284"/>
        <v>-8.1404197879518872E-3</v>
      </c>
      <c r="IL48" s="303">
        <f t="shared" si="1285"/>
        <v>5848.2999999999302</v>
      </c>
      <c r="IM48" s="370">
        <f t="shared" si="1286"/>
        <v>1.6675413586354538E-2</v>
      </c>
      <c r="IN48" s="303">
        <f t="shared" si="1287"/>
        <v>-15340.469999999914</v>
      </c>
      <c r="IO48" s="370">
        <f t="shared" si="1288"/>
        <v>-4.4957477361423664E-2</v>
      </c>
      <c r="IP48" s="303">
        <f t="shared" si="1289"/>
        <v>7393.25</v>
      </c>
      <c r="IQ48" s="370">
        <f t="shared" si="1290"/>
        <v>2.1666993873222098E-2</v>
      </c>
      <c r="IR48" s="303">
        <f t="shared" si="1291"/>
        <v>-1204.8000000000466</v>
      </c>
      <c r="IS48" s="370">
        <f t="shared" si="1292"/>
        <v>-3.3262815884506059E-3</v>
      </c>
      <c r="IT48" s="303">
        <f t="shared" si="1293"/>
        <v>-2516.3199999999488</v>
      </c>
      <c r="IU48" s="370">
        <f t="shared" si="1294"/>
        <v>-7.2430799531457337E-3</v>
      </c>
      <c r="IV48" s="303">
        <f t="shared" si="1295"/>
        <v>34924.099999999977</v>
      </c>
      <c r="IW48" s="370">
        <f t="shared" si="1296"/>
        <v>0.1012604166092818</v>
      </c>
      <c r="IX48" s="303">
        <f t="shared" si="1297"/>
        <v>2966.3800000000047</v>
      </c>
      <c r="IY48" s="370">
        <f t="shared" si="1298"/>
        <v>7.8100037386327256E-3</v>
      </c>
      <c r="IZ48" s="303">
        <f t="shared" si="1299"/>
        <v>6356.859999999986</v>
      </c>
      <c r="JA48" s="370">
        <f t="shared" si="1300"/>
        <v>1.660689498354135E-2</v>
      </c>
      <c r="JB48" s="303">
        <f t="shared" si="1301"/>
        <v>-44361.330000000016</v>
      </c>
      <c r="JC48" s="370">
        <f t="shared" si="1302"/>
        <v>-0.11399801778911949</v>
      </c>
      <c r="JD48" s="303">
        <f t="shared" si="1303"/>
        <v>51555.630000000005</v>
      </c>
      <c r="JE48" s="370">
        <f t="shared" si="1304"/>
        <v>0.14953200144405168</v>
      </c>
      <c r="JF48" s="303">
        <f t="shared" si="1305"/>
        <v>-32136.630000000005</v>
      </c>
      <c r="JG48" s="370">
        <f t="shared" si="1306"/>
        <v>-8.1084401363551717E-2</v>
      </c>
      <c r="JH48" s="303">
        <f t="shared" si="1307"/>
        <v>6320.3700000000536</v>
      </c>
      <c r="JI48" s="370">
        <f t="shared" si="1308"/>
        <v>1.7354170554766499E-2</v>
      </c>
      <c r="JJ48" s="303">
        <f t="shared" si="1309"/>
        <v>18291.259999999951</v>
      </c>
      <c r="JK48" s="370">
        <f t="shared" si="1310"/>
        <v>4.9366553880812764E-2</v>
      </c>
      <c r="JL48" s="303">
        <f t="shared" si="1311"/>
        <v>-19012.829999999958</v>
      </c>
      <c r="JM48" s="370">
        <f t="shared" si="1312"/>
        <v>-4.8899986096055829E-2</v>
      </c>
      <c r="JN48" s="303">
        <f t="shared" si="1313"/>
        <v>694.72999999998137</v>
      </c>
      <c r="JO48" s="370">
        <f t="shared" si="1314"/>
        <v>1.8786757765481602E-3</v>
      </c>
      <c r="JP48" s="303">
        <f t="shared" si="1315"/>
        <v>-18690.159999999974</v>
      </c>
      <c r="JQ48" s="370">
        <f t="shared" si="1316"/>
        <v>-5.0446805338322083E-2</v>
      </c>
      <c r="JR48" s="303">
        <f t="shared" si="1317"/>
        <v>15754.569999999949</v>
      </c>
      <c r="JS48" s="370">
        <f t="shared" si="1318"/>
        <v>4.4782455645256042E-2</v>
      </c>
      <c r="JT48" s="303">
        <f t="shared" si="1319"/>
        <v>4572.7400000000489</v>
      </c>
      <c r="JU48" s="370">
        <f t="shared" si="1320"/>
        <v>1.244090540007634E-2</v>
      </c>
      <c r="JV48" s="303">
        <f t="shared" si="1321"/>
        <v>37348.839999999967</v>
      </c>
      <c r="JW48" s="370">
        <f t="shared" si="1322"/>
        <v>0.10036514430362811</v>
      </c>
      <c r="JX48" s="303">
        <f t="shared" si="1323"/>
        <v>-39300.119999999995</v>
      </c>
      <c r="JY48" s="370">
        <f t="shared" si="1324"/>
        <v>-9.5976044452451365E-2</v>
      </c>
      <c r="JZ48" s="303">
        <f t="shared" si="1325"/>
        <v>52501.070000000007</v>
      </c>
      <c r="KA48" s="370">
        <f t="shared" si="1326"/>
        <v>0.14182643494158262</v>
      </c>
      <c r="KB48" s="303">
        <f t="shared" si="1327"/>
        <v>-45854.020000000019</v>
      </c>
      <c r="KC48" s="370">
        <f t="shared" si="1328"/>
        <v>-0.10848416594157022</v>
      </c>
      <c r="KD48" s="303">
        <f t="shared" si="1329"/>
        <v>-8186.8999999999651</v>
      </c>
      <c r="KE48" s="370">
        <f t="shared" si="1330"/>
        <v>-2.1725979376759477E-2</v>
      </c>
      <c r="KF48" s="303">
        <f t="shared" si="1331"/>
        <v>-15321.160000000033</v>
      </c>
      <c r="KG48" s="375">
        <f t="shared" si="1332"/>
        <v>-4.1561480047415646E-2</v>
      </c>
      <c r="KH48" s="303">
        <f t="shared" si="1333"/>
        <v>-8296.179999999993</v>
      </c>
      <c r="KI48" s="370">
        <f t="shared" si="1334"/>
        <v>-2.3480820214577643E-2</v>
      </c>
      <c r="KJ48" s="303">
        <f t="shared" si="1335"/>
        <v>35014.229999999981</v>
      </c>
      <c r="KK48" s="370">
        <f t="shared" si="1336"/>
        <v>0.10148430913446685</v>
      </c>
      <c r="KL48" s="303">
        <f t="shared" si="1337"/>
        <v>-29710.349999999977</v>
      </c>
      <c r="KM48" s="370">
        <f t="shared" si="1338"/>
        <v>-7.8177858980750026E-2</v>
      </c>
      <c r="KN48" s="303">
        <f t="shared" si="1339"/>
        <v>2641.4899999999907</v>
      </c>
      <c r="KO48" s="370">
        <f t="shared" si="1340"/>
        <v>7.540112752444132E-3</v>
      </c>
      <c r="KP48" s="303">
        <f t="shared" si="1341"/>
        <v>-352966.49</v>
      </c>
      <c r="KQ48" s="370">
        <f t="shared" si="1342"/>
        <v>-1</v>
      </c>
      <c r="KR48" s="303">
        <f t="shared" si="1343"/>
        <v>0</v>
      </c>
      <c r="KS48" s="370" t="e">
        <f t="shared" si="1344"/>
        <v>#DIV/0!</v>
      </c>
      <c r="KT48" s="303">
        <f t="shared" si="1345"/>
        <v>0</v>
      </c>
      <c r="KU48" s="370" t="e">
        <f t="shared" si="1346"/>
        <v>#DIV/0!</v>
      </c>
      <c r="KV48" s="303">
        <f t="shared" si="1347"/>
        <v>0</v>
      </c>
      <c r="KW48" s="370" t="e">
        <f t="shared" si="1348"/>
        <v>#DIV/0!</v>
      </c>
      <c r="KX48" s="303">
        <f t="shared" si="1349"/>
        <v>0</v>
      </c>
      <c r="KY48" s="370" t="e">
        <f t="shared" si="1350"/>
        <v>#DIV/0!</v>
      </c>
      <c r="KZ48" s="303">
        <f t="shared" si="1351"/>
        <v>0</v>
      </c>
      <c r="LA48" s="370" t="e">
        <f t="shared" si="1352"/>
        <v>#DIV/0!</v>
      </c>
      <c r="LB48" s="303">
        <f t="shared" si="1353"/>
        <v>0</v>
      </c>
      <c r="LC48" s="370" t="e">
        <f t="shared" si="1354"/>
        <v>#DIV/0!</v>
      </c>
      <c r="LD48" s="577">
        <f t="shared" si="1355"/>
        <v>351802.28</v>
      </c>
      <c r="LE48" s="967">
        <f t="shared" si="1356"/>
        <v>352966.49</v>
      </c>
      <c r="LF48" s="113">
        <f>LE48-LD48</f>
        <v>1164.2099999999627</v>
      </c>
      <c r="LG48" s="100">
        <f t="shared" si="1357"/>
        <v>3.3092736067542334E-3</v>
      </c>
      <c r="LH48" s="614"/>
      <c r="LI48" s="614"/>
      <c r="LJ48" s="614"/>
      <c r="LK48" t="str">
        <f t="shared" si="1358"/>
        <v>Service Center Costs</v>
      </c>
      <c r="LL48" s="266" t="e">
        <f>#REF!</f>
        <v>#REF!</v>
      </c>
      <c r="LM48" s="266" t="e">
        <f>#REF!</f>
        <v>#REF!</v>
      </c>
      <c r="LN48" s="266" t="e">
        <f>#REF!</f>
        <v>#REF!</v>
      </c>
      <c r="LO48" s="266" t="e">
        <f>#REF!</f>
        <v>#REF!</v>
      </c>
      <c r="LP48" s="266" t="e">
        <f>#REF!</f>
        <v>#REF!</v>
      </c>
      <c r="LQ48" s="266" t="e">
        <f>#REF!</f>
        <v>#REF!</v>
      </c>
      <c r="LR48" s="266" t="e">
        <f>#REF!</f>
        <v>#REF!</v>
      </c>
      <c r="LS48" s="266" t="e">
        <f>#REF!</f>
        <v>#REF!</v>
      </c>
      <c r="LT48" s="266" t="e">
        <f>#REF!</f>
        <v>#REF!</v>
      </c>
      <c r="LU48" s="266" t="e">
        <f>#REF!</f>
        <v>#REF!</v>
      </c>
      <c r="LV48" s="266" t="e">
        <f>#REF!</f>
        <v>#REF!</v>
      </c>
      <c r="LW48" s="267">
        <f t="shared" si="1359"/>
        <v>292824.03999999998</v>
      </c>
      <c r="LX48" s="267">
        <f t="shared" si="1359"/>
        <v>278002.14999999997</v>
      </c>
      <c r="LY48" s="267">
        <f t="shared" si="1359"/>
        <v>284766.60000000003</v>
      </c>
      <c r="LZ48" s="267">
        <f t="shared" si="1359"/>
        <v>305211.06</v>
      </c>
      <c r="MA48" s="267">
        <f t="shared" si="1359"/>
        <v>297521.93</v>
      </c>
      <c r="MB48" s="267">
        <f t="shared" si="1359"/>
        <v>297414.31</v>
      </c>
      <c r="MC48" s="267">
        <f t="shared" si="1359"/>
        <v>334325.42</v>
      </c>
      <c r="MD48" s="267">
        <f t="shared" si="1359"/>
        <v>359399.4</v>
      </c>
      <c r="ME48" s="267">
        <f t="shared" si="1359"/>
        <v>303883.44</v>
      </c>
      <c r="MF48" s="267">
        <f t="shared" si="1359"/>
        <v>298736.75</v>
      </c>
      <c r="MG48" s="267">
        <f t="shared" si="1359"/>
        <v>304236.69</v>
      </c>
      <c r="MH48" s="267">
        <f t="shared" si="1359"/>
        <v>343177.36</v>
      </c>
      <c r="MI48" s="267">
        <f t="shared" si="1360"/>
        <v>303418.21999999997</v>
      </c>
      <c r="MJ48" s="267">
        <f t="shared" si="1360"/>
        <v>303223.7</v>
      </c>
      <c r="MK48" s="267">
        <f t="shared" si="1360"/>
        <v>295959.09999999998</v>
      </c>
      <c r="ML48" s="267">
        <f t="shared" si="1360"/>
        <v>314548.46000000002</v>
      </c>
      <c r="MM48" s="267">
        <f t="shared" si="1360"/>
        <v>303876.49</v>
      </c>
      <c r="MN48" s="267">
        <f t="shared" si="1360"/>
        <v>348685.31</v>
      </c>
      <c r="MO48" s="267">
        <f t="shared" si="1360"/>
        <v>299324.71000000002</v>
      </c>
      <c r="MP48" s="267">
        <f t="shared" si="1360"/>
        <v>355846.17</v>
      </c>
      <c r="MQ48" s="267">
        <f t="shared" si="1360"/>
        <v>323569.21000000002</v>
      </c>
      <c r="MR48" s="267">
        <f t="shared" si="1360"/>
        <v>343378.77</v>
      </c>
      <c r="MS48" s="267">
        <f t="shared" si="1360"/>
        <v>286742.75</v>
      </c>
      <c r="MT48" s="267">
        <f t="shared" si="1360"/>
        <v>350686.54</v>
      </c>
      <c r="MU48" s="712">
        <f t="shared" si="1361"/>
        <v>293558.21999999997</v>
      </c>
      <c r="MV48" s="712">
        <f t="shared" si="1361"/>
        <v>303319.34000000003</v>
      </c>
      <c r="MW48" s="712">
        <f t="shared" si="1361"/>
        <v>299105.14</v>
      </c>
      <c r="MX48" s="712">
        <f t="shared" si="1361"/>
        <v>300932.65000000002</v>
      </c>
      <c r="MY48" s="712">
        <f t="shared" si="1361"/>
        <v>321199.12</v>
      </c>
      <c r="MZ48" s="712">
        <f t="shared" si="1361"/>
        <v>306709.92</v>
      </c>
      <c r="NA48" s="712">
        <f t="shared" si="1361"/>
        <v>309899.40000000002</v>
      </c>
      <c r="NB48" s="712">
        <f t="shared" si="1361"/>
        <v>341196.43</v>
      </c>
      <c r="NC48" s="712">
        <f t="shared" si="1361"/>
        <v>337701.76</v>
      </c>
      <c r="ND48" s="712">
        <f t="shared" si="1361"/>
        <v>300637.15999999997</v>
      </c>
      <c r="NE48" s="712">
        <f t="shared" si="1361"/>
        <v>297776.81</v>
      </c>
      <c r="NF48" s="712">
        <f t="shared" si="1361"/>
        <v>294351.26</v>
      </c>
      <c r="NG48" s="815">
        <f t="shared" si="1362"/>
        <v>305726.15000000002</v>
      </c>
      <c r="NH48" s="815">
        <f t="shared" si="1362"/>
        <v>308868.84000000003</v>
      </c>
      <c r="NI48" s="815">
        <f t="shared" si="1362"/>
        <v>297754.21999999997</v>
      </c>
      <c r="NJ48" s="815">
        <f t="shared" si="1362"/>
        <v>327353.28999999998</v>
      </c>
      <c r="NK48" s="815">
        <f t="shared" si="1362"/>
        <v>310020.38</v>
      </c>
      <c r="NL48" s="815">
        <f t="shared" si="1362"/>
        <v>377692.01</v>
      </c>
      <c r="NM48" s="815">
        <f t="shared" si="1362"/>
        <v>327401.03999999998</v>
      </c>
      <c r="NN48" s="815">
        <f t="shared" si="1362"/>
        <v>370412.42</v>
      </c>
      <c r="NO48" s="815">
        <f t="shared" si="1362"/>
        <v>273803.44</v>
      </c>
      <c r="NP48" s="815">
        <f t="shared" si="1362"/>
        <v>297917.38</v>
      </c>
      <c r="NQ48" s="815">
        <f t="shared" si="1362"/>
        <v>320069.06</v>
      </c>
      <c r="NR48" s="815">
        <f t="shared" si="1362"/>
        <v>351383.72</v>
      </c>
      <c r="NS48" s="868">
        <f t="shared" si="1363"/>
        <v>316280.34999999998</v>
      </c>
      <c r="NT48" s="868">
        <f t="shared" si="1363"/>
        <v>319218.59000000003</v>
      </c>
      <c r="NU48" s="868">
        <f t="shared" si="1363"/>
        <v>269886.71999999997</v>
      </c>
      <c r="NV48" s="868">
        <f t="shared" si="1363"/>
        <v>343621.56</v>
      </c>
      <c r="NW48" s="868">
        <f t="shared" si="1363"/>
        <v>318805.53000000003</v>
      </c>
      <c r="NX48" s="868">
        <f t="shared" si="1363"/>
        <v>316517.11</v>
      </c>
      <c r="NY48" s="868">
        <f t="shared" si="1363"/>
        <v>292586.84000000003</v>
      </c>
      <c r="NZ48" s="868">
        <f t="shared" si="1363"/>
        <v>373870.79</v>
      </c>
      <c r="OA48" s="868">
        <f t="shared" si="1363"/>
        <v>349301.06</v>
      </c>
      <c r="OB48" s="868">
        <f t="shared" si="1363"/>
        <v>337549.33999999997</v>
      </c>
      <c r="OC48" s="868">
        <f t="shared" si="1363"/>
        <v>364754.64</v>
      </c>
      <c r="OD48" s="868">
        <f t="shared" si="1363"/>
        <v>353592.33</v>
      </c>
      <c r="OE48" s="1055">
        <f t="shared" si="1364"/>
        <v>350713.94</v>
      </c>
      <c r="OF48" s="1055">
        <f t="shared" si="1364"/>
        <v>356562.23999999993</v>
      </c>
      <c r="OG48" s="1055">
        <f t="shared" si="1364"/>
        <v>341221.77</v>
      </c>
      <c r="OH48" s="1055">
        <f t="shared" si="1364"/>
        <v>348615.02</v>
      </c>
      <c r="OI48" s="1055">
        <f t="shared" si="1364"/>
        <v>347410.22</v>
      </c>
      <c r="OJ48" s="1055">
        <f t="shared" si="1364"/>
        <v>344893.9</v>
      </c>
      <c r="OK48" s="1055">
        <f t="shared" si="1364"/>
        <v>379818</v>
      </c>
      <c r="OL48" s="1055">
        <f t="shared" si="1364"/>
        <v>382784.38</v>
      </c>
      <c r="OM48" s="1055">
        <f t="shared" si="1364"/>
        <v>389141.24</v>
      </c>
      <c r="ON48" s="1055">
        <f t="shared" si="1364"/>
        <v>344779.91</v>
      </c>
      <c r="OO48" s="1055">
        <f t="shared" si="1364"/>
        <v>396335.54</v>
      </c>
      <c r="OP48" s="1055">
        <f t="shared" si="1364"/>
        <v>364198.91</v>
      </c>
      <c r="OQ48" s="1077">
        <f t="shared" si="1365"/>
        <v>370519.28</v>
      </c>
      <c r="OR48" s="1077">
        <f t="shared" si="1365"/>
        <v>388810.54</v>
      </c>
      <c r="OS48" s="1077">
        <f t="shared" si="1365"/>
        <v>369797.71</v>
      </c>
      <c r="OT48" s="1077">
        <f t="shared" si="1365"/>
        <v>370492.44</v>
      </c>
      <c r="OU48" s="1077">
        <f t="shared" si="1365"/>
        <v>351802.28</v>
      </c>
      <c r="OV48" s="1077">
        <f t="shared" si="1365"/>
        <v>367556.85</v>
      </c>
      <c r="OW48" s="1077">
        <f t="shared" si="1365"/>
        <v>372129.59</v>
      </c>
      <c r="OX48" s="1077">
        <f t="shared" si="1365"/>
        <v>409478.43</v>
      </c>
      <c r="OY48" s="1077">
        <f t="shared" si="1365"/>
        <v>370178.31</v>
      </c>
      <c r="OZ48" s="1077">
        <f t="shared" si="1365"/>
        <v>422679.38</v>
      </c>
      <c r="PA48" s="1077">
        <f t="shared" si="1365"/>
        <v>376825.36</v>
      </c>
      <c r="PB48" s="1077">
        <f t="shared" si="1365"/>
        <v>368638.46</v>
      </c>
      <c r="PC48" s="1135">
        <f t="shared" si="1366"/>
        <v>353317.3</v>
      </c>
      <c r="PD48" s="1135">
        <f t="shared" si="1367"/>
        <v>345021.12</v>
      </c>
      <c r="PE48" s="1135">
        <f t="shared" si="1367"/>
        <v>380035.35</v>
      </c>
      <c r="PF48" s="1135">
        <f t="shared" si="1367"/>
        <v>350325</v>
      </c>
      <c r="PG48" s="1135">
        <f t="shared" si="1367"/>
        <v>352966.49</v>
      </c>
      <c r="PH48" s="1135">
        <f t="shared" si="1367"/>
        <v>0</v>
      </c>
      <c r="PI48" s="1135">
        <f t="shared" si="1367"/>
        <v>0</v>
      </c>
      <c r="PJ48" s="1135">
        <f t="shared" si="1367"/>
        <v>0</v>
      </c>
      <c r="PK48" s="1135">
        <f t="shared" si="1367"/>
        <v>0</v>
      </c>
      <c r="PL48" s="1135">
        <f t="shared" si="1367"/>
        <v>0</v>
      </c>
      <c r="PM48" s="1135">
        <f t="shared" si="1367"/>
        <v>0</v>
      </c>
      <c r="PN48" s="1135">
        <f t="shared" si="1367"/>
        <v>0</v>
      </c>
    </row>
    <row r="49" spans="1:430" s="80" customFormat="1" x14ac:dyDescent="0.25">
      <c r="A49" s="681"/>
      <c r="B49" s="78">
        <v>7.5</v>
      </c>
      <c r="C49" s="79"/>
      <c r="D49" s="79"/>
      <c r="E49" s="1202" t="s">
        <v>219</v>
      </c>
      <c r="F49" s="1202"/>
      <c r="G49" s="1203"/>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45">V48/V22</f>
        <v>47.776128512880554</v>
      </c>
      <c r="W49" s="82">
        <f t="shared" si="1445"/>
        <v>51.34404639553663</v>
      </c>
      <c r="X49" s="81">
        <f t="shared" si="1445"/>
        <v>51.665070081328949</v>
      </c>
      <c r="Y49" s="82">
        <f t="shared" si="1445"/>
        <v>41.976308558867977</v>
      </c>
      <c r="Z49" s="81">
        <f t="shared" si="1445"/>
        <v>50.301429754804502</v>
      </c>
      <c r="AA49" s="82">
        <f t="shared" si="1445"/>
        <v>49.553390924956368</v>
      </c>
      <c r="AB49" s="81">
        <f t="shared" si="1445"/>
        <v>47.578596949891065</v>
      </c>
      <c r="AC49" s="82">
        <f t="shared" si="1445"/>
        <v>47.769614035087713</v>
      </c>
      <c r="AD49" s="81">
        <f t="shared" si="1445"/>
        <v>43.334614940871063</v>
      </c>
      <c r="AE49" s="82">
        <f t="shared" si="1445"/>
        <v>45.63790742218675</v>
      </c>
      <c r="AF49" s="81">
        <f t="shared" si="1445"/>
        <v>46.991349503499919</v>
      </c>
      <c r="AG49" s="82">
        <f t="shared" si="1445"/>
        <v>100.88102919099249</v>
      </c>
      <c r="AH49" s="131">
        <f t="shared" ref="AH49" si="1446">AH48/AH22</f>
        <v>51.618946458744468</v>
      </c>
      <c r="AI49" s="149">
        <v>51.62</v>
      </c>
      <c r="AJ49" s="358">
        <f>AJ48/AJ22</f>
        <v>43.265963356973991</v>
      </c>
      <c r="AK49" s="82">
        <f t="shared" ref="AK49:AU49" si="1447">AK48/AK22</f>
        <v>40.006065620952647</v>
      </c>
      <c r="AL49" s="81">
        <f t="shared" si="1447"/>
        <v>53.277193638914881</v>
      </c>
      <c r="AM49" s="82">
        <f t="shared" si="1447"/>
        <v>33.583963468309861</v>
      </c>
      <c r="AN49" s="81">
        <f t="shared" si="1447"/>
        <v>47.840799163852708</v>
      </c>
      <c r="AO49" s="82">
        <f t="shared" si="1447"/>
        <v>53.898932584269666</v>
      </c>
      <c r="AP49" s="200">
        <f t="shared" si="1447"/>
        <v>45.301547425474254</v>
      </c>
      <c r="AQ49" s="82">
        <f t="shared" si="1447"/>
        <v>51.637844827586207</v>
      </c>
      <c r="AR49" s="200">
        <f t="shared" si="1447"/>
        <v>49.989050830728736</v>
      </c>
      <c r="AS49" s="82">
        <f t="shared" si="1447"/>
        <v>45.174164524421592</v>
      </c>
      <c r="AT49" s="200">
        <f t="shared" si="1447"/>
        <v>36.597701190905809</v>
      </c>
      <c r="AU49" s="82">
        <f t="shared" si="1447"/>
        <v>54.386269413629158</v>
      </c>
      <c r="AV49" s="131">
        <f>AV48/AV22</f>
        <v>45.369247136445018</v>
      </c>
      <c r="AW49" s="149">
        <f t="shared" ref="AW49:BH49" si="1448">AW48/AW22</f>
        <v>45.369247136445018</v>
      </c>
      <c r="AX49" s="358">
        <f t="shared" si="1448"/>
        <v>42.018864423210076</v>
      </c>
      <c r="AY49" s="82">
        <f t="shared" si="1448"/>
        <v>43.604213402358354</v>
      </c>
      <c r="AZ49" s="81">
        <f t="shared" si="1448"/>
        <v>39.503350240256268</v>
      </c>
      <c r="BA49" s="82">
        <f t="shared" si="1448"/>
        <v>22.783460814138781</v>
      </c>
      <c r="BB49" s="81">
        <f t="shared" si="1448"/>
        <v>34.856215875200732</v>
      </c>
      <c r="BC49" s="82">
        <f t="shared" si="1448"/>
        <v>45.976438554852322</v>
      </c>
      <c r="BD49" s="200">
        <f t="shared" si="1448"/>
        <v>35.633894047619052</v>
      </c>
      <c r="BE49" s="82">
        <f t="shared" si="1448"/>
        <v>53.032216095380029</v>
      </c>
      <c r="BF49" s="200">
        <f t="shared" si="1448"/>
        <v>48.064350861556747</v>
      </c>
      <c r="BG49" s="82">
        <f t="shared" si="1448"/>
        <v>51.250562686567164</v>
      </c>
      <c r="BH49" s="200">
        <f t="shared" si="1448"/>
        <v>43.035081794987242</v>
      </c>
      <c r="BI49" s="82">
        <f t="shared" ref="BI49" si="1449">BI48/BI22</f>
        <v>49.323001406469757</v>
      </c>
      <c r="BJ49" s="131">
        <f t="shared" ref="BJ49:BO49" si="1450">BJ48/BJ22</f>
        <v>40.697836433202255</v>
      </c>
      <c r="BK49" s="149">
        <f t="shared" si="1450"/>
        <v>40.697836433202255</v>
      </c>
      <c r="BL49" s="358">
        <f t="shared" si="1450"/>
        <v>38.964457127687808</v>
      </c>
      <c r="BM49" s="82">
        <f t="shared" si="1450"/>
        <v>43.737467916366263</v>
      </c>
      <c r="BN49" s="81">
        <f t="shared" si="1450"/>
        <v>40.744468056123146</v>
      </c>
      <c r="BO49" s="82">
        <f t="shared" si="1450"/>
        <v>21.219337893103937</v>
      </c>
      <c r="BP49" s="81">
        <f t="shared" ref="BP49:BQ49" si="1451">BP48/BP22</f>
        <v>45.399168904593637</v>
      </c>
      <c r="BQ49" s="82">
        <f t="shared" si="1451"/>
        <v>43.972748387096772</v>
      </c>
      <c r="BR49" s="200">
        <f t="shared" ref="BR49" si="1452">BR48/BR22</f>
        <v>35.060459327978279</v>
      </c>
      <c r="BS49" s="82">
        <f t="shared" ref="BS49:BT49" si="1453">BS48/BS22</f>
        <v>48.212014978098061</v>
      </c>
      <c r="BT49" s="200">
        <f t="shared" si="1453"/>
        <v>42.034075180482951</v>
      </c>
      <c r="BU49" s="200">
        <f t="shared" ref="BU49:BV49" si="1454">BU48/BU22</f>
        <v>35.599426879810537</v>
      </c>
      <c r="BV49" s="200">
        <f t="shared" si="1454"/>
        <v>45.06989707885576</v>
      </c>
      <c r="BW49" s="200">
        <f t="shared" ref="BW49" si="1455">BW48/BW22</f>
        <v>40.03689608269859</v>
      </c>
      <c r="BX49" s="131">
        <f>BX48/BX22</f>
        <v>38.449595522635803</v>
      </c>
      <c r="BY49" s="149">
        <f>BY48/BY22</f>
        <v>38.449595522635803</v>
      </c>
      <c r="BZ49" s="200">
        <f t="shared" ref="BZ49:CA49" si="1456">BZ48/BZ22</f>
        <v>40.541857843787298</v>
      </c>
      <c r="CA49" s="82">
        <f t="shared" si="1456"/>
        <v>43.823615209988652</v>
      </c>
      <c r="CB49" s="81">
        <f t="shared" ref="CB49:CC49" si="1457">CB48/CB22</f>
        <v>43.903600707755821</v>
      </c>
      <c r="CC49" s="82">
        <f t="shared" si="1457"/>
        <v>44.910589930031549</v>
      </c>
      <c r="CD49" s="81">
        <f t="shared" ref="CD49:CE49" si="1458">CD48/CD22</f>
        <v>44.112177006260673</v>
      </c>
      <c r="CE49" s="82">
        <f t="shared" si="1458"/>
        <v>52.117015316682767</v>
      </c>
      <c r="CF49" s="200">
        <f t="shared" ref="CF49:CG49" si="1459">CF48/CF22</f>
        <v>47.566619206741244</v>
      </c>
      <c r="CG49" s="82">
        <f t="shared" si="1459"/>
        <v>48.938092218258681</v>
      </c>
      <c r="CH49" s="200">
        <f t="shared" ref="CH49:CI49" si="1460">CH48/CH22</f>
        <v>39.081278903796743</v>
      </c>
      <c r="CI49" s="200">
        <f t="shared" si="1460"/>
        <v>46.85709027996225</v>
      </c>
      <c r="CJ49" s="200">
        <f t="shared" ref="CJ49:CK49" si="1461">CJ48/CJ22</f>
        <v>53.811207128446533</v>
      </c>
      <c r="CK49" s="200">
        <f t="shared" si="1461"/>
        <v>53.860165542611888</v>
      </c>
      <c r="CL49" s="131">
        <f>CL48/CL22</f>
        <v>46.482366052653703</v>
      </c>
      <c r="CM49" s="149">
        <f>CM48/CM22</f>
        <v>46.482366052653703</v>
      </c>
      <c r="CN49" s="200">
        <f t="shared" ref="CN49:CO49" si="1462">CN48/CN22</f>
        <v>47.354446773469078</v>
      </c>
      <c r="CO49" s="82">
        <f t="shared" si="1462"/>
        <v>44.764912354508489</v>
      </c>
      <c r="CP49" s="81">
        <f t="shared" ref="CP49:CQ49" si="1463">CP48/CP22</f>
        <v>43.649801067442986</v>
      </c>
      <c r="CQ49" s="82">
        <f t="shared" si="1463"/>
        <v>46.795800081710475</v>
      </c>
      <c r="CR49" s="81">
        <f t="shared" ref="CR49:CS49" si="1464">CR48/CR22</f>
        <v>52.599493482923613</v>
      </c>
      <c r="CS49" s="82">
        <f t="shared" si="1464"/>
        <v>52.290948290104076</v>
      </c>
      <c r="CT49" s="200">
        <f t="shared" ref="CT49:CU49" si="1465">CT48/CT22</f>
        <v>42.092769385699903</v>
      </c>
      <c r="CU49" s="82">
        <f t="shared" si="1465"/>
        <v>56.78474939246658</v>
      </c>
      <c r="CV49" s="200">
        <f t="shared" ref="CV49:CW49" si="1466">CV48/CV22</f>
        <v>56.512062773014073</v>
      </c>
      <c r="CW49" s="970">
        <f t="shared" si="1466"/>
        <v>64.85097790585975</v>
      </c>
      <c r="CX49" s="200">
        <f t="shared" ref="CX49:CY49" si="1467">CX48/CX22</f>
        <v>64.217366197183097</v>
      </c>
      <c r="CY49" s="82">
        <f t="shared" si="1467"/>
        <v>64.477084245076583</v>
      </c>
      <c r="CZ49" s="131">
        <f>CZ48/CZ22</f>
        <v>52.372871648904479</v>
      </c>
      <c r="DA49" s="149">
        <f>DA48/DA22</f>
        <v>52.372871648904479</v>
      </c>
      <c r="DB49" s="200">
        <f t="shared" ref="DB49:DC49" si="1468">DB48/DB22</f>
        <v>65.554007476635519</v>
      </c>
      <c r="DC49" s="82">
        <f t="shared" si="1468"/>
        <v>59.200106259339186</v>
      </c>
      <c r="DD49" s="81">
        <f t="shared" ref="DD49:DE49" si="1469">DD48/DD22</f>
        <v>69.808054418985279</v>
      </c>
      <c r="DE49" s="82">
        <f t="shared" si="1469"/>
        <v>62.186054227613276</v>
      </c>
      <c r="DF49" s="81">
        <f t="shared" ref="DF49:DG49" si="1470">DF48/DF22</f>
        <v>70.712440464074902</v>
      </c>
      <c r="DG49" s="82">
        <f t="shared" si="1470"/>
        <v>75.337243337702063</v>
      </c>
      <c r="DH49" s="200">
        <f t="shared" ref="DH49:DI49" si="1471">DH48/DH22</f>
        <v>56.537362310211371</v>
      </c>
      <c r="DI49" s="82">
        <f t="shared" si="1471"/>
        <v>60.672750039625932</v>
      </c>
      <c r="DJ49" s="200">
        <f t="shared" ref="DJ49:DK49" si="1472">DJ48/DJ22</f>
        <v>64.759733732734233</v>
      </c>
      <c r="DK49" s="82">
        <f t="shared" si="1472"/>
        <v>57.063871234690495</v>
      </c>
      <c r="DL49" s="200">
        <f t="shared" ref="DL49:DM49" si="1473">DL48/DL22</f>
        <v>72.735463387777571</v>
      </c>
      <c r="DM49" s="82">
        <f t="shared" si="1473"/>
        <v>56.125583294806589</v>
      </c>
      <c r="DN49" s="131">
        <f>DN48/DN22</f>
        <v>63.569120864656163</v>
      </c>
      <c r="DO49" s="149">
        <f>DO48/DO22</f>
        <v>63.569120864656163</v>
      </c>
      <c r="DP49" s="200">
        <f t="shared" ref="DP49:DQ49" si="1474">DP48/DP22</f>
        <v>63.056378488767876</v>
      </c>
      <c r="DQ49" s="82">
        <f t="shared" si="1474"/>
        <v>64.747800166527895</v>
      </c>
      <c r="DR49" s="81">
        <f t="shared" ref="DR49:DS49" si="1475">DR48/DR22</f>
        <v>81.687146012812022</v>
      </c>
      <c r="DS49" s="82">
        <f t="shared" si="1475"/>
        <v>55.822275124303147</v>
      </c>
      <c r="DT49" s="81">
        <f t="shared" ref="DT49:DU49" si="1476">DT48/DT22</f>
        <v>66.882562737642587</v>
      </c>
      <c r="DU49" s="82">
        <f t="shared" si="1476"/>
        <v>75.566786595394731</v>
      </c>
      <c r="DV49" s="200">
        <f t="shared" ref="DV49:DW49" si="1477">DV48/DV22</f>
        <v>51.792566457898403</v>
      </c>
      <c r="DW49" s="82">
        <f t="shared" si="1477"/>
        <v>62.620955803639703</v>
      </c>
      <c r="DX49" s="200">
        <f t="shared" ref="DX49:DY49" si="1478">DX48/DX22</f>
        <v>58.121888836552046</v>
      </c>
      <c r="DY49" s="82">
        <f t="shared" si="1478"/>
        <v>69.382695338148395</v>
      </c>
      <c r="DZ49" s="200">
        <f t="shared" ref="DZ49:EA49" si="1479">DZ48/DZ22</f>
        <v>66.565158099275749</v>
      </c>
      <c r="EA49" s="82">
        <f t="shared" si="1479"/>
        <v>64.764311314125095</v>
      </c>
      <c r="EB49" s="131">
        <f>EB48/EB22</f>
        <v>64.193200531771964</v>
      </c>
      <c r="EC49" s="149">
        <f>EC48/EC22</f>
        <v>64.19320053177195</v>
      </c>
      <c r="ED49" s="200">
        <f t="shared" ref="ED49" si="1480">ED48/ED22</f>
        <v>59.431000841042888</v>
      </c>
      <c r="EE49" s="82">
        <f t="shared" ref="EE49:EF49" si="1481">EE48/EE22</f>
        <v>64.27368107302533</v>
      </c>
      <c r="EF49" s="81">
        <f t="shared" si="1481"/>
        <v>77.574066135946111</v>
      </c>
      <c r="EG49" s="82">
        <f t="shared" ref="EG49:EH49" si="1482">EG48/EG22</f>
        <v>62.748522299838797</v>
      </c>
      <c r="EH49" s="81">
        <f t="shared" si="1482"/>
        <v>69.331465330976229</v>
      </c>
      <c r="EI49" s="82"/>
      <c r="EJ49" s="200"/>
      <c r="EK49" s="82"/>
      <c r="EL49" s="200"/>
      <c r="EM49" s="82"/>
      <c r="EN49" s="200"/>
      <c r="EO49" s="82"/>
      <c r="EP49" s="131">
        <f>EP48/EP22</f>
        <v>66.267397902253961</v>
      </c>
      <c r="EQ49" s="149">
        <f>EQ48/EQ22</f>
        <v>66.267397902253961</v>
      </c>
      <c r="ER49" s="599">
        <f t="shared" si="1187"/>
        <v>-12.367404990419082</v>
      </c>
      <c r="ES49" s="367">
        <f t="shared" si="1188"/>
        <v>-0.22739939921894733</v>
      </c>
      <c r="ET49" s="599">
        <f t="shared" si="1189"/>
        <v>1.5853489791482787</v>
      </c>
      <c r="EU49" s="367">
        <f t="shared" si="1190"/>
        <v>3.7729457968706435E-2</v>
      </c>
      <c r="EV49" s="599">
        <f t="shared" si="1191"/>
        <v>-4.1008631621020868</v>
      </c>
      <c r="EW49" s="367">
        <f t="shared" si="1192"/>
        <v>-9.4047406021554092E-2</v>
      </c>
      <c r="EX49" s="599">
        <f t="shared" si="1193"/>
        <v>-16.719889426117486</v>
      </c>
      <c r="EY49" s="367">
        <f t="shared" si="1194"/>
        <v>-0.42325244123418482</v>
      </c>
      <c r="EZ49" s="599">
        <f t="shared" si="1195"/>
        <v>12.072755061061951</v>
      </c>
      <c r="FA49" s="367">
        <f t="shared" si="1196"/>
        <v>0.52989118552041647</v>
      </c>
      <c r="FB49" s="599">
        <f t="shared" si="1197"/>
        <v>11.12022267965159</v>
      </c>
      <c r="FC49" s="367">
        <f t="shared" si="1198"/>
        <v>0.31903126602917709</v>
      </c>
      <c r="FD49" s="599">
        <f t="shared" si="1199"/>
        <v>-10.342544507233271</v>
      </c>
      <c r="FE49" s="367">
        <f t="shared" si="1200"/>
        <v>-0.22495314627065052</v>
      </c>
      <c r="FF49" s="599">
        <f t="shared" si="1201"/>
        <v>17.398322047760978</v>
      </c>
      <c r="FG49" s="367">
        <f t="shared" si="1202"/>
        <v>0.48825205644128811</v>
      </c>
      <c r="FH49" s="599">
        <f t="shared" si="1203"/>
        <v>-4.9678652338232823</v>
      </c>
      <c r="FI49" s="367">
        <f t="shared" si="1204"/>
        <v>-9.3676365039854784E-2</v>
      </c>
      <c r="FJ49" s="599">
        <f t="shared" si="1205"/>
        <v>3.1862118250104174</v>
      </c>
      <c r="FK49" s="100">
        <f t="shared" si="1206"/>
        <v>6.6290541074566792E-2</v>
      </c>
      <c r="FL49" s="599">
        <f t="shared" si="1207"/>
        <v>-8.2154808915799222</v>
      </c>
      <c r="FM49" s="367">
        <f t="shared" si="1208"/>
        <v>-0.16030030620001778</v>
      </c>
      <c r="FN49" s="599">
        <f t="shared" si="1209"/>
        <v>6.2879196114825149</v>
      </c>
      <c r="FO49" s="367">
        <f t="shared" si="1210"/>
        <v>0.14611148275347152</v>
      </c>
      <c r="FP49" s="599">
        <f t="shared" si="1211"/>
        <v>-10.358544278781949</v>
      </c>
      <c r="FQ49" s="367">
        <f t="shared" si="1212"/>
        <v>-0.21001447566861181</v>
      </c>
      <c r="FR49" s="303">
        <f t="shared" si="1213"/>
        <v>4.7730107886784552</v>
      </c>
      <c r="FS49" s="370">
        <f t="shared" si="1214"/>
        <v>0.12249652992821487</v>
      </c>
      <c r="FT49" s="303">
        <f t="shared" si="1215"/>
        <v>-2.9929998602431169</v>
      </c>
      <c r="FU49" s="370">
        <f t="shared" si="1216"/>
        <v>-6.8431027282289392E-2</v>
      </c>
      <c r="FV49" s="303">
        <f t="shared" si="1217"/>
        <v>-19.52513016301921</v>
      </c>
      <c r="FW49" s="370">
        <f t="shared" si="1218"/>
        <v>-0.47920935269358461</v>
      </c>
      <c r="FX49" s="303">
        <f t="shared" si="1219"/>
        <v>24.1798310114897</v>
      </c>
      <c r="FY49" s="370">
        <f t="shared" si="1220"/>
        <v>1.1395186378245992</v>
      </c>
      <c r="FZ49" s="303">
        <f t="shared" si="1221"/>
        <v>-1.4264205174968652</v>
      </c>
      <c r="GA49" s="370">
        <f t="shared" si="1222"/>
        <v>-3.1419529297870806E-2</v>
      </c>
      <c r="GB49" s="303">
        <f t="shared" si="1223"/>
        <v>-8.9122890591184927</v>
      </c>
      <c r="GC49" s="370">
        <f t="shared" si="1224"/>
        <v>-0.20267755339426743</v>
      </c>
      <c r="GD49" s="303">
        <f t="shared" si="1225"/>
        <v>13.151555650119782</v>
      </c>
      <c r="GE49" s="370">
        <f t="shared" si="1226"/>
        <v>0.37511076301344487</v>
      </c>
      <c r="GF49" s="303">
        <f t="shared" si="1227"/>
        <v>-6.1779397976151103</v>
      </c>
      <c r="GG49" s="370">
        <f t="shared" si="1228"/>
        <v>-0.12814108268284677</v>
      </c>
      <c r="GH49" s="303">
        <f t="shared" si="1229"/>
        <v>-6.4346483006724142</v>
      </c>
      <c r="GI49" s="370">
        <f t="shared" si="1230"/>
        <v>-0.15308171460996287</v>
      </c>
      <c r="GJ49" s="303">
        <f t="shared" si="1231"/>
        <v>9.4704701990452236</v>
      </c>
      <c r="GK49" s="370">
        <f t="shared" si="1232"/>
        <v>0.26602872655840987</v>
      </c>
      <c r="GL49" s="303">
        <f t="shared" si="1233"/>
        <v>-5.0330009961571704</v>
      </c>
      <c r="GM49" s="370">
        <f t="shared" si="1234"/>
        <v>-0.11167101152574783</v>
      </c>
      <c r="GN49" s="303">
        <f t="shared" si="1235"/>
        <v>0.50496176108870827</v>
      </c>
      <c r="GO49" s="370">
        <f t="shared" si="1236"/>
        <v>1.2612410313868481E-2</v>
      </c>
      <c r="GP49" s="303">
        <f t="shared" si="1237"/>
        <v>3.2817573662013544</v>
      </c>
      <c r="GQ49" s="370">
        <f t="shared" si="1238"/>
        <v>8.0947384770731629E-2</v>
      </c>
      <c r="GR49" s="303">
        <f t="shared" si="1239"/>
        <v>7.9985497767168567E-2</v>
      </c>
      <c r="GS49" s="370">
        <f t="shared" si="1240"/>
        <v>1.8251688589337922E-3</v>
      </c>
      <c r="GT49" s="303">
        <f t="shared" si="1241"/>
        <v>1.0069892222757275</v>
      </c>
      <c r="GU49" s="370">
        <f t="shared" si="1242"/>
        <v>2.29363698202967E-2</v>
      </c>
      <c r="GV49" s="303">
        <f t="shared" si="1243"/>
        <v>-0.79841292377087569</v>
      </c>
      <c r="GW49" s="370">
        <f t="shared" si="1244"/>
        <v>-1.7777832021684932E-2</v>
      </c>
      <c r="GX49" s="303">
        <f t="shared" si="1245"/>
        <v>8.0048383104220946</v>
      </c>
      <c r="GY49" s="370">
        <f t="shared" si="1246"/>
        <v>0.18146550122171479</v>
      </c>
      <c r="GZ49" s="303">
        <f t="shared" si="1247"/>
        <v>-4.5503961099415235</v>
      </c>
      <c r="HA49" s="370">
        <f t="shared" si="1248"/>
        <v>-8.7311141712386825E-2</v>
      </c>
      <c r="HB49" s="303">
        <f t="shared" si="1249"/>
        <v>1.3714730115174376</v>
      </c>
      <c r="HC49" s="370">
        <f t="shared" si="1250"/>
        <v>2.883267792391412E-2</v>
      </c>
      <c r="HD49" s="303">
        <f t="shared" si="1251"/>
        <v>-9.8568133144619381</v>
      </c>
      <c r="HE49" s="370">
        <f t="shared" si="1252"/>
        <v>-0.20141392660959484</v>
      </c>
      <c r="HF49" s="303">
        <f t="shared" si="1253"/>
        <v>7.7758113761655068</v>
      </c>
      <c r="HG49" s="370">
        <f t="shared" si="1254"/>
        <v>0.19896512075018322</v>
      </c>
      <c r="HH49" s="303">
        <f t="shared" si="1255"/>
        <v>6.9541168484842828</v>
      </c>
      <c r="HI49" s="370">
        <f t="shared" si="1256"/>
        <v>0.14841119683136</v>
      </c>
      <c r="HJ49" s="303">
        <f t="shared" si="1257"/>
        <v>4.895841416535518E-2</v>
      </c>
      <c r="HK49" s="370">
        <f t="shared" si="1258"/>
        <v>9.098181731640435E-4</v>
      </c>
      <c r="HL49" s="303">
        <f t="shared" si="1259"/>
        <v>-6.5057187691428098</v>
      </c>
      <c r="HM49" s="370">
        <f t="shared" si="1260"/>
        <v>-0.1207890600335374</v>
      </c>
      <c r="HN49" s="303">
        <f t="shared" si="1261"/>
        <v>-2.5895344189605893</v>
      </c>
      <c r="HO49" s="370">
        <f t="shared" si="1262"/>
        <v>-5.468408133555492E-2</v>
      </c>
      <c r="HP49" s="303">
        <f t="shared" si="1263"/>
        <v>-1.1151112870655027</v>
      </c>
      <c r="HQ49" s="370">
        <f t="shared" si="1264"/>
        <v>-2.4910386917203344E-2</v>
      </c>
      <c r="HR49" s="303">
        <f t="shared" si="1265"/>
        <v>3.1459990142674883</v>
      </c>
      <c r="HS49" s="370">
        <f t="shared" si="1266"/>
        <v>7.2073616312858524E-2</v>
      </c>
      <c r="HT49" s="303">
        <f t="shared" si="1267"/>
        <v>5.8036934012131383</v>
      </c>
      <c r="HU49" s="370">
        <f t="shared" si="1268"/>
        <v>0.12402167269454242</v>
      </c>
      <c r="HV49" s="303">
        <f t="shared" si="1269"/>
        <v>-0.30854519281953685</v>
      </c>
      <c r="HW49" s="370">
        <f t="shared" si="1270"/>
        <v>-5.8659346771030374E-3</v>
      </c>
      <c r="HX49" s="303">
        <f t="shared" si="1271"/>
        <v>-10.198178904404173</v>
      </c>
      <c r="HY49" s="370">
        <f t="shared" si="1272"/>
        <v>-0.19502761448933509</v>
      </c>
      <c r="HZ49" s="303">
        <f t="shared" si="1273"/>
        <v>14.691980006766677</v>
      </c>
      <c r="IA49" s="370">
        <f t="shared" si="1274"/>
        <v>0.34903809421857512</v>
      </c>
      <c r="IB49" s="303">
        <f t="shared" si="1275"/>
        <v>-0.27268661945250727</v>
      </c>
      <c r="IC49" s="370">
        <f t="shared" si="1276"/>
        <v>-4.8021101153029582E-3</v>
      </c>
      <c r="ID49" s="303">
        <f t="shared" si="1277"/>
        <v>8.3389151328456776</v>
      </c>
      <c r="IE49" s="370">
        <f t="shared" si="1278"/>
        <v>0.14755991417867192</v>
      </c>
      <c r="IF49" s="303">
        <f t="shared" si="1279"/>
        <v>-0.63361170867665351</v>
      </c>
      <c r="IG49" s="370">
        <f t="shared" si="1280"/>
        <v>-9.7702722323852915E-3</v>
      </c>
      <c r="IH49" s="303">
        <f t="shared" si="1281"/>
        <v>0.25971804789348596</v>
      </c>
      <c r="II49" s="370">
        <f t="shared" si="1282"/>
        <v>4.0443584543160306E-3</v>
      </c>
      <c r="IJ49" s="303">
        <f t="shared" si="1283"/>
        <v>1.0769232315589363</v>
      </c>
      <c r="IK49" s="370">
        <f t="shared" si="1284"/>
        <v>1.6702418295864073E-2</v>
      </c>
      <c r="IL49" s="303">
        <f t="shared" si="1285"/>
        <v>-6.3539012172963325</v>
      </c>
      <c r="IM49" s="370">
        <f t="shared" si="1286"/>
        <v>-9.6926205763407575E-2</v>
      </c>
      <c r="IN49" s="303">
        <f t="shared" si="1287"/>
        <v>10.607948159646092</v>
      </c>
      <c r="IO49" s="370">
        <f t="shared" si="1288"/>
        <v>0.15195879971066939</v>
      </c>
      <c r="IP49" s="303">
        <f t="shared" si="1289"/>
        <v>-7.6220001913720026</v>
      </c>
      <c r="IQ49" s="370">
        <f t="shared" si="1290"/>
        <v>-0.10918511129998049</v>
      </c>
      <c r="IR49" s="303">
        <f t="shared" si="1291"/>
        <v>8.5263862364616259</v>
      </c>
      <c r="IS49" s="370">
        <f t="shared" si="1292"/>
        <v>0.13412779853625784</v>
      </c>
      <c r="IT49" s="303">
        <f t="shared" si="1293"/>
        <v>4.6248028736271607</v>
      </c>
      <c r="IU49" s="370">
        <f t="shared" si="1294"/>
        <v>6.5402959412449752E-2</v>
      </c>
      <c r="IV49" s="303">
        <f t="shared" si="1295"/>
        <v>-18.799881027490692</v>
      </c>
      <c r="IW49" s="370">
        <f t="shared" si="1296"/>
        <v>-0.24954299088459486</v>
      </c>
      <c r="IX49" s="303">
        <f t="shared" si="1297"/>
        <v>4.1353877294145605</v>
      </c>
      <c r="IY49" s="370">
        <f t="shared" si="1298"/>
        <v>7.3144334302763472E-2</v>
      </c>
      <c r="IZ49" s="303">
        <f t="shared" si="1299"/>
        <v>4.0869836931083015</v>
      </c>
      <c r="JA49" s="370">
        <f t="shared" si="1300"/>
        <v>6.7361108412574922E-2</v>
      </c>
      <c r="JB49" s="303">
        <f t="shared" si="1301"/>
        <v>-7.6958624980437378</v>
      </c>
      <c r="JC49" s="370">
        <f t="shared" si="1302"/>
        <v>-0.11883715473267449</v>
      </c>
      <c r="JD49" s="303">
        <f t="shared" si="1303"/>
        <v>15.671592153087076</v>
      </c>
      <c r="JE49" s="370">
        <f t="shared" si="1304"/>
        <v>0.27463247434849702</v>
      </c>
      <c r="JF49" s="303">
        <f t="shared" si="1305"/>
        <v>-16.609880092970982</v>
      </c>
      <c r="JG49" s="370">
        <f t="shared" si="1306"/>
        <v>-0.22836013299892027</v>
      </c>
      <c r="JH49" s="303">
        <f t="shared" si="1307"/>
        <v>6.9307951939612877</v>
      </c>
      <c r="JI49" s="370">
        <f t="shared" si="1308"/>
        <v>0.12348727241829142</v>
      </c>
      <c r="JJ49" s="303">
        <f t="shared" si="1309"/>
        <v>1.6914216777600188</v>
      </c>
      <c r="JK49" s="370">
        <f t="shared" si="1310"/>
        <v>2.6823958468552216E-2</v>
      </c>
      <c r="JL49" s="303">
        <f t="shared" si="1311"/>
        <v>16.939345846284127</v>
      </c>
      <c r="JM49" s="370">
        <f t="shared" si="1312"/>
        <v>0.26162040722182112</v>
      </c>
      <c r="JN49" s="303">
        <f t="shared" si="1313"/>
        <v>-25.864870888508875</v>
      </c>
      <c r="JO49" s="370">
        <f t="shared" si="1314"/>
        <v>-0.31663330341412788</v>
      </c>
      <c r="JP49" s="303">
        <f t="shared" si="1315"/>
        <v>11.06028761333944</v>
      </c>
      <c r="JQ49" s="370">
        <f t="shared" si="1316"/>
        <v>0.19813394543147458</v>
      </c>
      <c r="JR49" s="303">
        <f t="shared" si="1317"/>
        <v>8.6842238577521442</v>
      </c>
      <c r="JS49" s="370">
        <f t="shared" si="1318"/>
        <v>0.12984286938611164</v>
      </c>
      <c r="JT49" s="303">
        <f t="shared" si="1319"/>
        <v>-23.774220137496329</v>
      </c>
      <c r="JU49" s="370">
        <f t="shared" si="1320"/>
        <v>-0.31461203008128441</v>
      </c>
      <c r="JV49" s="303">
        <f t="shared" si="1321"/>
        <v>10.8283893457413</v>
      </c>
      <c r="JW49" s="370">
        <f t="shared" si="1322"/>
        <v>0.20907226820944616</v>
      </c>
      <c r="JX49" s="303">
        <f t="shared" si="1323"/>
        <v>-4.4990669670876571</v>
      </c>
      <c r="JY49" s="370">
        <f t="shared" si="1324"/>
        <v>-7.1846028367809719E-2</v>
      </c>
      <c r="JZ49" s="303">
        <f t="shared" si="1325"/>
        <v>11.260806501596349</v>
      </c>
      <c r="KA49" s="370">
        <f t="shared" si="1326"/>
        <v>0.19374467566364748</v>
      </c>
      <c r="KB49" s="303">
        <f t="shared" si="1327"/>
        <v>-2.8175372388726458</v>
      </c>
      <c r="KC49" s="370">
        <f t="shared" si="1328"/>
        <v>-4.0608644924226389E-2</v>
      </c>
      <c r="KD49" s="303">
        <f t="shared" si="1329"/>
        <v>-1.8008467851506538</v>
      </c>
      <c r="KE49" s="370">
        <f t="shared" si="1330"/>
        <v>-2.7053894808825633E-2</v>
      </c>
      <c r="KF49" s="303">
        <f t="shared" si="1331"/>
        <v>-5.3333104730822072</v>
      </c>
      <c r="KG49" s="375">
        <f t="shared" si="1332"/>
        <v>-8.2349528079039613E-2</v>
      </c>
      <c r="KH49" s="303">
        <f t="shared" si="1333"/>
        <v>4.8426802319824418</v>
      </c>
      <c r="KI49" s="370">
        <f t="shared" si="1334"/>
        <v>8.1484076718393403E-2</v>
      </c>
      <c r="KJ49" s="303">
        <f t="shared" si="1335"/>
        <v>13.300385062920782</v>
      </c>
      <c r="KK49" s="370">
        <f t="shared" si="1336"/>
        <v>0.20693361327491711</v>
      </c>
      <c r="KL49" s="303">
        <f t="shared" si="1337"/>
        <v>-14.825543836107315</v>
      </c>
      <c r="KM49" s="370">
        <f t="shared" si="1338"/>
        <v>-0.19111469302287204</v>
      </c>
      <c r="KN49" s="303">
        <f t="shared" si="1339"/>
        <v>6.5829430311374324</v>
      </c>
      <c r="KO49" s="370">
        <f t="shared" si="1340"/>
        <v>0.10490992918815467</v>
      </c>
      <c r="KP49" s="303">
        <f t="shared" si="1341"/>
        <v>-69.331465330976229</v>
      </c>
      <c r="KQ49" s="370">
        <f t="shared" si="1342"/>
        <v>-1</v>
      </c>
      <c r="KR49" s="303">
        <f t="shared" si="1343"/>
        <v>0</v>
      </c>
      <c r="KS49" s="370" t="e">
        <f t="shared" si="1344"/>
        <v>#DIV/0!</v>
      </c>
      <c r="KT49" s="303">
        <f t="shared" si="1345"/>
        <v>0</v>
      </c>
      <c r="KU49" s="370" t="e">
        <f t="shared" si="1346"/>
        <v>#DIV/0!</v>
      </c>
      <c r="KV49" s="303">
        <f t="shared" si="1347"/>
        <v>0</v>
      </c>
      <c r="KW49" s="370" t="e">
        <f t="shared" si="1348"/>
        <v>#DIV/0!</v>
      </c>
      <c r="KX49" s="303">
        <f t="shared" si="1349"/>
        <v>0</v>
      </c>
      <c r="KY49" s="370" t="e">
        <f t="shared" si="1350"/>
        <v>#DIV/0!</v>
      </c>
      <c r="KZ49" s="303">
        <f t="shared" si="1351"/>
        <v>0</v>
      </c>
      <c r="LA49" s="370" t="e">
        <f t="shared" si="1352"/>
        <v>#DIV/0!</v>
      </c>
      <c r="LB49" s="303">
        <f t="shared" si="1353"/>
        <v>0</v>
      </c>
      <c r="LC49" s="370" t="e">
        <f t="shared" si="1354"/>
        <v>#DIV/0!</v>
      </c>
      <c r="LD49" s="200">
        <f t="shared" si="1355"/>
        <v>66.882562737642587</v>
      </c>
      <c r="LE49" s="970">
        <f t="shared" si="1356"/>
        <v>69.331465330976229</v>
      </c>
      <c r="LF49" s="621">
        <f>LE49-LD49</f>
        <v>2.4489025933336421</v>
      </c>
      <c r="LG49" s="105">
        <f t="shared" si="1357"/>
        <v>3.6614963498630415E-2</v>
      </c>
      <c r="LH49" s="614"/>
      <c r="LI49" s="614"/>
      <c r="LJ49" s="614"/>
      <c r="LK49" s="80" t="str">
        <f t="shared" si="1358"/>
        <v>Service Center Costs Per Ticket</v>
      </c>
      <c r="LL49" s="272" t="e">
        <f>#REF!</f>
        <v>#REF!</v>
      </c>
      <c r="LM49" s="272" t="e">
        <f>#REF!</f>
        <v>#REF!</v>
      </c>
      <c r="LN49" s="272" t="e">
        <f>#REF!</f>
        <v>#REF!</v>
      </c>
      <c r="LO49" s="272" t="e">
        <f>#REF!</f>
        <v>#REF!</v>
      </c>
      <c r="LP49" s="272" t="e">
        <f>#REF!</f>
        <v>#REF!</v>
      </c>
      <c r="LQ49" s="272" t="e">
        <f>#REF!</f>
        <v>#REF!</v>
      </c>
      <c r="LR49" s="272" t="e">
        <f>#REF!</f>
        <v>#REF!</v>
      </c>
      <c r="LS49" s="272" t="e">
        <f>#REF!</f>
        <v>#REF!</v>
      </c>
      <c r="LT49" s="272" t="e">
        <f>#REF!</f>
        <v>#REF!</v>
      </c>
      <c r="LU49" s="272" t="e">
        <f>#REF!</f>
        <v>#REF!</v>
      </c>
      <c r="LV49" s="272" t="e">
        <f>#REF!</f>
        <v>#REF!</v>
      </c>
      <c r="LW49" s="273">
        <f t="shared" si="1359"/>
        <v>43.265963356973991</v>
      </c>
      <c r="LX49" s="273">
        <f t="shared" si="1359"/>
        <v>40.006065620952647</v>
      </c>
      <c r="LY49" s="273">
        <f t="shared" si="1359"/>
        <v>53.277193638914881</v>
      </c>
      <c r="LZ49" s="273">
        <f t="shared" si="1359"/>
        <v>33.583963468309861</v>
      </c>
      <c r="MA49" s="273">
        <f t="shared" si="1359"/>
        <v>47.840799163852708</v>
      </c>
      <c r="MB49" s="273">
        <f t="shared" si="1359"/>
        <v>53.898932584269666</v>
      </c>
      <c r="MC49" s="273">
        <f t="shared" si="1359"/>
        <v>45.301547425474254</v>
      </c>
      <c r="MD49" s="273">
        <f t="shared" si="1359"/>
        <v>51.637844827586207</v>
      </c>
      <c r="ME49" s="273">
        <f t="shared" si="1359"/>
        <v>49.989050830728736</v>
      </c>
      <c r="MF49" s="273">
        <f t="shared" si="1359"/>
        <v>45.174164524421592</v>
      </c>
      <c r="MG49" s="273">
        <f t="shared" si="1359"/>
        <v>36.597701190905809</v>
      </c>
      <c r="MH49" s="273">
        <f t="shared" si="1359"/>
        <v>54.386269413629158</v>
      </c>
      <c r="MI49" s="273">
        <f t="shared" si="1360"/>
        <v>42.018864423210076</v>
      </c>
      <c r="MJ49" s="273">
        <f t="shared" si="1360"/>
        <v>43.604213402358354</v>
      </c>
      <c r="MK49" s="273">
        <f t="shared" si="1360"/>
        <v>39.503350240256268</v>
      </c>
      <c r="ML49" s="273">
        <f t="shared" si="1360"/>
        <v>22.783460814138781</v>
      </c>
      <c r="MM49" s="273">
        <f t="shared" si="1360"/>
        <v>34.856215875200732</v>
      </c>
      <c r="MN49" s="273">
        <f t="shared" si="1360"/>
        <v>45.976438554852322</v>
      </c>
      <c r="MO49" s="273">
        <f t="shared" si="1360"/>
        <v>35.633894047619052</v>
      </c>
      <c r="MP49" s="273">
        <f t="shared" si="1360"/>
        <v>53.032216095380029</v>
      </c>
      <c r="MQ49" s="273">
        <f t="shared" si="1360"/>
        <v>48.064350861556747</v>
      </c>
      <c r="MR49" s="273">
        <f t="shared" si="1360"/>
        <v>51.250562686567164</v>
      </c>
      <c r="MS49" s="273">
        <f t="shared" si="1360"/>
        <v>43.035081794987242</v>
      </c>
      <c r="MT49" s="273">
        <f t="shared" si="1360"/>
        <v>49.323001406469757</v>
      </c>
      <c r="MU49" s="715">
        <f t="shared" si="1361"/>
        <v>38.964457127687808</v>
      </c>
      <c r="MV49" s="715">
        <f t="shared" si="1361"/>
        <v>43.737467916366263</v>
      </c>
      <c r="MW49" s="715">
        <f t="shared" si="1361"/>
        <v>40.744468056123146</v>
      </c>
      <c r="MX49" s="715">
        <f t="shared" si="1361"/>
        <v>21.219337893103937</v>
      </c>
      <c r="MY49" s="715">
        <f t="shared" si="1361"/>
        <v>45.399168904593637</v>
      </c>
      <c r="MZ49" s="715">
        <f t="shared" si="1361"/>
        <v>43.972748387096772</v>
      </c>
      <c r="NA49" s="715">
        <f t="shared" si="1361"/>
        <v>35.060459327978279</v>
      </c>
      <c r="NB49" s="715">
        <f t="shared" si="1361"/>
        <v>48.212014978098061</v>
      </c>
      <c r="NC49" s="715">
        <f t="shared" si="1361"/>
        <v>42.034075180482951</v>
      </c>
      <c r="ND49" s="715">
        <f t="shared" si="1361"/>
        <v>35.599426879810537</v>
      </c>
      <c r="NE49" s="715">
        <f t="shared" si="1361"/>
        <v>45.06989707885576</v>
      </c>
      <c r="NF49" s="715">
        <f t="shared" si="1361"/>
        <v>40.03689608269859</v>
      </c>
      <c r="NG49" s="818">
        <f t="shared" si="1362"/>
        <v>40.541857843787298</v>
      </c>
      <c r="NH49" s="818">
        <f t="shared" si="1362"/>
        <v>43.823615209988652</v>
      </c>
      <c r="NI49" s="818">
        <f t="shared" si="1362"/>
        <v>43.903600707755821</v>
      </c>
      <c r="NJ49" s="818">
        <f t="shared" si="1362"/>
        <v>44.910589930031549</v>
      </c>
      <c r="NK49" s="818">
        <f t="shared" si="1362"/>
        <v>44.112177006260673</v>
      </c>
      <c r="NL49" s="818">
        <f t="shared" si="1362"/>
        <v>52.117015316682767</v>
      </c>
      <c r="NM49" s="818">
        <f t="shared" si="1362"/>
        <v>47.566619206741244</v>
      </c>
      <c r="NN49" s="818">
        <f t="shared" si="1362"/>
        <v>48.938092218258681</v>
      </c>
      <c r="NO49" s="818">
        <f t="shared" si="1362"/>
        <v>39.081278903796743</v>
      </c>
      <c r="NP49" s="818">
        <f t="shared" si="1362"/>
        <v>46.85709027996225</v>
      </c>
      <c r="NQ49" s="818">
        <f t="shared" si="1362"/>
        <v>53.811207128446533</v>
      </c>
      <c r="NR49" s="818">
        <f t="shared" si="1362"/>
        <v>53.860165542611888</v>
      </c>
      <c r="NS49" s="871">
        <f t="shared" si="1363"/>
        <v>47.354446773469078</v>
      </c>
      <c r="NT49" s="871">
        <f t="shared" si="1363"/>
        <v>44.764912354508489</v>
      </c>
      <c r="NU49" s="871">
        <f t="shared" si="1363"/>
        <v>43.649801067442986</v>
      </c>
      <c r="NV49" s="871">
        <f t="shared" si="1363"/>
        <v>46.795800081710475</v>
      </c>
      <c r="NW49" s="871">
        <f t="shared" si="1363"/>
        <v>52.599493482923613</v>
      </c>
      <c r="NX49" s="871">
        <f t="shared" si="1363"/>
        <v>52.290948290104076</v>
      </c>
      <c r="NY49" s="871">
        <f t="shared" si="1363"/>
        <v>42.092769385699903</v>
      </c>
      <c r="NZ49" s="871">
        <f t="shared" si="1363"/>
        <v>56.78474939246658</v>
      </c>
      <c r="OA49" s="871">
        <f t="shared" si="1363"/>
        <v>56.512062773014073</v>
      </c>
      <c r="OB49" s="871">
        <f t="shared" si="1363"/>
        <v>64.85097790585975</v>
      </c>
      <c r="OC49" s="871">
        <f t="shared" si="1363"/>
        <v>64.217366197183097</v>
      </c>
      <c r="OD49" s="871">
        <f t="shared" si="1363"/>
        <v>64.477084245076583</v>
      </c>
      <c r="OE49" s="1058">
        <f t="shared" si="1364"/>
        <v>65.554007476635519</v>
      </c>
      <c r="OF49" s="1058">
        <f t="shared" si="1364"/>
        <v>59.200106259339186</v>
      </c>
      <c r="OG49" s="1058">
        <f t="shared" si="1364"/>
        <v>69.808054418985279</v>
      </c>
      <c r="OH49" s="1058">
        <f t="shared" si="1364"/>
        <v>62.186054227613276</v>
      </c>
      <c r="OI49" s="1058">
        <f t="shared" si="1364"/>
        <v>70.712440464074902</v>
      </c>
      <c r="OJ49" s="1058">
        <f t="shared" si="1364"/>
        <v>75.337243337702063</v>
      </c>
      <c r="OK49" s="1058">
        <f t="shared" si="1364"/>
        <v>56.537362310211371</v>
      </c>
      <c r="OL49" s="1058">
        <f t="shared" si="1364"/>
        <v>60.672750039625932</v>
      </c>
      <c r="OM49" s="1058">
        <f t="shared" si="1364"/>
        <v>64.759733732734233</v>
      </c>
      <c r="ON49" s="1058">
        <f t="shared" si="1364"/>
        <v>57.063871234690495</v>
      </c>
      <c r="OO49" s="1058">
        <f t="shared" si="1364"/>
        <v>72.735463387777571</v>
      </c>
      <c r="OP49" s="1058">
        <f t="shared" si="1364"/>
        <v>56.125583294806589</v>
      </c>
      <c r="OQ49" s="1080">
        <f t="shared" si="1365"/>
        <v>63.056378488767876</v>
      </c>
      <c r="OR49" s="1080">
        <f t="shared" si="1365"/>
        <v>64.747800166527895</v>
      </c>
      <c r="OS49" s="1080">
        <f t="shared" si="1365"/>
        <v>81.687146012812022</v>
      </c>
      <c r="OT49" s="1080">
        <f t="shared" si="1365"/>
        <v>55.822275124303147</v>
      </c>
      <c r="OU49" s="1080">
        <f t="shared" si="1365"/>
        <v>66.882562737642587</v>
      </c>
      <c r="OV49" s="1080">
        <f t="shared" si="1365"/>
        <v>75.566786595394731</v>
      </c>
      <c r="OW49" s="1080">
        <f t="shared" si="1365"/>
        <v>51.792566457898403</v>
      </c>
      <c r="OX49" s="1080">
        <f t="shared" si="1365"/>
        <v>62.620955803639703</v>
      </c>
      <c r="OY49" s="1080">
        <f t="shared" si="1365"/>
        <v>58.121888836552046</v>
      </c>
      <c r="OZ49" s="1080">
        <f t="shared" si="1365"/>
        <v>69.382695338148395</v>
      </c>
      <c r="PA49" s="1080">
        <f t="shared" si="1365"/>
        <v>66.565158099275749</v>
      </c>
      <c r="PB49" s="1080">
        <f t="shared" si="1365"/>
        <v>64.764311314125095</v>
      </c>
      <c r="PC49" s="1138">
        <f t="shared" si="1366"/>
        <v>59.431000841042888</v>
      </c>
      <c r="PD49" s="1138">
        <f t="shared" si="1367"/>
        <v>64.27368107302533</v>
      </c>
      <c r="PE49" s="1138">
        <f t="shared" si="1367"/>
        <v>77.574066135946111</v>
      </c>
      <c r="PF49" s="1138">
        <f t="shared" si="1367"/>
        <v>62.748522299838797</v>
      </c>
      <c r="PG49" s="1138">
        <f t="shared" si="1367"/>
        <v>69.331465330976229</v>
      </c>
      <c r="PH49" s="1138">
        <f t="shared" si="1367"/>
        <v>0</v>
      </c>
      <c r="PI49" s="1138">
        <f t="shared" si="1367"/>
        <v>0</v>
      </c>
      <c r="PJ49" s="1138">
        <f t="shared" si="1367"/>
        <v>0</v>
      </c>
      <c r="PK49" s="1138">
        <f t="shared" si="1367"/>
        <v>0</v>
      </c>
      <c r="PL49" s="1138">
        <f t="shared" si="1367"/>
        <v>0</v>
      </c>
      <c r="PM49" s="1138">
        <f t="shared" si="1367"/>
        <v>0</v>
      </c>
      <c r="PN49" s="1138">
        <f t="shared" si="1367"/>
        <v>0</v>
      </c>
    </row>
    <row r="50" spans="1:430" s="1" customFormat="1" ht="15.75" thickBot="1" x14ac:dyDescent="0.3">
      <c r="A50" s="678"/>
      <c r="B50" s="51">
        <v>7.6</v>
      </c>
      <c r="C50" s="3"/>
      <c r="D50" s="3"/>
      <c r="E50" s="1192" t="s">
        <v>93</v>
      </c>
      <c r="F50" s="1192"/>
      <c r="G50" s="1193"/>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83">V48/V45</f>
        <v>0.36401053048971238</v>
      </c>
      <c r="W50" s="174">
        <f t="shared" si="1483"/>
        <v>0.38015061192897082</v>
      </c>
      <c r="X50" s="175">
        <f t="shared" si="1483"/>
        <v>0.33838657078358619</v>
      </c>
      <c r="Y50" s="174">
        <f t="shared" si="1483"/>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84">AJ48/AJ45</f>
        <v>0.34749772691299174</v>
      </c>
      <c r="AK50" s="174">
        <f t="shared" ref="AK50:AP50" si="1485">AK48/AK45</f>
        <v>0.38162622581033506</v>
      </c>
      <c r="AL50" s="175">
        <f t="shared" si="1485"/>
        <v>0.38120443324751174</v>
      </c>
      <c r="AM50" s="174">
        <f t="shared" si="1485"/>
        <v>0.41376357709130496</v>
      </c>
      <c r="AN50" s="175">
        <f t="shared" si="1485"/>
        <v>0.41007331280949383</v>
      </c>
      <c r="AO50" s="558">
        <f t="shared" si="1485"/>
        <v>0.1090027964615671</v>
      </c>
      <c r="AP50" s="566">
        <f t="shared" si="1485"/>
        <v>0.44854634205400062</v>
      </c>
      <c r="AQ50" s="558">
        <f t="shared" ref="AQ50:AW50" si="1486">AQ48/AQ45</f>
        <v>0.44414391013359522</v>
      </c>
      <c r="AR50" s="566">
        <f t="shared" si="1486"/>
        <v>0.39290583624576592</v>
      </c>
      <c r="AS50" s="558">
        <f t="shared" si="1486"/>
        <v>0.40433458044897463</v>
      </c>
      <c r="AT50" s="566">
        <f t="shared" si="1486"/>
        <v>0.39696153846555315</v>
      </c>
      <c r="AU50" s="558">
        <f t="shared" si="1486"/>
        <v>0.43682233655593361</v>
      </c>
      <c r="AV50" s="132">
        <f t="shared" si="1486"/>
        <v>0.33242937951128659</v>
      </c>
      <c r="AW50" s="146">
        <f t="shared" si="1486"/>
        <v>0.33242937951128659</v>
      </c>
      <c r="AX50" s="352">
        <f t="shared" ref="AX50:BC50" si="1487">AX48/AX45</f>
        <v>0.37469381055344114</v>
      </c>
      <c r="AY50" s="174">
        <f t="shared" si="1487"/>
        <v>0.36404995239386395</v>
      </c>
      <c r="AZ50" s="175">
        <f t="shared" si="1487"/>
        <v>0.39818682100942093</v>
      </c>
      <c r="BA50" s="174">
        <f t="shared" si="1487"/>
        <v>0.29480296428057762</v>
      </c>
      <c r="BB50" s="175">
        <f t="shared" si="1487"/>
        <v>0.34871368400754271</v>
      </c>
      <c r="BC50" s="558">
        <f t="shared" si="1487"/>
        <v>0.37168217445385709</v>
      </c>
      <c r="BD50" s="566">
        <f t="shared" ref="BD50:BK50" si="1488">BD48/BD45</f>
        <v>0.12839379839573162</v>
      </c>
      <c r="BE50" s="558">
        <f t="shared" si="1488"/>
        <v>0.37939499744213473</v>
      </c>
      <c r="BF50" s="566">
        <f t="shared" si="1488"/>
        <v>0.35122615916502953</v>
      </c>
      <c r="BG50" s="558">
        <f t="shared" si="1488"/>
        <v>0.42969549911936383</v>
      </c>
      <c r="BH50" s="566">
        <f t="shared" si="1488"/>
        <v>0.23592673769166653</v>
      </c>
      <c r="BI50" s="558">
        <f t="shared" si="1488"/>
        <v>0.29479459350006015</v>
      </c>
      <c r="BJ50" s="132">
        <f t="shared" si="1488"/>
        <v>0.30253884530149555</v>
      </c>
      <c r="BK50" s="146">
        <f t="shared" si="1488"/>
        <v>0.3025388453014955</v>
      </c>
      <c r="BL50" s="352">
        <f t="shared" ref="BL50:BM50" si="1489">BL48/BL45</f>
        <v>0.35177165543275707</v>
      </c>
      <c r="BM50" s="174">
        <f t="shared" si="1489"/>
        <v>0.36024328327478439</v>
      </c>
      <c r="BN50" s="175">
        <f t="shared" ref="BN50:BO50" si="1490">BN48/BN45</f>
        <v>0.35550300397847495</v>
      </c>
      <c r="BO50" s="174">
        <f t="shared" si="1490"/>
        <v>0.36231537435325778</v>
      </c>
      <c r="BP50" s="175">
        <f t="shared" ref="BP50:BQ50" si="1491">BP48/BP45</f>
        <v>0.37249069799926604</v>
      </c>
      <c r="BQ50" s="558">
        <f t="shared" si="1491"/>
        <v>0.34116868374782694</v>
      </c>
      <c r="BR50" s="566">
        <f t="shared" ref="BR50" si="1492">BR48/BR45</f>
        <v>0.1115973131895532</v>
      </c>
      <c r="BS50" s="558">
        <f t="shared" ref="BS50:BT50" si="1493">BS48/BS45</f>
        <v>0.38171752824395239</v>
      </c>
      <c r="BT50" s="566">
        <f t="shared" si="1493"/>
        <v>0.389465395389967</v>
      </c>
      <c r="BU50" s="566">
        <f t="shared" ref="BU50:BV50" si="1494">BU48/BU45</f>
        <v>0.34060676046681465</v>
      </c>
      <c r="BV50" s="566">
        <f t="shared" si="1494"/>
        <v>0.31898494172056546</v>
      </c>
      <c r="BW50" s="566">
        <f t="shared" ref="BW50" si="1495">BW48/BW45</f>
        <v>0.12629253376281391</v>
      </c>
      <c r="BX50" s="132">
        <f>BX48/BX45</f>
        <v>0.26868603832173082</v>
      </c>
      <c r="BY50" s="146">
        <f t="shared" si="1185"/>
        <v>0.31767976429666944</v>
      </c>
      <c r="BZ50" s="566">
        <f t="shared" ref="BZ50:CA50" si="1496">BZ48/BZ45</f>
        <v>0.35798199124050728</v>
      </c>
      <c r="CA50" s="174">
        <f t="shared" si="1496"/>
        <v>0.35009439447202656</v>
      </c>
      <c r="CB50" s="175">
        <f t="shared" ref="CB50:CC50" si="1497">CB48/CB45</f>
        <v>0.33994013462214884</v>
      </c>
      <c r="CC50" s="174">
        <f t="shared" si="1497"/>
        <v>0.32448055977057194</v>
      </c>
      <c r="CD50" s="175">
        <f t="shared" ref="CD50:CE50" si="1498">CD48/CD45</f>
        <v>0.33404561903349567</v>
      </c>
      <c r="CE50" s="558">
        <f t="shared" si="1498"/>
        <v>0.36945939073145784</v>
      </c>
      <c r="CF50" s="566">
        <f t="shared" ref="CF50:CG50" si="1499">CF48/CF45</f>
        <v>0.11228386714602694</v>
      </c>
      <c r="CG50" s="558">
        <f t="shared" si="1499"/>
        <v>0.36966738495900592</v>
      </c>
      <c r="CH50" s="566">
        <f t="shared" ref="CH50:CI50" si="1500">CH48/CH45</f>
        <v>0.30322151536271108</v>
      </c>
      <c r="CI50" s="566">
        <f t="shared" si="1500"/>
        <v>0.42644228818244767</v>
      </c>
      <c r="CJ50" s="566">
        <f t="shared" ref="CJ50:CK50" si="1501">CJ48/CJ45</f>
        <v>0.31651519886082274</v>
      </c>
      <c r="CK50" s="566">
        <f t="shared" si="1501"/>
        <v>0.3411468348179717</v>
      </c>
      <c r="CL50" s="132">
        <f>CL48/CL45</f>
        <v>0.29457684058561423</v>
      </c>
      <c r="CM50" s="146">
        <f t="shared" si="1186"/>
        <v>0.32877326493326614</v>
      </c>
      <c r="CN50" s="566">
        <f t="shared" ref="CN50:CO50" si="1502">CN48/CN45</f>
        <v>0.32412800767051542</v>
      </c>
      <c r="CO50" s="174">
        <f t="shared" si="1502"/>
        <v>0.33740128350247461</v>
      </c>
      <c r="CP50" s="175">
        <f t="shared" ref="CP50:CQ50" si="1503">CP48/CP45</f>
        <v>0.28345304343562916</v>
      </c>
      <c r="CQ50" s="174">
        <f t="shared" si="1503"/>
        <v>0.35148824297009063</v>
      </c>
      <c r="CR50" s="175">
        <f t="shared" ref="CR50:CS50" si="1504">CR48/CR45</f>
        <v>0.36962616301237411</v>
      </c>
      <c r="CS50" s="558">
        <f t="shared" si="1504"/>
        <v>0.37110329917386081</v>
      </c>
      <c r="CT50" s="566">
        <f t="shared" ref="CT50:CU50" si="1505">CT48/CT45</f>
        <v>0.38662676365100973</v>
      </c>
      <c r="CU50" s="558">
        <f t="shared" si="1505"/>
        <v>0.13634480257515244</v>
      </c>
      <c r="CV50" s="566">
        <f t="shared" ref="CV50:CW50" si="1506">CV48/CV45</f>
        <v>0.36945163960405486</v>
      </c>
      <c r="CW50" s="988">
        <f t="shared" si="1506"/>
        <v>0.44661576326373004</v>
      </c>
      <c r="CX50" s="566">
        <f t="shared" ref="CX50:CY50" si="1507">CX48/CX45</f>
        <v>0.45915847110167618</v>
      </c>
      <c r="CY50" s="174">
        <f t="shared" si="1507"/>
        <v>0.36436812749682207</v>
      </c>
      <c r="CZ50" s="132">
        <f>CZ48/CZ45</f>
        <v>0.31567030890447245</v>
      </c>
      <c r="DA50" s="146">
        <f>SUM(CN50:CY50)/$CZ$4</f>
        <v>0.34998046728811577</v>
      </c>
      <c r="DB50" s="566">
        <f t="shared" ref="DB50:DC50" si="1508">DB48/DB45</f>
        <v>0.47119438662790852</v>
      </c>
      <c r="DC50" s="174">
        <f t="shared" si="1508"/>
        <v>0.4684231372986411</v>
      </c>
      <c r="DD50" s="175">
        <f t="shared" ref="DD50:DE50" si="1509">DD48/DD45</f>
        <v>0.46324894477075407</v>
      </c>
      <c r="DE50" s="174">
        <f t="shared" si="1509"/>
        <v>0.46518658128774593</v>
      </c>
      <c r="DF50" s="175">
        <f t="shared" ref="DF50:DG50" si="1510">DF48/DF45</f>
        <v>0.45633835992194505</v>
      </c>
      <c r="DG50" s="558">
        <f t="shared" si="1510"/>
        <v>0.46416356998997155</v>
      </c>
      <c r="DH50" s="566">
        <f t="shared" ref="DH50:DI50" si="1511">DH48/DH45</f>
        <v>0.12932753237968911</v>
      </c>
      <c r="DI50" s="558">
        <f t="shared" si="1511"/>
        <v>0.48226899940847823</v>
      </c>
      <c r="DJ50" s="566">
        <f t="shared" ref="DJ50:DK50" si="1512">DJ48/DJ45</f>
        <v>0.49138708418786076</v>
      </c>
      <c r="DK50" s="558">
        <f t="shared" si="1512"/>
        <v>0.4526704246890752</v>
      </c>
      <c r="DL50" s="566">
        <f t="shared" ref="DL50:DM50" si="1513">DL48/DL45</f>
        <v>0.40620683734747492</v>
      </c>
      <c r="DM50" s="558">
        <f t="shared" si="1513"/>
        <v>0.43263746758119676</v>
      </c>
      <c r="DN50" s="132">
        <f>DN48/DN45</f>
        <v>0.37477632950481815</v>
      </c>
      <c r="DO50" s="146">
        <f>SUM(DB50:DM50)/$DN$4</f>
        <v>0.43192111045756176</v>
      </c>
      <c r="DP50" s="566">
        <f t="shared" ref="DP50:DQ50" si="1514">DP48/DP45</f>
        <v>0.46721604631737595</v>
      </c>
      <c r="DQ50" s="174">
        <f t="shared" si="1514"/>
        <v>0.48319851946419506</v>
      </c>
      <c r="DR50" s="175">
        <f t="shared" ref="DR50:DS50" si="1515">DR48/DR45</f>
        <v>0.46654206543665161</v>
      </c>
      <c r="DS50" s="174">
        <f t="shared" si="1515"/>
        <v>0.45790056624113634</v>
      </c>
      <c r="DT50" s="175">
        <f t="shared" ref="DT50:DU50" si="1516">DT48/DT45</f>
        <v>0.45196669630853525</v>
      </c>
      <c r="DU50" s="558">
        <f t="shared" si="1516"/>
        <v>0.47175424878947969</v>
      </c>
      <c r="DV50" s="566">
        <f t="shared" ref="DV50:DW50" si="1517">DV48/DV45</f>
        <v>0.40447416767715577</v>
      </c>
      <c r="DW50" s="558">
        <f t="shared" si="1517"/>
        <v>0.49925627623496749</v>
      </c>
      <c r="DX50" s="566">
        <f t="shared" ref="DX50:DY50" si="1518">DX48/DX45</f>
        <v>0.47792379751839209</v>
      </c>
      <c r="DY50" s="558">
        <f t="shared" si="1518"/>
        <v>0.19316887180429651</v>
      </c>
      <c r="DZ50" s="566">
        <f t="shared" ref="DZ50:EA50" si="1519">DZ48/DZ45</f>
        <v>0.38147960960659749</v>
      </c>
      <c r="EA50" s="558">
        <f t="shared" si="1519"/>
        <v>0.46519610879193535</v>
      </c>
      <c r="EB50" s="132">
        <f>EB48/EB45</f>
        <v>0.40381438073700254</v>
      </c>
      <c r="EC50" s="146">
        <f>SUM(DP50:EA50)/$EB$4</f>
        <v>0.43500641451589322</v>
      </c>
      <c r="ED50" s="566">
        <f t="shared" ref="ED50" si="1520">ED48/ED45</f>
        <v>0.45855246863060278</v>
      </c>
      <c r="EE50" s="174">
        <f t="shared" ref="EE50:EF50" si="1521">EE48/EE45</f>
        <v>0.45628312197785487</v>
      </c>
      <c r="EF50" s="175">
        <f t="shared" si="1521"/>
        <v>0.45414464942188876</v>
      </c>
      <c r="EG50" s="174">
        <f t="shared" ref="EG50:EH50" si="1522">EG48/EG45</f>
        <v>0.40510481208895438</v>
      </c>
      <c r="EH50" s="175">
        <f t="shared" si="1522"/>
        <v>0.43529678756606272</v>
      </c>
      <c r="EI50" s="558"/>
      <c r="EJ50" s="566"/>
      <c r="EK50" s="558"/>
      <c r="EL50" s="566"/>
      <c r="EM50" s="558"/>
      <c r="EN50" s="566"/>
      <c r="EO50" s="558"/>
      <c r="EP50" s="132">
        <f>EP48/EP45</f>
        <v>0.44110262466403122</v>
      </c>
      <c r="EQ50" s="146">
        <f>SUM(ED50:EO50)/$EP$4</f>
        <v>0.44187636793707269</v>
      </c>
      <c r="ER50" s="602">
        <f t="shared" si="1187"/>
        <v>-6.2128526002492468E-2</v>
      </c>
      <c r="ES50" s="416">
        <f t="shared" si="1188"/>
        <v>-0.14222836334867028</v>
      </c>
      <c r="ET50" s="602">
        <f t="shared" si="1189"/>
        <v>-1.0643858159577191E-2</v>
      </c>
      <c r="EU50" s="416">
        <f t="shared" si="1190"/>
        <v>-2.8406816071649781E-2</v>
      </c>
      <c r="EV50" s="602">
        <f t="shared" si="1191"/>
        <v>3.4136868615556981E-2</v>
      </c>
      <c r="EW50" s="416">
        <f t="shared" si="1192"/>
        <v>9.3769737891970559E-2</v>
      </c>
      <c r="EX50" s="602">
        <f t="shared" si="1193"/>
        <v>-0.10338385672884332</v>
      </c>
      <c r="EY50" s="416">
        <f t="shared" si="1194"/>
        <v>-0.25963656071479396</v>
      </c>
      <c r="EZ50" s="602">
        <f t="shared" si="1195"/>
        <v>5.3910719726965095E-2</v>
      </c>
      <c r="FA50" s="416">
        <f t="shared" si="1196"/>
        <v>0.18287034480309963</v>
      </c>
      <c r="FB50" s="602">
        <f t="shared" si="1197"/>
        <v>2.2968490446314382E-2</v>
      </c>
      <c r="FC50" s="416">
        <f t="shared" si="1198"/>
        <v>6.5866329598403633E-2</v>
      </c>
      <c r="FD50" s="602">
        <f t="shared" si="1199"/>
        <v>-0.24328837605812548</v>
      </c>
      <c r="FE50" s="416">
        <f t="shared" si="1200"/>
        <v>-0.6545602473823473</v>
      </c>
      <c r="FF50" s="602">
        <f t="shared" si="1201"/>
        <v>0.25100119904640311</v>
      </c>
      <c r="FG50" s="416">
        <f t="shared" si="1202"/>
        <v>1.9549324202776099</v>
      </c>
      <c r="FH50" s="602">
        <f t="shared" si="1203"/>
        <v>-2.8168838277105201E-2</v>
      </c>
      <c r="FI50" s="416">
        <f t="shared" si="1204"/>
        <v>-7.4246730892653656E-2</v>
      </c>
      <c r="FJ50" s="602">
        <f t="shared" si="1205"/>
        <v>7.8469339954334305E-2</v>
      </c>
      <c r="FK50" s="101">
        <f t="shared" si="1206"/>
        <v>0.22341542025479988</v>
      </c>
      <c r="FL50" s="602">
        <f t="shared" si="1207"/>
        <v>-0.19376876142769731</v>
      </c>
      <c r="FM50" s="416">
        <f t="shared" si="1208"/>
        <v>-0.45094435902823099</v>
      </c>
      <c r="FN50" s="602">
        <f t="shared" si="1209"/>
        <v>5.8867855808393627E-2</v>
      </c>
      <c r="FO50" s="416">
        <f t="shared" si="1210"/>
        <v>0.24951752558596488</v>
      </c>
      <c r="FP50" s="602">
        <f t="shared" si="1211"/>
        <v>5.6977061932696915E-2</v>
      </c>
      <c r="FQ50" s="416">
        <f t="shared" si="1212"/>
        <v>0.19327716039909426</v>
      </c>
      <c r="FR50" s="366">
        <f t="shared" si="1213"/>
        <v>8.4716278420273183E-3</v>
      </c>
      <c r="FS50" s="371">
        <f t="shared" si="1214"/>
        <v>2.4082747177584105E-2</v>
      </c>
      <c r="FT50" s="366">
        <f t="shared" si="1215"/>
        <v>-4.7402792963094353E-3</v>
      </c>
      <c r="FU50" s="371">
        <f t="shared" si="1216"/>
        <v>-1.3158550114295042E-2</v>
      </c>
      <c r="FV50" s="366">
        <f t="shared" si="1217"/>
        <v>6.8123703747828279E-3</v>
      </c>
      <c r="FW50" s="371">
        <f t="shared" si="1218"/>
        <v>1.9162623940008408E-2</v>
      </c>
      <c r="FX50" s="366">
        <f t="shared" si="1219"/>
        <v>1.0175323646008261E-2</v>
      </c>
      <c r="FY50" s="371">
        <f t="shared" si="1220"/>
        <v>2.8084161938122205E-2</v>
      </c>
      <c r="FZ50" s="366">
        <f t="shared" si="1221"/>
        <v>-3.1322014251439101E-2</v>
      </c>
      <c r="GA50" s="371">
        <f t="shared" si="1222"/>
        <v>-8.4088044130167294E-2</v>
      </c>
      <c r="GB50" s="366">
        <f t="shared" si="1223"/>
        <v>-0.22957137055827376</v>
      </c>
      <c r="GC50" s="371">
        <f t="shared" si="1224"/>
        <v>-0.67289696122273712</v>
      </c>
      <c r="GD50" s="366">
        <f t="shared" si="1225"/>
        <v>0.2701202150543992</v>
      </c>
      <c r="GE50" s="371">
        <f t="shared" si="1226"/>
        <v>2.4204903087190597</v>
      </c>
      <c r="GF50" s="366">
        <f t="shared" si="1227"/>
        <v>7.7478671460146087E-3</v>
      </c>
      <c r="GG50" s="371">
        <f t="shared" si="1228"/>
        <v>2.0297383726803904E-2</v>
      </c>
      <c r="GH50" s="366">
        <f t="shared" si="1229"/>
        <v>-4.8858634923152344E-2</v>
      </c>
      <c r="GI50" s="371">
        <f t="shared" si="1230"/>
        <v>-0.12545051627560078</v>
      </c>
      <c r="GJ50" s="366">
        <f t="shared" si="1231"/>
        <v>-2.1621818746249188E-2</v>
      </c>
      <c r="GK50" s="371">
        <f t="shared" si="1232"/>
        <v>-6.3480298267173718E-2</v>
      </c>
      <c r="GL50" s="366">
        <f t="shared" si="1233"/>
        <v>-0.19269240795775155</v>
      </c>
      <c r="GM50" s="371">
        <f t="shared" si="1234"/>
        <v>-0.60407995097948031</v>
      </c>
      <c r="GN50" s="366">
        <f t="shared" si="1235"/>
        <v>0.23168945747769337</v>
      </c>
      <c r="GO50" s="371">
        <f t="shared" si="1236"/>
        <v>1.8345459590890951</v>
      </c>
      <c r="GP50" s="366">
        <f t="shared" si="1237"/>
        <v>-7.8875967684807202E-3</v>
      </c>
      <c r="GQ50" s="371">
        <f t="shared" si="1238"/>
        <v>-2.2033501576847487E-2</v>
      </c>
      <c r="GR50" s="366">
        <f t="shared" si="1239"/>
        <v>-1.0154259849877723E-2</v>
      </c>
      <c r="GS50" s="371">
        <f t="shared" si="1240"/>
        <v>-2.9004348570594078E-2</v>
      </c>
      <c r="GT50" s="366">
        <f t="shared" si="1241"/>
        <v>-1.5459574851576896E-2</v>
      </c>
      <c r="GU50" s="371">
        <f t="shared" si="1242"/>
        <v>-4.5477345205974469E-2</v>
      </c>
      <c r="GV50" s="366">
        <f t="shared" si="1243"/>
        <v>9.5650592629237252E-3</v>
      </c>
      <c r="GW50" s="371">
        <f t="shared" si="1244"/>
        <v>2.9478065711199528E-2</v>
      </c>
      <c r="GX50" s="366">
        <f t="shared" si="1245"/>
        <v>3.5413771697962171E-2</v>
      </c>
      <c r="GY50" s="371">
        <f t="shared" si="1246"/>
        <v>0.10601477666561206</v>
      </c>
      <c r="GZ50" s="366">
        <f t="shared" si="1247"/>
        <v>-0.25717552358543089</v>
      </c>
      <c r="HA50" s="371">
        <f t="shared" si="1248"/>
        <v>-0.69608603824164084</v>
      </c>
      <c r="HB50" s="366">
        <f t="shared" si="1249"/>
        <v>0.25738351781297897</v>
      </c>
      <c r="HC50" s="371">
        <f t="shared" si="1250"/>
        <v>2.2922573327319378</v>
      </c>
      <c r="HD50" s="366">
        <f t="shared" si="1251"/>
        <v>-6.6445869596294838E-2</v>
      </c>
      <c r="HE50" s="371">
        <f t="shared" si="1252"/>
        <v>-0.17974501484263569</v>
      </c>
      <c r="HF50" s="366">
        <f t="shared" si="1253"/>
        <v>0.12322077281973659</v>
      </c>
      <c r="HG50" s="371">
        <f t="shared" si="1254"/>
        <v>0.40637212920838062</v>
      </c>
      <c r="HH50" s="366">
        <f t="shared" si="1255"/>
        <v>-0.10992708932162493</v>
      </c>
      <c r="HI50" s="371">
        <f t="shared" si="1256"/>
        <v>-0.2577771772826481</v>
      </c>
      <c r="HJ50" s="366">
        <f t="shared" si="1257"/>
        <v>2.4631635957148956E-2</v>
      </c>
      <c r="HK50" s="371">
        <f t="shared" si="1258"/>
        <v>7.78213370030926E-2</v>
      </c>
      <c r="HL50" s="366">
        <f t="shared" si="1259"/>
        <v>-1.7018827147456284E-2</v>
      </c>
      <c r="HM50" s="371">
        <f t="shared" si="1260"/>
        <v>-4.9887102591871173E-2</v>
      </c>
      <c r="HN50" s="366">
        <f t="shared" si="1261"/>
        <v>1.3273275831959197E-2</v>
      </c>
      <c r="HO50" s="371">
        <f t="shared" si="1262"/>
        <v>4.0950721683551114E-2</v>
      </c>
      <c r="HP50" s="366">
        <f t="shared" si="1263"/>
        <v>-5.3948240066845454E-2</v>
      </c>
      <c r="HQ50" s="371">
        <f t="shared" si="1264"/>
        <v>-0.15989340498892851</v>
      </c>
      <c r="HR50" s="366">
        <f t="shared" si="1265"/>
        <v>6.8035199534461466E-2</v>
      </c>
      <c r="HS50" s="371">
        <f t="shared" si="1266"/>
        <v>0.24002282250997223</v>
      </c>
      <c r="HT50" s="366">
        <f t="shared" si="1267"/>
        <v>1.8137920042283484E-2</v>
      </c>
      <c r="HU50" s="371">
        <f t="shared" si="1268"/>
        <v>5.1603205526925419E-2</v>
      </c>
      <c r="HV50" s="366">
        <f t="shared" si="1269"/>
        <v>1.4771361614867029E-3</v>
      </c>
      <c r="HW50" s="371">
        <f t="shared" si="1270"/>
        <v>3.9962976360990235E-3</v>
      </c>
      <c r="HX50" s="366">
        <f t="shared" si="1271"/>
        <v>1.5523464477148918E-2</v>
      </c>
      <c r="HY50" s="371">
        <f t="shared" si="1272"/>
        <v>4.1830575237964192E-2</v>
      </c>
      <c r="HZ50" s="366">
        <f t="shared" si="1273"/>
        <v>-0.25028196107585732</v>
      </c>
      <c r="IA50" s="371">
        <f t="shared" si="1274"/>
        <v>-0.6473477384555183</v>
      </c>
      <c r="IB50" s="366">
        <f t="shared" si="1275"/>
        <v>0.23310683702890242</v>
      </c>
      <c r="IC50" s="371">
        <f t="shared" si="1276"/>
        <v>1.7096862705889748</v>
      </c>
      <c r="ID50" s="366">
        <f t="shared" si="1277"/>
        <v>7.7164123659675177E-2</v>
      </c>
      <c r="IE50" s="371">
        <f t="shared" si="1278"/>
        <v>0.20886122942199625</v>
      </c>
      <c r="IF50" s="366">
        <f t="shared" si="1279"/>
        <v>1.2542707837946143E-2</v>
      </c>
      <c r="IG50" s="371">
        <f t="shared" si="1280"/>
        <v>2.8083889709328458E-2</v>
      </c>
      <c r="IH50" s="366">
        <f t="shared" si="1281"/>
        <v>-9.479034360485411E-2</v>
      </c>
      <c r="II50" s="371">
        <f t="shared" si="1282"/>
        <v>-0.2064436345417304</v>
      </c>
      <c r="IJ50" s="366">
        <f t="shared" si="1283"/>
        <v>0.10682625913108645</v>
      </c>
      <c r="IK50" s="371">
        <f t="shared" si="1284"/>
        <v>0.29318222717495557</v>
      </c>
      <c r="IL50" s="366">
        <f t="shared" si="1285"/>
        <v>-2.7712493292674223E-3</v>
      </c>
      <c r="IM50" s="371">
        <f t="shared" si="1286"/>
        <v>-5.8813292516063332E-3</v>
      </c>
      <c r="IN50" s="366">
        <f t="shared" si="1287"/>
        <v>-5.1741925278870338E-3</v>
      </c>
      <c r="IO50" s="371">
        <f t="shared" si="1288"/>
        <v>-1.1169356317579014E-2</v>
      </c>
      <c r="IP50" s="366">
        <f t="shared" si="1289"/>
        <v>1.9376365169918586E-3</v>
      </c>
      <c r="IQ50" s="371">
        <f t="shared" si="1290"/>
        <v>4.1827111294354445E-3</v>
      </c>
      <c r="IR50" s="366">
        <f t="shared" si="1291"/>
        <v>-8.848221365800879E-3</v>
      </c>
      <c r="IS50" s="371">
        <f t="shared" si="1292"/>
        <v>-2.0485734898272025E-2</v>
      </c>
      <c r="IT50" s="366">
        <f t="shared" si="1293"/>
        <v>7.8252100680265002E-3</v>
      </c>
      <c r="IU50" s="371">
        <f t="shared" si="1294"/>
        <v>1.7147824411178084E-2</v>
      </c>
      <c r="IV50" s="366">
        <f t="shared" si="1295"/>
        <v>-0.33483603761028247</v>
      </c>
      <c r="IW50" s="371">
        <f t="shared" si="1296"/>
        <v>-0.72137509115055443</v>
      </c>
      <c r="IX50" s="366">
        <f t="shared" si="1297"/>
        <v>0.35294146702878915</v>
      </c>
      <c r="IY50" s="371">
        <f t="shared" si="1298"/>
        <v>2.7290512741911606</v>
      </c>
      <c r="IZ50" s="366">
        <f t="shared" si="1299"/>
        <v>9.1180847793825293E-3</v>
      </c>
      <c r="JA50" s="371">
        <f t="shared" si="1300"/>
        <v>1.8906636732956537E-2</v>
      </c>
      <c r="JB50" s="366">
        <f t="shared" si="1301"/>
        <v>-3.8716659498785555E-2</v>
      </c>
      <c r="JC50" s="371">
        <f t="shared" si="1302"/>
        <v>-7.8790551776049336E-2</v>
      </c>
      <c r="JD50" s="366">
        <f t="shared" si="1303"/>
        <v>-4.6463587341600276E-2</v>
      </c>
      <c r="JE50" s="371">
        <f t="shared" si="1304"/>
        <v>-0.1026433025164271</v>
      </c>
      <c r="JF50" s="366">
        <f t="shared" si="1305"/>
        <v>2.643063023372183E-2</v>
      </c>
      <c r="JG50" s="371">
        <f t="shared" si="1306"/>
        <v>6.5066926018068738E-2</v>
      </c>
      <c r="JH50" s="366">
        <f t="shared" si="1307"/>
        <v>3.45785787361792E-2</v>
      </c>
      <c r="JI50" s="371">
        <f t="shared" si="1308"/>
        <v>7.9925067353741261E-2</v>
      </c>
      <c r="JJ50" s="366">
        <f t="shared" si="1309"/>
        <v>1.5982473146819109E-2</v>
      </c>
      <c r="JK50" s="371">
        <f t="shared" si="1310"/>
        <v>3.4207885779595743E-2</v>
      </c>
      <c r="JL50" s="366">
        <f t="shared" si="1311"/>
        <v>-1.6656454027543455E-2</v>
      </c>
      <c r="JM50" s="371">
        <f t="shared" si="1312"/>
        <v>-3.447124392271176E-2</v>
      </c>
      <c r="JN50" s="366">
        <f t="shared" si="1313"/>
        <v>-8.6414991955152676E-3</v>
      </c>
      <c r="JO50" s="371">
        <f t="shared" si="1314"/>
        <v>-1.8522443817423864E-2</v>
      </c>
      <c r="JP50" s="366">
        <f t="shared" si="1315"/>
        <v>-5.933869932601088E-3</v>
      </c>
      <c r="JQ50" s="371">
        <f t="shared" si="1316"/>
        <v>-1.2958861311991117E-2</v>
      </c>
      <c r="JR50" s="366">
        <f t="shared" si="1317"/>
        <v>1.9787552480944437E-2</v>
      </c>
      <c r="JS50" s="371">
        <f t="shared" si="1318"/>
        <v>4.3780996791490265E-2</v>
      </c>
      <c r="JT50" s="366">
        <f t="shared" si="1319"/>
        <v>-6.728008111232392E-2</v>
      </c>
      <c r="JU50" s="371">
        <f t="shared" si="1320"/>
        <v>-0.14261679949881628</v>
      </c>
      <c r="JV50" s="366">
        <f t="shared" si="1321"/>
        <v>9.4782108557811717E-2</v>
      </c>
      <c r="JW50" s="371">
        <f t="shared" si="1322"/>
        <v>0.23433414574318412</v>
      </c>
      <c r="JX50" s="366">
        <f t="shared" si="1323"/>
        <v>-2.1332478716575398E-2</v>
      </c>
      <c r="JY50" s="371">
        <f t="shared" si="1324"/>
        <v>-4.2728513855548579E-2</v>
      </c>
      <c r="JZ50" s="366">
        <f t="shared" si="1325"/>
        <v>-0.28475492571409555</v>
      </c>
      <c r="KA50" s="371">
        <f t="shared" si="1326"/>
        <v>-0.59581658664556714</v>
      </c>
      <c r="KB50" s="366">
        <f t="shared" si="1327"/>
        <v>0.18831073780230098</v>
      </c>
      <c r="KC50" s="371">
        <f t="shared" si="1328"/>
        <v>0.97485032678082106</v>
      </c>
      <c r="KD50" s="366">
        <f t="shared" si="1329"/>
        <v>8.3716499185337856E-2</v>
      </c>
      <c r="KE50" s="371">
        <f t="shared" si="1330"/>
        <v>0.21945209410188624</v>
      </c>
      <c r="KF50" s="366">
        <f t="shared" si="1331"/>
        <v>-6.6436401613325646E-3</v>
      </c>
      <c r="KG50" s="1112">
        <f t="shared" si="1332"/>
        <v>-1.4281375178707726E-2</v>
      </c>
      <c r="KH50" s="366">
        <f t="shared" si="1333"/>
        <v>-2.2693466527479167E-3</v>
      </c>
      <c r="KI50" s="371">
        <f t="shared" si="1334"/>
        <v>-4.9489356354900354E-3</v>
      </c>
      <c r="KJ50" s="366">
        <f t="shared" si="1335"/>
        <v>-2.1384725559661089E-3</v>
      </c>
      <c r="KK50" s="371">
        <f t="shared" si="1336"/>
        <v>-4.6867228984855966E-3</v>
      </c>
      <c r="KL50" s="366">
        <f t="shared" si="1337"/>
        <v>-4.9039837332934377E-2</v>
      </c>
      <c r="KM50" s="371">
        <f t="shared" si="1338"/>
        <v>-0.10798285831476927</v>
      </c>
      <c r="KN50" s="366">
        <f t="shared" si="1339"/>
        <v>3.0191975477108335E-2</v>
      </c>
      <c r="KO50" s="371">
        <f t="shared" si="1340"/>
        <v>7.4528799896059178E-2</v>
      </c>
      <c r="KP50" s="366">
        <f t="shared" si="1341"/>
        <v>-0.43529678756606272</v>
      </c>
      <c r="KQ50" s="371">
        <f t="shared" si="1342"/>
        <v>-1</v>
      </c>
      <c r="KR50" s="366">
        <f t="shared" si="1343"/>
        <v>0</v>
      </c>
      <c r="KS50" s="371" t="e">
        <f t="shared" si="1344"/>
        <v>#DIV/0!</v>
      </c>
      <c r="KT50" s="366">
        <f t="shared" si="1345"/>
        <v>0</v>
      </c>
      <c r="KU50" s="371" t="e">
        <f t="shared" si="1346"/>
        <v>#DIV/0!</v>
      </c>
      <c r="KV50" s="366">
        <f t="shared" si="1347"/>
        <v>0</v>
      </c>
      <c r="KW50" s="371" t="e">
        <f t="shared" si="1348"/>
        <v>#DIV/0!</v>
      </c>
      <c r="KX50" s="366">
        <f t="shared" si="1349"/>
        <v>0</v>
      </c>
      <c r="KY50" s="371" t="e">
        <f t="shared" si="1350"/>
        <v>#DIV/0!</v>
      </c>
      <c r="KZ50" s="366">
        <f t="shared" si="1351"/>
        <v>0</v>
      </c>
      <c r="LA50" s="371" t="e">
        <f t="shared" si="1352"/>
        <v>#DIV/0!</v>
      </c>
      <c r="LB50" s="366">
        <f t="shared" si="1353"/>
        <v>0</v>
      </c>
      <c r="LC50" s="371" t="e">
        <f t="shared" si="1354"/>
        <v>#DIV/0!</v>
      </c>
      <c r="LD50" s="566">
        <f t="shared" si="1355"/>
        <v>0.45196669630853525</v>
      </c>
      <c r="LE50" s="964">
        <f t="shared" si="1356"/>
        <v>0.43529678756606272</v>
      </c>
      <c r="LF50" s="602">
        <f>(LE50-LD50)*100</f>
        <v>-1.6669908742472539</v>
      </c>
      <c r="LG50" s="101">
        <f>IF(ISERROR((LF50/LD50)/100),0,(LF50/LD50)/100)</f>
        <v>-3.6883046646190978E-2</v>
      </c>
      <c r="LH50" s="612"/>
      <c r="LI50" s="612"/>
      <c r="LJ50" s="612"/>
      <c r="LK50" s="1" t="str">
        <f t="shared" si="1358"/>
        <v>Service Center Costs % of Total Costs</v>
      </c>
      <c r="LL50" s="264" t="e">
        <f>#REF!</f>
        <v>#REF!</v>
      </c>
      <c r="LM50" s="264" t="e">
        <f>#REF!</f>
        <v>#REF!</v>
      </c>
      <c r="LN50" s="264" t="e">
        <f>#REF!</f>
        <v>#REF!</v>
      </c>
      <c r="LO50" s="264" t="e">
        <f>#REF!</f>
        <v>#REF!</v>
      </c>
      <c r="LP50" s="264" t="e">
        <f>#REF!</f>
        <v>#REF!</v>
      </c>
      <c r="LQ50" s="264" t="e">
        <f>#REF!</f>
        <v>#REF!</v>
      </c>
      <c r="LR50" s="264" t="e">
        <f>#REF!</f>
        <v>#REF!</v>
      </c>
      <c r="LS50" s="264" t="e">
        <f>#REF!</f>
        <v>#REF!</v>
      </c>
      <c r="LT50" s="264" t="e">
        <f>#REF!</f>
        <v>#REF!</v>
      </c>
      <c r="LU50" s="264" t="e">
        <f>#REF!</f>
        <v>#REF!</v>
      </c>
      <c r="LV50" s="264" t="e">
        <f>#REF!</f>
        <v>#REF!</v>
      </c>
      <c r="LW50" s="265">
        <f t="shared" si="1359"/>
        <v>0.34749772691299174</v>
      </c>
      <c r="LX50" s="265">
        <f t="shared" si="1359"/>
        <v>0.38162622581033506</v>
      </c>
      <c r="LY50" s="265">
        <f t="shared" si="1359"/>
        <v>0.38120443324751174</v>
      </c>
      <c r="LZ50" s="265">
        <f t="shared" si="1359"/>
        <v>0.41376357709130496</v>
      </c>
      <c r="MA50" s="265">
        <f t="shared" si="1359"/>
        <v>0.41007331280949383</v>
      </c>
      <c r="MB50" s="265">
        <f t="shared" si="1359"/>
        <v>0.1090027964615671</v>
      </c>
      <c r="MC50" s="265">
        <f t="shared" si="1359"/>
        <v>0.44854634205400062</v>
      </c>
      <c r="MD50" s="265">
        <f t="shared" si="1359"/>
        <v>0.44414391013359522</v>
      </c>
      <c r="ME50" s="265">
        <f t="shared" si="1359"/>
        <v>0.39290583624576592</v>
      </c>
      <c r="MF50" s="265">
        <f t="shared" si="1359"/>
        <v>0.40433458044897463</v>
      </c>
      <c r="MG50" s="265">
        <f t="shared" si="1359"/>
        <v>0.39696153846555315</v>
      </c>
      <c r="MH50" s="265">
        <f t="shared" si="1359"/>
        <v>0.43682233655593361</v>
      </c>
      <c r="MI50" s="265">
        <f t="shared" si="1360"/>
        <v>0.37469381055344114</v>
      </c>
      <c r="MJ50" s="265">
        <f t="shared" si="1360"/>
        <v>0.36404995239386395</v>
      </c>
      <c r="MK50" s="265">
        <f t="shared" si="1360"/>
        <v>0.39818682100942093</v>
      </c>
      <c r="ML50" s="265">
        <f t="shared" si="1360"/>
        <v>0.29480296428057762</v>
      </c>
      <c r="MM50" s="265">
        <f t="shared" si="1360"/>
        <v>0.34871368400754271</v>
      </c>
      <c r="MN50" s="265">
        <f t="shared" si="1360"/>
        <v>0.37168217445385709</v>
      </c>
      <c r="MO50" s="265">
        <f t="shared" si="1360"/>
        <v>0.12839379839573162</v>
      </c>
      <c r="MP50" s="265">
        <f t="shared" si="1360"/>
        <v>0.37939499744213473</v>
      </c>
      <c r="MQ50" s="265">
        <f t="shared" si="1360"/>
        <v>0.35122615916502953</v>
      </c>
      <c r="MR50" s="265">
        <f t="shared" si="1360"/>
        <v>0.42969549911936383</v>
      </c>
      <c r="MS50" s="265">
        <f t="shared" si="1360"/>
        <v>0.23592673769166653</v>
      </c>
      <c r="MT50" s="265">
        <f t="shared" si="1360"/>
        <v>0.29479459350006015</v>
      </c>
      <c r="MU50" s="711">
        <f t="shared" si="1361"/>
        <v>0.35177165543275707</v>
      </c>
      <c r="MV50" s="711">
        <f t="shared" si="1361"/>
        <v>0.36024328327478439</v>
      </c>
      <c r="MW50" s="711">
        <f t="shared" si="1361"/>
        <v>0.35550300397847495</v>
      </c>
      <c r="MX50" s="711">
        <f t="shared" si="1361"/>
        <v>0.36231537435325778</v>
      </c>
      <c r="MY50" s="711">
        <f t="shared" si="1361"/>
        <v>0.37249069799926604</v>
      </c>
      <c r="MZ50" s="711">
        <f t="shared" si="1361"/>
        <v>0.34116868374782694</v>
      </c>
      <c r="NA50" s="711">
        <f t="shared" si="1361"/>
        <v>0.1115973131895532</v>
      </c>
      <c r="NB50" s="711">
        <f t="shared" si="1361"/>
        <v>0.38171752824395239</v>
      </c>
      <c r="NC50" s="711">
        <f t="shared" si="1361"/>
        <v>0.389465395389967</v>
      </c>
      <c r="ND50" s="711">
        <f t="shared" si="1361"/>
        <v>0.34060676046681465</v>
      </c>
      <c r="NE50" s="711">
        <f t="shared" si="1361"/>
        <v>0.31898494172056546</v>
      </c>
      <c r="NF50" s="711">
        <f t="shared" si="1361"/>
        <v>0.12629253376281391</v>
      </c>
      <c r="NG50" s="814">
        <f t="shared" si="1362"/>
        <v>0.35798199124050728</v>
      </c>
      <c r="NH50" s="814">
        <f t="shared" si="1362"/>
        <v>0.35009439447202656</v>
      </c>
      <c r="NI50" s="814">
        <f t="shared" si="1362"/>
        <v>0.33994013462214884</v>
      </c>
      <c r="NJ50" s="814">
        <f t="shared" si="1362"/>
        <v>0.32448055977057194</v>
      </c>
      <c r="NK50" s="814">
        <f t="shared" si="1362"/>
        <v>0.33404561903349567</v>
      </c>
      <c r="NL50" s="814">
        <f t="shared" si="1362"/>
        <v>0.36945939073145784</v>
      </c>
      <c r="NM50" s="814">
        <f t="shared" si="1362"/>
        <v>0.11228386714602694</v>
      </c>
      <c r="NN50" s="814">
        <f t="shared" si="1362"/>
        <v>0.36966738495900592</v>
      </c>
      <c r="NO50" s="814">
        <f t="shared" si="1362"/>
        <v>0.30322151536271108</v>
      </c>
      <c r="NP50" s="814">
        <f t="shared" si="1362"/>
        <v>0.42644228818244767</v>
      </c>
      <c r="NQ50" s="814">
        <f t="shared" si="1362"/>
        <v>0.31651519886082274</v>
      </c>
      <c r="NR50" s="814">
        <f t="shared" si="1362"/>
        <v>0.3411468348179717</v>
      </c>
      <c r="NS50" s="867">
        <f t="shared" si="1363"/>
        <v>0.32412800767051542</v>
      </c>
      <c r="NT50" s="867">
        <f t="shared" si="1363"/>
        <v>0.33740128350247461</v>
      </c>
      <c r="NU50" s="867">
        <f t="shared" si="1363"/>
        <v>0.28345304343562916</v>
      </c>
      <c r="NV50" s="867">
        <f t="shared" si="1363"/>
        <v>0.35148824297009063</v>
      </c>
      <c r="NW50" s="867">
        <f t="shared" si="1363"/>
        <v>0.36962616301237411</v>
      </c>
      <c r="NX50" s="867">
        <f t="shared" si="1363"/>
        <v>0.37110329917386081</v>
      </c>
      <c r="NY50" s="867">
        <f t="shared" si="1363"/>
        <v>0.38662676365100973</v>
      </c>
      <c r="NZ50" s="867">
        <f t="shared" si="1363"/>
        <v>0.13634480257515244</v>
      </c>
      <c r="OA50" s="867">
        <f t="shared" si="1363"/>
        <v>0.36945163960405486</v>
      </c>
      <c r="OB50" s="867">
        <f t="shared" si="1363"/>
        <v>0.44661576326373004</v>
      </c>
      <c r="OC50" s="867">
        <f t="shared" si="1363"/>
        <v>0.45915847110167618</v>
      </c>
      <c r="OD50" s="867">
        <f t="shared" si="1363"/>
        <v>0.36436812749682207</v>
      </c>
      <c r="OE50" s="1054">
        <f t="shared" si="1364"/>
        <v>0.47119438662790852</v>
      </c>
      <c r="OF50" s="1054">
        <f t="shared" si="1364"/>
        <v>0.4684231372986411</v>
      </c>
      <c r="OG50" s="1054">
        <f t="shared" si="1364"/>
        <v>0.46324894477075407</v>
      </c>
      <c r="OH50" s="1054">
        <f t="shared" si="1364"/>
        <v>0.46518658128774593</v>
      </c>
      <c r="OI50" s="1054">
        <f t="shared" si="1364"/>
        <v>0.45633835992194505</v>
      </c>
      <c r="OJ50" s="1054">
        <f t="shared" si="1364"/>
        <v>0.46416356998997155</v>
      </c>
      <c r="OK50" s="1054">
        <f t="shared" si="1364"/>
        <v>0.12932753237968911</v>
      </c>
      <c r="OL50" s="1054">
        <f t="shared" si="1364"/>
        <v>0.48226899940847823</v>
      </c>
      <c r="OM50" s="1054">
        <f t="shared" si="1364"/>
        <v>0.49138708418786076</v>
      </c>
      <c r="ON50" s="1054">
        <f t="shared" si="1364"/>
        <v>0.4526704246890752</v>
      </c>
      <c r="OO50" s="1054">
        <f t="shared" si="1364"/>
        <v>0.40620683734747492</v>
      </c>
      <c r="OP50" s="1054">
        <f t="shared" si="1364"/>
        <v>0.43263746758119676</v>
      </c>
      <c r="OQ50" s="1076">
        <f t="shared" si="1365"/>
        <v>0.46721604631737595</v>
      </c>
      <c r="OR50" s="1076">
        <f t="shared" si="1365"/>
        <v>0.48319851946419506</v>
      </c>
      <c r="OS50" s="1076">
        <f t="shared" si="1365"/>
        <v>0.46654206543665161</v>
      </c>
      <c r="OT50" s="1076">
        <f t="shared" si="1365"/>
        <v>0.45790056624113634</v>
      </c>
      <c r="OU50" s="1076">
        <f t="shared" si="1365"/>
        <v>0.45196669630853525</v>
      </c>
      <c r="OV50" s="1076">
        <f t="shared" si="1365"/>
        <v>0.47175424878947969</v>
      </c>
      <c r="OW50" s="1076">
        <f t="shared" si="1365"/>
        <v>0.40447416767715577</v>
      </c>
      <c r="OX50" s="1076">
        <f t="shared" si="1365"/>
        <v>0.49925627623496749</v>
      </c>
      <c r="OY50" s="1076">
        <f t="shared" si="1365"/>
        <v>0.47792379751839209</v>
      </c>
      <c r="OZ50" s="1076">
        <f t="shared" si="1365"/>
        <v>0.19316887180429651</v>
      </c>
      <c r="PA50" s="1076">
        <f t="shared" si="1365"/>
        <v>0.38147960960659749</v>
      </c>
      <c r="PB50" s="1076">
        <f t="shared" si="1365"/>
        <v>0.46519610879193535</v>
      </c>
      <c r="PC50" s="1134">
        <f t="shared" si="1366"/>
        <v>0.45855246863060278</v>
      </c>
      <c r="PD50" s="1134">
        <f t="shared" si="1367"/>
        <v>0.45628312197785487</v>
      </c>
      <c r="PE50" s="1134">
        <f t="shared" si="1367"/>
        <v>0.45414464942188876</v>
      </c>
      <c r="PF50" s="1134">
        <f t="shared" si="1367"/>
        <v>0.40510481208895438</v>
      </c>
      <c r="PG50" s="1134">
        <f t="shared" si="1367"/>
        <v>0.43529678756606272</v>
      </c>
      <c r="PH50" s="1134">
        <f t="shared" si="1367"/>
        <v>0</v>
      </c>
      <c r="PI50" s="1134">
        <f t="shared" si="1367"/>
        <v>0</v>
      </c>
      <c r="PJ50" s="1134">
        <f t="shared" si="1367"/>
        <v>0</v>
      </c>
      <c r="PK50" s="1134">
        <f t="shared" si="1367"/>
        <v>0</v>
      </c>
      <c r="PL50" s="1134">
        <f t="shared" si="1367"/>
        <v>0</v>
      </c>
      <c r="PM50" s="1134">
        <f t="shared" si="1367"/>
        <v>0</v>
      </c>
      <c r="PN50" s="1134">
        <f t="shared" si="1367"/>
        <v>0</v>
      </c>
    </row>
    <row r="51" spans="1:430" ht="15.75" customHeight="1" x14ac:dyDescent="0.25">
      <c r="A51" s="677">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3"/>
      <c r="ET51" s="106"/>
      <c r="EU51" s="603"/>
      <c r="EV51" s="106"/>
      <c r="EW51" s="603"/>
      <c r="EX51" s="106"/>
      <c r="EY51" s="603"/>
      <c r="EZ51" s="106"/>
      <c r="FA51" s="603"/>
      <c r="FB51" s="106"/>
      <c r="FC51" s="603"/>
      <c r="FD51" s="106"/>
      <c r="FE51" s="603"/>
      <c r="FF51" s="106"/>
      <c r="FG51" s="603"/>
      <c r="FH51" s="106"/>
      <c r="FI51" s="603"/>
      <c r="FJ51" s="106"/>
      <c r="FK51" s="107"/>
      <c r="FL51" s="106"/>
      <c r="FM51" s="603"/>
      <c r="FN51" s="106"/>
      <c r="FO51" s="603"/>
      <c r="FP51" s="106"/>
      <c r="FQ51" s="603"/>
      <c r="FR51" s="305"/>
      <c r="FS51" s="375"/>
      <c r="FT51" s="305"/>
      <c r="FU51" s="375"/>
      <c r="FV51" s="305"/>
      <c r="FW51" s="375"/>
      <c r="FX51" s="305"/>
      <c r="FY51" s="375"/>
      <c r="FZ51" s="305"/>
      <c r="GA51" s="375"/>
      <c r="GB51" s="305"/>
      <c r="GC51" s="375"/>
      <c r="GD51" s="305"/>
      <c r="GE51" s="375"/>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23"/>
      <c r="LE51" s="958"/>
      <c r="LF51" s="106"/>
      <c r="LG51" s="107"/>
      <c r="LH51" s="616"/>
      <c r="LI51" s="616"/>
      <c r="LJ51" s="616"/>
      <c r="LK51" s="6"/>
      <c r="NS51" s="862"/>
      <c r="NT51" s="862"/>
      <c r="NU51" s="862"/>
      <c r="NV51" s="862"/>
      <c r="NW51" s="862"/>
      <c r="NX51" s="862"/>
      <c r="NY51" s="862"/>
      <c r="NZ51" s="862"/>
      <c r="OA51" s="862"/>
      <c r="OB51" s="862"/>
      <c r="OC51" s="862"/>
      <c r="OD51" s="862"/>
      <c r="OE51" s="1049"/>
      <c r="OF51" s="1049"/>
      <c r="OG51" s="1049"/>
      <c r="OH51" s="1049"/>
      <c r="OI51" s="1049"/>
      <c r="OJ51" s="1049"/>
      <c r="OK51" s="1049"/>
      <c r="OL51" s="1049"/>
      <c r="OM51" s="1049"/>
      <c r="ON51" s="1049"/>
      <c r="OO51" s="1049"/>
      <c r="OP51" s="1049"/>
      <c r="OQ51" s="1071"/>
      <c r="OR51" s="1071"/>
      <c r="OS51" s="1071"/>
      <c r="OT51" s="1071"/>
      <c r="OU51" s="1071"/>
      <c r="OV51" s="1071"/>
      <c r="OW51" s="1071"/>
      <c r="OX51" s="1071"/>
      <c r="OY51" s="1071"/>
      <c r="OZ51" s="1071"/>
      <c r="PA51" s="1071"/>
      <c r="PB51" s="1071"/>
      <c r="PC51" s="1129"/>
      <c r="PD51" s="1129"/>
      <c r="PE51" s="1129"/>
      <c r="PF51" s="1129"/>
      <c r="PG51" s="1129"/>
      <c r="PH51" s="1129"/>
      <c r="PI51" s="1129"/>
      <c r="PJ51" s="1129"/>
      <c r="PK51" s="1129"/>
      <c r="PL51" s="1129"/>
      <c r="PM51" s="1129"/>
      <c r="PN51" s="1129"/>
    </row>
    <row r="52" spans="1:430" x14ac:dyDescent="0.25">
      <c r="B52" s="50">
        <v>8.1</v>
      </c>
      <c r="E52" s="1190" t="s">
        <v>63</v>
      </c>
      <c r="F52" s="1190"/>
      <c r="G52" s="1191"/>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23">SUM(AN53:AN63)</f>
        <v>101</v>
      </c>
      <c r="AO52" s="70">
        <f t="shared" si="1523"/>
        <v>99</v>
      </c>
      <c r="AP52" s="563">
        <f t="shared" si="1523"/>
        <v>122</v>
      </c>
      <c r="AQ52" s="70">
        <f t="shared" si="1523"/>
        <v>119</v>
      </c>
      <c r="AR52" s="563">
        <f t="shared" si="1523"/>
        <v>116</v>
      </c>
      <c r="AS52" s="70">
        <f t="shared" si="1523"/>
        <v>151</v>
      </c>
      <c r="AT52" s="563">
        <f t="shared" si="1523"/>
        <v>117</v>
      </c>
      <c r="AU52" s="70">
        <f t="shared" si="1523"/>
        <v>99</v>
      </c>
      <c r="AV52" s="118">
        <f t="shared" ref="AV52:AV65" si="1524">SUM(AJ52:AU52)</f>
        <v>1337</v>
      </c>
      <c r="AW52" s="150">
        <f t="shared" ref="AW52:AW65" si="1525">SUM(AJ52:AU52)/$AV$4</f>
        <v>111.41666666666667</v>
      </c>
      <c r="AX52" s="345">
        <f t="shared" ref="AX52:BC52" si="1526">SUM(AX53:AX63)</f>
        <v>88</v>
      </c>
      <c r="AY52" s="70">
        <f t="shared" si="1526"/>
        <v>121</v>
      </c>
      <c r="AZ52" s="29">
        <f t="shared" si="1526"/>
        <v>93</v>
      </c>
      <c r="BA52" s="70">
        <f t="shared" si="1526"/>
        <v>17</v>
      </c>
      <c r="BB52" s="29">
        <f t="shared" si="1526"/>
        <v>9</v>
      </c>
      <c r="BC52" s="70">
        <f t="shared" si="1526"/>
        <v>17</v>
      </c>
      <c r="BD52" s="563">
        <f t="shared" ref="BD52:BI52" si="1527">SUM(BD53:BD63)</f>
        <v>10</v>
      </c>
      <c r="BE52" s="70">
        <f t="shared" si="1527"/>
        <v>20</v>
      </c>
      <c r="BF52" s="563">
        <f t="shared" si="1527"/>
        <v>23</v>
      </c>
      <c r="BG52" s="70">
        <f t="shared" si="1527"/>
        <v>23</v>
      </c>
      <c r="BH52" s="563">
        <f t="shared" si="1527"/>
        <v>15</v>
      </c>
      <c r="BI52" s="70">
        <f t="shared" si="1527"/>
        <v>14</v>
      </c>
      <c r="BJ52" s="118">
        <f t="shared" ref="BJ52:BJ65" si="1528">SUM(AX52:BI52)</f>
        <v>450</v>
      </c>
      <c r="BK52" s="150">
        <f t="shared" ref="BK52:BK65" si="1529">SUM(AX52:BI52)/$BJ$4</f>
        <v>37.5</v>
      </c>
      <c r="BL52" s="345">
        <f t="shared" ref="BL52:BP52" si="1530">SUM(BL53:BL63)</f>
        <v>20</v>
      </c>
      <c r="BM52" s="70">
        <f t="shared" ref="BM52:BN52" si="1531">SUM(BM53:BM63)</f>
        <v>22</v>
      </c>
      <c r="BN52" s="29">
        <f t="shared" si="1531"/>
        <v>20</v>
      </c>
      <c r="BO52" s="70">
        <f t="shared" si="1530"/>
        <v>16</v>
      </c>
      <c r="BP52" s="29">
        <f t="shared" si="1530"/>
        <v>19</v>
      </c>
      <c r="BQ52" s="70">
        <f t="shared" ref="BQ52:BR52" si="1532">SUM(BQ53:BQ63)</f>
        <v>14</v>
      </c>
      <c r="BR52" s="563">
        <f t="shared" si="1532"/>
        <v>17</v>
      </c>
      <c r="BS52" s="70">
        <f t="shared" ref="BS52:BT52" si="1533">SUM(BS53:BS63)</f>
        <v>28</v>
      </c>
      <c r="BT52" s="563">
        <f t="shared" si="1533"/>
        <v>33</v>
      </c>
      <c r="BU52" s="563">
        <f t="shared" ref="BU52" si="1534">SUM(BU53:BU63)</f>
        <v>31</v>
      </c>
      <c r="BV52" s="563">
        <f t="shared" ref="BV52:BW52" si="1535">SUM(BV53:BV63)</f>
        <v>43</v>
      </c>
      <c r="BW52" s="563">
        <f t="shared" si="1535"/>
        <v>33</v>
      </c>
      <c r="BX52" s="118">
        <f t="shared" ref="BX52:BX65" si="1536">SUM(BL52:BW52)</f>
        <v>296</v>
      </c>
      <c r="BY52" s="150">
        <f t="shared" ref="BY52:BY65" si="1537">SUM(BL52:BW52)/$BX$4</f>
        <v>24.666666666666668</v>
      </c>
      <c r="BZ52" s="563">
        <f t="shared" ref="BZ52:CA52" si="1538">SUM(BZ53:BZ63)</f>
        <v>29</v>
      </c>
      <c r="CA52" s="70">
        <f t="shared" si="1538"/>
        <v>25</v>
      </c>
      <c r="CB52" s="29">
        <f t="shared" ref="CB52:CC52" si="1539">SUM(CB53:CB63)</f>
        <v>20</v>
      </c>
      <c r="CC52" s="70">
        <f t="shared" si="1539"/>
        <v>19</v>
      </c>
      <c r="CD52" s="29">
        <f t="shared" ref="CD52:CE52" si="1540">SUM(CD53:CD63)</f>
        <v>18</v>
      </c>
      <c r="CE52" s="70">
        <f t="shared" si="1540"/>
        <v>18</v>
      </c>
      <c r="CF52" s="563">
        <f t="shared" ref="CF52:CG52" si="1541">SUM(CF53:CF63)</f>
        <v>18</v>
      </c>
      <c r="CG52" s="70">
        <f t="shared" si="1541"/>
        <v>24</v>
      </c>
      <c r="CH52" s="563">
        <f t="shared" ref="CH52:CI52" si="1542">SUM(CH53:CH63)</f>
        <v>30</v>
      </c>
      <c r="CI52" s="563">
        <f t="shared" si="1542"/>
        <v>20</v>
      </c>
      <c r="CJ52" s="563">
        <f t="shared" ref="CJ52:CK52" si="1543">SUM(CJ53:CJ63)</f>
        <v>19</v>
      </c>
      <c r="CK52" s="563">
        <f t="shared" si="1543"/>
        <v>14</v>
      </c>
      <c r="CL52" s="118">
        <f t="shared" ref="CL52:CL65" si="1544">SUM(BZ52:CK52)</f>
        <v>254</v>
      </c>
      <c r="CM52" s="150">
        <f t="shared" ref="CM52:CM65" si="1545">SUM(BZ52:CK52)/$CL$4</f>
        <v>21.166666666666668</v>
      </c>
      <c r="CN52" s="563">
        <f t="shared" ref="CN52:CO52" si="1546">SUM(CN53:CN63)</f>
        <v>19</v>
      </c>
      <c r="CO52" s="70">
        <f t="shared" si="1546"/>
        <v>23</v>
      </c>
      <c r="CP52" s="29">
        <f t="shared" ref="CP52:CQ52" si="1547">SUM(CP53:CP63)</f>
        <v>22</v>
      </c>
      <c r="CQ52" s="70">
        <f t="shared" si="1547"/>
        <v>17</v>
      </c>
      <c r="CR52" s="29">
        <f t="shared" ref="CR52:CS52" si="1548">SUM(CR53:CR63)</f>
        <v>14</v>
      </c>
      <c r="CS52" s="70">
        <f t="shared" si="1548"/>
        <v>9</v>
      </c>
      <c r="CT52" s="563">
        <f t="shared" ref="CT52:CU52" si="1549">SUM(CT53:CT63)</f>
        <v>18</v>
      </c>
      <c r="CU52" s="70">
        <f t="shared" si="1549"/>
        <v>26</v>
      </c>
      <c r="CV52" s="995">
        <f t="shared" ref="CV52:CX52" si="1550">SUM(CV53:CV63)</f>
        <v>17</v>
      </c>
      <c r="CW52" s="996">
        <f t="shared" si="1550"/>
        <v>20</v>
      </c>
      <c r="CX52" s="995">
        <f t="shared" si="1550"/>
        <v>18</v>
      </c>
      <c r="CY52" s="997">
        <f t="shared" ref="CY52" si="1551">SUM(CY53:CY63)</f>
        <v>10</v>
      </c>
      <c r="CZ52" s="998">
        <f t="shared" ref="CZ52:CZ65" si="1552">SUM(CN52:CY52)</f>
        <v>213</v>
      </c>
      <c r="DA52" s="999">
        <f t="shared" ref="DA52:DA65" si="1553">SUM(CN52:CY52)/$CZ$4</f>
        <v>17.75</v>
      </c>
      <c r="DB52" s="1015">
        <f t="shared" ref="DB52:DC52" si="1554">SUM(DB53:DB63)</f>
        <v>15</v>
      </c>
      <c r="DC52" s="1016">
        <f t="shared" si="1554"/>
        <v>14</v>
      </c>
      <c r="DD52" s="1017">
        <f t="shared" ref="DD52:DE52" si="1555">SUM(DD53:DD63)</f>
        <v>14</v>
      </c>
      <c r="DE52" s="1016">
        <f t="shared" si="1555"/>
        <v>13</v>
      </c>
      <c r="DF52" s="1017">
        <f t="shared" ref="DF52:DG52" si="1556">SUM(DF53:DF63)</f>
        <v>15</v>
      </c>
      <c r="DG52" s="1016">
        <f t="shared" si="1556"/>
        <v>5</v>
      </c>
      <c r="DH52" s="1015">
        <f t="shared" ref="DH52:DI52" si="1557">SUM(DH53:DH63)</f>
        <v>15</v>
      </c>
      <c r="DI52" s="1016">
        <f t="shared" si="1557"/>
        <v>12</v>
      </c>
      <c r="DJ52" s="1015">
        <f t="shared" ref="DJ52:DK52" si="1558">SUM(DJ53:DJ63)</f>
        <v>13</v>
      </c>
      <c r="DK52" s="1016">
        <f t="shared" si="1558"/>
        <v>12</v>
      </c>
      <c r="DL52" s="1015">
        <f t="shared" ref="DL52:DM52" si="1559">SUM(DL53:DL63)</f>
        <v>14</v>
      </c>
      <c r="DM52" s="1016">
        <f t="shared" si="1559"/>
        <v>17</v>
      </c>
      <c r="DN52" s="998">
        <f t="shared" ref="DN52:DN65" si="1560">SUM(DB52:DM52)</f>
        <v>159</v>
      </c>
      <c r="DO52" s="999">
        <f t="shared" ref="DO52:DO65" si="1561">SUM(DB52:DM52)/$DN$4</f>
        <v>13.25</v>
      </c>
      <c r="DP52" s="995">
        <f t="shared" ref="DP52:DQ52" si="1562">SUM(DP53:DP63)</f>
        <v>11</v>
      </c>
      <c r="DQ52" s="997">
        <f t="shared" si="1562"/>
        <v>21</v>
      </c>
      <c r="DR52" s="1144">
        <f t="shared" ref="DR52:DS52" si="1563">SUM(DR53:DR63)</f>
        <v>17</v>
      </c>
      <c r="DS52" s="997">
        <f t="shared" si="1563"/>
        <v>22</v>
      </c>
      <c r="DT52" s="1144">
        <f t="shared" ref="DT52:DU52" si="1564">SUM(DT53:DT63)</f>
        <v>11</v>
      </c>
      <c r="DU52" s="997">
        <f t="shared" si="1564"/>
        <v>6</v>
      </c>
      <c r="DV52" s="995">
        <f t="shared" ref="DV52:DW52" si="1565">SUM(DV53:DV63)</f>
        <v>15</v>
      </c>
      <c r="DW52" s="997">
        <f t="shared" si="1565"/>
        <v>12</v>
      </c>
      <c r="DX52" s="995">
        <f t="shared" ref="DX52:DY52" si="1566">SUM(DX53:DX63)</f>
        <v>13</v>
      </c>
      <c r="DY52" s="997">
        <f t="shared" si="1566"/>
        <v>14</v>
      </c>
      <c r="DZ52" s="995">
        <f t="shared" ref="DZ52:EA52" si="1567">SUM(DZ53:DZ63)</f>
        <v>15</v>
      </c>
      <c r="EA52" s="997">
        <f t="shared" si="1567"/>
        <v>5</v>
      </c>
      <c r="EB52" s="998">
        <f t="shared" ref="EB52:EB65" si="1568">SUM(DP52:EA52)</f>
        <v>162</v>
      </c>
      <c r="EC52" s="999">
        <f t="shared" ref="EC52:EC65" si="1569">SUM(DP52:EA52)/$EB$4</f>
        <v>13.5</v>
      </c>
      <c r="ED52" s="1015">
        <f t="shared" ref="ED52" si="1570">SUM(ED53:ED63)</f>
        <v>15</v>
      </c>
      <c r="EE52" s="1016">
        <f t="shared" ref="EE52:EF52" si="1571">SUM(EE53:EE63)</f>
        <v>15</v>
      </c>
      <c r="EF52" s="1017">
        <f t="shared" si="1571"/>
        <v>10</v>
      </c>
      <c r="EG52" s="1016">
        <f t="shared" ref="EG52:EH52" si="1572">SUM(EG53:EG63)</f>
        <v>13</v>
      </c>
      <c r="EH52" s="1017">
        <f t="shared" si="1572"/>
        <v>14</v>
      </c>
      <c r="EI52" s="1016"/>
      <c r="EJ52" s="1015"/>
      <c r="EK52" s="1016"/>
      <c r="EL52" s="1015"/>
      <c r="EM52" s="1016"/>
      <c r="EN52" s="1015"/>
      <c r="EO52" s="1016"/>
      <c r="EP52" s="118">
        <f t="shared" ref="EP52:EP65" si="1573">SUM(ED52:EO52)</f>
        <v>67</v>
      </c>
      <c r="EQ52" s="150">
        <f t="shared" ref="EQ52:EQ65" si="1574">SUM(ED52:EO52)/$EP$4</f>
        <v>13.4</v>
      </c>
      <c r="ER52" s="110">
        <f>AX52-AU52</f>
        <v>-11</v>
      </c>
      <c r="ES52" s="367">
        <f>ER52/AU52</f>
        <v>-0.1111111111111111</v>
      </c>
      <c r="ET52" s="110">
        <f>AY52-AX52</f>
        <v>33</v>
      </c>
      <c r="EU52" s="367">
        <f>ET52/AX52</f>
        <v>0.375</v>
      </c>
      <c r="EV52" s="110">
        <f>AZ52-AY52</f>
        <v>-28</v>
      </c>
      <c r="EW52" s="367">
        <f>EV52/AY52</f>
        <v>-0.23140495867768596</v>
      </c>
      <c r="EX52" s="110">
        <f>BA52-AZ52</f>
        <v>-76</v>
      </c>
      <c r="EY52" s="367">
        <f>EX52/AZ52</f>
        <v>-0.81720430107526887</v>
      </c>
      <c r="EZ52" s="110">
        <f>BB52-BA52</f>
        <v>-8</v>
      </c>
      <c r="FA52" s="367">
        <f>EZ52/BA52</f>
        <v>-0.47058823529411764</v>
      </c>
      <c r="FB52" s="110">
        <f>BC52-BB52</f>
        <v>8</v>
      </c>
      <c r="FC52" s="367">
        <f>FB52/BB52</f>
        <v>0.88888888888888884</v>
      </c>
      <c r="FD52" s="110">
        <f>BD52-BC52</f>
        <v>-7</v>
      </c>
      <c r="FE52" s="367">
        <f>FD52/BC52</f>
        <v>-0.41176470588235292</v>
      </c>
      <c r="FF52" s="110">
        <f>BE52-BD52</f>
        <v>10</v>
      </c>
      <c r="FG52" s="367">
        <f>FF52/BD52</f>
        <v>1</v>
      </c>
      <c r="FH52" s="110">
        <f>BF52-BE52</f>
        <v>3</v>
      </c>
      <c r="FI52" s="367">
        <f>FH52/BE52</f>
        <v>0.15</v>
      </c>
      <c r="FJ52" s="110">
        <f>BG52-BF52</f>
        <v>0</v>
      </c>
      <c r="FK52" s="100">
        <f>FJ52/BF52</f>
        <v>0</v>
      </c>
      <c r="FL52" s="110">
        <f>BH52-BG52</f>
        <v>-8</v>
      </c>
      <c r="FM52" s="367">
        <f>FL52/BG52</f>
        <v>-0.34782608695652173</v>
      </c>
      <c r="FN52" s="110">
        <f>BI52-BH52</f>
        <v>-1</v>
      </c>
      <c r="FO52" s="367">
        <f>FN52/BH52</f>
        <v>-6.6666666666666666E-2</v>
      </c>
      <c r="FP52" s="110">
        <f>BL52-BI52</f>
        <v>6</v>
      </c>
      <c r="FQ52" s="367">
        <f>FP52/BI52</f>
        <v>0.42857142857142855</v>
      </c>
      <c r="FR52" s="300">
        <f>BM52-BL52</f>
        <v>2</v>
      </c>
      <c r="FS52" s="370">
        <f>FR52/BL52</f>
        <v>0.1</v>
      </c>
      <c r="FT52" s="300">
        <f>BN52-BM52</f>
        <v>-2</v>
      </c>
      <c r="FU52" s="370">
        <f>FT52/BM52</f>
        <v>-9.0909090909090912E-2</v>
      </c>
      <c r="FV52" s="300">
        <f>BO52-BN52</f>
        <v>-4</v>
      </c>
      <c r="FW52" s="370">
        <f>FV52/BN52</f>
        <v>-0.2</v>
      </c>
      <c r="FX52" s="300">
        <f>BP52-BO52</f>
        <v>3</v>
      </c>
      <c r="FY52" s="370">
        <f>FX52/BO52</f>
        <v>0.1875</v>
      </c>
      <c r="FZ52" s="300">
        <f t="shared" ref="FZ52:FZ65" si="1575">BQ52-BP52</f>
        <v>-5</v>
      </c>
      <c r="GA52" s="370">
        <f>FZ52/BP52</f>
        <v>-0.26315789473684209</v>
      </c>
      <c r="GB52" s="300">
        <f t="shared" ref="GB52:GB65" si="1576">BR52-BQ52</f>
        <v>3</v>
      </c>
      <c r="GC52" s="370">
        <f>GB52/BQ52</f>
        <v>0.21428571428571427</v>
      </c>
      <c r="GD52" s="300">
        <f t="shared" ref="GD52:GD65" si="1577">BS52-BR52</f>
        <v>11</v>
      </c>
      <c r="GE52" s="370">
        <f>GD52/BR52</f>
        <v>0.6470588235294118</v>
      </c>
      <c r="GF52" s="300">
        <f t="shared" ref="GF52:GF65" si="1578">BT52-BS52</f>
        <v>5</v>
      </c>
      <c r="GG52" s="370">
        <f>GF52/BS52</f>
        <v>0.17857142857142858</v>
      </c>
      <c r="GH52" s="300">
        <f t="shared" ref="GH52:GH65" si="1579">BU52-BT52</f>
        <v>-2</v>
      </c>
      <c r="GI52" s="370">
        <f>GH52/BT52</f>
        <v>-6.0606060606060608E-2</v>
      </c>
      <c r="GJ52" s="300">
        <f t="shared" ref="GJ52:GJ65" si="1580">BV52-BU52</f>
        <v>12</v>
      </c>
      <c r="GK52" s="370">
        <f t="shared" ref="GK52:GK59" si="1581">GJ52/BU52</f>
        <v>0.38709677419354838</v>
      </c>
      <c r="GL52" s="300">
        <f t="shared" ref="GL52:GL65" si="1582">BW52-BV52</f>
        <v>-10</v>
      </c>
      <c r="GM52" s="370">
        <f>GL52/BV52</f>
        <v>-0.23255813953488372</v>
      </c>
      <c r="GN52" s="300">
        <f t="shared" ref="GN52:GN65" si="1583">BZ52-BW52</f>
        <v>-4</v>
      </c>
      <c r="GO52" s="370">
        <f>GN52/BW52</f>
        <v>-0.12121212121212122</v>
      </c>
      <c r="GP52" s="300">
        <f t="shared" ref="GP52:GP65" si="1584">CA52-BZ52</f>
        <v>-4</v>
      </c>
      <c r="GQ52" s="370">
        <f>GP52/BZ52</f>
        <v>-0.13793103448275862</v>
      </c>
      <c r="GR52" s="300">
        <f t="shared" ref="GR52:GR65" si="1585">CB52-CA52</f>
        <v>-5</v>
      </c>
      <c r="GS52" s="370">
        <f>GR52/CA52</f>
        <v>-0.2</v>
      </c>
      <c r="GT52" s="300">
        <f t="shared" ref="GT52:GT65" si="1586">CC52-CB52</f>
        <v>-1</v>
      </c>
      <c r="GU52" s="370">
        <f>GT52/CB52</f>
        <v>-0.05</v>
      </c>
      <c r="GV52" s="300">
        <f t="shared" ref="GV52:GV65" si="1587">CD52-CC52</f>
        <v>-1</v>
      </c>
      <c r="GW52" s="370">
        <f>GV52/CC52</f>
        <v>-5.2631578947368418E-2</v>
      </c>
      <c r="GX52" s="300">
        <f t="shared" ref="GX52:GX65" si="1588">CE52-CD52</f>
        <v>0</v>
      </c>
      <c r="GY52" s="370">
        <f>GX52/CD52</f>
        <v>0</v>
      </c>
      <c r="GZ52" s="300">
        <f t="shared" ref="GZ52:GZ65" si="1589">CF52-CE52</f>
        <v>0</v>
      </c>
      <c r="HA52" s="370">
        <f>GZ52/CE52</f>
        <v>0</v>
      </c>
      <c r="HB52" s="300">
        <f t="shared" ref="HB52:HB65" si="1590">CG52-CF52</f>
        <v>6</v>
      </c>
      <c r="HC52" s="370">
        <f>HB52/CF52</f>
        <v>0.33333333333333331</v>
      </c>
      <c r="HD52" s="300">
        <f t="shared" ref="HD52:HD65" si="1591">CH52-CG52</f>
        <v>6</v>
      </c>
      <c r="HE52" s="370">
        <f>HD52/CG52</f>
        <v>0.25</v>
      </c>
      <c r="HF52" s="300">
        <f t="shared" ref="HF52:HF65" si="1592">CI52-CH52</f>
        <v>-10</v>
      </c>
      <c r="HG52" s="370">
        <f t="shared" ref="HG52:HG65" si="1593">HF52/CH52</f>
        <v>-0.33333333333333331</v>
      </c>
      <c r="HH52" s="300">
        <f t="shared" ref="HH52:HH65" si="1594">CJ52-CI52</f>
        <v>-1</v>
      </c>
      <c r="HI52" s="370">
        <f>HH52/CI52</f>
        <v>-0.05</v>
      </c>
      <c r="HJ52" s="300">
        <f t="shared" ref="HJ52:HJ65" si="1595">CK52-CJ52</f>
        <v>-5</v>
      </c>
      <c r="HK52" s="370">
        <f t="shared" ref="HK52:HK65" si="1596">HJ52/CJ52</f>
        <v>-0.26315789473684209</v>
      </c>
      <c r="HL52" s="300">
        <f t="shared" ref="HL52:HL65" si="1597">CN52-CK52</f>
        <v>5</v>
      </c>
      <c r="HM52" s="370">
        <f>HL52/CK52</f>
        <v>0.35714285714285715</v>
      </c>
      <c r="HN52" s="300">
        <f t="shared" ref="HN52:HN65" si="1598">CO52-CN52</f>
        <v>4</v>
      </c>
      <c r="HO52" s="370">
        <f>HN52/CN52</f>
        <v>0.21052631578947367</v>
      </c>
      <c r="HP52" s="300">
        <f t="shared" ref="HP52:HP65" si="1599">CP52-CO52</f>
        <v>-1</v>
      </c>
      <c r="HQ52" s="370">
        <f>HP52/CO52</f>
        <v>-4.3478260869565216E-2</v>
      </c>
      <c r="HR52" s="300">
        <f t="shared" ref="HR52:HR65" si="1600">CQ52-CP52</f>
        <v>-5</v>
      </c>
      <c r="HS52" s="370">
        <f>HR52/CP52</f>
        <v>-0.22727272727272727</v>
      </c>
      <c r="HT52" s="300">
        <f t="shared" ref="HT52:HT65" si="1601">CR52-CQ52</f>
        <v>-3</v>
      </c>
      <c r="HU52" s="370">
        <f>HT52/CQ52</f>
        <v>-0.17647058823529413</v>
      </c>
      <c r="HV52" s="300">
        <f t="shared" ref="HV52:HV65" si="1602">CS52-CR52</f>
        <v>-5</v>
      </c>
      <c r="HW52" s="370">
        <f>HV52/CR52</f>
        <v>-0.35714285714285715</v>
      </c>
      <c r="HX52" s="300">
        <f t="shared" ref="HX52:HX65" si="1603">CT52-CS52</f>
        <v>9</v>
      </c>
      <c r="HY52" s="370">
        <f>HX52/CS52</f>
        <v>1</v>
      </c>
      <c r="HZ52" s="300">
        <f t="shared" ref="HZ52:HZ65" si="1604">CU52-CT52</f>
        <v>8</v>
      </c>
      <c r="IA52" s="370">
        <f>HZ52/CT52</f>
        <v>0.44444444444444442</v>
      </c>
      <c r="IB52" s="300">
        <f t="shared" ref="IB52:IB65" si="1605">CV52-CU52</f>
        <v>-9</v>
      </c>
      <c r="IC52" s="370">
        <f>IB52/CU52</f>
        <v>-0.34615384615384615</v>
      </c>
      <c r="ID52" s="300">
        <f t="shared" ref="ID52:ID65" si="1606">CW52-CV52</f>
        <v>3</v>
      </c>
      <c r="IE52" s="370">
        <f>ID52/CV52</f>
        <v>0.17647058823529413</v>
      </c>
      <c r="IF52" s="300">
        <f t="shared" ref="IF52:IF65" si="1607">CX52-CW52</f>
        <v>-2</v>
      </c>
      <c r="IG52" s="370">
        <f>IF52/CW52</f>
        <v>-0.1</v>
      </c>
      <c r="IH52" s="300">
        <f t="shared" ref="IH52:IH65" si="1608">CY52-CX52</f>
        <v>-8</v>
      </c>
      <c r="II52" s="370">
        <f>IH52/CX52</f>
        <v>-0.44444444444444442</v>
      </c>
      <c r="IJ52" s="300">
        <f t="shared" ref="IJ52:IJ65" si="1609">DB52-CY52</f>
        <v>5</v>
      </c>
      <c r="IK52" s="370">
        <f>IJ52/CY52</f>
        <v>0.5</v>
      </c>
      <c r="IL52" s="300">
        <f t="shared" ref="IL52:IL65" si="1610">DC52-DB52</f>
        <v>-1</v>
      </c>
      <c r="IM52" s="370">
        <f>IL52/DB52</f>
        <v>-6.6666666666666666E-2</v>
      </c>
      <c r="IN52" s="300">
        <f t="shared" ref="IN52:IN65" si="1611">DD52-DC52</f>
        <v>0</v>
      </c>
      <c r="IO52" s="370">
        <f>IN52/DD52</f>
        <v>0</v>
      </c>
      <c r="IP52" s="300">
        <f t="shared" ref="IP52:IP65" si="1612">DE52-DD52</f>
        <v>-1</v>
      </c>
      <c r="IQ52" s="370">
        <f>IP52/DD52</f>
        <v>-7.1428571428571425E-2</v>
      </c>
      <c r="IR52" s="300">
        <f t="shared" ref="IR52:IR65" si="1613">DF52-DE52</f>
        <v>2</v>
      </c>
      <c r="IS52" s="370">
        <f>IR52/DO52</f>
        <v>0.15094339622641509</v>
      </c>
      <c r="IT52" s="300">
        <f t="shared" ref="IT52:IT65" si="1614">DG52-DF52</f>
        <v>-10</v>
      </c>
      <c r="IU52" s="370">
        <f t="shared" ref="IU52:IU65" si="1615">IT52/DF52</f>
        <v>-0.66666666666666663</v>
      </c>
      <c r="IV52" s="300">
        <f t="shared" ref="IV52:IV65" si="1616">DH52-DG52</f>
        <v>10</v>
      </c>
      <c r="IW52" s="370">
        <f>IV52/DG52</f>
        <v>2</v>
      </c>
      <c r="IX52" s="300">
        <f t="shared" ref="IX52:IX65" si="1617">DI52-DH52</f>
        <v>-3</v>
      </c>
      <c r="IY52" s="370">
        <f>IX52/DH52</f>
        <v>-0.2</v>
      </c>
      <c r="IZ52" s="300">
        <f t="shared" ref="IZ52:IZ65" si="1618">DJ52-DI52</f>
        <v>1</v>
      </c>
      <c r="JA52" s="370">
        <f>IZ52/DI52</f>
        <v>8.3333333333333329E-2</v>
      </c>
      <c r="JB52" s="300">
        <f t="shared" ref="JB52:JB65" si="1619">DK52-DJ52</f>
        <v>-1</v>
      </c>
      <c r="JC52" s="370">
        <f>JB52/DJ52</f>
        <v>-7.6923076923076927E-2</v>
      </c>
      <c r="JD52" s="300">
        <f t="shared" ref="JD52:JD65" si="1620">DL52-DK52</f>
        <v>2</v>
      </c>
      <c r="JE52" s="370">
        <f>JD52/DK52</f>
        <v>0.16666666666666666</v>
      </c>
      <c r="JF52" s="300">
        <f t="shared" ref="JF52:JF65" si="1621">DM52-DL52</f>
        <v>3</v>
      </c>
      <c r="JG52" s="370">
        <f>JF52/DL52</f>
        <v>0.21428571428571427</v>
      </c>
      <c r="JH52" s="300">
        <f t="shared" ref="JH52:JH65" si="1622">DP52-DM52</f>
        <v>-6</v>
      </c>
      <c r="JI52" s="370">
        <f>JH52/DM52</f>
        <v>-0.35294117647058826</v>
      </c>
      <c r="JJ52" s="300">
        <f t="shared" ref="JJ52:JJ65" si="1623">DQ52-DP52</f>
        <v>10</v>
      </c>
      <c r="JK52" s="370">
        <f>JJ52/DP52</f>
        <v>0.90909090909090906</v>
      </c>
      <c r="JL52" s="300">
        <f t="shared" ref="JL52:JL65" si="1624">DR52-DQ52</f>
        <v>-4</v>
      </c>
      <c r="JM52" s="370">
        <f>JL52/DQ52</f>
        <v>-0.19047619047619047</v>
      </c>
      <c r="JN52" s="300">
        <f t="shared" ref="JN52:JN65" si="1625">DS52-DR52</f>
        <v>5</v>
      </c>
      <c r="JO52" s="370">
        <f>JN52/DR52</f>
        <v>0.29411764705882354</v>
      </c>
      <c r="JP52" s="300">
        <f t="shared" ref="JP52:JP65" si="1626">DT52-DS52</f>
        <v>-11</v>
      </c>
      <c r="JQ52" s="370">
        <f>JP52/DS52</f>
        <v>-0.5</v>
      </c>
      <c r="JR52" s="300">
        <f t="shared" ref="JR52:JR65" si="1627">DU52-DT52</f>
        <v>-5</v>
      </c>
      <c r="JS52" s="370">
        <f>JR52/DT52</f>
        <v>-0.45454545454545453</v>
      </c>
      <c r="JT52" s="300">
        <f t="shared" ref="JT52:JT65" si="1628">DV52-DU52</f>
        <v>9</v>
      </c>
      <c r="JU52" s="370">
        <f>JT52/DU52</f>
        <v>1.5</v>
      </c>
      <c r="JV52" s="300">
        <f t="shared" ref="JV52:JV65" si="1629">DW52-DV52</f>
        <v>-3</v>
      </c>
      <c r="JW52" s="370">
        <f>JV52/DV52</f>
        <v>-0.2</v>
      </c>
      <c r="JX52" s="300">
        <f t="shared" ref="JX52:JX65" si="1630">DX52-DW52</f>
        <v>1</v>
      </c>
      <c r="JY52" s="370">
        <f t="shared" ref="JY52:JY65" si="1631">JX52/DW52</f>
        <v>8.3333333333333329E-2</v>
      </c>
      <c r="JZ52" s="300">
        <f t="shared" ref="JZ52:JZ65" si="1632">DY52-DX52</f>
        <v>1</v>
      </c>
      <c r="KA52" s="370">
        <f t="shared" ref="KA52:KA65" si="1633">JZ52/DX52</f>
        <v>7.6923076923076927E-2</v>
      </c>
      <c r="KB52" s="300">
        <f t="shared" ref="KB52:KB65" si="1634">DZ52-DY52</f>
        <v>1</v>
      </c>
      <c r="KC52" s="370">
        <f t="shared" ref="KC52:KC65" si="1635">KB52/DY52</f>
        <v>7.1428571428571425E-2</v>
      </c>
      <c r="KD52" s="300">
        <f t="shared" ref="KD52:KD65" si="1636">EA52-DZ52</f>
        <v>-10</v>
      </c>
      <c r="KE52" s="370">
        <f t="shared" ref="KE52:KE65" si="1637">KD52/DZ52</f>
        <v>-0.66666666666666663</v>
      </c>
      <c r="KF52" s="300">
        <f t="shared" ref="KF52:KF65" si="1638">ED52-EA52</f>
        <v>10</v>
      </c>
      <c r="KG52" s="375">
        <f t="shared" ref="KG52:KG64" si="1639">KF52/EA52</f>
        <v>2</v>
      </c>
      <c r="KH52" s="300">
        <f t="shared" ref="KH52:KH65" si="1640">EE52-ED52</f>
        <v>0</v>
      </c>
      <c r="KI52" s="370">
        <f t="shared" ref="KI52:KI65" si="1641">KH52/ED52</f>
        <v>0</v>
      </c>
      <c r="KJ52" s="300">
        <f t="shared" ref="KJ52:KJ65" si="1642">EF52-EE52</f>
        <v>-5</v>
      </c>
      <c r="KK52" s="370">
        <f t="shared" ref="KK52:LC65" si="1643">IF(ISERROR(KJ52/EE52),0,KJ52/EE52)</f>
        <v>-0.33333333333333331</v>
      </c>
      <c r="KL52" s="300">
        <f t="shared" ref="KL52:KL65" si="1644">EG52-EF52</f>
        <v>3</v>
      </c>
      <c r="KM52" s="370">
        <f t="shared" si="1643"/>
        <v>0.23076923076923078</v>
      </c>
      <c r="KN52" s="300">
        <f t="shared" ref="KN52:KN65" si="1645">EH52-EG52</f>
        <v>1</v>
      </c>
      <c r="KO52" s="370">
        <f>IF(ISERROR(KN52/EG52),0,KN52/EG52)</f>
        <v>7.6923076923076927E-2</v>
      </c>
      <c r="KP52" s="300">
        <f t="shared" ref="KP52:KP65" si="1646">EI52-EH52</f>
        <v>-14</v>
      </c>
      <c r="KQ52" s="370">
        <f t="shared" si="1643"/>
        <v>0</v>
      </c>
      <c r="KR52" s="300">
        <f t="shared" ref="KR52:KR65" si="1647">EJ52-EI52</f>
        <v>0</v>
      </c>
      <c r="KS52" s="370">
        <f t="shared" si="1643"/>
        <v>0</v>
      </c>
      <c r="KT52" s="300">
        <f t="shared" ref="KT52:KT65" si="1648">EK52-EJ52</f>
        <v>0</v>
      </c>
      <c r="KU52" s="370">
        <f t="shared" si="1643"/>
        <v>0</v>
      </c>
      <c r="KV52" s="300">
        <f t="shared" ref="KV52:KV65" si="1649">EL52-EK52</f>
        <v>0</v>
      </c>
      <c r="KW52" s="370">
        <f t="shared" si="1643"/>
        <v>0</v>
      </c>
      <c r="KX52" s="300">
        <f t="shared" ref="KX52:KX65" si="1650">EM52-EL52</f>
        <v>0</v>
      </c>
      <c r="KY52" s="370">
        <f t="shared" si="1643"/>
        <v>0</v>
      </c>
      <c r="KZ52" s="300">
        <f t="shared" ref="KZ52:KZ65" si="1651">EN52-EM52</f>
        <v>0</v>
      </c>
      <c r="LA52" s="370">
        <f t="shared" si="1643"/>
        <v>0</v>
      </c>
      <c r="LB52" s="300">
        <f t="shared" ref="LB52:LB65" si="1652">EO52-EN52</f>
        <v>0</v>
      </c>
      <c r="LC52" s="370">
        <f t="shared" si="1643"/>
        <v>0</v>
      </c>
      <c r="LD52" s="563">
        <f t="shared" ref="LD52:LD65" si="1653">DT52</f>
        <v>11</v>
      </c>
      <c r="LE52" s="953">
        <f t="shared" ref="LE52:LE65" si="1654">EH52</f>
        <v>14</v>
      </c>
      <c r="LF52" s="110">
        <f t="shared" ref="LF52:LF65" si="1655">LE52-LD52</f>
        <v>3</v>
      </c>
      <c r="LG52" s="100">
        <f t="shared" ref="LG52:LG65" si="1656">IF(ISERROR(LF52/LD52),0,LF52/LD52)</f>
        <v>0.27272727272727271</v>
      </c>
      <c r="LH52" s="614"/>
      <c r="LI52" s="614"/>
      <c r="LJ52" s="614"/>
      <c r="LK52" t="str">
        <f t="shared" ref="LK52:LK65" si="1657">E52</f>
        <v>Number of Classes Offered</v>
      </c>
      <c r="LL52" s="240" t="e">
        <f>#REF!</f>
        <v>#REF!</v>
      </c>
      <c r="LM52" s="240" t="e">
        <f>#REF!</f>
        <v>#REF!</v>
      </c>
      <c r="LN52" s="240" t="e">
        <f>#REF!</f>
        <v>#REF!</v>
      </c>
      <c r="LO52" s="240" t="e">
        <f>#REF!</f>
        <v>#REF!</v>
      </c>
      <c r="LP52" s="240" t="e">
        <f>#REF!</f>
        <v>#REF!</v>
      </c>
      <c r="LQ52" s="240" t="e">
        <f>#REF!</f>
        <v>#REF!</v>
      </c>
      <c r="LR52" s="240" t="e">
        <f>#REF!</f>
        <v>#REF!</v>
      </c>
      <c r="LS52" s="240" t="e">
        <f>#REF!</f>
        <v>#REF!</v>
      </c>
      <c r="LT52" s="240" t="e">
        <f>#REF!</f>
        <v>#REF!</v>
      </c>
      <c r="LU52" s="240" t="e">
        <f>#REF!</f>
        <v>#REF!</v>
      </c>
      <c r="LV52" s="240" t="e">
        <f>#REF!</f>
        <v>#REF!</v>
      </c>
      <c r="LW52" s="241">
        <f t="shared" ref="LW52:MH55" si="1658">AJ52</f>
        <v>90</v>
      </c>
      <c r="LX52" s="241">
        <f t="shared" si="1658"/>
        <v>111</v>
      </c>
      <c r="LY52" s="241">
        <f t="shared" si="1658"/>
        <v>94</v>
      </c>
      <c r="LZ52" s="241">
        <f t="shared" si="1658"/>
        <v>118</v>
      </c>
      <c r="MA52" s="241">
        <f t="shared" si="1658"/>
        <v>101</v>
      </c>
      <c r="MB52" s="241">
        <f t="shared" si="1658"/>
        <v>99</v>
      </c>
      <c r="MC52" s="241">
        <f t="shared" si="1658"/>
        <v>122</v>
      </c>
      <c r="MD52" s="241">
        <f t="shared" si="1658"/>
        <v>119</v>
      </c>
      <c r="ME52" s="241">
        <f t="shared" si="1658"/>
        <v>116</v>
      </c>
      <c r="MF52" s="241">
        <f t="shared" si="1658"/>
        <v>151</v>
      </c>
      <c r="MG52" s="241">
        <f t="shared" si="1658"/>
        <v>117</v>
      </c>
      <c r="MH52" s="241">
        <f t="shared" si="1658"/>
        <v>99</v>
      </c>
      <c r="MI52" s="241">
        <f t="shared" ref="MI52:MT55" si="1659">AX52</f>
        <v>88</v>
      </c>
      <c r="MJ52" s="241">
        <f t="shared" si="1659"/>
        <v>121</v>
      </c>
      <c r="MK52" s="241">
        <f t="shared" si="1659"/>
        <v>93</v>
      </c>
      <c r="ML52" s="241">
        <f t="shared" si="1659"/>
        <v>17</v>
      </c>
      <c r="MM52" s="241">
        <f t="shared" si="1659"/>
        <v>9</v>
      </c>
      <c r="MN52" s="241">
        <f t="shared" si="1659"/>
        <v>17</v>
      </c>
      <c r="MO52" s="241">
        <f t="shared" si="1659"/>
        <v>10</v>
      </c>
      <c r="MP52" s="241">
        <f t="shared" si="1659"/>
        <v>20</v>
      </c>
      <c r="MQ52" s="241">
        <f t="shared" si="1659"/>
        <v>23</v>
      </c>
      <c r="MR52" s="241">
        <f t="shared" si="1659"/>
        <v>23</v>
      </c>
      <c r="MS52" s="241">
        <f t="shared" si="1659"/>
        <v>15</v>
      </c>
      <c r="MT52" s="241">
        <f t="shared" si="1659"/>
        <v>14</v>
      </c>
      <c r="MU52" s="699">
        <f t="shared" ref="MU52:NF55" si="1660">BL52</f>
        <v>20</v>
      </c>
      <c r="MV52" s="699">
        <f t="shared" si="1660"/>
        <v>22</v>
      </c>
      <c r="MW52" s="699">
        <f t="shared" si="1660"/>
        <v>20</v>
      </c>
      <c r="MX52" s="699">
        <f t="shared" si="1660"/>
        <v>16</v>
      </c>
      <c r="MY52" s="699">
        <f t="shared" si="1660"/>
        <v>19</v>
      </c>
      <c r="MZ52" s="699">
        <f t="shared" si="1660"/>
        <v>14</v>
      </c>
      <c r="NA52" s="699">
        <f t="shared" si="1660"/>
        <v>17</v>
      </c>
      <c r="NB52" s="699">
        <f t="shared" si="1660"/>
        <v>28</v>
      </c>
      <c r="NC52" s="699">
        <f t="shared" si="1660"/>
        <v>33</v>
      </c>
      <c r="ND52" s="699">
        <f t="shared" si="1660"/>
        <v>31</v>
      </c>
      <c r="NE52" s="699">
        <f t="shared" si="1660"/>
        <v>43</v>
      </c>
      <c r="NF52" s="699">
        <f t="shared" si="1660"/>
        <v>33</v>
      </c>
      <c r="NG52" s="802">
        <f t="shared" ref="NG52:NR55" si="1661">BZ52</f>
        <v>29</v>
      </c>
      <c r="NH52" s="802">
        <f t="shared" si="1661"/>
        <v>25</v>
      </c>
      <c r="NI52" s="802">
        <f t="shared" si="1661"/>
        <v>20</v>
      </c>
      <c r="NJ52" s="802">
        <f t="shared" si="1661"/>
        <v>19</v>
      </c>
      <c r="NK52" s="802">
        <f t="shared" si="1661"/>
        <v>18</v>
      </c>
      <c r="NL52" s="802">
        <f t="shared" si="1661"/>
        <v>18</v>
      </c>
      <c r="NM52" s="802">
        <f t="shared" si="1661"/>
        <v>18</v>
      </c>
      <c r="NN52" s="802">
        <f t="shared" si="1661"/>
        <v>24</v>
      </c>
      <c r="NO52" s="802">
        <f t="shared" si="1661"/>
        <v>30</v>
      </c>
      <c r="NP52" s="802">
        <f t="shared" si="1661"/>
        <v>20</v>
      </c>
      <c r="NQ52" s="802">
        <f t="shared" si="1661"/>
        <v>19</v>
      </c>
      <c r="NR52" s="802">
        <f t="shared" si="1661"/>
        <v>14</v>
      </c>
      <c r="NS52" s="855">
        <f t="shared" ref="NS52:OD55" si="1662">CN52</f>
        <v>19</v>
      </c>
      <c r="NT52" s="855">
        <f t="shared" si="1662"/>
        <v>23</v>
      </c>
      <c r="NU52" s="855">
        <f t="shared" si="1662"/>
        <v>22</v>
      </c>
      <c r="NV52" s="855">
        <f t="shared" si="1662"/>
        <v>17</v>
      </c>
      <c r="NW52" s="855">
        <f t="shared" si="1662"/>
        <v>14</v>
      </c>
      <c r="NX52" s="855">
        <f t="shared" si="1662"/>
        <v>9</v>
      </c>
      <c r="NY52" s="855">
        <f t="shared" si="1662"/>
        <v>18</v>
      </c>
      <c r="NZ52" s="855">
        <f t="shared" si="1662"/>
        <v>26</v>
      </c>
      <c r="OA52" s="855">
        <f t="shared" si="1662"/>
        <v>17</v>
      </c>
      <c r="OB52" s="855">
        <f t="shared" si="1662"/>
        <v>20</v>
      </c>
      <c r="OC52" s="855">
        <f t="shared" si="1662"/>
        <v>18</v>
      </c>
      <c r="OD52" s="855">
        <f t="shared" si="1662"/>
        <v>10</v>
      </c>
      <c r="OE52" s="1042">
        <f t="shared" ref="OE52:OE65" si="1663">DB52</f>
        <v>15</v>
      </c>
      <c r="OF52" s="1042">
        <f t="shared" ref="OF52:OF65" si="1664">DC52</f>
        <v>14</v>
      </c>
      <c r="OG52" s="1042">
        <f t="shared" ref="OG52:OG65" si="1665">DD52</f>
        <v>14</v>
      </c>
      <c r="OH52" s="1042">
        <f t="shared" ref="OH52:OH65" si="1666">DE52</f>
        <v>13</v>
      </c>
      <c r="OI52" s="1042">
        <f t="shared" ref="OI52:OI65" si="1667">DF52</f>
        <v>15</v>
      </c>
      <c r="OJ52" s="1042">
        <f t="shared" ref="OJ52:OJ65" si="1668">DG52</f>
        <v>5</v>
      </c>
      <c r="OK52" s="1042">
        <f t="shared" ref="OK52:OK65" si="1669">DH52</f>
        <v>15</v>
      </c>
      <c r="OL52" s="1042">
        <f t="shared" ref="OL52:OL65" si="1670">DI52</f>
        <v>12</v>
      </c>
      <c r="OM52" s="1042">
        <f t="shared" ref="OM52:OM65" si="1671">DJ52</f>
        <v>13</v>
      </c>
      <c r="ON52" s="1042">
        <f t="shared" ref="ON52:ON65" si="1672">DK52</f>
        <v>12</v>
      </c>
      <c r="OO52" s="1042">
        <f t="shared" ref="OO52:OO65" si="1673">DL52</f>
        <v>14</v>
      </c>
      <c r="OP52" s="1042">
        <f t="shared" ref="OP52:OP65" si="1674">DM52</f>
        <v>17</v>
      </c>
      <c r="OQ52" s="1064">
        <f t="shared" ref="OQ52:PB57" si="1675">DP52</f>
        <v>11</v>
      </c>
      <c r="OR52" s="1064">
        <f t="shared" si="1675"/>
        <v>21</v>
      </c>
      <c r="OS52" s="1064">
        <f t="shared" si="1675"/>
        <v>17</v>
      </c>
      <c r="OT52" s="1064">
        <f t="shared" si="1675"/>
        <v>22</v>
      </c>
      <c r="OU52" s="1064">
        <f t="shared" si="1675"/>
        <v>11</v>
      </c>
      <c r="OV52" s="1064">
        <f t="shared" si="1675"/>
        <v>6</v>
      </c>
      <c r="OW52" s="1064">
        <f t="shared" si="1675"/>
        <v>15</v>
      </c>
      <c r="OX52" s="1064">
        <f t="shared" si="1675"/>
        <v>12</v>
      </c>
      <c r="OY52" s="1064">
        <f t="shared" si="1675"/>
        <v>13</v>
      </c>
      <c r="OZ52" s="1064">
        <f t="shared" si="1675"/>
        <v>14</v>
      </c>
      <c r="PA52" s="1064">
        <f t="shared" si="1675"/>
        <v>15</v>
      </c>
      <c r="PB52" s="1064">
        <f t="shared" si="1675"/>
        <v>5</v>
      </c>
      <c r="PC52" s="1122">
        <f t="shared" ref="PC52:PC57" si="1676">ED52</f>
        <v>15</v>
      </c>
      <c r="PD52" s="1122">
        <f t="shared" ref="PD52:PN57" si="1677">EE52</f>
        <v>15</v>
      </c>
      <c r="PE52" s="1122">
        <f t="shared" si="1677"/>
        <v>10</v>
      </c>
      <c r="PF52" s="1122">
        <f t="shared" si="1677"/>
        <v>13</v>
      </c>
      <c r="PG52" s="1122">
        <f t="shared" si="1677"/>
        <v>14</v>
      </c>
      <c r="PH52" s="1122">
        <f t="shared" si="1677"/>
        <v>0</v>
      </c>
      <c r="PI52" s="1122">
        <f t="shared" si="1677"/>
        <v>0</v>
      </c>
      <c r="PJ52" s="1122">
        <f t="shared" si="1677"/>
        <v>0</v>
      </c>
      <c r="PK52" s="1122">
        <f t="shared" si="1677"/>
        <v>0</v>
      </c>
      <c r="PL52" s="1122">
        <f t="shared" si="1677"/>
        <v>0</v>
      </c>
      <c r="PM52" s="1122">
        <f t="shared" si="1677"/>
        <v>0</v>
      </c>
      <c r="PN52" s="1122">
        <f t="shared" si="1677"/>
        <v>0</v>
      </c>
    </row>
    <row r="53" spans="1:430" x14ac:dyDescent="0.25">
      <c r="A53" s="677"/>
      <c r="B53" s="50">
        <v>8.1999999999999993</v>
      </c>
      <c r="E53" s="1194" t="s">
        <v>6</v>
      </c>
      <c r="F53" s="1194"/>
      <c r="G53" s="1195"/>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24"/>
        <v>13</v>
      </c>
      <c r="AW53" s="150">
        <f t="shared" si="1525"/>
        <v>1.0833333333333333</v>
      </c>
      <c r="AX53" s="338">
        <v>0</v>
      </c>
      <c r="AY53" s="64">
        <v>2</v>
      </c>
      <c r="AZ53" s="20">
        <v>0</v>
      </c>
      <c r="BA53" s="64">
        <v>2</v>
      </c>
      <c r="BB53" s="20">
        <v>0</v>
      </c>
      <c r="BC53" s="64">
        <v>0</v>
      </c>
      <c r="BD53" s="187">
        <v>0</v>
      </c>
      <c r="BE53" s="64">
        <v>1</v>
      </c>
      <c r="BF53" s="187">
        <v>1</v>
      </c>
      <c r="BG53" s="64">
        <v>3</v>
      </c>
      <c r="BH53" s="187">
        <v>0</v>
      </c>
      <c r="BI53" s="64">
        <v>0</v>
      </c>
      <c r="BJ53" s="118">
        <f t="shared" si="1528"/>
        <v>9</v>
      </c>
      <c r="BK53" s="150">
        <f t="shared" si="1529"/>
        <v>0.75</v>
      </c>
      <c r="BL53" s="338">
        <v>1</v>
      </c>
      <c r="BM53" s="64">
        <v>1</v>
      </c>
      <c r="BN53" s="20">
        <v>1</v>
      </c>
      <c r="BO53" s="64">
        <v>1</v>
      </c>
      <c r="BP53" s="20">
        <v>1</v>
      </c>
      <c r="BQ53" s="64">
        <v>1</v>
      </c>
      <c r="BR53" s="187">
        <v>1</v>
      </c>
      <c r="BS53" s="64">
        <v>0</v>
      </c>
      <c r="BT53" s="187">
        <v>1</v>
      </c>
      <c r="BU53" s="187">
        <v>1</v>
      </c>
      <c r="BV53" s="187">
        <v>1</v>
      </c>
      <c r="BW53" s="187">
        <v>1</v>
      </c>
      <c r="BX53" s="118">
        <f t="shared" si="1536"/>
        <v>11</v>
      </c>
      <c r="BY53" s="150">
        <f t="shared" si="1537"/>
        <v>0.91666666666666663</v>
      </c>
      <c r="BZ53" s="187">
        <v>0</v>
      </c>
      <c r="CA53" s="64">
        <v>0</v>
      </c>
      <c r="CB53" s="20">
        <v>2</v>
      </c>
      <c r="CC53" s="64">
        <v>1</v>
      </c>
      <c r="CD53" s="20">
        <v>0</v>
      </c>
      <c r="CE53" s="64">
        <v>1</v>
      </c>
      <c r="CF53" s="187">
        <v>1</v>
      </c>
      <c r="CG53" s="64">
        <v>1</v>
      </c>
      <c r="CH53" s="187">
        <v>1</v>
      </c>
      <c r="CI53" s="187">
        <v>1</v>
      </c>
      <c r="CJ53" s="848">
        <v>0</v>
      </c>
      <c r="CK53" s="187">
        <v>1</v>
      </c>
      <c r="CL53" s="118">
        <f t="shared" si="1544"/>
        <v>9</v>
      </c>
      <c r="CM53" s="150">
        <f t="shared" si="1545"/>
        <v>0.75</v>
      </c>
      <c r="CN53" s="187">
        <v>1</v>
      </c>
      <c r="CO53" s="64">
        <v>0</v>
      </c>
      <c r="CP53" s="20">
        <v>1</v>
      </c>
      <c r="CQ53" s="64">
        <v>0</v>
      </c>
      <c r="CR53" s="909">
        <v>1</v>
      </c>
      <c r="CS53" s="910">
        <v>0</v>
      </c>
      <c r="CT53" s="911">
        <v>1</v>
      </c>
      <c r="CU53" s="910">
        <v>1</v>
      </c>
      <c r="CV53" s="1000">
        <v>1</v>
      </c>
      <c r="CW53" s="1001">
        <v>1</v>
      </c>
      <c r="CX53" s="1000">
        <v>0</v>
      </c>
      <c r="CY53" s="1002">
        <v>0</v>
      </c>
      <c r="CZ53" s="998">
        <f t="shared" si="1552"/>
        <v>7</v>
      </c>
      <c r="DA53" s="999">
        <f t="shared" si="1553"/>
        <v>0.58333333333333337</v>
      </c>
      <c r="DB53" s="911">
        <v>1</v>
      </c>
      <c r="DC53" s="910">
        <v>1</v>
      </c>
      <c r="DD53" s="909">
        <v>0</v>
      </c>
      <c r="DE53" s="910">
        <v>0</v>
      </c>
      <c r="DF53" s="909">
        <v>1</v>
      </c>
      <c r="DG53" s="910">
        <v>0</v>
      </c>
      <c r="DH53" s="911">
        <v>1</v>
      </c>
      <c r="DI53" s="910">
        <v>0</v>
      </c>
      <c r="DJ53" s="911">
        <v>1</v>
      </c>
      <c r="DK53" s="910">
        <v>0</v>
      </c>
      <c r="DL53" s="911">
        <v>0</v>
      </c>
      <c r="DM53" s="910">
        <v>1</v>
      </c>
      <c r="DN53" s="998">
        <f t="shared" si="1560"/>
        <v>6</v>
      </c>
      <c r="DO53" s="999">
        <f t="shared" si="1561"/>
        <v>0.5</v>
      </c>
      <c r="DP53" s="1000">
        <v>0</v>
      </c>
      <c r="DQ53" s="1002">
        <v>0</v>
      </c>
      <c r="DR53" s="1145">
        <v>1</v>
      </c>
      <c r="DS53" s="1002">
        <v>0</v>
      </c>
      <c r="DT53" s="1145">
        <v>0</v>
      </c>
      <c r="DU53" s="1002">
        <v>0</v>
      </c>
      <c r="DV53" s="1000">
        <v>0</v>
      </c>
      <c r="DW53" s="1002">
        <v>1</v>
      </c>
      <c r="DX53" s="1000">
        <v>0</v>
      </c>
      <c r="DY53" s="1002">
        <v>0</v>
      </c>
      <c r="DZ53" s="1000">
        <v>1</v>
      </c>
      <c r="EA53" s="1002">
        <v>0</v>
      </c>
      <c r="EB53" s="998">
        <f t="shared" si="1568"/>
        <v>3</v>
      </c>
      <c r="EC53" s="999">
        <f t="shared" si="1569"/>
        <v>0.25</v>
      </c>
      <c r="ED53" s="911">
        <v>0</v>
      </c>
      <c r="EE53" s="910">
        <v>0</v>
      </c>
      <c r="EF53" s="909">
        <v>1</v>
      </c>
      <c r="EG53" s="910">
        <v>0</v>
      </c>
      <c r="EH53" s="909">
        <v>1</v>
      </c>
      <c r="EI53" s="910"/>
      <c r="EJ53" s="911"/>
      <c r="EK53" s="910"/>
      <c r="EL53" s="911"/>
      <c r="EM53" s="910"/>
      <c r="EN53" s="911"/>
      <c r="EO53" s="910"/>
      <c r="EP53" s="912">
        <f t="shared" si="1573"/>
        <v>2</v>
      </c>
      <c r="EQ53" s="150">
        <f t="shared" si="1574"/>
        <v>0.4</v>
      </c>
      <c r="ER53" s="110">
        <f>AX53-AU53</f>
        <v>-2</v>
      </c>
      <c r="ES53" s="367">
        <f>ER53/AU53</f>
        <v>-1</v>
      </c>
      <c r="ET53" s="110">
        <f>AY53-AX53</f>
        <v>2</v>
      </c>
      <c r="EU53" s="421">
        <v>-1</v>
      </c>
      <c r="EV53" s="110">
        <f>AZ53-AY53</f>
        <v>-2</v>
      </c>
      <c r="EW53" s="367">
        <f>EV53/AY53</f>
        <v>-1</v>
      </c>
      <c r="EX53" s="110">
        <f>BA53-AZ53</f>
        <v>2</v>
      </c>
      <c r="EY53" s="421">
        <v>1</v>
      </c>
      <c r="EZ53" s="110">
        <f>BB53-BA53</f>
        <v>-2</v>
      </c>
      <c r="FA53" s="367">
        <f>EZ53/BA53</f>
        <v>-1</v>
      </c>
      <c r="FB53" s="110">
        <f>BC53-BB53</f>
        <v>0</v>
      </c>
      <c r="FC53" s="421">
        <v>0</v>
      </c>
      <c r="FD53" s="110">
        <f>BD53-BC53</f>
        <v>0</v>
      </c>
      <c r="FE53" s="663">
        <v>0</v>
      </c>
      <c r="FF53" s="110">
        <f>BE53-BD53</f>
        <v>1</v>
      </c>
      <c r="FG53" s="367">
        <v>1</v>
      </c>
      <c r="FH53" s="110">
        <f>BF53-BE53</f>
        <v>0</v>
      </c>
      <c r="FI53" s="367">
        <f>FH53/BE53</f>
        <v>0</v>
      </c>
      <c r="FJ53" s="110">
        <f>BG53-BF53</f>
        <v>2</v>
      </c>
      <c r="FK53" s="100">
        <f>FJ53/BF53</f>
        <v>2</v>
      </c>
      <c r="FL53" s="110">
        <f>BH53-BG53</f>
        <v>-3</v>
      </c>
      <c r="FM53" s="367">
        <f>FL53/BG53</f>
        <v>-1</v>
      </c>
      <c r="FN53" s="110">
        <f>BI53-BH53</f>
        <v>0</v>
      </c>
      <c r="FO53" s="367">
        <v>0</v>
      </c>
      <c r="FP53" s="110">
        <f>BL53-BI53</f>
        <v>1</v>
      </c>
      <c r="FQ53" s="367" t="e">
        <f>FP53/BI53</f>
        <v>#DIV/0!</v>
      </c>
      <c r="FR53" s="300">
        <f>BM53-BL53</f>
        <v>0</v>
      </c>
      <c r="FS53" s="370">
        <f>FR53/BL53</f>
        <v>0</v>
      </c>
      <c r="FT53" s="300">
        <f>BN53-BM53</f>
        <v>0</v>
      </c>
      <c r="FU53" s="370">
        <f>FT53/BM53</f>
        <v>0</v>
      </c>
      <c r="FV53" s="300">
        <f>BO53-BN53</f>
        <v>0</v>
      </c>
      <c r="FW53" s="370">
        <f>FV53/BN53</f>
        <v>0</v>
      </c>
      <c r="FX53" s="300">
        <f>BP53-BO53</f>
        <v>0</v>
      </c>
      <c r="FY53" s="370">
        <f>FX53/BO53</f>
        <v>0</v>
      </c>
      <c r="FZ53" s="300">
        <f t="shared" si="1575"/>
        <v>0</v>
      </c>
      <c r="GA53" s="370">
        <f>FZ53/BP53</f>
        <v>0</v>
      </c>
      <c r="GB53" s="300">
        <f t="shared" si="1576"/>
        <v>0</v>
      </c>
      <c r="GC53" s="370">
        <f>GB53/BQ53</f>
        <v>0</v>
      </c>
      <c r="GD53" s="300">
        <f t="shared" si="1577"/>
        <v>-1</v>
      </c>
      <c r="GE53" s="370">
        <f>GD53/BR53</f>
        <v>-1</v>
      </c>
      <c r="GF53" s="300">
        <f t="shared" si="1578"/>
        <v>1</v>
      </c>
      <c r="GG53" s="370">
        <v>1</v>
      </c>
      <c r="GH53" s="300">
        <f t="shared" si="1579"/>
        <v>0</v>
      </c>
      <c r="GI53" s="370">
        <f>GH53/BT53</f>
        <v>0</v>
      </c>
      <c r="GJ53" s="300">
        <f t="shared" si="1580"/>
        <v>0</v>
      </c>
      <c r="GK53" s="370">
        <f t="shared" si="1581"/>
        <v>0</v>
      </c>
      <c r="GL53" s="300">
        <f t="shared" si="1582"/>
        <v>0</v>
      </c>
      <c r="GM53" s="370">
        <f>GL53/BV53</f>
        <v>0</v>
      </c>
      <c r="GN53" s="300">
        <f t="shared" si="1583"/>
        <v>-1</v>
      </c>
      <c r="GO53" s="370">
        <f>GN53/BW53</f>
        <v>-1</v>
      </c>
      <c r="GP53" s="300">
        <f t="shared" si="1584"/>
        <v>0</v>
      </c>
      <c r="GQ53" s="370">
        <v>0</v>
      </c>
      <c r="GR53" s="300">
        <f t="shared" si="1585"/>
        <v>2</v>
      </c>
      <c r="GS53" s="370">
        <v>1</v>
      </c>
      <c r="GT53" s="300">
        <f t="shared" si="1586"/>
        <v>-1</v>
      </c>
      <c r="GU53" s="370">
        <f>GT53/CB53</f>
        <v>-0.5</v>
      </c>
      <c r="GV53" s="300">
        <f t="shared" si="1587"/>
        <v>-1</v>
      </c>
      <c r="GW53" s="370">
        <f>GV53/CC53</f>
        <v>-1</v>
      </c>
      <c r="GX53" s="300">
        <f t="shared" si="1588"/>
        <v>1</v>
      </c>
      <c r="GY53" s="370">
        <v>0</v>
      </c>
      <c r="GZ53" s="300">
        <f t="shared" si="1589"/>
        <v>0</v>
      </c>
      <c r="HA53" s="370">
        <f>GZ53/CE53</f>
        <v>0</v>
      </c>
      <c r="HB53" s="300">
        <f t="shared" si="1590"/>
        <v>0</v>
      </c>
      <c r="HC53" s="370">
        <f>HB53/CF53</f>
        <v>0</v>
      </c>
      <c r="HD53" s="300">
        <f t="shared" si="1591"/>
        <v>0</v>
      </c>
      <c r="HE53" s="370">
        <f>HD53/CG53</f>
        <v>0</v>
      </c>
      <c r="HF53" s="300">
        <f t="shared" si="1592"/>
        <v>0</v>
      </c>
      <c r="HG53" s="370">
        <f t="shared" si="1593"/>
        <v>0</v>
      </c>
      <c r="HH53" s="300">
        <f t="shared" si="1594"/>
        <v>-1</v>
      </c>
      <c r="HI53" s="370">
        <f>HH53/CI53</f>
        <v>-1</v>
      </c>
      <c r="HJ53" s="300">
        <f t="shared" si="1595"/>
        <v>1</v>
      </c>
      <c r="HK53" s="370" t="e">
        <f t="shared" si="1596"/>
        <v>#DIV/0!</v>
      </c>
      <c r="HL53" s="300">
        <f t="shared" si="1597"/>
        <v>0</v>
      </c>
      <c r="HM53" s="370">
        <f>HL53/CK53</f>
        <v>0</v>
      </c>
      <c r="HN53" s="300">
        <f t="shared" si="1598"/>
        <v>-1</v>
      </c>
      <c r="HO53" s="370">
        <f>HN53/CN53</f>
        <v>-1</v>
      </c>
      <c r="HP53" s="300">
        <f t="shared" si="1599"/>
        <v>1</v>
      </c>
      <c r="HQ53" s="370">
        <v>0</v>
      </c>
      <c r="HR53" s="300">
        <f t="shared" si="1600"/>
        <v>-1</v>
      </c>
      <c r="HS53" s="370">
        <f>HR53/CP53</f>
        <v>-1</v>
      </c>
      <c r="HT53" s="300">
        <f t="shared" si="1601"/>
        <v>1</v>
      </c>
      <c r="HU53" s="370">
        <v>0</v>
      </c>
      <c r="HV53" s="300">
        <f t="shared" si="1602"/>
        <v>-1</v>
      </c>
      <c r="HW53" s="370">
        <f>HV53/CR53</f>
        <v>-1</v>
      </c>
      <c r="HX53" s="300">
        <f t="shared" si="1603"/>
        <v>1</v>
      </c>
      <c r="HY53" s="370">
        <v>0</v>
      </c>
      <c r="HZ53" s="300">
        <f t="shared" si="1604"/>
        <v>0</v>
      </c>
      <c r="IA53" s="370">
        <f>HZ53/CT53</f>
        <v>0</v>
      </c>
      <c r="IB53" s="300">
        <f t="shared" si="1605"/>
        <v>0</v>
      </c>
      <c r="IC53" s="370">
        <f>IB53/CU53</f>
        <v>0</v>
      </c>
      <c r="ID53" s="300">
        <f t="shared" si="1606"/>
        <v>0</v>
      </c>
      <c r="IE53" s="370">
        <f>ID53/CV53</f>
        <v>0</v>
      </c>
      <c r="IF53" s="300">
        <f t="shared" si="1607"/>
        <v>-1</v>
      </c>
      <c r="IG53" s="370">
        <f>IF53/CW53</f>
        <v>-1</v>
      </c>
      <c r="IH53" s="300">
        <f t="shared" si="1608"/>
        <v>0</v>
      </c>
      <c r="II53" s="370">
        <v>0</v>
      </c>
      <c r="IJ53" s="300">
        <f t="shared" si="1609"/>
        <v>1</v>
      </c>
      <c r="IK53" s="370">
        <v>0</v>
      </c>
      <c r="IL53" s="300">
        <f t="shared" si="1610"/>
        <v>0</v>
      </c>
      <c r="IM53" s="370">
        <f>IL53/DB53</f>
        <v>0</v>
      </c>
      <c r="IN53" s="300">
        <f t="shared" si="1611"/>
        <v>-1</v>
      </c>
      <c r="IO53" s="370">
        <v>0</v>
      </c>
      <c r="IP53" s="300">
        <f t="shared" si="1612"/>
        <v>0</v>
      </c>
      <c r="IQ53" s="370">
        <v>0</v>
      </c>
      <c r="IR53" s="300">
        <f t="shared" si="1613"/>
        <v>1</v>
      </c>
      <c r="IS53" s="370">
        <f>IR53/DO53</f>
        <v>2</v>
      </c>
      <c r="IT53" s="300">
        <f t="shared" si="1614"/>
        <v>-1</v>
      </c>
      <c r="IU53" s="370">
        <f t="shared" si="1615"/>
        <v>-1</v>
      </c>
      <c r="IV53" s="300">
        <f t="shared" si="1616"/>
        <v>1</v>
      </c>
      <c r="IW53" s="370">
        <v>0</v>
      </c>
      <c r="IX53" s="300">
        <f t="shared" si="1617"/>
        <v>-1</v>
      </c>
      <c r="IY53" s="370">
        <f>IX53/DH53</f>
        <v>-1</v>
      </c>
      <c r="IZ53" s="300">
        <f t="shared" si="1618"/>
        <v>1</v>
      </c>
      <c r="JA53" s="370">
        <v>0</v>
      </c>
      <c r="JB53" s="300">
        <f t="shared" si="1619"/>
        <v>-1</v>
      </c>
      <c r="JC53" s="370">
        <f>JB53/DJ53</f>
        <v>-1</v>
      </c>
      <c r="JD53" s="300">
        <f t="shared" si="1620"/>
        <v>0</v>
      </c>
      <c r="JE53" s="370">
        <v>0</v>
      </c>
      <c r="JF53" s="300">
        <f t="shared" si="1621"/>
        <v>1</v>
      </c>
      <c r="JG53" s="370">
        <v>0</v>
      </c>
      <c r="JH53" s="300">
        <f t="shared" si="1622"/>
        <v>-1</v>
      </c>
      <c r="JI53" s="370">
        <f>JH53/DM53</f>
        <v>-1</v>
      </c>
      <c r="JJ53" s="300">
        <f t="shared" si="1623"/>
        <v>0</v>
      </c>
      <c r="JK53" s="370">
        <v>0</v>
      </c>
      <c r="JL53" s="300">
        <f t="shared" si="1624"/>
        <v>1</v>
      </c>
      <c r="JM53" s="370">
        <v>0</v>
      </c>
      <c r="JN53" s="300">
        <f t="shared" si="1625"/>
        <v>-1</v>
      </c>
      <c r="JO53" s="370">
        <f>JN53/DR53</f>
        <v>-1</v>
      </c>
      <c r="JP53" s="300">
        <f t="shared" si="1626"/>
        <v>0</v>
      </c>
      <c r="JQ53" s="370">
        <v>0</v>
      </c>
      <c r="JR53" s="300">
        <f t="shared" si="1627"/>
        <v>0</v>
      </c>
      <c r="JS53" s="370">
        <v>0</v>
      </c>
      <c r="JT53" s="300">
        <f t="shared" si="1628"/>
        <v>0</v>
      </c>
      <c r="JU53" s="370">
        <v>0</v>
      </c>
      <c r="JV53" s="300">
        <f t="shared" si="1629"/>
        <v>1</v>
      </c>
      <c r="JW53" s="370">
        <v>0</v>
      </c>
      <c r="JX53" s="300">
        <f t="shared" si="1630"/>
        <v>-1</v>
      </c>
      <c r="JY53" s="370">
        <f t="shared" si="1631"/>
        <v>-1</v>
      </c>
      <c r="JZ53" s="300">
        <f t="shared" si="1632"/>
        <v>0</v>
      </c>
      <c r="KA53" s="370">
        <v>0</v>
      </c>
      <c r="KB53" s="300">
        <f t="shared" si="1634"/>
        <v>1</v>
      </c>
      <c r="KC53" s="370">
        <v>0</v>
      </c>
      <c r="KD53" s="300">
        <f t="shared" si="1636"/>
        <v>-1</v>
      </c>
      <c r="KE53" s="370">
        <f t="shared" si="1637"/>
        <v>-1</v>
      </c>
      <c r="KF53" s="300">
        <f t="shared" si="1638"/>
        <v>0</v>
      </c>
      <c r="KG53" s="375">
        <v>0</v>
      </c>
      <c r="KH53" s="300">
        <f t="shared" si="1640"/>
        <v>0</v>
      </c>
      <c r="KI53" s="370">
        <v>0</v>
      </c>
      <c r="KJ53" s="300">
        <f t="shared" si="1642"/>
        <v>1</v>
      </c>
      <c r="KK53" s="370">
        <f t="shared" si="1643"/>
        <v>0</v>
      </c>
      <c r="KL53" s="300">
        <f t="shared" si="1644"/>
        <v>-1</v>
      </c>
      <c r="KM53" s="370">
        <f t="shared" si="1643"/>
        <v>0</v>
      </c>
      <c r="KN53" s="300">
        <f t="shared" si="1645"/>
        <v>1</v>
      </c>
      <c r="KO53" s="370">
        <f>IF(ISERROR(KN53/EG53),0,KN53/EG53)</f>
        <v>0</v>
      </c>
      <c r="KP53" s="300">
        <f t="shared" si="1646"/>
        <v>-1</v>
      </c>
      <c r="KQ53" s="370">
        <f t="shared" si="1643"/>
        <v>0</v>
      </c>
      <c r="KR53" s="300">
        <f t="shared" si="1647"/>
        <v>0</v>
      </c>
      <c r="KS53" s="370">
        <f t="shared" si="1643"/>
        <v>0</v>
      </c>
      <c r="KT53" s="300">
        <f t="shared" si="1648"/>
        <v>0</v>
      </c>
      <c r="KU53" s="370">
        <f t="shared" si="1643"/>
        <v>0</v>
      </c>
      <c r="KV53" s="300">
        <f t="shared" si="1649"/>
        <v>0</v>
      </c>
      <c r="KW53" s="370">
        <f t="shared" si="1643"/>
        <v>0</v>
      </c>
      <c r="KX53" s="300">
        <f t="shared" si="1650"/>
        <v>0</v>
      </c>
      <c r="KY53" s="370">
        <f t="shared" si="1643"/>
        <v>0</v>
      </c>
      <c r="KZ53" s="300">
        <f t="shared" si="1651"/>
        <v>0</v>
      </c>
      <c r="LA53" s="370">
        <f t="shared" si="1643"/>
        <v>0</v>
      </c>
      <c r="LB53" s="300">
        <f t="shared" si="1652"/>
        <v>0</v>
      </c>
      <c r="LC53" s="370">
        <f t="shared" si="1643"/>
        <v>0</v>
      </c>
      <c r="LD53" s="848">
        <f t="shared" si="1653"/>
        <v>0</v>
      </c>
      <c r="LE53" s="971">
        <f t="shared" si="1654"/>
        <v>1</v>
      </c>
      <c r="LF53" s="110">
        <f t="shared" si="1655"/>
        <v>1</v>
      </c>
      <c r="LG53" s="100">
        <f t="shared" si="1656"/>
        <v>0</v>
      </c>
      <c r="LH53" s="614"/>
      <c r="LI53" s="614"/>
      <c r="LJ53" s="614"/>
      <c r="LK53" t="str">
        <f t="shared" si="1657"/>
        <v>Benefits</v>
      </c>
      <c r="LL53" s="240" t="e">
        <f>#REF!</f>
        <v>#REF!</v>
      </c>
      <c r="LM53" s="240" t="e">
        <f>#REF!</f>
        <v>#REF!</v>
      </c>
      <c r="LN53" s="240" t="e">
        <f>#REF!</f>
        <v>#REF!</v>
      </c>
      <c r="LO53" s="240" t="e">
        <f>#REF!</f>
        <v>#REF!</v>
      </c>
      <c r="LP53" s="240" t="e">
        <f>#REF!</f>
        <v>#REF!</v>
      </c>
      <c r="LQ53" s="240" t="e">
        <f>#REF!</f>
        <v>#REF!</v>
      </c>
      <c r="LR53" s="240" t="e">
        <f>#REF!</f>
        <v>#REF!</v>
      </c>
      <c r="LS53" s="240" t="e">
        <f>#REF!</f>
        <v>#REF!</v>
      </c>
      <c r="LT53" s="240" t="e">
        <f>#REF!</f>
        <v>#REF!</v>
      </c>
      <c r="LU53" s="240" t="e">
        <f>#REF!</f>
        <v>#REF!</v>
      </c>
      <c r="LV53" s="240" t="e">
        <f>#REF!</f>
        <v>#REF!</v>
      </c>
      <c r="LW53" s="241">
        <f t="shared" si="1658"/>
        <v>1</v>
      </c>
      <c r="LX53" s="241">
        <f t="shared" si="1658"/>
        <v>1</v>
      </c>
      <c r="LY53" s="241">
        <f t="shared" si="1658"/>
        <v>1</v>
      </c>
      <c r="LZ53" s="241">
        <f t="shared" si="1658"/>
        <v>1</v>
      </c>
      <c r="MA53" s="241">
        <f t="shared" si="1658"/>
        <v>1</v>
      </c>
      <c r="MB53" s="241">
        <f t="shared" si="1658"/>
        <v>1</v>
      </c>
      <c r="MC53" s="241">
        <f t="shared" si="1658"/>
        <v>1</v>
      </c>
      <c r="MD53" s="241">
        <f t="shared" si="1658"/>
        <v>1</v>
      </c>
      <c r="ME53" s="241">
        <f t="shared" si="1658"/>
        <v>1</v>
      </c>
      <c r="MF53" s="241">
        <f t="shared" si="1658"/>
        <v>0</v>
      </c>
      <c r="MG53" s="241">
        <f t="shared" si="1658"/>
        <v>2</v>
      </c>
      <c r="MH53" s="241">
        <f t="shared" si="1658"/>
        <v>2</v>
      </c>
      <c r="MI53" s="241">
        <f t="shared" si="1659"/>
        <v>0</v>
      </c>
      <c r="MJ53" s="241">
        <f t="shared" si="1659"/>
        <v>2</v>
      </c>
      <c r="MK53" s="241">
        <f t="shared" si="1659"/>
        <v>0</v>
      </c>
      <c r="ML53" s="241">
        <f t="shared" si="1659"/>
        <v>2</v>
      </c>
      <c r="MM53" s="241">
        <f t="shared" si="1659"/>
        <v>0</v>
      </c>
      <c r="MN53" s="241">
        <f t="shared" si="1659"/>
        <v>0</v>
      </c>
      <c r="MO53" s="241">
        <f t="shared" si="1659"/>
        <v>0</v>
      </c>
      <c r="MP53" s="241">
        <f t="shared" si="1659"/>
        <v>1</v>
      </c>
      <c r="MQ53" s="241">
        <f t="shared" si="1659"/>
        <v>1</v>
      </c>
      <c r="MR53" s="241">
        <f t="shared" si="1659"/>
        <v>3</v>
      </c>
      <c r="MS53" s="241">
        <f t="shared" si="1659"/>
        <v>0</v>
      </c>
      <c r="MT53" s="241">
        <f t="shared" si="1659"/>
        <v>0</v>
      </c>
      <c r="MU53" s="699">
        <f t="shared" si="1660"/>
        <v>1</v>
      </c>
      <c r="MV53" s="699">
        <f t="shared" si="1660"/>
        <v>1</v>
      </c>
      <c r="MW53" s="699">
        <f t="shared" si="1660"/>
        <v>1</v>
      </c>
      <c r="MX53" s="699">
        <f t="shared" si="1660"/>
        <v>1</v>
      </c>
      <c r="MY53" s="699">
        <f t="shared" si="1660"/>
        <v>1</v>
      </c>
      <c r="MZ53" s="699">
        <f t="shared" si="1660"/>
        <v>1</v>
      </c>
      <c r="NA53" s="699">
        <f t="shared" si="1660"/>
        <v>1</v>
      </c>
      <c r="NB53" s="699">
        <f t="shared" si="1660"/>
        <v>0</v>
      </c>
      <c r="NC53" s="699">
        <f t="shared" si="1660"/>
        <v>1</v>
      </c>
      <c r="ND53" s="699">
        <f t="shared" si="1660"/>
        <v>1</v>
      </c>
      <c r="NE53" s="699">
        <f t="shared" si="1660"/>
        <v>1</v>
      </c>
      <c r="NF53" s="699">
        <f t="shared" si="1660"/>
        <v>1</v>
      </c>
      <c r="NG53" s="802">
        <f t="shared" si="1661"/>
        <v>0</v>
      </c>
      <c r="NH53" s="802">
        <f t="shared" si="1661"/>
        <v>0</v>
      </c>
      <c r="NI53" s="802">
        <f t="shared" si="1661"/>
        <v>2</v>
      </c>
      <c r="NJ53" s="802">
        <f t="shared" si="1661"/>
        <v>1</v>
      </c>
      <c r="NK53" s="802">
        <f t="shared" si="1661"/>
        <v>0</v>
      </c>
      <c r="NL53" s="802">
        <f t="shared" si="1661"/>
        <v>1</v>
      </c>
      <c r="NM53" s="802">
        <f t="shared" si="1661"/>
        <v>1</v>
      </c>
      <c r="NN53" s="802">
        <f t="shared" si="1661"/>
        <v>1</v>
      </c>
      <c r="NO53" s="802">
        <f t="shared" si="1661"/>
        <v>1</v>
      </c>
      <c r="NP53" s="802">
        <f t="shared" si="1661"/>
        <v>1</v>
      </c>
      <c r="NQ53" s="802">
        <f t="shared" si="1661"/>
        <v>0</v>
      </c>
      <c r="NR53" s="802">
        <f t="shared" si="1661"/>
        <v>1</v>
      </c>
      <c r="NS53" s="855">
        <f t="shared" si="1662"/>
        <v>1</v>
      </c>
      <c r="NT53" s="855">
        <f t="shared" si="1662"/>
        <v>0</v>
      </c>
      <c r="NU53" s="855">
        <f t="shared" si="1662"/>
        <v>1</v>
      </c>
      <c r="NV53" s="855">
        <f t="shared" si="1662"/>
        <v>0</v>
      </c>
      <c r="NW53" s="855">
        <f t="shared" si="1662"/>
        <v>1</v>
      </c>
      <c r="NX53" s="855">
        <f t="shared" si="1662"/>
        <v>0</v>
      </c>
      <c r="NY53" s="855">
        <f t="shared" si="1662"/>
        <v>1</v>
      </c>
      <c r="NZ53" s="855">
        <f t="shared" si="1662"/>
        <v>1</v>
      </c>
      <c r="OA53" s="855">
        <f t="shared" si="1662"/>
        <v>1</v>
      </c>
      <c r="OB53" s="855">
        <f t="shared" si="1662"/>
        <v>1</v>
      </c>
      <c r="OC53" s="855">
        <f t="shared" si="1662"/>
        <v>0</v>
      </c>
      <c r="OD53" s="855">
        <f t="shared" si="1662"/>
        <v>0</v>
      </c>
      <c r="OE53" s="1042">
        <f t="shared" si="1663"/>
        <v>1</v>
      </c>
      <c r="OF53" s="1042">
        <f t="shared" si="1664"/>
        <v>1</v>
      </c>
      <c r="OG53" s="1042">
        <f t="shared" si="1665"/>
        <v>0</v>
      </c>
      <c r="OH53" s="1042">
        <f t="shared" si="1666"/>
        <v>0</v>
      </c>
      <c r="OI53" s="1042">
        <f t="shared" si="1667"/>
        <v>1</v>
      </c>
      <c r="OJ53" s="1042">
        <f t="shared" si="1668"/>
        <v>0</v>
      </c>
      <c r="OK53" s="1042">
        <f t="shared" si="1669"/>
        <v>1</v>
      </c>
      <c r="OL53" s="1042">
        <f t="shared" si="1670"/>
        <v>0</v>
      </c>
      <c r="OM53" s="1042">
        <f t="shared" si="1671"/>
        <v>1</v>
      </c>
      <c r="ON53" s="1042">
        <f t="shared" si="1672"/>
        <v>0</v>
      </c>
      <c r="OO53" s="1042">
        <f t="shared" si="1673"/>
        <v>0</v>
      </c>
      <c r="OP53" s="1042">
        <f t="shared" si="1674"/>
        <v>1</v>
      </c>
      <c r="OQ53" s="1064">
        <f t="shared" si="1675"/>
        <v>0</v>
      </c>
      <c r="OR53" s="1064">
        <f t="shared" si="1675"/>
        <v>0</v>
      </c>
      <c r="OS53" s="1064">
        <f t="shared" si="1675"/>
        <v>1</v>
      </c>
      <c r="OT53" s="1064">
        <f t="shared" si="1675"/>
        <v>0</v>
      </c>
      <c r="OU53" s="1064">
        <f t="shared" si="1675"/>
        <v>0</v>
      </c>
      <c r="OV53" s="1064">
        <f t="shared" si="1675"/>
        <v>0</v>
      </c>
      <c r="OW53" s="1064">
        <f t="shared" si="1675"/>
        <v>0</v>
      </c>
      <c r="OX53" s="1064">
        <f t="shared" si="1675"/>
        <v>1</v>
      </c>
      <c r="OY53" s="1064">
        <f t="shared" si="1675"/>
        <v>0</v>
      </c>
      <c r="OZ53" s="1064">
        <f t="shared" si="1675"/>
        <v>0</v>
      </c>
      <c r="PA53" s="1064">
        <f t="shared" si="1675"/>
        <v>1</v>
      </c>
      <c r="PB53" s="1064">
        <f t="shared" si="1675"/>
        <v>0</v>
      </c>
      <c r="PC53" s="1122">
        <f t="shared" si="1676"/>
        <v>0</v>
      </c>
      <c r="PD53" s="1122">
        <f t="shared" si="1677"/>
        <v>0</v>
      </c>
      <c r="PE53" s="1122">
        <f t="shared" si="1677"/>
        <v>1</v>
      </c>
      <c r="PF53" s="1122">
        <f t="shared" si="1677"/>
        <v>0</v>
      </c>
      <c r="PG53" s="1122">
        <f t="shared" si="1677"/>
        <v>1</v>
      </c>
      <c r="PH53" s="1122">
        <f t="shared" si="1677"/>
        <v>0</v>
      </c>
      <c r="PI53" s="1122">
        <f t="shared" si="1677"/>
        <v>0</v>
      </c>
      <c r="PJ53" s="1122">
        <f t="shared" si="1677"/>
        <v>0</v>
      </c>
      <c r="PK53" s="1122">
        <f t="shared" si="1677"/>
        <v>0</v>
      </c>
      <c r="PL53" s="1122">
        <f t="shared" si="1677"/>
        <v>0</v>
      </c>
      <c r="PM53" s="1122">
        <f t="shared" si="1677"/>
        <v>0</v>
      </c>
      <c r="PN53" s="1122">
        <f t="shared" si="1677"/>
        <v>0</v>
      </c>
    </row>
    <row r="54" spans="1:430" x14ac:dyDescent="0.25">
      <c r="A54" s="677"/>
      <c r="B54" s="50">
        <v>8.3000000000000007</v>
      </c>
      <c r="E54" s="1194" t="s">
        <v>7</v>
      </c>
      <c r="F54" s="1194"/>
      <c r="G54" s="1195"/>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24"/>
        <v>16</v>
      </c>
      <c r="AW54" s="150">
        <f t="shared" si="1525"/>
        <v>1.3333333333333333</v>
      </c>
      <c r="AX54" s="338">
        <v>1</v>
      </c>
      <c r="AY54" s="64">
        <v>4</v>
      </c>
      <c r="AZ54" s="20">
        <v>2</v>
      </c>
      <c r="BA54" s="64">
        <v>1</v>
      </c>
      <c r="BB54" s="20">
        <v>0</v>
      </c>
      <c r="BC54" s="64">
        <v>1</v>
      </c>
      <c r="BD54" s="187">
        <v>2</v>
      </c>
      <c r="BE54" s="64">
        <v>2</v>
      </c>
      <c r="BF54" s="187">
        <v>2</v>
      </c>
      <c r="BG54" s="64">
        <v>1</v>
      </c>
      <c r="BH54" s="187">
        <v>0</v>
      </c>
      <c r="BI54" s="64">
        <v>1</v>
      </c>
      <c r="BJ54" s="118">
        <f t="shared" si="1528"/>
        <v>17</v>
      </c>
      <c r="BK54" s="150">
        <f t="shared" si="1529"/>
        <v>1.4166666666666667</v>
      </c>
      <c r="BL54" s="338">
        <v>2</v>
      </c>
      <c r="BM54" s="64">
        <v>2</v>
      </c>
      <c r="BN54" s="20">
        <v>1</v>
      </c>
      <c r="BO54" s="64">
        <v>1</v>
      </c>
      <c r="BP54" s="20">
        <v>1</v>
      </c>
      <c r="BQ54" s="64">
        <v>1</v>
      </c>
      <c r="BR54" s="187">
        <v>1</v>
      </c>
      <c r="BS54" s="64">
        <v>1</v>
      </c>
      <c r="BT54" s="187">
        <v>1</v>
      </c>
      <c r="BU54" s="187">
        <v>2</v>
      </c>
      <c r="BV54" s="187">
        <v>1</v>
      </c>
      <c r="BW54" s="187">
        <v>0</v>
      </c>
      <c r="BX54" s="118">
        <f t="shared" si="1536"/>
        <v>14</v>
      </c>
      <c r="BY54" s="150">
        <f t="shared" si="1537"/>
        <v>1.1666666666666667</v>
      </c>
      <c r="BZ54" s="187">
        <v>1</v>
      </c>
      <c r="CA54" s="64">
        <v>1</v>
      </c>
      <c r="CB54" s="20">
        <v>1</v>
      </c>
      <c r="CC54" s="64">
        <v>1</v>
      </c>
      <c r="CD54" s="20">
        <v>0</v>
      </c>
      <c r="CE54" s="846">
        <v>1</v>
      </c>
      <c r="CF54" s="848">
        <v>0</v>
      </c>
      <c r="CG54" s="846">
        <v>0</v>
      </c>
      <c r="CH54" s="848">
        <v>1</v>
      </c>
      <c r="CI54" s="848">
        <v>0</v>
      </c>
      <c r="CJ54" s="848">
        <v>0</v>
      </c>
      <c r="CK54" s="848">
        <v>0</v>
      </c>
      <c r="CL54" s="849">
        <f t="shared" si="1544"/>
        <v>6</v>
      </c>
      <c r="CM54" s="150">
        <f t="shared" si="1545"/>
        <v>0.5</v>
      </c>
      <c r="CN54" s="187">
        <v>0</v>
      </c>
      <c r="CO54" s="64">
        <v>0</v>
      </c>
      <c r="CP54" s="20">
        <v>0</v>
      </c>
      <c r="CQ54" s="64">
        <v>0</v>
      </c>
      <c r="CR54" s="909">
        <v>0</v>
      </c>
      <c r="CS54" s="910">
        <v>0</v>
      </c>
      <c r="CT54" s="911">
        <v>0</v>
      </c>
      <c r="CU54" s="910">
        <v>0</v>
      </c>
      <c r="CV54" s="1000">
        <v>0</v>
      </c>
      <c r="CW54" s="1001">
        <v>0</v>
      </c>
      <c r="CX54" s="1000">
        <v>1</v>
      </c>
      <c r="CY54" s="1002">
        <v>0</v>
      </c>
      <c r="CZ54" s="998">
        <f t="shared" si="1552"/>
        <v>1</v>
      </c>
      <c r="DA54" s="999">
        <f t="shared" si="1553"/>
        <v>8.3333333333333329E-2</v>
      </c>
      <c r="DB54" s="911">
        <v>0</v>
      </c>
      <c r="DC54" s="910">
        <v>0</v>
      </c>
      <c r="DD54" s="909">
        <v>0</v>
      </c>
      <c r="DE54" s="910">
        <v>0</v>
      </c>
      <c r="DF54" s="909">
        <v>0</v>
      </c>
      <c r="DG54" s="910">
        <v>0</v>
      </c>
      <c r="DH54" s="911">
        <v>0</v>
      </c>
      <c r="DI54" s="910">
        <v>0</v>
      </c>
      <c r="DJ54" s="911">
        <v>0</v>
      </c>
      <c r="DK54" s="910">
        <v>0</v>
      </c>
      <c r="DL54" s="911">
        <v>0</v>
      </c>
      <c r="DM54" s="910">
        <v>0</v>
      </c>
      <c r="DN54" s="998">
        <f t="shared" si="1560"/>
        <v>0</v>
      </c>
      <c r="DO54" s="999">
        <f t="shared" si="1561"/>
        <v>0</v>
      </c>
      <c r="DP54" s="1000">
        <v>0</v>
      </c>
      <c r="DQ54" s="1002">
        <v>0</v>
      </c>
      <c r="DR54" s="1145">
        <v>0</v>
      </c>
      <c r="DS54" s="1002">
        <v>0</v>
      </c>
      <c r="DT54" s="1145">
        <v>0</v>
      </c>
      <c r="DU54" s="1002">
        <v>0</v>
      </c>
      <c r="DV54" s="1000">
        <v>0</v>
      </c>
      <c r="DW54" s="1002">
        <v>0</v>
      </c>
      <c r="DX54" s="1000">
        <v>0</v>
      </c>
      <c r="DY54" s="1002">
        <v>0</v>
      </c>
      <c r="DZ54" s="1000">
        <v>0</v>
      </c>
      <c r="EA54" s="1002">
        <v>0</v>
      </c>
      <c r="EB54" s="998">
        <f t="shared" si="1568"/>
        <v>0</v>
      </c>
      <c r="EC54" s="999">
        <f t="shared" si="1569"/>
        <v>0</v>
      </c>
      <c r="ED54" s="911">
        <v>0</v>
      </c>
      <c r="EE54" s="910">
        <v>0</v>
      </c>
      <c r="EF54" s="909">
        <v>0</v>
      </c>
      <c r="EG54" s="910">
        <v>0</v>
      </c>
      <c r="EH54" s="909">
        <v>0</v>
      </c>
      <c r="EI54" s="910"/>
      <c r="EJ54" s="911"/>
      <c r="EK54" s="910"/>
      <c r="EL54" s="911"/>
      <c r="EM54" s="910"/>
      <c r="EN54" s="911"/>
      <c r="EO54" s="910"/>
      <c r="EP54" s="912">
        <f t="shared" si="1573"/>
        <v>0</v>
      </c>
      <c r="EQ54" s="150">
        <f t="shared" si="1574"/>
        <v>0</v>
      </c>
      <c r="ER54" s="110">
        <f>AX54-AU54</f>
        <v>1</v>
      </c>
      <c r="ES54" s="663">
        <v>1</v>
      </c>
      <c r="ET54" s="110">
        <f>AY54-AX54</f>
        <v>3</v>
      </c>
      <c r="EU54" s="367">
        <f>ET54/AX54</f>
        <v>3</v>
      </c>
      <c r="EV54" s="110">
        <f>AZ54-AY54</f>
        <v>-2</v>
      </c>
      <c r="EW54" s="367">
        <f>EV54/AY54</f>
        <v>-0.5</v>
      </c>
      <c r="EX54" s="110">
        <f>BA54-AZ54</f>
        <v>-1</v>
      </c>
      <c r="EY54" s="367">
        <f>EX54/AZ54</f>
        <v>-0.5</v>
      </c>
      <c r="EZ54" s="110">
        <f>BB54-BA54</f>
        <v>-1</v>
      </c>
      <c r="FA54" s="367">
        <f>EZ54/BA54</f>
        <v>-1</v>
      </c>
      <c r="FB54" s="110">
        <f>BC54-BB54</f>
        <v>1</v>
      </c>
      <c r="FC54" s="421">
        <v>0</v>
      </c>
      <c r="FD54" s="110">
        <f>BD54-BC54</f>
        <v>1</v>
      </c>
      <c r="FE54" s="367">
        <f>FD54/BC54</f>
        <v>1</v>
      </c>
      <c r="FF54" s="110">
        <f>BE54-BD54</f>
        <v>0</v>
      </c>
      <c r="FG54" s="367">
        <f>FF54/BD54</f>
        <v>0</v>
      </c>
      <c r="FH54" s="110">
        <f>BF54-BE54</f>
        <v>0</v>
      </c>
      <c r="FI54" s="367">
        <f>FH54/BE54</f>
        <v>0</v>
      </c>
      <c r="FJ54" s="110">
        <f>BG54-BF54</f>
        <v>-1</v>
      </c>
      <c r="FK54" s="100">
        <f>FJ54/BF54</f>
        <v>-0.5</v>
      </c>
      <c r="FL54" s="110">
        <f>BH54-BG54</f>
        <v>-1</v>
      </c>
      <c r="FM54" s="367">
        <f>FL54/BG54</f>
        <v>-1</v>
      </c>
      <c r="FN54" s="110">
        <f>BI54-BH54</f>
        <v>1</v>
      </c>
      <c r="FO54" s="367">
        <v>1</v>
      </c>
      <c r="FP54" s="110">
        <f>BL54-BI54</f>
        <v>1</v>
      </c>
      <c r="FQ54" s="367">
        <f>FP54/BI54</f>
        <v>1</v>
      </c>
      <c r="FR54" s="300">
        <f>BM54-BL54</f>
        <v>0</v>
      </c>
      <c r="FS54" s="370">
        <f>FR54/BL54</f>
        <v>0</v>
      </c>
      <c r="FT54" s="300">
        <f>BN54-BM54</f>
        <v>-1</v>
      </c>
      <c r="FU54" s="370">
        <f>FT54/BM54</f>
        <v>-0.5</v>
      </c>
      <c r="FV54" s="300">
        <f>BO54-BN54</f>
        <v>0</v>
      </c>
      <c r="FW54" s="370">
        <f>FV54/BN54</f>
        <v>0</v>
      </c>
      <c r="FX54" s="300">
        <f>BP54-BO54</f>
        <v>0</v>
      </c>
      <c r="FY54" s="370">
        <f>FX54/BO54</f>
        <v>0</v>
      </c>
      <c r="FZ54" s="300">
        <f t="shared" si="1575"/>
        <v>0</v>
      </c>
      <c r="GA54" s="370">
        <f>FZ54/BP54</f>
        <v>0</v>
      </c>
      <c r="GB54" s="300">
        <f t="shared" si="1576"/>
        <v>0</v>
      </c>
      <c r="GC54" s="370">
        <f>GB54/BQ54</f>
        <v>0</v>
      </c>
      <c r="GD54" s="300">
        <f t="shared" si="1577"/>
        <v>0</v>
      </c>
      <c r="GE54" s="370">
        <f>GD54/BR54</f>
        <v>0</v>
      </c>
      <c r="GF54" s="300">
        <f t="shared" si="1578"/>
        <v>0</v>
      </c>
      <c r="GG54" s="370">
        <f>GF54/BS54</f>
        <v>0</v>
      </c>
      <c r="GH54" s="300">
        <f t="shared" si="1579"/>
        <v>1</v>
      </c>
      <c r="GI54" s="370">
        <f>GH54/BT54</f>
        <v>1</v>
      </c>
      <c r="GJ54" s="300">
        <f t="shared" si="1580"/>
        <v>-1</v>
      </c>
      <c r="GK54" s="370">
        <f t="shared" si="1581"/>
        <v>-0.5</v>
      </c>
      <c r="GL54" s="300">
        <f t="shared" si="1582"/>
        <v>-1</v>
      </c>
      <c r="GM54" s="370">
        <f>GL54/BV54</f>
        <v>-1</v>
      </c>
      <c r="GN54" s="300">
        <f t="shared" si="1583"/>
        <v>1</v>
      </c>
      <c r="GO54" s="370">
        <v>0</v>
      </c>
      <c r="GP54" s="300">
        <f t="shared" si="1584"/>
        <v>0</v>
      </c>
      <c r="GQ54" s="370">
        <f>GP54/BZ54</f>
        <v>0</v>
      </c>
      <c r="GR54" s="300">
        <f t="shared" si="1585"/>
        <v>0</v>
      </c>
      <c r="GS54" s="370">
        <f>GR54/CA54</f>
        <v>0</v>
      </c>
      <c r="GT54" s="300">
        <f t="shared" si="1586"/>
        <v>0</v>
      </c>
      <c r="GU54" s="370">
        <f>GT54/CB54</f>
        <v>0</v>
      </c>
      <c r="GV54" s="300">
        <f t="shared" si="1587"/>
        <v>-1</v>
      </c>
      <c r="GW54" s="370">
        <f>GV54/CC54</f>
        <v>-1</v>
      </c>
      <c r="GX54" s="300">
        <f t="shared" si="1588"/>
        <v>1</v>
      </c>
      <c r="GY54" s="370">
        <v>0</v>
      </c>
      <c r="GZ54" s="300">
        <f t="shared" si="1589"/>
        <v>-1</v>
      </c>
      <c r="HA54" s="370">
        <f>GZ54/CE54</f>
        <v>-1</v>
      </c>
      <c r="HB54" s="300">
        <f t="shared" si="1590"/>
        <v>0</v>
      </c>
      <c r="HC54" s="370">
        <v>0</v>
      </c>
      <c r="HD54" s="300">
        <f t="shared" si="1591"/>
        <v>1</v>
      </c>
      <c r="HE54" s="370">
        <v>0</v>
      </c>
      <c r="HF54" s="300">
        <f t="shared" si="1592"/>
        <v>-1</v>
      </c>
      <c r="HG54" s="370">
        <f t="shared" si="1593"/>
        <v>-1</v>
      </c>
      <c r="HH54" s="300">
        <f t="shared" si="1594"/>
        <v>0</v>
      </c>
      <c r="HI54" s="370">
        <v>0</v>
      </c>
      <c r="HJ54" s="300">
        <f t="shared" si="1595"/>
        <v>0</v>
      </c>
      <c r="HK54" s="370" t="e">
        <f t="shared" si="1596"/>
        <v>#DIV/0!</v>
      </c>
      <c r="HL54" s="300">
        <f t="shared" si="1597"/>
        <v>0</v>
      </c>
      <c r="HM54" s="370">
        <v>0</v>
      </c>
      <c r="HN54" s="300">
        <f t="shared" si="1598"/>
        <v>0</v>
      </c>
      <c r="HO54" s="370">
        <v>0</v>
      </c>
      <c r="HP54" s="300">
        <f t="shared" si="1599"/>
        <v>0</v>
      </c>
      <c r="HQ54" s="370">
        <v>0</v>
      </c>
      <c r="HR54" s="300">
        <f t="shared" si="1600"/>
        <v>0</v>
      </c>
      <c r="HS54" s="370">
        <v>0</v>
      </c>
      <c r="HT54" s="300">
        <f t="shared" si="1601"/>
        <v>0</v>
      </c>
      <c r="HU54" s="370">
        <v>0</v>
      </c>
      <c r="HV54" s="300">
        <f t="shared" si="1602"/>
        <v>0</v>
      </c>
      <c r="HW54" s="370">
        <v>0</v>
      </c>
      <c r="HX54" s="300">
        <f t="shared" si="1603"/>
        <v>0</v>
      </c>
      <c r="HY54" s="370">
        <v>0</v>
      </c>
      <c r="HZ54" s="300">
        <f t="shared" si="1604"/>
        <v>0</v>
      </c>
      <c r="IA54" s="370">
        <v>0</v>
      </c>
      <c r="IB54" s="300">
        <f t="shared" si="1605"/>
        <v>0</v>
      </c>
      <c r="IC54" s="370">
        <v>0</v>
      </c>
      <c r="ID54" s="300">
        <f t="shared" si="1606"/>
        <v>0</v>
      </c>
      <c r="IE54" s="370">
        <v>0</v>
      </c>
      <c r="IF54" s="300">
        <f t="shared" si="1607"/>
        <v>1</v>
      </c>
      <c r="IG54" s="370">
        <v>0</v>
      </c>
      <c r="IH54" s="300">
        <f t="shared" si="1608"/>
        <v>-1</v>
      </c>
      <c r="II54" s="370">
        <f>IH54/CX54</f>
        <v>-1</v>
      </c>
      <c r="IJ54" s="300">
        <f t="shared" si="1609"/>
        <v>0</v>
      </c>
      <c r="IK54" s="370">
        <v>0</v>
      </c>
      <c r="IL54" s="300">
        <f t="shared" si="1610"/>
        <v>0</v>
      </c>
      <c r="IM54" s="370">
        <v>0</v>
      </c>
      <c r="IN54" s="300">
        <f t="shared" si="1611"/>
        <v>0</v>
      </c>
      <c r="IO54" s="370">
        <v>0</v>
      </c>
      <c r="IP54" s="300">
        <f t="shared" si="1612"/>
        <v>0</v>
      </c>
      <c r="IQ54" s="370">
        <v>0</v>
      </c>
      <c r="IR54" s="300">
        <f t="shared" si="1613"/>
        <v>0</v>
      </c>
      <c r="IS54" s="370">
        <v>0</v>
      </c>
      <c r="IT54" s="300">
        <f t="shared" si="1614"/>
        <v>0</v>
      </c>
      <c r="IU54" s="370" t="e">
        <f t="shared" si="1615"/>
        <v>#DIV/0!</v>
      </c>
      <c r="IV54" s="300">
        <f t="shared" si="1616"/>
        <v>0</v>
      </c>
      <c r="IW54" s="370">
        <v>0</v>
      </c>
      <c r="IX54" s="300">
        <f t="shared" si="1617"/>
        <v>0</v>
      </c>
      <c r="IY54" s="370">
        <v>0</v>
      </c>
      <c r="IZ54" s="300">
        <f t="shared" si="1618"/>
        <v>0</v>
      </c>
      <c r="JA54" s="370">
        <v>0</v>
      </c>
      <c r="JB54" s="300">
        <f t="shared" si="1619"/>
        <v>0</v>
      </c>
      <c r="JC54" s="370">
        <v>0</v>
      </c>
      <c r="JD54" s="300">
        <f t="shared" si="1620"/>
        <v>0</v>
      </c>
      <c r="JE54" s="370">
        <v>0</v>
      </c>
      <c r="JF54" s="300">
        <f t="shared" si="1621"/>
        <v>0</v>
      </c>
      <c r="JG54" s="370">
        <v>0</v>
      </c>
      <c r="JH54" s="300">
        <f t="shared" si="1622"/>
        <v>0</v>
      </c>
      <c r="JI54" s="370">
        <v>0</v>
      </c>
      <c r="JJ54" s="300">
        <f t="shared" si="1623"/>
        <v>0</v>
      </c>
      <c r="JK54" s="370">
        <v>0</v>
      </c>
      <c r="JL54" s="300">
        <f t="shared" si="1624"/>
        <v>0</v>
      </c>
      <c r="JM54" s="370">
        <v>0</v>
      </c>
      <c r="JN54" s="300">
        <f t="shared" si="1625"/>
        <v>0</v>
      </c>
      <c r="JO54" s="370">
        <v>0</v>
      </c>
      <c r="JP54" s="300">
        <f t="shared" si="1626"/>
        <v>0</v>
      </c>
      <c r="JQ54" s="370">
        <v>0</v>
      </c>
      <c r="JR54" s="300">
        <f t="shared" si="1627"/>
        <v>0</v>
      </c>
      <c r="JS54" s="370">
        <v>0</v>
      </c>
      <c r="JT54" s="300">
        <f t="shared" si="1628"/>
        <v>0</v>
      </c>
      <c r="JU54" s="370">
        <v>0</v>
      </c>
      <c r="JV54" s="300">
        <f t="shared" si="1629"/>
        <v>0</v>
      </c>
      <c r="JW54" s="370">
        <v>0</v>
      </c>
      <c r="JX54" s="300">
        <f t="shared" si="1630"/>
        <v>0</v>
      </c>
      <c r="JY54" s="370">
        <v>0</v>
      </c>
      <c r="JZ54" s="300">
        <f t="shared" si="1632"/>
        <v>0</v>
      </c>
      <c r="KA54" s="370">
        <v>0</v>
      </c>
      <c r="KB54" s="300">
        <f t="shared" si="1634"/>
        <v>0</v>
      </c>
      <c r="KC54" s="370">
        <v>0</v>
      </c>
      <c r="KD54" s="300">
        <f t="shared" si="1636"/>
        <v>0</v>
      </c>
      <c r="KE54" s="370">
        <v>0</v>
      </c>
      <c r="KF54" s="300">
        <f t="shared" si="1638"/>
        <v>0</v>
      </c>
      <c r="KG54" s="375">
        <v>0</v>
      </c>
      <c r="KH54" s="300">
        <f t="shared" si="1640"/>
        <v>0</v>
      </c>
      <c r="KI54" s="370">
        <v>0</v>
      </c>
      <c r="KJ54" s="300">
        <f t="shared" si="1642"/>
        <v>0</v>
      </c>
      <c r="KK54" s="370">
        <f t="shared" si="1643"/>
        <v>0</v>
      </c>
      <c r="KL54" s="300">
        <f t="shared" si="1644"/>
        <v>0</v>
      </c>
      <c r="KM54" s="370">
        <f t="shared" si="1643"/>
        <v>0</v>
      </c>
      <c r="KN54" s="300">
        <f t="shared" si="1645"/>
        <v>0</v>
      </c>
      <c r="KO54" s="370">
        <f>IF(ISERROR(KN54/EG54),0,KN54/EG54)</f>
        <v>0</v>
      </c>
      <c r="KP54" s="300">
        <f t="shared" si="1646"/>
        <v>0</v>
      </c>
      <c r="KQ54" s="370">
        <f t="shared" si="1643"/>
        <v>0</v>
      </c>
      <c r="KR54" s="300">
        <f t="shared" si="1647"/>
        <v>0</v>
      </c>
      <c r="KS54" s="370">
        <f t="shared" si="1643"/>
        <v>0</v>
      </c>
      <c r="KT54" s="300">
        <f t="shared" si="1648"/>
        <v>0</v>
      </c>
      <c r="KU54" s="370">
        <f t="shared" si="1643"/>
        <v>0</v>
      </c>
      <c r="KV54" s="300">
        <f t="shared" si="1649"/>
        <v>0</v>
      </c>
      <c r="KW54" s="370">
        <f t="shared" si="1643"/>
        <v>0</v>
      </c>
      <c r="KX54" s="300">
        <f t="shared" si="1650"/>
        <v>0</v>
      </c>
      <c r="KY54" s="370">
        <f t="shared" si="1643"/>
        <v>0</v>
      </c>
      <c r="KZ54" s="300">
        <f t="shared" si="1651"/>
        <v>0</v>
      </c>
      <c r="LA54" s="370">
        <f t="shared" si="1643"/>
        <v>0</v>
      </c>
      <c r="LB54" s="300">
        <f t="shared" si="1652"/>
        <v>0</v>
      </c>
      <c r="LC54" s="370">
        <f t="shared" si="1643"/>
        <v>0</v>
      </c>
      <c r="LD54" s="848">
        <f t="shared" si="1653"/>
        <v>0</v>
      </c>
      <c r="LE54" s="971">
        <f t="shared" si="1654"/>
        <v>0</v>
      </c>
      <c r="LF54" s="110">
        <f t="shared" si="1655"/>
        <v>0</v>
      </c>
      <c r="LG54" s="100">
        <f t="shared" si="1656"/>
        <v>0</v>
      </c>
      <c r="LH54" s="614"/>
      <c r="LI54" s="614"/>
      <c r="LJ54" s="614"/>
      <c r="LK54" t="str">
        <f t="shared" si="1657"/>
        <v xml:space="preserve">BI </v>
      </c>
      <c r="LL54" s="240" t="e">
        <f>#REF!</f>
        <v>#REF!</v>
      </c>
      <c r="LM54" s="240" t="e">
        <f>#REF!</f>
        <v>#REF!</v>
      </c>
      <c r="LN54" s="240" t="e">
        <f>#REF!</f>
        <v>#REF!</v>
      </c>
      <c r="LO54" s="240" t="e">
        <f>#REF!</f>
        <v>#REF!</v>
      </c>
      <c r="LP54" s="240" t="e">
        <f>#REF!</f>
        <v>#REF!</v>
      </c>
      <c r="LQ54" s="240" t="e">
        <f>#REF!</f>
        <v>#REF!</v>
      </c>
      <c r="LR54" s="240" t="e">
        <f>#REF!</f>
        <v>#REF!</v>
      </c>
      <c r="LS54" s="240" t="e">
        <f>#REF!</f>
        <v>#REF!</v>
      </c>
      <c r="LT54" s="240" t="e">
        <f>#REF!</f>
        <v>#REF!</v>
      </c>
      <c r="LU54" s="240" t="e">
        <f>#REF!</f>
        <v>#REF!</v>
      </c>
      <c r="LV54" s="240" t="e">
        <f>#REF!</f>
        <v>#REF!</v>
      </c>
      <c r="LW54" s="241">
        <f t="shared" si="1658"/>
        <v>1</v>
      </c>
      <c r="LX54" s="241">
        <f t="shared" si="1658"/>
        <v>1</v>
      </c>
      <c r="LY54" s="241">
        <f t="shared" si="1658"/>
        <v>0</v>
      </c>
      <c r="LZ54" s="241">
        <f t="shared" si="1658"/>
        <v>1</v>
      </c>
      <c r="MA54" s="241">
        <f t="shared" si="1658"/>
        <v>2</v>
      </c>
      <c r="MB54" s="241">
        <f t="shared" si="1658"/>
        <v>0</v>
      </c>
      <c r="MC54" s="241">
        <f t="shared" si="1658"/>
        <v>4</v>
      </c>
      <c r="MD54" s="241">
        <f t="shared" si="1658"/>
        <v>3</v>
      </c>
      <c r="ME54" s="241">
        <f t="shared" si="1658"/>
        <v>1</v>
      </c>
      <c r="MF54" s="241">
        <f t="shared" si="1658"/>
        <v>2</v>
      </c>
      <c r="MG54" s="241">
        <f t="shared" si="1658"/>
        <v>1</v>
      </c>
      <c r="MH54" s="241">
        <f t="shared" si="1658"/>
        <v>0</v>
      </c>
      <c r="MI54" s="241">
        <f t="shared" si="1659"/>
        <v>1</v>
      </c>
      <c r="MJ54" s="241">
        <f t="shared" si="1659"/>
        <v>4</v>
      </c>
      <c r="MK54" s="241">
        <f t="shared" si="1659"/>
        <v>2</v>
      </c>
      <c r="ML54" s="241">
        <f t="shared" si="1659"/>
        <v>1</v>
      </c>
      <c r="MM54" s="241">
        <f t="shared" si="1659"/>
        <v>0</v>
      </c>
      <c r="MN54" s="241">
        <f t="shared" si="1659"/>
        <v>1</v>
      </c>
      <c r="MO54" s="241">
        <f t="shared" si="1659"/>
        <v>2</v>
      </c>
      <c r="MP54" s="241">
        <f t="shared" si="1659"/>
        <v>2</v>
      </c>
      <c r="MQ54" s="241">
        <f t="shared" si="1659"/>
        <v>2</v>
      </c>
      <c r="MR54" s="241">
        <f t="shared" si="1659"/>
        <v>1</v>
      </c>
      <c r="MS54" s="241">
        <f t="shared" si="1659"/>
        <v>0</v>
      </c>
      <c r="MT54" s="241">
        <f t="shared" si="1659"/>
        <v>1</v>
      </c>
      <c r="MU54" s="699">
        <f t="shared" si="1660"/>
        <v>2</v>
      </c>
      <c r="MV54" s="699">
        <f t="shared" si="1660"/>
        <v>2</v>
      </c>
      <c r="MW54" s="699">
        <f t="shared" si="1660"/>
        <v>1</v>
      </c>
      <c r="MX54" s="699">
        <f t="shared" si="1660"/>
        <v>1</v>
      </c>
      <c r="MY54" s="699">
        <f t="shared" si="1660"/>
        <v>1</v>
      </c>
      <c r="MZ54" s="699">
        <f t="shared" si="1660"/>
        <v>1</v>
      </c>
      <c r="NA54" s="699">
        <f t="shared" si="1660"/>
        <v>1</v>
      </c>
      <c r="NB54" s="699">
        <f t="shared" si="1660"/>
        <v>1</v>
      </c>
      <c r="NC54" s="699">
        <f t="shared" si="1660"/>
        <v>1</v>
      </c>
      <c r="ND54" s="699">
        <f t="shared" si="1660"/>
        <v>2</v>
      </c>
      <c r="NE54" s="699">
        <f t="shared" si="1660"/>
        <v>1</v>
      </c>
      <c r="NF54" s="699">
        <f t="shared" si="1660"/>
        <v>0</v>
      </c>
      <c r="NG54" s="802">
        <f t="shared" si="1661"/>
        <v>1</v>
      </c>
      <c r="NH54" s="802">
        <f t="shared" si="1661"/>
        <v>1</v>
      </c>
      <c r="NI54" s="802">
        <f t="shared" si="1661"/>
        <v>1</v>
      </c>
      <c r="NJ54" s="802">
        <f t="shared" si="1661"/>
        <v>1</v>
      </c>
      <c r="NK54" s="802">
        <f t="shared" si="1661"/>
        <v>0</v>
      </c>
      <c r="NL54" s="802">
        <f t="shared" si="1661"/>
        <v>1</v>
      </c>
      <c r="NM54" s="802">
        <f t="shared" si="1661"/>
        <v>0</v>
      </c>
      <c r="NN54" s="802">
        <f t="shared" si="1661"/>
        <v>0</v>
      </c>
      <c r="NO54" s="802">
        <f t="shared" si="1661"/>
        <v>1</v>
      </c>
      <c r="NP54" s="802">
        <f t="shared" si="1661"/>
        <v>0</v>
      </c>
      <c r="NQ54" s="802">
        <f t="shared" si="1661"/>
        <v>0</v>
      </c>
      <c r="NR54" s="802">
        <f t="shared" si="1661"/>
        <v>0</v>
      </c>
      <c r="NS54" s="855">
        <f t="shared" si="1662"/>
        <v>0</v>
      </c>
      <c r="NT54" s="855">
        <f t="shared" si="1662"/>
        <v>0</v>
      </c>
      <c r="NU54" s="855">
        <f t="shared" si="1662"/>
        <v>0</v>
      </c>
      <c r="NV54" s="855">
        <f t="shared" si="1662"/>
        <v>0</v>
      </c>
      <c r="NW54" s="855">
        <f t="shared" si="1662"/>
        <v>0</v>
      </c>
      <c r="NX54" s="855">
        <f t="shared" si="1662"/>
        <v>0</v>
      </c>
      <c r="NY54" s="855">
        <f t="shared" si="1662"/>
        <v>0</v>
      </c>
      <c r="NZ54" s="855">
        <f t="shared" si="1662"/>
        <v>0</v>
      </c>
      <c r="OA54" s="855">
        <f t="shared" si="1662"/>
        <v>0</v>
      </c>
      <c r="OB54" s="855">
        <f t="shared" si="1662"/>
        <v>0</v>
      </c>
      <c r="OC54" s="855">
        <f t="shared" si="1662"/>
        <v>1</v>
      </c>
      <c r="OD54" s="855">
        <f t="shared" si="1662"/>
        <v>0</v>
      </c>
      <c r="OE54" s="1042">
        <f t="shared" si="1663"/>
        <v>0</v>
      </c>
      <c r="OF54" s="1042">
        <f t="shared" si="1664"/>
        <v>0</v>
      </c>
      <c r="OG54" s="1042">
        <f t="shared" si="1665"/>
        <v>0</v>
      </c>
      <c r="OH54" s="1042">
        <f t="shared" si="1666"/>
        <v>0</v>
      </c>
      <c r="OI54" s="1042">
        <f t="shared" si="1667"/>
        <v>0</v>
      </c>
      <c r="OJ54" s="1042">
        <f t="shared" si="1668"/>
        <v>0</v>
      </c>
      <c r="OK54" s="1042">
        <f t="shared" si="1669"/>
        <v>0</v>
      </c>
      <c r="OL54" s="1042">
        <f t="shared" si="1670"/>
        <v>0</v>
      </c>
      <c r="OM54" s="1042">
        <f t="shared" si="1671"/>
        <v>0</v>
      </c>
      <c r="ON54" s="1042">
        <f t="shared" si="1672"/>
        <v>0</v>
      </c>
      <c r="OO54" s="1042">
        <f t="shared" si="1673"/>
        <v>0</v>
      </c>
      <c r="OP54" s="1042">
        <f t="shared" si="1674"/>
        <v>0</v>
      </c>
      <c r="OQ54" s="1064">
        <f t="shared" si="1675"/>
        <v>0</v>
      </c>
      <c r="OR54" s="1064">
        <f t="shared" si="1675"/>
        <v>0</v>
      </c>
      <c r="OS54" s="1064">
        <f t="shared" si="1675"/>
        <v>0</v>
      </c>
      <c r="OT54" s="1064">
        <f t="shared" si="1675"/>
        <v>0</v>
      </c>
      <c r="OU54" s="1064">
        <f t="shared" si="1675"/>
        <v>0</v>
      </c>
      <c r="OV54" s="1064">
        <f t="shared" si="1675"/>
        <v>0</v>
      </c>
      <c r="OW54" s="1064">
        <f t="shared" si="1675"/>
        <v>0</v>
      </c>
      <c r="OX54" s="1064">
        <f t="shared" si="1675"/>
        <v>0</v>
      </c>
      <c r="OY54" s="1064">
        <f t="shared" si="1675"/>
        <v>0</v>
      </c>
      <c r="OZ54" s="1064">
        <f t="shared" si="1675"/>
        <v>0</v>
      </c>
      <c r="PA54" s="1064">
        <f t="shared" si="1675"/>
        <v>0</v>
      </c>
      <c r="PB54" s="1064">
        <f t="shared" si="1675"/>
        <v>0</v>
      </c>
      <c r="PC54" s="1122">
        <f t="shared" si="1676"/>
        <v>0</v>
      </c>
      <c r="PD54" s="1122">
        <f t="shared" si="1677"/>
        <v>0</v>
      </c>
      <c r="PE54" s="1122">
        <f t="shared" si="1677"/>
        <v>0</v>
      </c>
      <c r="PF54" s="1122">
        <f t="shared" si="1677"/>
        <v>0</v>
      </c>
      <c r="PG54" s="1122">
        <f t="shared" si="1677"/>
        <v>0</v>
      </c>
      <c r="PH54" s="1122">
        <f t="shared" si="1677"/>
        <v>0</v>
      </c>
      <c r="PI54" s="1122">
        <f t="shared" si="1677"/>
        <v>0</v>
      </c>
      <c r="PJ54" s="1122">
        <f t="shared" si="1677"/>
        <v>0</v>
      </c>
      <c r="PK54" s="1122">
        <f t="shared" si="1677"/>
        <v>0</v>
      </c>
      <c r="PL54" s="1122">
        <f t="shared" si="1677"/>
        <v>0</v>
      </c>
      <c r="PM54" s="1122">
        <f t="shared" si="1677"/>
        <v>0</v>
      </c>
      <c r="PN54" s="1122">
        <f t="shared" si="1677"/>
        <v>0</v>
      </c>
    </row>
    <row r="55" spans="1:430" x14ac:dyDescent="0.25">
      <c r="A55" s="677"/>
      <c r="B55" s="50">
        <v>8.4</v>
      </c>
      <c r="E55" s="1194" t="s">
        <v>241</v>
      </c>
      <c r="F55" s="1194"/>
      <c r="G55" s="1195"/>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678">SUM(BL55:BW55)</f>
        <v>47</v>
      </c>
      <c r="BY55" s="150">
        <f t="shared" ref="BY55:BY56" si="1679">SUM(BL55:BW55)/$BX$4</f>
        <v>3.9166666666666665</v>
      </c>
      <c r="BZ55" s="187">
        <v>4</v>
      </c>
      <c r="CA55" s="64">
        <v>6</v>
      </c>
      <c r="CB55" s="20">
        <v>2</v>
      </c>
      <c r="CC55" s="64">
        <v>3</v>
      </c>
      <c r="CD55" s="20">
        <v>1</v>
      </c>
      <c r="CE55" s="846">
        <v>2</v>
      </c>
      <c r="CF55" s="848">
        <v>2</v>
      </c>
      <c r="CG55" s="846">
        <v>2</v>
      </c>
      <c r="CH55" s="848">
        <v>2</v>
      </c>
      <c r="CI55" s="848">
        <v>2</v>
      </c>
      <c r="CJ55" s="848">
        <v>3</v>
      </c>
      <c r="CK55" s="848">
        <v>1</v>
      </c>
      <c r="CL55" s="849">
        <f t="shared" si="1544"/>
        <v>30</v>
      </c>
      <c r="CM55" s="150">
        <f t="shared" si="1545"/>
        <v>2.5</v>
      </c>
      <c r="CN55" s="187">
        <v>3</v>
      </c>
      <c r="CO55" s="64">
        <v>1</v>
      </c>
      <c r="CP55" s="20">
        <v>2</v>
      </c>
      <c r="CQ55" s="64">
        <v>1</v>
      </c>
      <c r="CR55" s="909">
        <v>1</v>
      </c>
      <c r="CS55" s="910">
        <v>1</v>
      </c>
      <c r="CT55" s="911">
        <v>2</v>
      </c>
      <c r="CU55" s="910">
        <v>2</v>
      </c>
      <c r="CV55" s="1000">
        <v>2</v>
      </c>
      <c r="CW55" s="1001">
        <v>1</v>
      </c>
      <c r="CX55" s="1000">
        <v>2</v>
      </c>
      <c r="CY55" s="1002">
        <v>1</v>
      </c>
      <c r="CZ55" s="998">
        <f t="shared" si="1552"/>
        <v>19</v>
      </c>
      <c r="DA55" s="999">
        <f t="shared" si="1553"/>
        <v>1.5833333333333333</v>
      </c>
      <c r="DB55" s="911">
        <v>1</v>
      </c>
      <c r="DC55" s="910">
        <v>1</v>
      </c>
      <c r="DD55" s="909">
        <v>1</v>
      </c>
      <c r="DE55" s="910">
        <v>2</v>
      </c>
      <c r="DF55" s="909">
        <v>2</v>
      </c>
      <c r="DG55" s="910">
        <v>0</v>
      </c>
      <c r="DH55" s="911">
        <v>1</v>
      </c>
      <c r="DI55" s="910">
        <v>1</v>
      </c>
      <c r="DJ55" s="911">
        <v>1</v>
      </c>
      <c r="DK55" s="910">
        <v>1</v>
      </c>
      <c r="DL55" s="911">
        <v>0</v>
      </c>
      <c r="DM55" s="910">
        <v>1</v>
      </c>
      <c r="DN55" s="998">
        <f t="shared" si="1560"/>
        <v>12</v>
      </c>
      <c r="DO55" s="999">
        <f t="shared" si="1561"/>
        <v>1</v>
      </c>
      <c r="DP55" s="1000">
        <v>3</v>
      </c>
      <c r="DQ55" s="1002">
        <v>2</v>
      </c>
      <c r="DR55" s="1145">
        <v>1</v>
      </c>
      <c r="DS55" s="1002">
        <v>0</v>
      </c>
      <c r="DT55" s="1145">
        <v>1</v>
      </c>
      <c r="DU55" s="1002">
        <v>1</v>
      </c>
      <c r="DV55" s="1000">
        <v>1</v>
      </c>
      <c r="DW55" s="1002">
        <v>1</v>
      </c>
      <c r="DX55" s="1000">
        <v>1</v>
      </c>
      <c r="DY55" s="1002">
        <v>1</v>
      </c>
      <c r="DZ55" s="1000">
        <v>1</v>
      </c>
      <c r="EA55" s="1002">
        <v>1</v>
      </c>
      <c r="EB55" s="998">
        <f t="shared" si="1568"/>
        <v>14</v>
      </c>
      <c r="EC55" s="999">
        <f t="shared" si="1569"/>
        <v>1.1666666666666667</v>
      </c>
      <c r="ED55" s="911">
        <v>1</v>
      </c>
      <c r="EE55" s="910">
        <v>1</v>
      </c>
      <c r="EF55" s="909">
        <v>1</v>
      </c>
      <c r="EG55" s="910">
        <v>1</v>
      </c>
      <c r="EH55" s="909">
        <v>1</v>
      </c>
      <c r="EI55" s="910"/>
      <c r="EJ55" s="911"/>
      <c r="EK55" s="910"/>
      <c r="EL55" s="911"/>
      <c r="EM55" s="910"/>
      <c r="EN55" s="911"/>
      <c r="EO55" s="910"/>
      <c r="EP55" s="912">
        <f t="shared" si="1573"/>
        <v>5</v>
      </c>
      <c r="EQ55" s="150">
        <f t="shared" si="1574"/>
        <v>1</v>
      </c>
      <c r="ER55" s="110"/>
      <c r="ES55" s="663"/>
      <c r="ET55" s="110"/>
      <c r="EU55" s="367"/>
      <c r="EV55" s="110"/>
      <c r="EW55" s="367"/>
      <c r="EX55" s="110"/>
      <c r="EY55" s="367"/>
      <c r="EZ55" s="110"/>
      <c r="FA55" s="367"/>
      <c r="FB55" s="110"/>
      <c r="FC55" s="421"/>
      <c r="FD55" s="110"/>
      <c r="FE55" s="367"/>
      <c r="FF55" s="110"/>
      <c r="FG55" s="367"/>
      <c r="FH55" s="110"/>
      <c r="FI55" s="367"/>
      <c r="FJ55" s="110"/>
      <c r="FK55" s="100"/>
      <c r="FL55" s="110"/>
      <c r="FM55" s="367"/>
      <c r="FN55" s="110"/>
      <c r="FO55" s="367"/>
      <c r="FP55" s="110"/>
      <c r="FQ55" s="367"/>
      <c r="FR55" s="300"/>
      <c r="FS55" s="370"/>
      <c r="FT55" s="300"/>
      <c r="FU55" s="370"/>
      <c r="FV55" s="300"/>
      <c r="FW55" s="370"/>
      <c r="FX55" s="300"/>
      <c r="FY55" s="370"/>
      <c r="FZ55" s="300">
        <f t="shared" si="1575"/>
        <v>3</v>
      </c>
      <c r="GA55" s="370">
        <v>1</v>
      </c>
      <c r="GB55" s="300">
        <f t="shared" si="1576"/>
        <v>-3</v>
      </c>
      <c r="GC55" s="370">
        <f>GB55/BQ55</f>
        <v>-1</v>
      </c>
      <c r="GD55" s="300">
        <f t="shared" si="1577"/>
        <v>0</v>
      </c>
      <c r="GE55" s="370">
        <v>0</v>
      </c>
      <c r="GF55" s="300">
        <f t="shared" si="1578"/>
        <v>1</v>
      </c>
      <c r="GG55" s="370">
        <v>1</v>
      </c>
      <c r="GH55" s="300">
        <f t="shared" si="1579"/>
        <v>10</v>
      </c>
      <c r="GI55" s="370">
        <f>GH55/BT55</f>
        <v>10</v>
      </c>
      <c r="GJ55" s="300">
        <f t="shared" si="1580"/>
        <v>5</v>
      </c>
      <c r="GK55" s="370">
        <f t="shared" si="1581"/>
        <v>0.45454545454545453</v>
      </c>
      <c r="GL55" s="300">
        <f t="shared" si="1582"/>
        <v>0</v>
      </c>
      <c r="GM55" s="370">
        <f>GL55/BV55</f>
        <v>0</v>
      </c>
      <c r="GN55" s="300">
        <f t="shared" si="1583"/>
        <v>-12</v>
      </c>
      <c r="GO55" s="370">
        <f>GN55/BW55</f>
        <v>-0.75</v>
      </c>
      <c r="GP55" s="300">
        <f t="shared" si="1584"/>
        <v>2</v>
      </c>
      <c r="GQ55" s="370">
        <f>GP55/BZ55</f>
        <v>0.5</v>
      </c>
      <c r="GR55" s="300">
        <f t="shared" si="1585"/>
        <v>-4</v>
      </c>
      <c r="GS55" s="370">
        <f>GR55/CA55</f>
        <v>-0.66666666666666663</v>
      </c>
      <c r="GT55" s="300">
        <f t="shared" si="1586"/>
        <v>1</v>
      </c>
      <c r="GU55" s="370">
        <f>GT55/CB55</f>
        <v>0.5</v>
      </c>
      <c r="GV55" s="300">
        <f t="shared" si="1587"/>
        <v>-2</v>
      </c>
      <c r="GW55" s="370">
        <f>GV55/CC55</f>
        <v>-0.66666666666666663</v>
      </c>
      <c r="GX55" s="300">
        <f t="shared" si="1588"/>
        <v>1</v>
      </c>
      <c r="GY55" s="370">
        <f t="shared" ref="GY55:GY65" si="1680">GX55/CD55</f>
        <v>1</v>
      </c>
      <c r="GZ55" s="300">
        <f t="shared" si="1589"/>
        <v>0</v>
      </c>
      <c r="HA55" s="370">
        <f>GZ55/CE55</f>
        <v>0</v>
      </c>
      <c r="HB55" s="300">
        <f t="shared" si="1590"/>
        <v>0</v>
      </c>
      <c r="HC55" s="370">
        <f>HB55/CF55</f>
        <v>0</v>
      </c>
      <c r="HD55" s="300">
        <f t="shared" si="1591"/>
        <v>0</v>
      </c>
      <c r="HE55" s="370">
        <f t="shared" ref="HE55:HE61" si="1681">HD55/CG55</f>
        <v>0</v>
      </c>
      <c r="HF55" s="300">
        <f t="shared" si="1592"/>
        <v>0</v>
      </c>
      <c r="HG55" s="370">
        <f t="shared" si="1593"/>
        <v>0</v>
      </c>
      <c r="HH55" s="300">
        <f t="shared" si="1594"/>
        <v>1</v>
      </c>
      <c r="HI55" s="370">
        <f>HH55/CI55</f>
        <v>0.5</v>
      </c>
      <c r="HJ55" s="300">
        <f t="shared" si="1595"/>
        <v>-2</v>
      </c>
      <c r="HK55" s="370">
        <f t="shared" si="1596"/>
        <v>-0.66666666666666663</v>
      </c>
      <c r="HL55" s="300">
        <f t="shared" si="1597"/>
        <v>2</v>
      </c>
      <c r="HM55" s="370">
        <f>HL55/CK55</f>
        <v>2</v>
      </c>
      <c r="HN55" s="300">
        <f t="shared" si="1598"/>
        <v>-2</v>
      </c>
      <c r="HO55" s="370">
        <f>HN55/CN55</f>
        <v>-0.66666666666666663</v>
      </c>
      <c r="HP55" s="300">
        <f t="shared" si="1599"/>
        <v>1</v>
      </c>
      <c r="HQ55" s="370">
        <v>0</v>
      </c>
      <c r="HR55" s="300">
        <f t="shared" si="1600"/>
        <v>-1</v>
      </c>
      <c r="HS55" s="370">
        <f>HR55/CP55</f>
        <v>-0.5</v>
      </c>
      <c r="HT55" s="300">
        <f t="shared" si="1601"/>
        <v>0</v>
      </c>
      <c r="HU55" s="370">
        <f>HT55/CQ55</f>
        <v>0</v>
      </c>
      <c r="HV55" s="300">
        <f t="shared" si="1602"/>
        <v>0</v>
      </c>
      <c r="HW55" s="370">
        <f>HV55/CR55</f>
        <v>0</v>
      </c>
      <c r="HX55" s="300">
        <f t="shared" si="1603"/>
        <v>1</v>
      </c>
      <c r="HY55" s="370">
        <f>HX55/CS55</f>
        <v>1</v>
      </c>
      <c r="HZ55" s="300">
        <f t="shared" si="1604"/>
        <v>0</v>
      </c>
      <c r="IA55" s="370">
        <f>HZ55/CT55</f>
        <v>0</v>
      </c>
      <c r="IB55" s="300">
        <f t="shared" si="1605"/>
        <v>0</v>
      </c>
      <c r="IC55" s="370">
        <f t="shared" ref="IC55:IC65" si="1682">IB55/CU55</f>
        <v>0</v>
      </c>
      <c r="ID55" s="300">
        <f t="shared" si="1606"/>
        <v>-1</v>
      </c>
      <c r="IE55" s="370">
        <f>ID55/CV55</f>
        <v>-0.5</v>
      </c>
      <c r="IF55" s="300">
        <f t="shared" si="1607"/>
        <v>1</v>
      </c>
      <c r="IG55" s="370">
        <f>IF55/CW55</f>
        <v>1</v>
      </c>
      <c r="IH55" s="300">
        <f t="shared" si="1608"/>
        <v>-1</v>
      </c>
      <c r="II55" s="370">
        <f>IH55/CX55</f>
        <v>-0.5</v>
      </c>
      <c r="IJ55" s="300">
        <f t="shared" si="1609"/>
        <v>0</v>
      </c>
      <c r="IK55" s="370">
        <f>IJ55/CY55</f>
        <v>0</v>
      </c>
      <c r="IL55" s="300">
        <f t="shared" si="1610"/>
        <v>0</v>
      </c>
      <c r="IM55" s="370">
        <f>IL55/DB55</f>
        <v>0</v>
      </c>
      <c r="IN55" s="300">
        <f t="shared" si="1611"/>
        <v>0</v>
      </c>
      <c r="IO55" s="370">
        <f>IN55/DD55</f>
        <v>0</v>
      </c>
      <c r="IP55" s="300">
        <f t="shared" si="1612"/>
        <v>1</v>
      </c>
      <c r="IQ55" s="370">
        <f>IP55/DD55</f>
        <v>1</v>
      </c>
      <c r="IR55" s="300">
        <f t="shared" si="1613"/>
        <v>0</v>
      </c>
      <c r="IS55" s="370">
        <f>IR55/DO55</f>
        <v>0</v>
      </c>
      <c r="IT55" s="300">
        <f t="shared" si="1614"/>
        <v>-2</v>
      </c>
      <c r="IU55" s="370">
        <f t="shared" si="1615"/>
        <v>-1</v>
      </c>
      <c r="IV55" s="300">
        <f t="shared" si="1616"/>
        <v>1</v>
      </c>
      <c r="IW55" s="370">
        <v>0</v>
      </c>
      <c r="IX55" s="300">
        <f t="shared" si="1617"/>
        <v>0</v>
      </c>
      <c r="IY55" s="370">
        <f>IX55/DH55</f>
        <v>0</v>
      </c>
      <c r="IZ55" s="300">
        <f t="shared" si="1618"/>
        <v>0</v>
      </c>
      <c r="JA55" s="370">
        <f>IZ55/DI55</f>
        <v>0</v>
      </c>
      <c r="JB55" s="300">
        <f t="shared" si="1619"/>
        <v>0</v>
      </c>
      <c r="JC55" s="370">
        <f>JB55/DJ55</f>
        <v>0</v>
      </c>
      <c r="JD55" s="300">
        <f t="shared" si="1620"/>
        <v>-1</v>
      </c>
      <c r="JE55" s="370">
        <f>JD55/DK55</f>
        <v>-1</v>
      </c>
      <c r="JF55" s="300">
        <f t="shared" si="1621"/>
        <v>1</v>
      </c>
      <c r="JG55" s="370">
        <v>0</v>
      </c>
      <c r="JH55" s="300">
        <f t="shared" si="1622"/>
        <v>2</v>
      </c>
      <c r="JI55" s="370">
        <f>JH55/DM55</f>
        <v>2</v>
      </c>
      <c r="JJ55" s="300">
        <f t="shared" si="1623"/>
        <v>-1</v>
      </c>
      <c r="JK55" s="370">
        <f>JJ55/DP55</f>
        <v>-0.33333333333333331</v>
      </c>
      <c r="JL55" s="300">
        <f t="shared" si="1624"/>
        <v>-1</v>
      </c>
      <c r="JM55" s="370">
        <f>JL55/DQ55</f>
        <v>-0.5</v>
      </c>
      <c r="JN55" s="300">
        <f t="shared" si="1625"/>
        <v>-1</v>
      </c>
      <c r="JO55" s="370">
        <f>JN55/DR55</f>
        <v>-1</v>
      </c>
      <c r="JP55" s="300">
        <f t="shared" si="1626"/>
        <v>1</v>
      </c>
      <c r="JQ55" s="370">
        <v>0</v>
      </c>
      <c r="JR55" s="300">
        <f t="shared" si="1627"/>
        <v>0</v>
      </c>
      <c r="JS55" s="370">
        <f>JR55/DT55</f>
        <v>0</v>
      </c>
      <c r="JT55" s="300">
        <f t="shared" si="1628"/>
        <v>0</v>
      </c>
      <c r="JU55" s="370">
        <f>JT55/DU55</f>
        <v>0</v>
      </c>
      <c r="JV55" s="300">
        <f t="shared" si="1629"/>
        <v>0</v>
      </c>
      <c r="JW55" s="370">
        <f>JV55/DV55</f>
        <v>0</v>
      </c>
      <c r="JX55" s="300">
        <f t="shared" si="1630"/>
        <v>0</v>
      </c>
      <c r="JY55" s="370">
        <f t="shared" si="1631"/>
        <v>0</v>
      </c>
      <c r="JZ55" s="300">
        <f t="shared" si="1632"/>
        <v>0</v>
      </c>
      <c r="KA55" s="370">
        <f t="shared" si="1633"/>
        <v>0</v>
      </c>
      <c r="KB55" s="300">
        <f t="shared" si="1634"/>
        <v>0</v>
      </c>
      <c r="KC55" s="370">
        <f t="shared" si="1635"/>
        <v>0</v>
      </c>
      <c r="KD55" s="300">
        <f t="shared" si="1636"/>
        <v>0</v>
      </c>
      <c r="KE55" s="370">
        <f t="shared" si="1637"/>
        <v>0</v>
      </c>
      <c r="KF55" s="300">
        <f t="shared" si="1638"/>
        <v>0</v>
      </c>
      <c r="KG55" s="375">
        <f t="shared" si="1639"/>
        <v>0</v>
      </c>
      <c r="KH55" s="300">
        <f t="shared" si="1640"/>
        <v>0</v>
      </c>
      <c r="KI55" s="370">
        <f t="shared" si="1641"/>
        <v>0</v>
      </c>
      <c r="KJ55" s="300">
        <f t="shared" si="1642"/>
        <v>0</v>
      </c>
      <c r="KK55" s="370">
        <f t="shared" si="1643"/>
        <v>0</v>
      </c>
      <c r="KL55" s="300">
        <f t="shared" si="1644"/>
        <v>0</v>
      </c>
      <c r="KM55" s="370">
        <f t="shared" si="1643"/>
        <v>0</v>
      </c>
      <c r="KN55" s="300">
        <f t="shared" si="1645"/>
        <v>0</v>
      </c>
      <c r="KO55" s="370">
        <f>IF(ISERROR(KN55/EG55),0,KN55/EG55)</f>
        <v>0</v>
      </c>
      <c r="KP55" s="300">
        <f t="shared" si="1646"/>
        <v>-1</v>
      </c>
      <c r="KQ55" s="370">
        <f t="shared" si="1643"/>
        <v>0</v>
      </c>
      <c r="KR55" s="300">
        <f t="shared" si="1647"/>
        <v>0</v>
      </c>
      <c r="KS55" s="370">
        <f t="shared" si="1643"/>
        <v>0</v>
      </c>
      <c r="KT55" s="300">
        <f t="shared" si="1648"/>
        <v>0</v>
      </c>
      <c r="KU55" s="370">
        <f t="shared" si="1643"/>
        <v>0</v>
      </c>
      <c r="KV55" s="300">
        <f t="shared" si="1649"/>
        <v>0</v>
      </c>
      <c r="KW55" s="370">
        <f t="shared" si="1643"/>
        <v>0</v>
      </c>
      <c r="KX55" s="300">
        <f t="shared" si="1650"/>
        <v>0</v>
      </c>
      <c r="KY55" s="370">
        <f t="shared" si="1643"/>
        <v>0</v>
      </c>
      <c r="KZ55" s="300">
        <f t="shared" si="1651"/>
        <v>0</v>
      </c>
      <c r="LA55" s="370">
        <f t="shared" si="1643"/>
        <v>0</v>
      </c>
      <c r="LB55" s="300">
        <f t="shared" si="1652"/>
        <v>0</v>
      </c>
      <c r="LC55" s="370">
        <f t="shared" si="1643"/>
        <v>0</v>
      </c>
      <c r="LD55" s="848">
        <f t="shared" si="1653"/>
        <v>1</v>
      </c>
      <c r="LE55" s="971">
        <f t="shared" si="1654"/>
        <v>1</v>
      </c>
      <c r="LF55" s="110">
        <f t="shared" si="1655"/>
        <v>0</v>
      </c>
      <c r="LG55" s="100">
        <f t="shared" si="1656"/>
        <v>0</v>
      </c>
      <c r="LH55" s="614"/>
      <c r="LI55" s="614"/>
      <c r="LJ55" s="614"/>
      <c r="LK55" t="str">
        <f t="shared" si="1657"/>
        <v>Bus Objects</v>
      </c>
      <c r="LL55" s="240" t="e">
        <f>#REF!</f>
        <v>#REF!</v>
      </c>
      <c r="LM55" s="240" t="e">
        <f>#REF!</f>
        <v>#REF!</v>
      </c>
      <c r="LN55" s="240" t="e">
        <f>#REF!</f>
        <v>#REF!</v>
      </c>
      <c r="LO55" s="240" t="e">
        <f>#REF!</f>
        <v>#REF!</v>
      </c>
      <c r="LP55" s="240" t="e">
        <f>#REF!</f>
        <v>#REF!</v>
      </c>
      <c r="LQ55" s="240" t="e">
        <f>#REF!</f>
        <v>#REF!</v>
      </c>
      <c r="LR55" s="240" t="e">
        <f>#REF!</f>
        <v>#REF!</v>
      </c>
      <c r="LS55" s="240" t="e">
        <f>#REF!</f>
        <v>#REF!</v>
      </c>
      <c r="LT55" s="240" t="e">
        <f>#REF!</f>
        <v>#REF!</v>
      </c>
      <c r="LU55" s="240" t="e">
        <f>#REF!</f>
        <v>#REF!</v>
      </c>
      <c r="LV55" s="240" t="e">
        <f>#REF!</f>
        <v>#REF!</v>
      </c>
      <c r="LW55" s="241">
        <f t="shared" si="1658"/>
        <v>0</v>
      </c>
      <c r="LX55" s="241">
        <f t="shared" si="1658"/>
        <v>0</v>
      </c>
      <c r="LY55" s="241">
        <f t="shared" si="1658"/>
        <v>0</v>
      </c>
      <c r="LZ55" s="241">
        <f t="shared" si="1658"/>
        <v>0</v>
      </c>
      <c r="MA55" s="241">
        <f t="shared" si="1658"/>
        <v>0</v>
      </c>
      <c r="MB55" s="241">
        <f t="shared" si="1658"/>
        <v>0</v>
      </c>
      <c r="MC55" s="241">
        <f t="shared" si="1658"/>
        <v>0</v>
      </c>
      <c r="MD55" s="241">
        <f t="shared" si="1658"/>
        <v>0</v>
      </c>
      <c r="ME55" s="241">
        <f t="shared" si="1658"/>
        <v>0</v>
      </c>
      <c r="MF55" s="241">
        <f t="shared" si="1658"/>
        <v>0</v>
      </c>
      <c r="MG55" s="241">
        <f t="shared" si="1658"/>
        <v>0</v>
      </c>
      <c r="MH55" s="241">
        <f t="shared" si="1658"/>
        <v>0</v>
      </c>
      <c r="MI55" s="241">
        <f t="shared" si="1659"/>
        <v>0</v>
      </c>
      <c r="MJ55" s="241">
        <f t="shared" si="1659"/>
        <v>0</v>
      </c>
      <c r="MK55" s="241">
        <f t="shared" si="1659"/>
        <v>0</v>
      </c>
      <c r="ML55" s="241">
        <f t="shared" si="1659"/>
        <v>0</v>
      </c>
      <c r="MM55" s="241">
        <f t="shared" si="1659"/>
        <v>0</v>
      </c>
      <c r="MN55" s="241">
        <f t="shared" si="1659"/>
        <v>0</v>
      </c>
      <c r="MO55" s="241">
        <f t="shared" si="1659"/>
        <v>0</v>
      </c>
      <c r="MP55" s="241">
        <f t="shared" si="1659"/>
        <v>0</v>
      </c>
      <c r="MQ55" s="241">
        <f t="shared" si="1659"/>
        <v>0</v>
      </c>
      <c r="MR55" s="241">
        <f t="shared" si="1659"/>
        <v>0</v>
      </c>
      <c r="MS55" s="241">
        <f t="shared" si="1659"/>
        <v>0</v>
      </c>
      <c r="MT55" s="241">
        <f t="shared" si="1659"/>
        <v>0</v>
      </c>
      <c r="MU55" s="699">
        <f t="shared" si="1660"/>
        <v>0</v>
      </c>
      <c r="MV55" s="699">
        <f t="shared" si="1660"/>
        <v>0</v>
      </c>
      <c r="MW55" s="699">
        <f t="shared" si="1660"/>
        <v>0</v>
      </c>
      <c r="MX55" s="699">
        <f t="shared" si="1660"/>
        <v>0</v>
      </c>
      <c r="MY55" s="699">
        <f t="shared" si="1660"/>
        <v>0</v>
      </c>
      <c r="MZ55" s="699">
        <f t="shared" si="1660"/>
        <v>3</v>
      </c>
      <c r="NA55" s="699">
        <f t="shared" si="1660"/>
        <v>0</v>
      </c>
      <c r="NB55" s="699">
        <f t="shared" si="1660"/>
        <v>0</v>
      </c>
      <c r="NC55" s="699">
        <f t="shared" si="1660"/>
        <v>1</v>
      </c>
      <c r="ND55" s="699">
        <f t="shared" si="1660"/>
        <v>11</v>
      </c>
      <c r="NE55" s="699">
        <f t="shared" si="1660"/>
        <v>16</v>
      </c>
      <c r="NF55" s="699">
        <f t="shared" si="1660"/>
        <v>16</v>
      </c>
      <c r="NG55" s="802">
        <f t="shared" si="1661"/>
        <v>4</v>
      </c>
      <c r="NH55" s="802">
        <f t="shared" si="1661"/>
        <v>6</v>
      </c>
      <c r="NI55" s="802">
        <f t="shared" si="1661"/>
        <v>2</v>
      </c>
      <c r="NJ55" s="802">
        <f t="shared" si="1661"/>
        <v>3</v>
      </c>
      <c r="NK55" s="802">
        <f t="shared" si="1661"/>
        <v>1</v>
      </c>
      <c r="NL55" s="802">
        <f t="shared" si="1661"/>
        <v>2</v>
      </c>
      <c r="NM55" s="802">
        <f t="shared" si="1661"/>
        <v>2</v>
      </c>
      <c r="NN55" s="802">
        <f t="shared" si="1661"/>
        <v>2</v>
      </c>
      <c r="NO55" s="802">
        <f t="shared" si="1661"/>
        <v>2</v>
      </c>
      <c r="NP55" s="802">
        <f t="shared" si="1661"/>
        <v>2</v>
      </c>
      <c r="NQ55" s="802">
        <f t="shared" si="1661"/>
        <v>3</v>
      </c>
      <c r="NR55" s="802">
        <f t="shared" si="1661"/>
        <v>1</v>
      </c>
      <c r="NS55" s="855">
        <f t="shared" si="1662"/>
        <v>3</v>
      </c>
      <c r="NT55" s="855">
        <f t="shared" si="1662"/>
        <v>1</v>
      </c>
      <c r="NU55" s="855">
        <f t="shared" si="1662"/>
        <v>2</v>
      </c>
      <c r="NV55" s="855">
        <f t="shared" si="1662"/>
        <v>1</v>
      </c>
      <c r="NW55" s="855">
        <f t="shared" si="1662"/>
        <v>1</v>
      </c>
      <c r="NX55" s="855">
        <f t="shared" si="1662"/>
        <v>1</v>
      </c>
      <c r="NY55" s="855">
        <f t="shared" si="1662"/>
        <v>2</v>
      </c>
      <c r="NZ55" s="855">
        <f t="shared" si="1662"/>
        <v>2</v>
      </c>
      <c r="OA55" s="855">
        <f t="shared" si="1662"/>
        <v>2</v>
      </c>
      <c r="OB55" s="855">
        <f t="shared" si="1662"/>
        <v>1</v>
      </c>
      <c r="OC55" s="855">
        <f t="shared" si="1662"/>
        <v>2</v>
      </c>
      <c r="OD55" s="855">
        <f t="shared" si="1662"/>
        <v>1</v>
      </c>
      <c r="OE55" s="1042">
        <f t="shared" si="1663"/>
        <v>1</v>
      </c>
      <c r="OF55" s="1042">
        <f t="shared" si="1664"/>
        <v>1</v>
      </c>
      <c r="OG55" s="1042">
        <f t="shared" si="1665"/>
        <v>1</v>
      </c>
      <c r="OH55" s="1042">
        <f t="shared" si="1666"/>
        <v>2</v>
      </c>
      <c r="OI55" s="1042">
        <f t="shared" si="1667"/>
        <v>2</v>
      </c>
      <c r="OJ55" s="1042">
        <f t="shared" si="1668"/>
        <v>0</v>
      </c>
      <c r="OK55" s="1042">
        <f t="shared" si="1669"/>
        <v>1</v>
      </c>
      <c r="OL55" s="1042">
        <f t="shared" si="1670"/>
        <v>1</v>
      </c>
      <c r="OM55" s="1042">
        <f t="shared" si="1671"/>
        <v>1</v>
      </c>
      <c r="ON55" s="1042">
        <f t="shared" si="1672"/>
        <v>1</v>
      </c>
      <c r="OO55" s="1042">
        <f t="shared" si="1673"/>
        <v>0</v>
      </c>
      <c r="OP55" s="1042">
        <f t="shared" si="1674"/>
        <v>1</v>
      </c>
      <c r="OQ55" s="1064">
        <f t="shared" si="1675"/>
        <v>3</v>
      </c>
      <c r="OR55" s="1064">
        <f t="shared" si="1675"/>
        <v>2</v>
      </c>
      <c r="OS55" s="1064">
        <f t="shared" si="1675"/>
        <v>1</v>
      </c>
      <c r="OT55" s="1064">
        <f t="shared" si="1675"/>
        <v>0</v>
      </c>
      <c r="OU55" s="1064">
        <f t="shared" si="1675"/>
        <v>1</v>
      </c>
      <c r="OV55" s="1064">
        <f t="shared" si="1675"/>
        <v>1</v>
      </c>
      <c r="OW55" s="1064">
        <f t="shared" si="1675"/>
        <v>1</v>
      </c>
      <c r="OX55" s="1064">
        <f t="shared" si="1675"/>
        <v>1</v>
      </c>
      <c r="OY55" s="1064">
        <f t="shared" si="1675"/>
        <v>1</v>
      </c>
      <c r="OZ55" s="1064">
        <f t="shared" si="1675"/>
        <v>1</v>
      </c>
      <c r="PA55" s="1064">
        <f t="shared" si="1675"/>
        <v>1</v>
      </c>
      <c r="PB55" s="1064">
        <f t="shared" si="1675"/>
        <v>1</v>
      </c>
      <c r="PC55" s="1122">
        <f t="shared" si="1676"/>
        <v>1</v>
      </c>
      <c r="PD55" s="1122">
        <f t="shared" si="1677"/>
        <v>1</v>
      </c>
      <c r="PE55" s="1122">
        <f t="shared" si="1677"/>
        <v>1</v>
      </c>
      <c r="PF55" s="1122">
        <f t="shared" si="1677"/>
        <v>1</v>
      </c>
      <c r="PG55" s="1122">
        <f t="shared" si="1677"/>
        <v>1</v>
      </c>
      <c r="PH55" s="1122">
        <f t="shared" si="1677"/>
        <v>0</v>
      </c>
      <c r="PI55" s="1122">
        <f t="shared" si="1677"/>
        <v>0</v>
      </c>
      <c r="PJ55" s="1122">
        <f t="shared" si="1677"/>
        <v>0</v>
      </c>
      <c r="PK55" s="1122">
        <f t="shared" si="1677"/>
        <v>0</v>
      </c>
      <c r="PL55" s="1122">
        <f t="shared" si="1677"/>
        <v>0</v>
      </c>
      <c r="PM55" s="1122">
        <f t="shared" si="1677"/>
        <v>0</v>
      </c>
      <c r="PN55" s="1122">
        <f t="shared" si="1677"/>
        <v>0</v>
      </c>
    </row>
    <row r="56" spans="1:430" x14ac:dyDescent="0.25">
      <c r="A56" s="677"/>
      <c r="B56" s="50">
        <v>8.5</v>
      </c>
      <c r="E56" s="1194" t="s">
        <v>240</v>
      </c>
      <c r="F56" s="1194"/>
      <c r="G56" s="1195"/>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678"/>
        <v>5</v>
      </c>
      <c r="BY56" s="150">
        <f t="shared" si="1679"/>
        <v>0.41666666666666669</v>
      </c>
      <c r="BZ56" s="187">
        <v>0</v>
      </c>
      <c r="CA56" s="64">
        <v>0</v>
      </c>
      <c r="CB56" s="20">
        <v>0</v>
      </c>
      <c r="CC56" s="846">
        <v>0</v>
      </c>
      <c r="CD56" s="20">
        <v>1</v>
      </c>
      <c r="CE56" s="846">
        <v>0</v>
      </c>
      <c r="CF56" s="848">
        <v>0</v>
      </c>
      <c r="CG56" s="846">
        <v>1</v>
      </c>
      <c r="CH56" s="848">
        <v>1</v>
      </c>
      <c r="CI56" s="848">
        <v>0</v>
      </c>
      <c r="CJ56" s="848">
        <v>0</v>
      </c>
      <c r="CK56" s="848">
        <v>0</v>
      </c>
      <c r="CL56" s="849">
        <f t="shared" si="1544"/>
        <v>3</v>
      </c>
      <c r="CM56" s="150">
        <f t="shared" si="1545"/>
        <v>0.25</v>
      </c>
      <c r="CN56" s="187">
        <v>0</v>
      </c>
      <c r="CO56" s="64">
        <v>0</v>
      </c>
      <c r="CP56" s="20">
        <v>0</v>
      </c>
      <c r="CQ56" s="846">
        <v>0</v>
      </c>
      <c r="CR56" s="909">
        <v>0</v>
      </c>
      <c r="CS56" s="910">
        <v>0</v>
      </c>
      <c r="CT56" s="911">
        <v>0</v>
      </c>
      <c r="CU56" s="910">
        <v>1</v>
      </c>
      <c r="CV56" s="1000">
        <v>0</v>
      </c>
      <c r="CW56" s="1001">
        <v>0</v>
      </c>
      <c r="CX56" s="1000">
        <v>0</v>
      </c>
      <c r="CY56" s="1002">
        <v>0</v>
      </c>
      <c r="CZ56" s="998">
        <f t="shared" si="1552"/>
        <v>1</v>
      </c>
      <c r="DA56" s="999">
        <f t="shared" si="1553"/>
        <v>8.3333333333333329E-2</v>
      </c>
      <c r="DB56" s="911">
        <v>0</v>
      </c>
      <c r="DC56" s="910">
        <v>0</v>
      </c>
      <c r="DD56" s="909">
        <v>0</v>
      </c>
      <c r="DE56" s="910">
        <v>0</v>
      </c>
      <c r="DF56" s="909">
        <v>0</v>
      </c>
      <c r="DG56" s="910">
        <v>0</v>
      </c>
      <c r="DH56" s="911">
        <v>0</v>
      </c>
      <c r="DI56" s="910">
        <v>0</v>
      </c>
      <c r="DJ56" s="911">
        <v>0</v>
      </c>
      <c r="DK56" s="910">
        <v>0</v>
      </c>
      <c r="DL56" s="911">
        <v>0</v>
      </c>
      <c r="DM56" s="910">
        <v>0</v>
      </c>
      <c r="DN56" s="998">
        <f t="shared" si="1560"/>
        <v>0</v>
      </c>
      <c r="DO56" s="999">
        <f t="shared" si="1561"/>
        <v>0</v>
      </c>
      <c r="DP56" s="1000">
        <v>0</v>
      </c>
      <c r="DQ56" s="1002">
        <v>0</v>
      </c>
      <c r="DR56" s="1145">
        <v>0</v>
      </c>
      <c r="DS56" s="1002">
        <v>0</v>
      </c>
      <c r="DT56" s="1145">
        <v>0</v>
      </c>
      <c r="DU56" s="1002">
        <v>0</v>
      </c>
      <c r="DV56" s="1000">
        <v>0</v>
      </c>
      <c r="DW56" s="1002">
        <v>0</v>
      </c>
      <c r="DX56" s="1000">
        <v>0</v>
      </c>
      <c r="DY56" s="1002">
        <v>0</v>
      </c>
      <c r="DZ56" s="1000">
        <v>0</v>
      </c>
      <c r="EA56" s="1002">
        <v>0</v>
      </c>
      <c r="EB56" s="998">
        <f t="shared" si="1568"/>
        <v>0</v>
      </c>
      <c r="EC56" s="999">
        <f t="shared" si="1569"/>
        <v>0</v>
      </c>
      <c r="ED56" s="911">
        <v>0</v>
      </c>
      <c r="EE56" s="910">
        <v>0</v>
      </c>
      <c r="EF56" s="909">
        <v>0</v>
      </c>
      <c r="EG56" s="910">
        <v>0</v>
      </c>
      <c r="EH56" s="909">
        <v>0</v>
      </c>
      <c r="EI56" s="910"/>
      <c r="EJ56" s="911"/>
      <c r="EK56" s="910"/>
      <c r="EL56" s="911"/>
      <c r="EM56" s="910"/>
      <c r="EN56" s="911"/>
      <c r="EO56" s="910"/>
      <c r="EP56" s="912">
        <f t="shared" si="1573"/>
        <v>0</v>
      </c>
      <c r="EQ56" s="150">
        <f t="shared" si="1574"/>
        <v>0</v>
      </c>
      <c r="ER56" s="110">
        <f t="shared" ref="ER56:ER65" si="1683">AX56-AU56</f>
        <v>0</v>
      </c>
      <c r="ES56" s="663">
        <v>2</v>
      </c>
      <c r="ET56" s="110">
        <f t="shared" ref="ET56:ET65" si="1684">AY56-AX56</f>
        <v>0</v>
      </c>
      <c r="EU56" s="367" t="e">
        <f t="shared" ref="EU56:EU62" si="1685">ET56/AX56</f>
        <v>#DIV/0!</v>
      </c>
      <c r="EV56" s="110">
        <f t="shared" ref="EV56:EV65" si="1686">AZ56-AY56</f>
        <v>0</v>
      </c>
      <c r="EW56" s="367" t="e">
        <f t="shared" ref="EW56:EW65" si="1687">EV56/AY56</f>
        <v>#DIV/0!</v>
      </c>
      <c r="EX56" s="110">
        <f t="shared" ref="EX56:EX65" si="1688">BA56-AZ56</f>
        <v>0</v>
      </c>
      <c r="EY56" s="367" t="e">
        <f t="shared" ref="EY56:EY65" si="1689">EX56/AZ56</f>
        <v>#DIV/0!</v>
      </c>
      <c r="EZ56" s="110">
        <f t="shared" ref="EZ56:EZ65" si="1690">BB56-BA56</f>
        <v>0</v>
      </c>
      <c r="FA56" s="367" t="e">
        <f>EZ56/BA56</f>
        <v>#DIV/0!</v>
      </c>
      <c r="FB56" s="110">
        <f t="shared" ref="FB56:FB65" si="1691">BC56-BB56</f>
        <v>0</v>
      </c>
      <c r="FC56" s="421">
        <v>1</v>
      </c>
      <c r="FD56" s="110">
        <f t="shared" ref="FD56:FD65" si="1692">BD56-BC56</f>
        <v>0</v>
      </c>
      <c r="FE56" s="367" t="e">
        <f>FD56/BC56</f>
        <v>#DIV/0!</v>
      </c>
      <c r="FF56" s="110">
        <f t="shared" ref="FF56:FF65" si="1693">BE56-BD56</f>
        <v>0</v>
      </c>
      <c r="FG56" s="367" t="e">
        <f>FF56/BD56</f>
        <v>#DIV/0!</v>
      </c>
      <c r="FH56" s="110">
        <f t="shared" ref="FH56:FH65" si="1694">BF56-BE56</f>
        <v>0</v>
      </c>
      <c r="FI56" s="367" t="e">
        <f t="shared" ref="FI56:FI65" si="1695">FH56/BE56</f>
        <v>#DIV/0!</v>
      </c>
      <c r="FJ56" s="110">
        <f t="shared" ref="FJ56:FJ65" si="1696">BG56-BF56</f>
        <v>0</v>
      </c>
      <c r="FK56" s="100" t="e">
        <f t="shared" ref="FK56:FK65" si="1697">FJ56/BF56</f>
        <v>#DIV/0!</v>
      </c>
      <c r="FL56" s="110">
        <f t="shared" ref="FL56:FL65" si="1698">BH56-BG56</f>
        <v>0</v>
      </c>
      <c r="FM56" s="367" t="e">
        <f t="shared" ref="FM56:FM65" si="1699">FL56/BG56</f>
        <v>#DIV/0!</v>
      </c>
      <c r="FN56" s="110">
        <f t="shared" ref="FN56:FN65" si="1700">BI56-BH56</f>
        <v>0</v>
      </c>
      <c r="FO56" s="367">
        <v>2</v>
      </c>
      <c r="FP56" s="110">
        <f t="shared" ref="FP56:FP65" si="1701">BL56-BI56</f>
        <v>0</v>
      </c>
      <c r="FQ56" s="367" t="e">
        <f t="shared" ref="FQ56:FQ65" si="1702">FP56/BI56</f>
        <v>#DIV/0!</v>
      </c>
      <c r="FR56" s="300">
        <f t="shared" ref="FR56:FR65" si="1703">BM56-BL56</f>
        <v>0</v>
      </c>
      <c r="FS56" s="370" t="e">
        <f t="shared" ref="FS56:FS65" si="1704">FR56/BL56</f>
        <v>#DIV/0!</v>
      </c>
      <c r="FT56" s="300">
        <f t="shared" ref="FT56:FT65" si="1705">BN56-BM56</f>
        <v>0</v>
      </c>
      <c r="FU56" s="370" t="e">
        <f t="shared" ref="FU56:FU65" si="1706">FT56/BM56</f>
        <v>#DIV/0!</v>
      </c>
      <c r="FV56" s="300">
        <f t="shared" ref="FV56:FV65" si="1707">BO56-BN56</f>
        <v>0</v>
      </c>
      <c r="FW56" s="370" t="e">
        <f t="shared" ref="FW56:FW65" si="1708">FV56/BN56</f>
        <v>#DIV/0!</v>
      </c>
      <c r="FX56" s="300">
        <f t="shared" ref="FX56:FX65" si="1709">BP56-BO56</f>
        <v>3</v>
      </c>
      <c r="FY56" s="370">
        <v>1</v>
      </c>
      <c r="FZ56" s="300">
        <f t="shared" si="1575"/>
        <v>-3</v>
      </c>
      <c r="GA56" s="370">
        <f t="shared" ref="GA56:GA65" si="1710">FZ56/BP56</f>
        <v>-1</v>
      </c>
      <c r="GB56" s="300">
        <f t="shared" si="1576"/>
        <v>0</v>
      </c>
      <c r="GC56" s="370">
        <v>0</v>
      </c>
      <c r="GD56" s="300">
        <f t="shared" si="1577"/>
        <v>1</v>
      </c>
      <c r="GE56" s="370">
        <v>1</v>
      </c>
      <c r="GF56" s="300">
        <f t="shared" si="1578"/>
        <v>-1</v>
      </c>
      <c r="GG56" s="370">
        <f t="shared" ref="GG56:GG65" si="1711">GF56/BS56</f>
        <v>-1</v>
      </c>
      <c r="GH56" s="300">
        <f t="shared" si="1579"/>
        <v>1</v>
      </c>
      <c r="GI56" s="782">
        <v>1</v>
      </c>
      <c r="GJ56" s="300">
        <f t="shared" si="1580"/>
        <v>-1</v>
      </c>
      <c r="GK56" s="370">
        <f t="shared" si="1581"/>
        <v>-1</v>
      </c>
      <c r="GL56" s="300">
        <f t="shared" si="1582"/>
        <v>0</v>
      </c>
      <c r="GM56" s="370">
        <v>0</v>
      </c>
      <c r="GN56" s="300">
        <f t="shared" si="1583"/>
        <v>0</v>
      </c>
      <c r="GO56" s="370">
        <v>0</v>
      </c>
      <c r="GP56" s="300">
        <f t="shared" si="1584"/>
        <v>0</v>
      </c>
      <c r="GQ56" s="370">
        <v>0</v>
      </c>
      <c r="GR56" s="300">
        <f t="shared" si="1585"/>
        <v>0</v>
      </c>
      <c r="GS56" s="370">
        <v>1</v>
      </c>
      <c r="GT56" s="300">
        <f t="shared" si="1586"/>
        <v>0</v>
      </c>
      <c r="GU56" s="370">
        <v>0</v>
      </c>
      <c r="GV56" s="300">
        <f t="shared" si="1587"/>
        <v>1</v>
      </c>
      <c r="GW56" s="370">
        <v>1</v>
      </c>
      <c r="GX56" s="300">
        <f t="shared" si="1588"/>
        <v>-1</v>
      </c>
      <c r="GY56" s="370">
        <f t="shared" si="1680"/>
        <v>-1</v>
      </c>
      <c r="GZ56" s="300">
        <f t="shared" si="1589"/>
        <v>0</v>
      </c>
      <c r="HA56" s="370">
        <v>0</v>
      </c>
      <c r="HB56" s="300">
        <f t="shared" si="1590"/>
        <v>1</v>
      </c>
      <c r="HC56" s="370">
        <v>0</v>
      </c>
      <c r="HD56" s="300">
        <f t="shared" si="1591"/>
        <v>0</v>
      </c>
      <c r="HE56" s="370">
        <f t="shared" si="1681"/>
        <v>0</v>
      </c>
      <c r="HF56" s="300">
        <f t="shared" si="1592"/>
        <v>-1</v>
      </c>
      <c r="HG56" s="370">
        <f t="shared" si="1593"/>
        <v>-1</v>
      </c>
      <c r="HH56" s="300">
        <f t="shared" si="1594"/>
        <v>0</v>
      </c>
      <c r="HI56" s="370">
        <v>0</v>
      </c>
      <c r="HJ56" s="300">
        <f t="shared" si="1595"/>
        <v>0</v>
      </c>
      <c r="HK56" s="370" t="e">
        <f t="shared" si="1596"/>
        <v>#DIV/0!</v>
      </c>
      <c r="HL56" s="300">
        <f t="shared" si="1597"/>
        <v>0</v>
      </c>
      <c r="HM56" s="370">
        <v>0</v>
      </c>
      <c r="HN56" s="300">
        <f t="shared" si="1598"/>
        <v>0</v>
      </c>
      <c r="HO56" s="370">
        <v>0</v>
      </c>
      <c r="HP56" s="300">
        <f t="shared" si="1599"/>
        <v>0</v>
      </c>
      <c r="HQ56" s="370">
        <v>0</v>
      </c>
      <c r="HR56" s="300">
        <f t="shared" si="1600"/>
        <v>0</v>
      </c>
      <c r="HS56" s="370">
        <v>0</v>
      </c>
      <c r="HT56" s="300">
        <f t="shared" si="1601"/>
        <v>0</v>
      </c>
      <c r="HU56" s="370">
        <v>0</v>
      </c>
      <c r="HV56" s="300">
        <f t="shared" si="1602"/>
        <v>0</v>
      </c>
      <c r="HW56" s="370">
        <v>0</v>
      </c>
      <c r="HX56" s="300">
        <f t="shared" si="1603"/>
        <v>0</v>
      </c>
      <c r="HY56" s="370">
        <v>0</v>
      </c>
      <c r="HZ56" s="300">
        <f t="shared" si="1604"/>
        <v>1</v>
      </c>
      <c r="IA56" s="370">
        <v>0</v>
      </c>
      <c r="IB56" s="300">
        <f t="shared" si="1605"/>
        <v>-1</v>
      </c>
      <c r="IC56" s="370">
        <f t="shared" si="1682"/>
        <v>-1</v>
      </c>
      <c r="ID56" s="300">
        <f t="shared" si="1606"/>
        <v>0</v>
      </c>
      <c r="IE56" s="370">
        <v>0</v>
      </c>
      <c r="IF56" s="300">
        <f t="shared" si="1607"/>
        <v>0</v>
      </c>
      <c r="IG56" s="370">
        <v>0</v>
      </c>
      <c r="IH56" s="300">
        <f t="shared" si="1608"/>
        <v>0</v>
      </c>
      <c r="II56" s="370">
        <v>0</v>
      </c>
      <c r="IJ56" s="300">
        <f t="shared" si="1609"/>
        <v>0</v>
      </c>
      <c r="IK56" s="370">
        <v>0</v>
      </c>
      <c r="IL56" s="300">
        <f t="shared" si="1610"/>
        <v>0</v>
      </c>
      <c r="IM56" s="370">
        <v>0</v>
      </c>
      <c r="IN56" s="300">
        <f t="shared" si="1611"/>
        <v>0</v>
      </c>
      <c r="IO56" s="370">
        <v>0</v>
      </c>
      <c r="IP56" s="300">
        <f t="shared" si="1612"/>
        <v>0</v>
      </c>
      <c r="IQ56" s="370">
        <v>0</v>
      </c>
      <c r="IR56" s="300">
        <f t="shared" si="1613"/>
        <v>0</v>
      </c>
      <c r="IS56" s="370">
        <v>0</v>
      </c>
      <c r="IT56" s="300">
        <f t="shared" si="1614"/>
        <v>0</v>
      </c>
      <c r="IU56" s="370" t="e">
        <f t="shared" si="1615"/>
        <v>#DIV/0!</v>
      </c>
      <c r="IV56" s="300">
        <f t="shared" si="1616"/>
        <v>0</v>
      </c>
      <c r="IW56" s="370">
        <v>0</v>
      </c>
      <c r="IX56" s="300">
        <f t="shared" si="1617"/>
        <v>0</v>
      </c>
      <c r="IY56" s="370">
        <v>0</v>
      </c>
      <c r="IZ56" s="300">
        <f t="shared" si="1618"/>
        <v>0</v>
      </c>
      <c r="JA56" s="370">
        <v>0</v>
      </c>
      <c r="JB56" s="300">
        <f t="shared" si="1619"/>
        <v>0</v>
      </c>
      <c r="JC56" s="370">
        <v>0</v>
      </c>
      <c r="JD56" s="300">
        <f t="shared" si="1620"/>
        <v>0</v>
      </c>
      <c r="JE56" s="370">
        <v>0</v>
      </c>
      <c r="JF56" s="300">
        <f t="shared" si="1621"/>
        <v>0</v>
      </c>
      <c r="JG56" s="370">
        <v>0</v>
      </c>
      <c r="JH56" s="300">
        <f t="shared" si="1622"/>
        <v>0</v>
      </c>
      <c r="JI56" s="370">
        <v>0</v>
      </c>
      <c r="JJ56" s="300">
        <f t="shared" si="1623"/>
        <v>0</v>
      </c>
      <c r="JK56" s="370">
        <v>0</v>
      </c>
      <c r="JL56" s="300">
        <f t="shared" si="1624"/>
        <v>0</v>
      </c>
      <c r="JM56" s="370">
        <v>0</v>
      </c>
      <c r="JN56" s="300">
        <f t="shared" si="1625"/>
        <v>0</v>
      </c>
      <c r="JO56" s="370">
        <v>0</v>
      </c>
      <c r="JP56" s="300">
        <f t="shared" si="1626"/>
        <v>0</v>
      </c>
      <c r="JQ56" s="370">
        <v>0</v>
      </c>
      <c r="JR56" s="300">
        <f t="shared" si="1627"/>
        <v>0</v>
      </c>
      <c r="JS56" s="370">
        <v>0</v>
      </c>
      <c r="JT56" s="300">
        <f t="shared" si="1628"/>
        <v>0</v>
      </c>
      <c r="JU56" s="370">
        <v>0</v>
      </c>
      <c r="JV56" s="300">
        <f t="shared" si="1629"/>
        <v>0</v>
      </c>
      <c r="JW56" s="370">
        <v>0</v>
      </c>
      <c r="JX56" s="300">
        <f t="shared" si="1630"/>
        <v>0</v>
      </c>
      <c r="JY56" s="370">
        <v>0</v>
      </c>
      <c r="JZ56" s="300">
        <f t="shared" si="1632"/>
        <v>0</v>
      </c>
      <c r="KA56" s="370">
        <v>0</v>
      </c>
      <c r="KB56" s="300">
        <f t="shared" si="1634"/>
        <v>0</v>
      </c>
      <c r="KC56" s="370">
        <v>0</v>
      </c>
      <c r="KD56" s="300">
        <f t="shared" si="1636"/>
        <v>0</v>
      </c>
      <c r="KE56" s="370">
        <v>0</v>
      </c>
      <c r="KF56" s="300">
        <f t="shared" si="1638"/>
        <v>0</v>
      </c>
      <c r="KG56" s="375">
        <v>0</v>
      </c>
      <c r="KH56" s="300">
        <f t="shared" si="1640"/>
        <v>0</v>
      </c>
      <c r="KI56" s="370">
        <v>0</v>
      </c>
      <c r="KJ56" s="300">
        <f t="shared" si="1642"/>
        <v>0</v>
      </c>
      <c r="KK56" s="370">
        <f t="shared" si="1643"/>
        <v>0</v>
      </c>
      <c r="KL56" s="300">
        <f t="shared" si="1644"/>
        <v>0</v>
      </c>
      <c r="KM56" s="370">
        <f t="shared" si="1643"/>
        <v>0</v>
      </c>
      <c r="KN56" s="300">
        <f t="shared" si="1645"/>
        <v>0</v>
      </c>
      <c r="KO56" s="370">
        <f>IF(ISERROR(KN56/EG56),0,KN56/EG56)</f>
        <v>0</v>
      </c>
      <c r="KP56" s="300">
        <f t="shared" si="1646"/>
        <v>0</v>
      </c>
      <c r="KQ56" s="370">
        <f t="shared" si="1643"/>
        <v>0</v>
      </c>
      <c r="KR56" s="300">
        <f t="shared" si="1647"/>
        <v>0</v>
      </c>
      <c r="KS56" s="370">
        <f t="shared" si="1643"/>
        <v>0</v>
      </c>
      <c r="KT56" s="300">
        <f t="shared" si="1648"/>
        <v>0</v>
      </c>
      <c r="KU56" s="370">
        <f t="shared" si="1643"/>
        <v>0</v>
      </c>
      <c r="KV56" s="300">
        <f t="shared" si="1649"/>
        <v>0</v>
      </c>
      <c r="KW56" s="370">
        <f t="shared" si="1643"/>
        <v>0</v>
      </c>
      <c r="KX56" s="300">
        <f t="shared" si="1650"/>
        <v>0</v>
      </c>
      <c r="KY56" s="370">
        <f t="shared" si="1643"/>
        <v>0</v>
      </c>
      <c r="KZ56" s="300">
        <f t="shared" si="1651"/>
        <v>0</v>
      </c>
      <c r="LA56" s="370">
        <f t="shared" si="1643"/>
        <v>0</v>
      </c>
      <c r="LB56" s="300">
        <f t="shared" si="1652"/>
        <v>0</v>
      </c>
      <c r="LC56" s="370">
        <f t="shared" si="1643"/>
        <v>0</v>
      </c>
      <c r="LD56" s="848">
        <f t="shared" si="1653"/>
        <v>0</v>
      </c>
      <c r="LE56" s="971">
        <f t="shared" si="1654"/>
        <v>0</v>
      </c>
      <c r="LF56" s="110">
        <f t="shared" si="1655"/>
        <v>0</v>
      </c>
      <c r="LG56" s="100">
        <f t="shared" si="1656"/>
        <v>0</v>
      </c>
      <c r="LH56" s="614"/>
      <c r="LI56" s="614"/>
      <c r="LJ56" s="614"/>
      <c r="LK56" t="str">
        <f t="shared" si="1657"/>
        <v>Finance</v>
      </c>
      <c r="LL56" s="240"/>
      <c r="LM56" s="240"/>
      <c r="LN56" s="240"/>
      <c r="LO56" s="240"/>
      <c r="LP56" s="240"/>
      <c r="LQ56" s="240"/>
      <c r="LR56" s="240"/>
      <c r="LS56" s="240"/>
      <c r="LT56" s="240"/>
      <c r="LU56" s="240"/>
      <c r="LV56" s="240"/>
      <c r="LW56" s="241"/>
      <c r="LX56" s="241"/>
      <c r="LY56" s="241"/>
      <c r="LZ56" s="241"/>
      <c r="MA56" s="241"/>
      <c r="MB56" s="241"/>
      <c r="MC56" s="241"/>
      <c r="MD56" s="241"/>
      <c r="ME56" s="241"/>
      <c r="MF56" s="241"/>
      <c r="MG56" s="241"/>
      <c r="MH56" s="241"/>
      <c r="MI56" s="241"/>
      <c r="MJ56" s="241"/>
      <c r="MK56" s="241"/>
      <c r="ML56" s="241"/>
      <c r="MM56" s="241"/>
      <c r="MN56" s="241"/>
      <c r="MO56" s="241"/>
      <c r="MP56" s="241"/>
      <c r="MQ56" s="241"/>
      <c r="MR56" s="241"/>
      <c r="MS56" s="241"/>
      <c r="MT56" s="241"/>
      <c r="MU56" s="699"/>
      <c r="MV56" s="699"/>
      <c r="MW56" s="699"/>
      <c r="MX56" s="699"/>
      <c r="MY56" s="699"/>
      <c r="MZ56" s="699">
        <f t="shared" ref="MZ56:MZ65" si="1712">BQ56</f>
        <v>0</v>
      </c>
      <c r="NA56" s="699">
        <f t="shared" ref="NA56:NA65" si="1713">BR56</f>
        <v>0</v>
      </c>
      <c r="NB56" s="699">
        <f t="shared" ref="NB56:NB65" si="1714">BS56</f>
        <v>1</v>
      </c>
      <c r="NC56" s="699">
        <f t="shared" ref="NC56:NC65" si="1715">BT56</f>
        <v>0</v>
      </c>
      <c r="ND56" s="699"/>
      <c r="NE56" s="699">
        <f t="shared" ref="NE56:NE65" si="1716">BV56</f>
        <v>0</v>
      </c>
      <c r="NF56" s="699"/>
      <c r="NG56" s="802">
        <f t="shared" ref="NG56:NG65" si="1717">BZ56</f>
        <v>0</v>
      </c>
      <c r="NH56" s="802">
        <f t="shared" ref="NH56:NH65" si="1718">CA56</f>
        <v>0</v>
      </c>
      <c r="NI56" s="802">
        <f t="shared" ref="NI56:NI65" si="1719">CB56</f>
        <v>0</v>
      </c>
      <c r="NJ56" s="802">
        <f t="shared" ref="NJ56:NJ65" si="1720">CC56</f>
        <v>0</v>
      </c>
      <c r="NK56" s="802">
        <f t="shared" ref="NK56:NK65" si="1721">CD56</f>
        <v>1</v>
      </c>
      <c r="NL56" s="802">
        <f t="shared" ref="NL56:NL65" si="1722">CE56</f>
        <v>0</v>
      </c>
      <c r="NM56" s="802">
        <f t="shared" ref="NM56:NM65" si="1723">CF56</f>
        <v>0</v>
      </c>
      <c r="NN56" s="802"/>
      <c r="NO56" s="802"/>
      <c r="NP56" s="802"/>
      <c r="NQ56" s="802">
        <f t="shared" ref="NQ56:NQ65" si="1724">CJ56</f>
        <v>0</v>
      </c>
      <c r="NR56" s="802"/>
      <c r="NS56" s="855">
        <f t="shared" ref="NS56:NS65" si="1725">CN56</f>
        <v>0</v>
      </c>
      <c r="NT56" s="855">
        <f t="shared" ref="NT56:NT65" si="1726">CO56</f>
        <v>0</v>
      </c>
      <c r="NU56" s="855">
        <f t="shared" ref="NU56:NU65" si="1727">CP56</f>
        <v>0</v>
      </c>
      <c r="NV56" s="855">
        <f t="shared" ref="NV56:NV65" si="1728">CQ56</f>
        <v>0</v>
      </c>
      <c r="NW56" s="855">
        <f t="shared" ref="NW56:NW65" si="1729">CR56</f>
        <v>0</v>
      </c>
      <c r="NX56" s="855"/>
      <c r="NY56" s="855">
        <f t="shared" ref="NY56:NY65" si="1730">CT56</f>
        <v>0</v>
      </c>
      <c r="NZ56" s="855">
        <f t="shared" ref="NZ56:NZ65" si="1731">CU56</f>
        <v>1</v>
      </c>
      <c r="OA56" s="855">
        <f t="shared" ref="OA56:OA65" si="1732">CV56</f>
        <v>0</v>
      </c>
      <c r="OB56" s="855">
        <f t="shared" ref="OB56:OB65" si="1733">CW56</f>
        <v>0</v>
      </c>
      <c r="OC56" s="855">
        <f t="shared" ref="OC56:OC65" si="1734">CX56</f>
        <v>0</v>
      </c>
      <c r="OD56" s="855">
        <f t="shared" ref="OD56:OD65" si="1735">CY56</f>
        <v>0</v>
      </c>
      <c r="OE56" s="1042">
        <f t="shared" si="1663"/>
        <v>0</v>
      </c>
      <c r="OF56" s="1042">
        <f t="shared" si="1664"/>
        <v>0</v>
      </c>
      <c r="OG56" s="1042">
        <f t="shared" si="1665"/>
        <v>0</v>
      </c>
      <c r="OH56" s="1042">
        <f t="shared" si="1666"/>
        <v>0</v>
      </c>
      <c r="OI56" s="1042">
        <f t="shared" si="1667"/>
        <v>0</v>
      </c>
      <c r="OJ56" s="1042">
        <f t="shared" si="1668"/>
        <v>0</v>
      </c>
      <c r="OK56" s="1042">
        <f t="shared" si="1669"/>
        <v>0</v>
      </c>
      <c r="OL56" s="1042">
        <f t="shared" si="1670"/>
        <v>0</v>
      </c>
      <c r="OM56" s="1042">
        <f t="shared" si="1671"/>
        <v>0</v>
      </c>
      <c r="ON56" s="1042">
        <f t="shared" si="1672"/>
        <v>0</v>
      </c>
      <c r="OO56" s="1042">
        <f t="shared" si="1673"/>
        <v>0</v>
      </c>
      <c r="OP56" s="1042">
        <f t="shared" si="1674"/>
        <v>0</v>
      </c>
      <c r="OQ56" s="1064">
        <f t="shared" ref="OQ56:OQ65" si="1736">DP56</f>
        <v>0</v>
      </c>
      <c r="OR56" s="1064">
        <f t="shared" ref="OR56:OR65" si="1737">DQ56</f>
        <v>0</v>
      </c>
      <c r="OS56" s="1064">
        <f t="shared" ref="OS56:OS65" si="1738">DR56</f>
        <v>0</v>
      </c>
      <c r="OT56" s="1064">
        <f t="shared" ref="OT56:OT65" si="1739">DS56</f>
        <v>0</v>
      </c>
      <c r="OU56" s="1064">
        <f t="shared" ref="OU56:OU65" si="1740">DT56</f>
        <v>0</v>
      </c>
      <c r="OV56" s="1064">
        <f t="shared" ref="OV56:OV65" si="1741">DU56</f>
        <v>0</v>
      </c>
      <c r="OW56" s="1064">
        <f t="shared" ref="OW56:OW65" si="1742">DV56</f>
        <v>0</v>
      </c>
      <c r="OX56" s="1064">
        <f t="shared" ref="OX56:OX65" si="1743">DW56</f>
        <v>0</v>
      </c>
      <c r="OY56" s="1064">
        <f t="shared" si="1675"/>
        <v>0</v>
      </c>
      <c r="OZ56" s="1064">
        <f t="shared" si="1675"/>
        <v>0</v>
      </c>
      <c r="PA56" s="1064">
        <f t="shared" si="1675"/>
        <v>0</v>
      </c>
      <c r="PB56" s="1064">
        <f t="shared" si="1675"/>
        <v>0</v>
      </c>
      <c r="PC56" s="1122">
        <f t="shared" si="1676"/>
        <v>0</v>
      </c>
      <c r="PD56" s="1122">
        <f t="shared" si="1677"/>
        <v>0</v>
      </c>
      <c r="PE56" s="1122">
        <f t="shared" si="1677"/>
        <v>0</v>
      </c>
      <c r="PF56" s="1122">
        <f t="shared" si="1677"/>
        <v>0</v>
      </c>
      <c r="PG56" s="1122">
        <f t="shared" si="1677"/>
        <v>0</v>
      </c>
      <c r="PH56" s="1122"/>
      <c r="PI56" s="1122"/>
      <c r="PJ56" s="1122"/>
      <c r="PK56" s="1122"/>
      <c r="PL56" s="1122"/>
      <c r="PM56" s="1122"/>
      <c r="PN56" s="1122"/>
    </row>
    <row r="57" spans="1:430" x14ac:dyDescent="0.25">
      <c r="A57" s="677"/>
      <c r="B57" s="50">
        <v>8.6</v>
      </c>
      <c r="E57" s="1194" t="s">
        <v>299</v>
      </c>
      <c r="F57" s="1194"/>
      <c r="G57" s="1195"/>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6"/>
      <c r="CD57" s="20"/>
      <c r="CE57" s="846"/>
      <c r="CF57" s="848"/>
      <c r="CG57" s="846"/>
      <c r="CH57" s="848"/>
      <c r="CI57" s="848"/>
      <c r="CJ57" s="848"/>
      <c r="CK57" s="848"/>
      <c r="CL57" s="849"/>
      <c r="CM57" s="150"/>
      <c r="CN57" s="187"/>
      <c r="CO57" s="64"/>
      <c r="CP57" s="20"/>
      <c r="CQ57" s="846"/>
      <c r="CR57" s="909"/>
      <c r="CS57" s="910"/>
      <c r="CT57" s="911"/>
      <c r="CU57" s="910"/>
      <c r="CV57" s="1000"/>
      <c r="CW57" s="1001"/>
      <c r="CX57" s="1000"/>
      <c r="CY57" s="1002"/>
      <c r="CZ57" s="998"/>
      <c r="DA57" s="999">
        <f t="shared" ref="DA57" si="1744">SUM(CN57:CY57)/$CZ$4</f>
        <v>0</v>
      </c>
      <c r="DB57" s="911">
        <v>0</v>
      </c>
      <c r="DC57" s="910">
        <v>0</v>
      </c>
      <c r="DD57" s="909">
        <v>0</v>
      </c>
      <c r="DE57" s="910">
        <v>0</v>
      </c>
      <c r="DF57" s="909">
        <v>0</v>
      </c>
      <c r="DG57" s="910">
        <v>0</v>
      </c>
      <c r="DH57" s="911">
        <v>0</v>
      </c>
      <c r="DI57" s="910">
        <v>0</v>
      </c>
      <c r="DJ57" s="911">
        <v>0</v>
      </c>
      <c r="DK57" s="910">
        <v>0</v>
      </c>
      <c r="DL57" s="911">
        <v>1</v>
      </c>
      <c r="DM57" s="910">
        <v>3</v>
      </c>
      <c r="DN57" s="998">
        <f t="shared" ref="DN57" si="1745">SUM(DB57:DM57)</f>
        <v>4</v>
      </c>
      <c r="DO57" s="999">
        <f t="shared" ref="DO57" si="1746">SUM(DB57:DM57)/$DN$4</f>
        <v>0.33333333333333331</v>
      </c>
      <c r="DP57" s="1000">
        <v>1</v>
      </c>
      <c r="DQ57" s="1002">
        <v>4</v>
      </c>
      <c r="DR57" s="1145">
        <v>3</v>
      </c>
      <c r="DS57" s="1002">
        <v>3</v>
      </c>
      <c r="DT57" s="1145">
        <v>0</v>
      </c>
      <c r="DU57" s="1002">
        <v>1</v>
      </c>
      <c r="DV57" s="1000">
        <v>0</v>
      </c>
      <c r="DW57" s="1002">
        <v>0</v>
      </c>
      <c r="DX57" s="1000">
        <v>0</v>
      </c>
      <c r="DY57" s="1002">
        <v>0</v>
      </c>
      <c r="DZ57" s="1000">
        <v>0</v>
      </c>
      <c r="EA57" s="1002">
        <v>0</v>
      </c>
      <c r="EB57" s="998">
        <f t="shared" ref="EB57" si="1747">SUM(DP57:EA57)</f>
        <v>12</v>
      </c>
      <c r="EC57" s="999">
        <f t="shared" ref="EC57" si="1748">SUM(DP57:EA57)/$EB$4</f>
        <v>1</v>
      </c>
      <c r="ED57" s="911">
        <v>0</v>
      </c>
      <c r="EE57" s="910">
        <v>0</v>
      </c>
      <c r="EF57" s="909">
        <v>0</v>
      </c>
      <c r="EG57" s="910">
        <v>0</v>
      </c>
      <c r="EH57" s="909">
        <v>0</v>
      </c>
      <c r="EI57" s="910"/>
      <c r="EJ57" s="911"/>
      <c r="EK57" s="910"/>
      <c r="EL57" s="911"/>
      <c r="EM57" s="910"/>
      <c r="EN57" s="911"/>
      <c r="EO57" s="910"/>
      <c r="EP57" s="912">
        <f t="shared" si="1573"/>
        <v>0</v>
      </c>
      <c r="EQ57" s="150">
        <f t="shared" si="1574"/>
        <v>0</v>
      </c>
      <c r="ER57" s="110">
        <f t="shared" si="1683"/>
        <v>0</v>
      </c>
      <c r="ES57" s="663">
        <v>3</v>
      </c>
      <c r="ET57" s="110">
        <f t="shared" si="1684"/>
        <v>0</v>
      </c>
      <c r="EU57" s="367" t="e">
        <f t="shared" si="1685"/>
        <v>#DIV/0!</v>
      </c>
      <c r="EV57" s="110">
        <f t="shared" si="1686"/>
        <v>0</v>
      </c>
      <c r="EW57" s="367" t="e">
        <f t="shared" si="1687"/>
        <v>#DIV/0!</v>
      </c>
      <c r="EX57" s="110">
        <f t="shared" si="1688"/>
        <v>0</v>
      </c>
      <c r="EY57" s="367" t="e">
        <f t="shared" si="1689"/>
        <v>#DIV/0!</v>
      </c>
      <c r="EZ57" s="110">
        <f t="shared" si="1690"/>
        <v>0</v>
      </c>
      <c r="FA57" s="367" t="e">
        <f>EZ57/BA57</f>
        <v>#DIV/0!</v>
      </c>
      <c r="FB57" s="110">
        <f t="shared" si="1691"/>
        <v>0</v>
      </c>
      <c r="FC57" s="421">
        <v>2</v>
      </c>
      <c r="FD57" s="110">
        <f t="shared" si="1692"/>
        <v>0</v>
      </c>
      <c r="FE57" s="367" t="e">
        <f>FD57/BC57</f>
        <v>#DIV/0!</v>
      </c>
      <c r="FF57" s="110">
        <f t="shared" si="1693"/>
        <v>0</v>
      </c>
      <c r="FG57" s="367" t="e">
        <f>FF57/BD57</f>
        <v>#DIV/0!</v>
      </c>
      <c r="FH57" s="110">
        <f t="shared" si="1694"/>
        <v>0</v>
      </c>
      <c r="FI57" s="367" t="e">
        <f t="shared" si="1695"/>
        <v>#DIV/0!</v>
      </c>
      <c r="FJ57" s="110">
        <f t="shared" si="1696"/>
        <v>0</v>
      </c>
      <c r="FK57" s="100" t="e">
        <f t="shared" si="1697"/>
        <v>#DIV/0!</v>
      </c>
      <c r="FL57" s="110">
        <f t="shared" si="1698"/>
        <v>0</v>
      </c>
      <c r="FM57" s="367" t="e">
        <f t="shared" si="1699"/>
        <v>#DIV/0!</v>
      </c>
      <c r="FN57" s="110">
        <f t="shared" si="1700"/>
        <v>0</v>
      </c>
      <c r="FO57" s="367">
        <v>3</v>
      </c>
      <c r="FP57" s="110">
        <f t="shared" si="1701"/>
        <v>0</v>
      </c>
      <c r="FQ57" s="367" t="e">
        <f t="shared" si="1702"/>
        <v>#DIV/0!</v>
      </c>
      <c r="FR57" s="300">
        <f t="shared" si="1703"/>
        <v>0</v>
      </c>
      <c r="FS57" s="370" t="e">
        <f t="shared" si="1704"/>
        <v>#DIV/0!</v>
      </c>
      <c r="FT57" s="300">
        <f t="shared" si="1705"/>
        <v>0</v>
      </c>
      <c r="FU57" s="370" t="e">
        <f t="shared" si="1706"/>
        <v>#DIV/0!</v>
      </c>
      <c r="FV57" s="300">
        <f t="shared" si="1707"/>
        <v>0</v>
      </c>
      <c r="FW57" s="370" t="e">
        <f t="shared" si="1708"/>
        <v>#DIV/0!</v>
      </c>
      <c r="FX57" s="300">
        <f t="shared" si="1709"/>
        <v>0</v>
      </c>
      <c r="FY57" s="370">
        <v>2</v>
      </c>
      <c r="FZ57" s="300">
        <f t="shared" si="1575"/>
        <v>0</v>
      </c>
      <c r="GA57" s="370" t="e">
        <f t="shared" si="1710"/>
        <v>#DIV/0!</v>
      </c>
      <c r="GB57" s="300">
        <f t="shared" si="1576"/>
        <v>0</v>
      </c>
      <c r="GC57" s="370">
        <v>1</v>
      </c>
      <c r="GD57" s="300">
        <f t="shared" si="1577"/>
        <v>0</v>
      </c>
      <c r="GE57" s="370">
        <v>2</v>
      </c>
      <c r="GF57" s="300">
        <f t="shared" si="1578"/>
        <v>0</v>
      </c>
      <c r="GG57" s="370" t="e">
        <f t="shared" si="1711"/>
        <v>#DIV/0!</v>
      </c>
      <c r="GH57" s="300">
        <f t="shared" si="1579"/>
        <v>0</v>
      </c>
      <c r="GI57" s="782">
        <v>2</v>
      </c>
      <c r="GJ57" s="300">
        <f t="shared" si="1580"/>
        <v>0</v>
      </c>
      <c r="GK57" s="370" t="e">
        <f t="shared" si="1581"/>
        <v>#DIV/0!</v>
      </c>
      <c r="GL57" s="300">
        <f t="shared" si="1582"/>
        <v>0</v>
      </c>
      <c r="GM57" s="370">
        <v>1</v>
      </c>
      <c r="GN57" s="300">
        <f t="shared" si="1583"/>
        <v>0</v>
      </c>
      <c r="GO57" s="370">
        <v>1</v>
      </c>
      <c r="GP57" s="300">
        <f t="shared" si="1584"/>
        <v>0</v>
      </c>
      <c r="GQ57" s="370">
        <v>1</v>
      </c>
      <c r="GR57" s="300">
        <f t="shared" si="1585"/>
        <v>0</v>
      </c>
      <c r="GS57" s="370">
        <v>2</v>
      </c>
      <c r="GT57" s="300">
        <f t="shared" si="1586"/>
        <v>0</v>
      </c>
      <c r="GU57" s="370">
        <v>1</v>
      </c>
      <c r="GV57" s="300">
        <f t="shared" si="1587"/>
        <v>0</v>
      </c>
      <c r="GW57" s="370">
        <v>2</v>
      </c>
      <c r="GX57" s="300">
        <f t="shared" si="1588"/>
        <v>0</v>
      </c>
      <c r="GY57" s="370" t="e">
        <f t="shared" si="1680"/>
        <v>#DIV/0!</v>
      </c>
      <c r="GZ57" s="300">
        <f t="shared" si="1589"/>
        <v>0</v>
      </c>
      <c r="HA57" s="370">
        <v>1</v>
      </c>
      <c r="HB57" s="300">
        <f t="shared" si="1590"/>
        <v>0</v>
      </c>
      <c r="HC57" s="370">
        <v>1</v>
      </c>
      <c r="HD57" s="300">
        <f t="shared" si="1591"/>
        <v>0</v>
      </c>
      <c r="HE57" s="370" t="e">
        <f t="shared" si="1681"/>
        <v>#DIV/0!</v>
      </c>
      <c r="HF57" s="300">
        <f t="shared" si="1592"/>
        <v>0</v>
      </c>
      <c r="HG57" s="370" t="e">
        <f t="shared" si="1593"/>
        <v>#DIV/0!</v>
      </c>
      <c r="HH57" s="300">
        <f t="shared" si="1594"/>
        <v>0</v>
      </c>
      <c r="HI57" s="370">
        <v>1</v>
      </c>
      <c r="HJ57" s="300">
        <f t="shared" si="1595"/>
        <v>0</v>
      </c>
      <c r="HK57" s="370" t="e">
        <f t="shared" si="1596"/>
        <v>#DIV/0!</v>
      </c>
      <c r="HL57" s="300">
        <f t="shared" si="1597"/>
        <v>0</v>
      </c>
      <c r="HM57" s="370">
        <v>1</v>
      </c>
      <c r="HN57" s="300">
        <f t="shared" si="1598"/>
        <v>0</v>
      </c>
      <c r="HO57" s="370">
        <v>1</v>
      </c>
      <c r="HP57" s="300">
        <f t="shared" si="1599"/>
        <v>0</v>
      </c>
      <c r="HQ57" s="370">
        <v>1</v>
      </c>
      <c r="HR57" s="300">
        <f t="shared" si="1600"/>
        <v>0</v>
      </c>
      <c r="HS57" s="370">
        <v>1</v>
      </c>
      <c r="HT57" s="300">
        <f t="shared" si="1601"/>
        <v>0</v>
      </c>
      <c r="HU57" s="370">
        <v>1</v>
      </c>
      <c r="HV57" s="300">
        <f t="shared" si="1602"/>
        <v>0</v>
      </c>
      <c r="HW57" s="370">
        <v>1</v>
      </c>
      <c r="HX57" s="300">
        <f t="shared" si="1603"/>
        <v>0</v>
      </c>
      <c r="HY57" s="370">
        <v>1</v>
      </c>
      <c r="HZ57" s="300">
        <f t="shared" si="1604"/>
        <v>0</v>
      </c>
      <c r="IA57" s="370">
        <v>1</v>
      </c>
      <c r="IB57" s="300">
        <f t="shared" si="1605"/>
        <v>0</v>
      </c>
      <c r="IC57" s="370" t="e">
        <f t="shared" si="1682"/>
        <v>#DIV/0!</v>
      </c>
      <c r="ID57" s="300">
        <f t="shared" si="1606"/>
        <v>0</v>
      </c>
      <c r="IE57" s="370">
        <v>1</v>
      </c>
      <c r="IF57" s="300">
        <f t="shared" si="1607"/>
        <v>0</v>
      </c>
      <c r="IG57" s="370">
        <v>1</v>
      </c>
      <c r="IH57" s="300">
        <f t="shared" si="1608"/>
        <v>0</v>
      </c>
      <c r="II57" s="370">
        <v>1</v>
      </c>
      <c r="IJ57" s="300">
        <f t="shared" si="1609"/>
        <v>0</v>
      </c>
      <c r="IK57" s="370">
        <v>1</v>
      </c>
      <c r="IL57" s="300">
        <f t="shared" si="1610"/>
        <v>0</v>
      </c>
      <c r="IM57" s="370">
        <v>1</v>
      </c>
      <c r="IN57" s="300">
        <f t="shared" si="1611"/>
        <v>0</v>
      </c>
      <c r="IO57" s="370">
        <v>1</v>
      </c>
      <c r="IP57" s="300">
        <f t="shared" si="1612"/>
        <v>0</v>
      </c>
      <c r="IQ57" s="370">
        <v>1</v>
      </c>
      <c r="IR57" s="300">
        <f t="shared" si="1613"/>
        <v>0</v>
      </c>
      <c r="IS57" s="370">
        <v>1</v>
      </c>
      <c r="IT57" s="300">
        <f t="shared" si="1614"/>
        <v>0</v>
      </c>
      <c r="IU57" s="370" t="e">
        <f t="shared" si="1615"/>
        <v>#DIV/0!</v>
      </c>
      <c r="IV57" s="300">
        <f t="shared" si="1616"/>
        <v>0</v>
      </c>
      <c r="IW57" s="370">
        <v>1</v>
      </c>
      <c r="IX57" s="300">
        <f t="shared" si="1617"/>
        <v>0</v>
      </c>
      <c r="IY57" s="370">
        <v>1</v>
      </c>
      <c r="IZ57" s="300">
        <f t="shared" si="1618"/>
        <v>0</v>
      </c>
      <c r="JA57" s="370">
        <v>1</v>
      </c>
      <c r="JB57" s="300">
        <f t="shared" si="1619"/>
        <v>0</v>
      </c>
      <c r="JC57" s="370">
        <v>1</v>
      </c>
      <c r="JD57" s="300">
        <f t="shared" si="1620"/>
        <v>1</v>
      </c>
      <c r="JE57" s="370">
        <v>0</v>
      </c>
      <c r="JF57" s="300">
        <f t="shared" si="1621"/>
        <v>2</v>
      </c>
      <c r="JG57" s="370">
        <f>JF57/DL57</f>
        <v>2</v>
      </c>
      <c r="JH57" s="300">
        <f t="shared" si="1622"/>
        <v>-2</v>
      </c>
      <c r="JI57" s="370">
        <f>JH57/DM57</f>
        <v>-0.66666666666666663</v>
      </c>
      <c r="JJ57" s="300">
        <f t="shared" si="1623"/>
        <v>3</v>
      </c>
      <c r="JK57" s="370">
        <f>JJ57/DP57</f>
        <v>3</v>
      </c>
      <c r="JL57" s="300">
        <f t="shared" si="1624"/>
        <v>-1</v>
      </c>
      <c r="JM57" s="370">
        <f>JL57/DQ57</f>
        <v>-0.25</v>
      </c>
      <c r="JN57" s="300">
        <f t="shared" si="1625"/>
        <v>0</v>
      </c>
      <c r="JO57" s="370">
        <f>JN57/DR57</f>
        <v>0</v>
      </c>
      <c r="JP57" s="300">
        <f t="shared" si="1626"/>
        <v>-3</v>
      </c>
      <c r="JQ57" s="370">
        <f>JP57/DS57</f>
        <v>-1</v>
      </c>
      <c r="JR57" s="300">
        <f t="shared" si="1627"/>
        <v>1</v>
      </c>
      <c r="JS57" s="370">
        <v>0</v>
      </c>
      <c r="JT57" s="300">
        <f t="shared" si="1628"/>
        <v>-1</v>
      </c>
      <c r="JU57" s="370">
        <f>JT57/DU57</f>
        <v>-1</v>
      </c>
      <c r="JV57" s="300">
        <f t="shared" si="1629"/>
        <v>0</v>
      </c>
      <c r="JW57" s="370">
        <v>0</v>
      </c>
      <c r="JX57" s="300">
        <f t="shared" si="1630"/>
        <v>0</v>
      </c>
      <c r="JY57" s="370">
        <v>0</v>
      </c>
      <c r="JZ57" s="300">
        <f t="shared" si="1632"/>
        <v>0</v>
      </c>
      <c r="KA57" s="370">
        <v>0</v>
      </c>
      <c r="KB57" s="300">
        <f t="shared" si="1634"/>
        <v>0</v>
      </c>
      <c r="KC57" s="370">
        <v>0</v>
      </c>
      <c r="KD57" s="300">
        <f t="shared" si="1636"/>
        <v>0</v>
      </c>
      <c r="KE57" s="370">
        <v>0</v>
      </c>
      <c r="KF57" s="300">
        <f t="shared" si="1638"/>
        <v>0</v>
      </c>
      <c r="KG57" s="375">
        <v>0</v>
      </c>
      <c r="KH57" s="300">
        <f t="shared" si="1640"/>
        <v>0</v>
      </c>
      <c r="KI57" s="370">
        <v>0</v>
      </c>
      <c r="KJ57" s="300">
        <f t="shared" si="1642"/>
        <v>0</v>
      </c>
      <c r="KK57" s="370">
        <f t="shared" si="1643"/>
        <v>0</v>
      </c>
      <c r="KL57" s="300">
        <f t="shared" si="1644"/>
        <v>0</v>
      </c>
      <c r="KM57" s="370">
        <f t="shared" si="1643"/>
        <v>0</v>
      </c>
      <c r="KN57" s="300">
        <f t="shared" si="1645"/>
        <v>0</v>
      </c>
      <c r="KO57" s="370">
        <f>IF(ISERROR(KN57/EG57),0,KN57/EG57)</f>
        <v>0</v>
      </c>
      <c r="KP57" s="300">
        <f t="shared" si="1646"/>
        <v>0</v>
      </c>
      <c r="KQ57" s="370">
        <f t="shared" si="1643"/>
        <v>0</v>
      </c>
      <c r="KR57" s="300">
        <f t="shared" si="1647"/>
        <v>0</v>
      </c>
      <c r="KS57" s="370">
        <f t="shared" si="1643"/>
        <v>0</v>
      </c>
      <c r="KT57" s="300">
        <f t="shared" si="1648"/>
        <v>0</v>
      </c>
      <c r="KU57" s="370">
        <f t="shared" si="1643"/>
        <v>0</v>
      </c>
      <c r="KV57" s="300">
        <f t="shared" si="1649"/>
        <v>0</v>
      </c>
      <c r="KW57" s="370">
        <f t="shared" si="1643"/>
        <v>0</v>
      </c>
      <c r="KX57" s="300">
        <f t="shared" si="1650"/>
        <v>0</v>
      </c>
      <c r="KY57" s="370">
        <f t="shared" si="1643"/>
        <v>0</v>
      </c>
      <c r="KZ57" s="300">
        <f t="shared" si="1651"/>
        <v>0</v>
      </c>
      <c r="LA57" s="370">
        <f t="shared" si="1643"/>
        <v>0</v>
      </c>
      <c r="LB57" s="300">
        <f t="shared" si="1652"/>
        <v>0</v>
      </c>
      <c r="LC57" s="370">
        <f t="shared" si="1643"/>
        <v>0</v>
      </c>
      <c r="LD57" s="848">
        <f t="shared" si="1653"/>
        <v>0</v>
      </c>
      <c r="LE57" s="971">
        <f t="shared" si="1654"/>
        <v>0</v>
      </c>
      <c r="LF57" s="110">
        <f t="shared" ref="LF57" si="1749">LE57-LD57</f>
        <v>0</v>
      </c>
      <c r="LG57" s="100">
        <f t="shared" ref="LG57" si="1750">IF(ISERROR(LF57/LD57),0,LF57/LD57)</f>
        <v>0</v>
      </c>
      <c r="LH57" s="614"/>
      <c r="LI57" s="614"/>
      <c r="LJ57" s="614"/>
      <c r="LK57" t="str">
        <f t="shared" si="1657"/>
        <v>HR/PR Lab</v>
      </c>
      <c r="LL57" s="240"/>
      <c r="LM57" s="240"/>
      <c r="LN57" s="240"/>
      <c r="LO57" s="240"/>
      <c r="LP57" s="240"/>
      <c r="LQ57" s="240"/>
      <c r="LR57" s="240"/>
      <c r="LS57" s="240"/>
      <c r="LT57" s="240"/>
      <c r="LU57" s="240"/>
      <c r="LV57" s="240"/>
      <c r="LW57" s="241"/>
      <c r="LX57" s="241"/>
      <c r="LY57" s="241"/>
      <c r="LZ57" s="241"/>
      <c r="MA57" s="241"/>
      <c r="MB57" s="241"/>
      <c r="MC57" s="241"/>
      <c r="MD57" s="241"/>
      <c r="ME57" s="241"/>
      <c r="MF57" s="241"/>
      <c r="MG57" s="241"/>
      <c r="MH57" s="241"/>
      <c r="MI57" s="241"/>
      <c r="MJ57" s="241"/>
      <c r="MK57" s="241"/>
      <c r="ML57" s="241"/>
      <c r="MM57" s="241"/>
      <c r="MN57" s="241"/>
      <c r="MO57" s="241"/>
      <c r="MP57" s="241"/>
      <c r="MQ57" s="241"/>
      <c r="MR57" s="241"/>
      <c r="MS57" s="241"/>
      <c r="MT57" s="241"/>
      <c r="MU57" s="699"/>
      <c r="MV57" s="699"/>
      <c r="MW57" s="699"/>
      <c r="MX57" s="699"/>
      <c r="MY57" s="699"/>
      <c r="MZ57" s="699">
        <f t="shared" si="1712"/>
        <v>0</v>
      </c>
      <c r="NA57" s="699">
        <f t="shared" si="1713"/>
        <v>0</v>
      </c>
      <c r="NB57" s="699">
        <f t="shared" si="1714"/>
        <v>0</v>
      </c>
      <c r="NC57" s="699">
        <f t="shared" si="1715"/>
        <v>0</v>
      </c>
      <c r="ND57" s="699"/>
      <c r="NE57" s="699">
        <f t="shared" si="1716"/>
        <v>0</v>
      </c>
      <c r="NF57" s="699"/>
      <c r="NG57" s="802">
        <f t="shared" si="1717"/>
        <v>0</v>
      </c>
      <c r="NH57" s="802">
        <f t="shared" si="1718"/>
        <v>0</v>
      </c>
      <c r="NI57" s="802">
        <f t="shared" si="1719"/>
        <v>0</v>
      </c>
      <c r="NJ57" s="802">
        <f t="shared" si="1720"/>
        <v>0</v>
      </c>
      <c r="NK57" s="802">
        <f t="shared" si="1721"/>
        <v>0</v>
      </c>
      <c r="NL57" s="802">
        <f t="shared" si="1722"/>
        <v>0</v>
      </c>
      <c r="NM57" s="802">
        <f t="shared" si="1723"/>
        <v>0</v>
      </c>
      <c r="NN57" s="802"/>
      <c r="NO57" s="802"/>
      <c r="NP57" s="802"/>
      <c r="NQ57" s="802">
        <f t="shared" si="1724"/>
        <v>0</v>
      </c>
      <c r="NR57" s="802"/>
      <c r="NS57" s="855">
        <f t="shared" si="1725"/>
        <v>0</v>
      </c>
      <c r="NT57" s="855">
        <f t="shared" si="1726"/>
        <v>0</v>
      </c>
      <c r="NU57" s="855">
        <f t="shared" si="1727"/>
        <v>0</v>
      </c>
      <c r="NV57" s="855">
        <f t="shared" si="1728"/>
        <v>0</v>
      </c>
      <c r="NW57" s="855">
        <f t="shared" si="1729"/>
        <v>0</v>
      </c>
      <c r="NX57" s="855"/>
      <c r="NY57" s="855">
        <f t="shared" si="1730"/>
        <v>0</v>
      </c>
      <c r="NZ57" s="855">
        <f t="shared" si="1731"/>
        <v>0</v>
      </c>
      <c r="OA57" s="855">
        <f t="shared" si="1732"/>
        <v>0</v>
      </c>
      <c r="OB57" s="855">
        <f t="shared" si="1733"/>
        <v>0</v>
      </c>
      <c r="OC57" s="855">
        <f t="shared" si="1734"/>
        <v>0</v>
      </c>
      <c r="OD57" s="855">
        <f t="shared" si="1735"/>
        <v>0</v>
      </c>
      <c r="OE57" s="1042">
        <f t="shared" si="1663"/>
        <v>0</v>
      </c>
      <c r="OF57" s="1042">
        <f t="shared" si="1664"/>
        <v>0</v>
      </c>
      <c r="OG57" s="1042">
        <f t="shared" si="1665"/>
        <v>0</v>
      </c>
      <c r="OH57" s="1042">
        <f t="shared" si="1666"/>
        <v>0</v>
      </c>
      <c r="OI57" s="1042">
        <f t="shared" si="1667"/>
        <v>0</v>
      </c>
      <c r="OJ57" s="1042">
        <f t="shared" si="1668"/>
        <v>0</v>
      </c>
      <c r="OK57" s="1042">
        <f t="shared" si="1669"/>
        <v>0</v>
      </c>
      <c r="OL57" s="1042">
        <f t="shared" si="1670"/>
        <v>0</v>
      </c>
      <c r="OM57" s="1042">
        <f t="shared" si="1671"/>
        <v>0</v>
      </c>
      <c r="ON57" s="1042">
        <f t="shared" si="1672"/>
        <v>0</v>
      </c>
      <c r="OO57" s="1042">
        <f t="shared" si="1673"/>
        <v>1</v>
      </c>
      <c r="OP57" s="1042">
        <f t="shared" si="1674"/>
        <v>3</v>
      </c>
      <c r="OQ57" s="1064">
        <f t="shared" si="1736"/>
        <v>1</v>
      </c>
      <c r="OR57" s="1064">
        <f t="shared" si="1737"/>
        <v>4</v>
      </c>
      <c r="OS57" s="1064">
        <f t="shared" si="1738"/>
        <v>3</v>
      </c>
      <c r="OT57" s="1064">
        <f t="shared" si="1739"/>
        <v>3</v>
      </c>
      <c r="OU57" s="1064">
        <f t="shared" si="1740"/>
        <v>0</v>
      </c>
      <c r="OV57" s="1064">
        <f t="shared" si="1741"/>
        <v>1</v>
      </c>
      <c r="OW57" s="1064">
        <f t="shared" si="1742"/>
        <v>0</v>
      </c>
      <c r="OX57" s="1064">
        <f t="shared" si="1743"/>
        <v>0</v>
      </c>
      <c r="OY57" s="1064">
        <f t="shared" si="1675"/>
        <v>0</v>
      </c>
      <c r="OZ57" s="1064">
        <f t="shared" si="1675"/>
        <v>0</v>
      </c>
      <c r="PA57" s="1064">
        <f t="shared" si="1675"/>
        <v>0</v>
      </c>
      <c r="PB57" s="1064">
        <f t="shared" si="1675"/>
        <v>0</v>
      </c>
      <c r="PC57" s="1122">
        <f t="shared" si="1676"/>
        <v>0</v>
      </c>
      <c r="PD57" s="1122">
        <f t="shared" si="1677"/>
        <v>0</v>
      </c>
      <c r="PE57" s="1122">
        <f t="shared" si="1677"/>
        <v>0</v>
      </c>
      <c r="PF57" s="1122">
        <f t="shared" si="1677"/>
        <v>0</v>
      </c>
      <c r="PG57" s="1122">
        <f t="shared" si="1677"/>
        <v>0</v>
      </c>
      <c r="PH57" s="1122"/>
      <c r="PI57" s="1122"/>
      <c r="PJ57" s="1122"/>
      <c r="PK57" s="1122"/>
      <c r="PL57" s="1122"/>
      <c r="PM57" s="1122"/>
      <c r="PN57" s="1122"/>
    </row>
    <row r="58" spans="1:430" x14ac:dyDescent="0.25">
      <c r="A58" s="677"/>
      <c r="B58" s="50">
        <v>8.6999999999999993</v>
      </c>
      <c r="E58" s="1194" t="s">
        <v>8</v>
      </c>
      <c r="F58" s="1194"/>
      <c r="G58" s="1195"/>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24"/>
        <v>76</v>
      </c>
      <c r="AW58" s="150">
        <f t="shared" si="1525"/>
        <v>6.333333333333333</v>
      </c>
      <c r="AX58" s="338">
        <v>5</v>
      </c>
      <c r="AY58" s="64">
        <v>7</v>
      </c>
      <c r="AZ58" s="20">
        <v>3</v>
      </c>
      <c r="BA58" s="64">
        <v>3</v>
      </c>
      <c r="BB58" s="20">
        <v>0</v>
      </c>
      <c r="BC58" s="64">
        <v>2</v>
      </c>
      <c r="BD58" s="187">
        <v>2</v>
      </c>
      <c r="BE58" s="64">
        <v>3</v>
      </c>
      <c r="BF58" s="187">
        <v>3</v>
      </c>
      <c r="BG58" s="64">
        <v>4</v>
      </c>
      <c r="BH58" s="187">
        <v>3</v>
      </c>
      <c r="BI58" s="64">
        <v>1</v>
      </c>
      <c r="BJ58" s="118">
        <f t="shared" si="1528"/>
        <v>36</v>
      </c>
      <c r="BK58" s="150">
        <f t="shared" si="1529"/>
        <v>3</v>
      </c>
      <c r="BL58" s="338">
        <v>2</v>
      </c>
      <c r="BM58" s="64">
        <v>4</v>
      </c>
      <c r="BN58" s="20">
        <v>2</v>
      </c>
      <c r="BO58" s="64">
        <v>2</v>
      </c>
      <c r="BP58" s="20">
        <v>2</v>
      </c>
      <c r="BQ58" s="64">
        <v>2</v>
      </c>
      <c r="BR58" s="187">
        <v>2</v>
      </c>
      <c r="BS58" s="64">
        <v>2</v>
      </c>
      <c r="BT58" s="187">
        <v>4</v>
      </c>
      <c r="BU58" s="187">
        <v>2</v>
      </c>
      <c r="BV58" s="187">
        <v>4</v>
      </c>
      <c r="BW58" s="187">
        <v>0</v>
      </c>
      <c r="BX58" s="118">
        <f t="shared" si="1536"/>
        <v>28</v>
      </c>
      <c r="BY58" s="150">
        <f t="shared" si="1537"/>
        <v>2.3333333333333335</v>
      </c>
      <c r="BZ58" s="187">
        <v>2</v>
      </c>
      <c r="CA58" s="64">
        <v>3</v>
      </c>
      <c r="CB58" s="20">
        <v>3</v>
      </c>
      <c r="CC58" s="846">
        <v>0</v>
      </c>
      <c r="CD58" s="20">
        <v>3</v>
      </c>
      <c r="CE58" s="846">
        <v>1</v>
      </c>
      <c r="CF58" s="848">
        <v>2</v>
      </c>
      <c r="CG58" s="846">
        <v>3</v>
      </c>
      <c r="CH58" s="848">
        <v>4</v>
      </c>
      <c r="CI58" s="848">
        <v>1</v>
      </c>
      <c r="CJ58" s="848">
        <v>3</v>
      </c>
      <c r="CK58" s="848">
        <v>2</v>
      </c>
      <c r="CL58" s="849">
        <f t="shared" si="1544"/>
        <v>27</v>
      </c>
      <c r="CM58" s="150">
        <f t="shared" si="1545"/>
        <v>2.25</v>
      </c>
      <c r="CN58" s="187">
        <v>2</v>
      </c>
      <c r="CO58" s="64">
        <v>3</v>
      </c>
      <c r="CP58" s="20">
        <v>2</v>
      </c>
      <c r="CQ58" s="846">
        <v>3</v>
      </c>
      <c r="CR58" s="909">
        <v>2</v>
      </c>
      <c r="CS58" s="910">
        <v>0</v>
      </c>
      <c r="CT58" s="911">
        <v>2</v>
      </c>
      <c r="CU58" s="910">
        <v>3</v>
      </c>
      <c r="CV58" s="1000">
        <v>3</v>
      </c>
      <c r="CW58" s="1001">
        <v>2</v>
      </c>
      <c r="CX58" s="1000">
        <v>2</v>
      </c>
      <c r="CY58" s="1002">
        <v>2</v>
      </c>
      <c r="CZ58" s="998">
        <f t="shared" si="1552"/>
        <v>26</v>
      </c>
      <c r="DA58" s="999">
        <f t="shared" si="1553"/>
        <v>2.1666666666666665</v>
      </c>
      <c r="DB58" s="911">
        <v>2</v>
      </c>
      <c r="DC58" s="910">
        <v>2</v>
      </c>
      <c r="DD58" s="909">
        <v>2</v>
      </c>
      <c r="DE58" s="910">
        <v>2</v>
      </c>
      <c r="DF58" s="909">
        <v>2</v>
      </c>
      <c r="DG58" s="910">
        <v>1</v>
      </c>
      <c r="DH58" s="911">
        <v>2</v>
      </c>
      <c r="DI58" s="910">
        <v>2</v>
      </c>
      <c r="DJ58" s="911">
        <v>2</v>
      </c>
      <c r="DK58" s="910">
        <v>2</v>
      </c>
      <c r="DL58" s="911">
        <v>2</v>
      </c>
      <c r="DM58" s="910">
        <v>2</v>
      </c>
      <c r="DN58" s="998">
        <f t="shared" si="1560"/>
        <v>23</v>
      </c>
      <c r="DO58" s="999">
        <f t="shared" si="1561"/>
        <v>1.9166666666666667</v>
      </c>
      <c r="DP58" s="1000">
        <v>1</v>
      </c>
      <c r="DQ58" s="1002">
        <v>1</v>
      </c>
      <c r="DR58" s="1145">
        <v>4</v>
      </c>
      <c r="DS58" s="1002">
        <v>2</v>
      </c>
      <c r="DT58" s="1145">
        <v>0</v>
      </c>
      <c r="DU58" s="1002">
        <v>2</v>
      </c>
      <c r="DV58" s="1000">
        <v>2</v>
      </c>
      <c r="DW58" s="1002">
        <v>2</v>
      </c>
      <c r="DX58" s="1000">
        <v>2</v>
      </c>
      <c r="DY58" s="1002">
        <v>1</v>
      </c>
      <c r="DZ58" s="1000">
        <v>3</v>
      </c>
      <c r="EA58" s="1002">
        <v>0</v>
      </c>
      <c r="EB58" s="998">
        <f t="shared" si="1568"/>
        <v>20</v>
      </c>
      <c r="EC58" s="999">
        <f t="shared" si="1569"/>
        <v>1.6666666666666667</v>
      </c>
      <c r="ED58" s="911">
        <v>2</v>
      </c>
      <c r="EE58" s="910">
        <v>4</v>
      </c>
      <c r="EF58" s="909">
        <v>0</v>
      </c>
      <c r="EG58" s="910">
        <v>2</v>
      </c>
      <c r="EH58" s="909">
        <v>2</v>
      </c>
      <c r="EI58" s="910"/>
      <c r="EJ58" s="911"/>
      <c r="EK58" s="910"/>
      <c r="EL58" s="911"/>
      <c r="EM58" s="910"/>
      <c r="EN58" s="911"/>
      <c r="EO58" s="910"/>
      <c r="EP58" s="912">
        <f t="shared" si="1573"/>
        <v>10</v>
      </c>
      <c r="EQ58" s="150">
        <f t="shared" si="1574"/>
        <v>2</v>
      </c>
      <c r="ER58" s="110">
        <f t="shared" si="1683"/>
        <v>3</v>
      </c>
      <c r="ES58" s="367">
        <f t="shared" ref="ES58:ES65" si="1751">ER58/AU58</f>
        <v>1.5</v>
      </c>
      <c r="ET58" s="110">
        <f t="shared" si="1684"/>
        <v>2</v>
      </c>
      <c r="EU58" s="367">
        <f t="shared" si="1685"/>
        <v>0.4</v>
      </c>
      <c r="EV58" s="110">
        <f t="shared" si="1686"/>
        <v>-4</v>
      </c>
      <c r="EW58" s="367">
        <f t="shared" si="1687"/>
        <v>-0.5714285714285714</v>
      </c>
      <c r="EX58" s="110">
        <f t="shared" si="1688"/>
        <v>0</v>
      </c>
      <c r="EY58" s="367">
        <f t="shared" si="1689"/>
        <v>0</v>
      </c>
      <c r="EZ58" s="110">
        <f t="shared" si="1690"/>
        <v>-3</v>
      </c>
      <c r="FA58" s="367">
        <f>EZ58/BA58</f>
        <v>-1</v>
      </c>
      <c r="FB58" s="110">
        <f t="shared" si="1691"/>
        <v>2</v>
      </c>
      <c r="FC58" s="421">
        <v>0</v>
      </c>
      <c r="FD58" s="110">
        <f t="shared" si="1692"/>
        <v>0</v>
      </c>
      <c r="FE58" s="367">
        <f>FD58/BC58</f>
        <v>0</v>
      </c>
      <c r="FF58" s="110">
        <f t="shared" si="1693"/>
        <v>1</v>
      </c>
      <c r="FG58" s="367">
        <f>FF58/BD58</f>
        <v>0.5</v>
      </c>
      <c r="FH58" s="110">
        <f t="shared" si="1694"/>
        <v>0</v>
      </c>
      <c r="FI58" s="367">
        <f t="shared" si="1695"/>
        <v>0</v>
      </c>
      <c r="FJ58" s="110">
        <f t="shared" si="1696"/>
        <v>1</v>
      </c>
      <c r="FK58" s="100">
        <f t="shared" si="1697"/>
        <v>0.33333333333333331</v>
      </c>
      <c r="FL58" s="110">
        <f t="shared" si="1698"/>
        <v>-1</v>
      </c>
      <c r="FM58" s="367">
        <f t="shared" si="1699"/>
        <v>-0.25</v>
      </c>
      <c r="FN58" s="110">
        <f t="shared" si="1700"/>
        <v>-2</v>
      </c>
      <c r="FO58" s="367">
        <f>FN58/BH58</f>
        <v>-0.66666666666666663</v>
      </c>
      <c r="FP58" s="110">
        <f t="shared" si="1701"/>
        <v>1</v>
      </c>
      <c r="FQ58" s="367">
        <f t="shared" si="1702"/>
        <v>1</v>
      </c>
      <c r="FR58" s="300">
        <f t="shared" si="1703"/>
        <v>2</v>
      </c>
      <c r="FS58" s="370">
        <f t="shared" si="1704"/>
        <v>1</v>
      </c>
      <c r="FT58" s="300">
        <f t="shared" si="1705"/>
        <v>-2</v>
      </c>
      <c r="FU58" s="370">
        <f t="shared" si="1706"/>
        <v>-0.5</v>
      </c>
      <c r="FV58" s="300">
        <f t="shared" si="1707"/>
        <v>0</v>
      </c>
      <c r="FW58" s="370">
        <f t="shared" si="1708"/>
        <v>0</v>
      </c>
      <c r="FX58" s="300">
        <f t="shared" si="1709"/>
        <v>0</v>
      </c>
      <c r="FY58" s="370">
        <f t="shared" ref="FY58:FY65" si="1752">FX58/BO58</f>
        <v>0</v>
      </c>
      <c r="FZ58" s="300">
        <f t="shared" si="1575"/>
        <v>0</v>
      </c>
      <c r="GA58" s="370">
        <f t="shared" si="1710"/>
        <v>0</v>
      </c>
      <c r="GB58" s="300">
        <f t="shared" si="1576"/>
        <v>0</v>
      </c>
      <c r="GC58" s="370">
        <f>GB58/BQ58</f>
        <v>0</v>
      </c>
      <c r="GD58" s="300">
        <f t="shared" si="1577"/>
        <v>0</v>
      </c>
      <c r="GE58" s="370">
        <f>GD58/BR58</f>
        <v>0</v>
      </c>
      <c r="GF58" s="300">
        <f t="shared" si="1578"/>
        <v>2</v>
      </c>
      <c r="GG58" s="370">
        <f t="shared" si="1711"/>
        <v>1</v>
      </c>
      <c r="GH58" s="300">
        <f t="shared" si="1579"/>
        <v>-2</v>
      </c>
      <c r="GI58" s="370">
        <f t="shared" ref="GI58:GI65" si="1753">GH58/BT58</f>
        <v>-0.5</v>
      </c>
      <c r="GJ58" s="300">
        <f t="shared" si="1580"/>
        <v>2</v>
      </c>
      <c r="GK58" s="370">
        <f t="shared" si="1581"/>
        <v>1</v>
      </c>
      <c r="GL58" s="300">
        <f t="shared" si="1582"/>
        <v>-4</v>
      </c>
      <c r="GM58" s="370">
        <f>GL58/BV58</f>
        <v>-1</v>
      </c>
      <c r="GN58" s="300">
        <f t="shared" si="1583"/>
        <v>2</v>
      </c>
      <c r="GO58" s="370">
        <v>0</v>
      </c>
      <c r="GP58" s="300">
        <f t="shared" si="1584"/>
        <v>1</v>
      </c>
      <c r="GQ58" s="370">
        <f>GP58/BZ58</f>
        <v>0.5</v>
      </c>
      <c r="GR58" s="300">
        <f t="shared" si="1585"/>
        <v>0</v>
      </c>
      <c r="GS58" s="370">
        <f t="shared" ref="GS58:GS65" si="1754">GR58/CA58</f>
        <v>0</v>
      </c>
      <c r="GT58" s="300">
        <f t="shared" si="1586"/>
        <v>-3</v>
      </c>
      <c r="GU58" s="370">
        <f>GT58/CB58</f>
        <v>-1</v>
      </c>
      <c r="GV58" s="300">
        <f t="shared" si="1587"/>
        <v>3</v>
      </c>
      <c r="GW58" s="370">
        <v>1</v>
      </c>
      <c r="GX58" s="300">
        <f t="shared" si="1588"/>
        <v>-2</v>
      </c>
      <c r="GY58" s="370">
        <f t="shared" si="1680"/>
        <v>-0.66666666666666663</v>
      </c>
      <c r="GZ58" s="300">
        <f t="shared" si="1589"/>
        <v>1</v>
      </c>
      <c r="HA58" s="370">
        <f>GZ58/CE58</f>
        <v>1</v>
      </c>
      <c r="HB58" s="300">
        <f t="shared" si="1590"/>
        <v>1</v>
      </c>
      <c r="HC58" s="370">
        <f>HB58/CF58</f>
        <v>0.5</v>
      </c>
      <c r="HD58" s="300">
        <f t="shared" si="1591"/>
        <v>1</v>
      </c>
      <c r="HE58" s="370">
        <f t="shared" si="1681"/>
        <v>0.33333333333333331</v>
      </c>
      <c r="HF58" s="300">
        <f t="shared" si="1592"/>
        <v>-3</v>
      </c>
      <c r="HG58" s="370">
        <f t="shared" si="1593"/>
        <v>-0.75</v>
      </c>
      <c r="HH58" s="300">
        <f t="shared" si="1594"/>
        <v>2</v>
      </c>
      <c r="HI58" s="370">
        <f t="shared" ref="HI58:HI65" si="1755">HH58/CI58</f>
        <v>2</v>
      </c>
      <c r="HJ58" s="300">
        <f t="shared" si="1595"/>
        <v>-1</v>
      </c>
      <c r="HK58" s="370">
        <f t="shared" si="1596"/>
        <v>-0.33333333333333331</v>
      </c>
      <c r="HL58" s="300">
        <f t="shared" si="1597"/>
        <v>0</v>
      </c>
      <c r="HM58" s="370">
        <f t="shared" ref="HM58:HM65" si="1756">HL58/CK58</f>
        <v>0</v>
      </c>
      <c r="HN58" s="300">
        <f t="shared" si="1598"/>
        <v>1</v>
      </c>
      <c r="HO58" s="370">
        <f>HN58/CN58</f>
        <v>0.5</v>
      </c>
      <c r="HP58" s="300">
        <f t="shared" si="1599"/>
        <v>-1</v>
      </c>
      <c r="HQ58" s="370">
        <f t="shared" ref="HQ58:HQ65" si="1757">HP58/CO58</f>
        <v>-0.33333333333333331</v>
      </c>
      <c r="HR58" s="300">
        <f t="shared" si="1600"/>
        <v>1</v>
      </c>
      <c r="HS58" s="370">
        <f>HR58/CP58</f>
        <v>0.5</v>
      </c>
      <c r="HT58" s="300">
        <f t="shared" si="1601"/>
        <v>-1</v>
      </c>
      <c r="HU58" s="370">
        <f t="shared" ref="HU58:HU65" si="1758">HT58/CQ58</f>
        <v>-0.33333333333333331</v>
      </c>
      <c r="HV58" s="300">
        <f t="shared" si="1602"/>
        <v>-2</v>
      </c>
      <c r="HW58" s="370">
        <f>HV58/CR58</f>
        <v>-1</v>
      </c>
      <c r="HX58" s="300">
        <f t="shared" si="1603"/>
        <v>2</v>
      </c>
      <c r="HY58" s="370">
        <v>0</v>
      </c>
      <c r="HZ58" s="300">
        <f t="shared" si="1604"/>
        <v>1</v>
      </c>
      <c r="IA58" s="370">
        <f>HZ58/CT58</f>
        <v>0.5</v>
      </c>
      <c r="IB58" s="300">
        <f t="shared" si="1605"/>
        <v>0</v>
      </c>
      <c r="IC58" s="370">
        <f t="shared" si="1682"/>
        <v>0</v>
      </c>
      <c r="ID58" s="300">
        <f t="shared" si="1606"/>
        <v>-1</v>
      </c>
      <c r="IE58" s="370">
        <f>ID58/CV58</f>
        <v>-0.33333333333333331</v>
      </c>
      <c r="IF58" s="300">
        <f t="shared" si="1607"/>
        <v>0</v>
      </c>
      <c r="IG58" s="370">
        <f t="shared" ref="IG58:IG65" si="1759">IF58/CW58</f>
        <v>0</v>
      </c>
      <c r="IH58" s="300">
        <f t="shared" si="1608"/>
        <v>0</v>
      </c>
      <c r="II58" s="370">
        <f>IH58/CX58</f>
        <v>0</v>
      </c>
      <c r="IJ58" s="300">
        <f t="shared" si="1609"/>
        <v>0</v>
      </c>
      <c r="IK58" s="370">
        <f>IJ58/CY58</f>
        <v>0</v>
      </c>
      <c r="IL58" s="300">
        <f t="shared" si="1610"/>
        <v>0</v>
      </c>
      <c r="IM58" s="370">
        <f>IL58/DB58</f>
        <v>0</v>
      </c>
      <c r="IN58" s="300">
        <f t="shared" si="1611"/>
        <v>0</v>
      </c>
      <c r="IO58" s="370">
        <f>IN58/DD58</f>
        <v>0</v>
      </c>
      <c r="IP58" s="300">
        <f t="shared" si="1612"/>
        <v>0</v>
      </c>
      <c r="IQ58" s="370">
        <f>IP58/DD58</f>
        <v>0</v>
      </c>
      <c r="IR58" s="300">
        <f t="shared" si="1613"/>
        <v>0</v>
      </c>
      <c r="IS58" s="370">
        <f>IR58/DO58</f>
        <v>0</v>
      </c>
      <c r="IT58" s="300">
        <f t="shared" si="1614"/>
        <v>-1</v>
      </c>
      <c r="IU58" s="370">
        <f t="shared" si="1615"/>
        <v>-0.5</v>
      </c>
      <c r="IV58" s="300">
        <f t="shared" si="1616"/>
        <v>1</v>
      </c>
      <c r="IW58" s="370">
        <f>IV58/DG58</f>
        <v>1</v>
      </c>
      <c r="IX58" s="300">
        <f t="shared" si="1617"/>
        <v>0</v>
      </c>
      <c r="IY58" s="370">
        <f>IX58/DH58</f>
        <v>0</v>
      </c>
      <c r="IZ58" s="300">
        <f t="shared" si="1618"/>
        <v>0</v>
      </c>
      <c r="JA58" s="370">
        <f>IZ58/DI58</f>
        <v>0</v>
      </c>
      <c r="JB58" s="300">
        <f t="shared" si="1619"/>
        <v>0</v>
      </c>
      <c r="JC58" s="370">
        <f>JB58/DJ58</f>
        <v>0</v>
      </c>
      <c r="JD58" s="300">
        <f t="shared" si="1620"/>
        <v>0</v>
      </c>
      <c r="JE58" s="370">
        <f>JD58/DK58</f>
        <v>0</v>
      </c>
      <c r="JF58" s="300">
        <f t="shared" si="1621"/>
        <v>0</v>
      </c>
      <c r="JG58" s="370">
        <f>JF58/DL58</f>
        <v>0</v>
      </c>
      <c r="JH58" s="300">
        <f t="shared" si="1622"/>
        <v>-1</v>
      </c>
      <c r="JI58" s="370">
        <f>JH58/DM58</f>
        <v>-0.5</v>
      </c>
      <c r="JJ58" s="300">
        <f t="shared" si="1623"/>
        <v>0</v>
      </c>
      <c r="JK58" s="370">
        <f>JJ58/DP58</f>
        <v>0</v>
      </c>
      <c r="JL58" s="300">
        <f t="shared" si="1624"/>
        <v>3</v>
      </c>
      <c r="JM58" s="370">
        <f>JL58/DQ58</f>
        <v>3</v>
      </c>
      <c r="JN58" s="300">
        <f t="shared" si="1625"/>
        <v>-2</v>
      </c>
      <c r="JO58" s="370">
        <f>JN58/DR58</f>
        <v>-0.5</v>
      </c>
      <c r="JP58" s="300">
        <f t="shared" si="1626"/>
        <v>-2</v>
      </c>
      <c r="JQ58" s="370">
        <f>JP58/DS58</f>
        <v>-1</v>
      </c>
      <c r="JR58" s="300">
        <f t="shared" si="1627"/>
        <v>2</v>
      </c>
      <c r="JS58" s="370">
        <v>0</v>
      </c>
      <c r="JT58" s="300">
        <f t="shared" si="1628"/>
        <v>0</v>
      </c>
      <c r="JU58" s="370">
        <f>JT58/DU58</f>
        <v>0</v>
      </c>
      <c r="JV58" s="300">
        <f t="shared" si="1629"/>
        <v>0</v>
      </c>
      <c r="JW58" s="370">
        <f>JV58/DV58</f>
        <v>0</v>
      </c>
      <c r="JX58" s="300">
        <f t="shared" si="1630"/>
        <v>0</v>
      </c>
      <c r="JY58" s="370">
        <f t="shared" si="1631"/>
        <v>0</v>
      </c>
      <c r="JZ58" s="300">
        <f t="shared" si="1632"/>
        <v>-1</v>
      </c>
      <c r="KA58" s="370">
        <f t="shared" si="1633"/>
        <v>-0.5</v>
      </c>
      <c r="KB58" s="300">
        <f t="shared" si="1634"/>
        <v>2</v>
      </c>
      <c r="KC58" s="370">
        <f t="shared" si="1635"/>
        <v>2</v>
      </c>
      <c r="KD58" s="300">
        <f t="shared" si="1636"/>
        <v>-3</v>
      </c>
      <c r="KE58" s="370">
        <f t="shared" si="1637"/>
        <v>-1</v>
      </c>
      <c r="KF58" s="300">
        <f t="shared" si="1638"/>
        <v>2</v>
      </c>
      <c r="KG58" s="375">
        <v>0</v>
      </c>
      <c r="KH58" s="300">
        <f t="shared" si="1640"/>
        <v>2</v>
      </c>
      <c r="KI58" s="370">
        <f t="shared" si="1641"/>
        <v>1</v>
      </c>
      <c r="KJ58" s="300">
        <f t="shared" si="1642"/>
        <v>-4</v>
      </c>
      <c r="KK58" s="370">
        <f t="shared" si="1643"/>
        <v>-1</v>
      </c>
      <c r="KL58" s="300">
        <f t="shared" si="1644"/>
        <v>2</v>
      </c>
      <c r="KM58" s="370">
        <f t="shared" si="1643"/>
        <v>1</v>
      </c>
      <c r="KN58" s="300">
        <f t="shared" si="1645"/>
        <v>0</v>
      </c>
      <c r="KO58" s="370">
        <f>IF(ISERROR(KN58/EG58),0,KN58/EG58)</f>
        <v>0</v>
      </c>
      <c r="KP58" s="300">
        <f t="shared" si="1646"/>
        <v>-2</v>
      </c>
      <c r="KQ58" s="370">
        <f t="shared" si="1643"/>
        <v>0</v>
      </c>
      <c r="KR58" s="300">
        <f t="shared" si="1647"/>
        <v>0</v>
      </c>
      <c r="KS58" s="370">
        <f t="shared" si="1643"/>
        <v>0</v>
      </c>
      <c r="KT58" s="300">
        <f t="shared" si="1648"/>
        <v>0</v>
      </c>
      <c r="KU58" s="370">
        <f t="shared" si="1643"/>
        <v>0</v>
      </c>
      <c r="KV58" s="300">
        <f t="shared" si="1649"/>
        <v>0</v>
      </c>
      <c r="KW58" s="370">
        <f t="shared" si="1643"/>
        <v>0</v>
      </c>
      <c r="KX58" s="300">
        <f t="shared" si="1650"/>
        <v>0</v>
      </c>
      <c r="KY58" s="370">
        <f t="shared" si="1643"/>
        <v>0</v>
      </c>
      <c r="KZ58" s="300">
        <f t="shared" si="1651"/>
        <v>0</v>
      </c>
      <c r="LA58" s="370">
        <f t="shared" si="1643"/>
        <v>0</v>
      </c>
      <c r="LB58" s="300">
        <f t="shared" si="1652"/>
        <v>0</v>
      </c>
      <c r="LC58" s="370">
        <f t="shared" si="1643"/>
        <v>0</v>
      </c>
      <c r="LD58" s="848">
        <f t="shared" si="1653"/>
        <v>0</v>
      </c>
      <c r="LE58" s="971">
        <f t="shared" si="1654"/>
        <v>2</v>
      </c>
      <c r="LF58" s="110">
        <f t="shared" si="1655"/>
        <v>2</v>
      </c>
      <c r="LG58" s="100">
        <f t="shared" si="1656"/>
        <v>0</v>
      </c>
      <c r="LH58" s="614"/>
      <c r="LI58" s="614"/>
      <c r="LJ58" s="614"/>
      <c r="LK58" t="str">
        <f t="shared" si="1657"/>
        <v>Org Management</v>
      </c>
      <c r="LL58" s="240" t="e">
        <f>#REF!</f>
        <v>#REF!</v>
      </c>
      <c r="LM58" s="240" t="e">
        <f>#REF!</f>
        <v>#REF!</v>
      </c>
      <c r="LN58" s="240" t="e">
        <f>#REF!</f>
        <v>#REF!</v>
      </c>
      <c r="LO58" s="240" t="e">
        <f>#REF!</f>
        <v>#REF!</v>
      </c>
      <c r="LP58" s="240" t="e">
        <f>#REF!</f>
        <v>#REF!</v>
      </c>
      <c r="LQ58" s="240" t="e">
        <f>#REF!</f>
        <v>#REF!</v>
      </c>
      <c r="LR58" s="240" t="e">
        <f>#REF!</f>
        <v>#REF!</v>
      </c>
      <c r="LS58" s="240" t="e">
        <f>#REF!</f>
        <v>#REF!</v>
      </c>
      <c r="LT58" s="240" t="e">
        <f>#REF!</f>
        <v>#REF!</v>
      </c>
      <c r="LU58" s="240" t="e">
        <f>#REF!</f>
        <v>#REF!</v>
      </c>
      <c r="LV58" s="240" t="e">
        <f>#REF!</f>
        <v>#REF!</v>
      </c>
      <c r="LW58" s="241">
        <f t="shared" ref="LW58:MH65" si="1760">AJ58</f>
        <v>8</v>
      </c>
      <c r="LX58" s="241">
        <f t="shared" si="1760"/>
        <v>3</v>
      </c>
      <c r="LY58" s="241">
        <f t="shared" si="1760"/>
        <v>5</v>
      </c>
      <c r="LZ58" s="241">
        <f t="shared" si="1760"/>
        <v>9</v>
      </c>
      <c r="MA58" s="241">
        <f t="shared" si="1760"/>
        <v>10</v>
      </c>
      <c r="MB58" s="241">
        <f t="shared" si="1760"/>
        <v>5</v>
      </c>
      <c r="MC58" s="241">
        <f t="shared" si="1760"/>
        <v>6</v>
      </c>
      <c r="MD58" s="241">
        <f t="shared" si="1760"/>
        <v>7</v>
      </c>
      <c r="ME58" s="241">
        <f t="shared" si="1760"/>
        <v>6</v>
      </c>
      <c r="MF58" s="241">
        <f t="shared" si="1760"/>
        <v>9</v>
      </c>
      <c r="MG58" s="241">
        <f t="shared" si="1760"/>
        <v>6</v>
      </c>
      <c r="MH58" s="241">
        <f t="shared" si="1760"/>
        <v>2</v>
      </c>
      <c r="MI58" s="241">
        <f t="shared" ref="MI58:MT65" si="1761">AX58</f>
        <v>5</v>
      </c>
      <c r="MJ58" s="241">
        <f t="shared" si="1761"/>
        <v>7</v>
      </c>
      <c r="MK58" s="241">
        <f t="shared" si="1761"/>
        <v>3</v>
      </c>
      <c r="ML58" s="241">
        <f t="shared" si="1761"/>
        <v>3</v>
      </c>
      <c r="MM58" s="241">
        <f t="shared" si="1761"/>
        <v>0</v>
      </c>
      <c r="MN58" s="241">
        <f t="shared" si="1761"/>
        <v>2</v>
      </c>
      <c r="MO58" s="241">
        <f t="shared" si="1761"/>
        <v>2</v>
      </c>
      <c r="MP58" s="241">
        <f t="shared" si="1761"/>
        <v>3</v>
      </c>
      <c r="MQ58" s="241">
        <f t="shared" si="1761"/>
        <v>3</v>
      </c>
      <c r="MR58" s="241">
        <f t="shared" si="1761"/>
        <v>4</v>
      </c>
      <c r="MS58" s="241">
        <f t="shared" si="1761"/>
        <v>3</v>
      </c>
      <c r="MT58" s="241">
        <f t="shared" si="1761"/>
        <v>1</v>
      </c>
      <c r="MU58" s="699">
        <f t="shared" ref="MU58:MY65" si="1762">BL58</f>
        <v>2</v>
      </c>
      <c r="MV58" s="699">
        <f t="shared" si="1762"/>
        <v>4</v>
      </c>
      <c r="MW58" s="699">
        <f t="shared" si="1762"/>
        <v>2</v>
      </c>
      <c r="MX58" s="699">
        <f t="shared" si="1762"/>
        <v>2</v>
      </c>
      <c r="MY58" s="699">
        <f t="shared" si="1762"/>
        <v>2</v>
      </c>
      <c r="MZ58" s="699">
        <f t="shared" si="1712"/>
        <v>2</v>
      </c>
      <c r="NA58" s="699">
        <f t="shared" si="1713"/>
        <v>2</v>
      </c>
      <c r="NB58" s="699">
        <f t="shared" si="1714"/>
        <v>2</v>
      </c>
      <c r="NC58" s="699">
        <f t="shared" si="1715"/>
        <v>4</v>
      </c>
      <c r="ND58" s="699">
        <f t="shared" ref="ND58:ND65" si="1763">BU58</f>
        <v>2</v>
      </c>
      <c r="NE58" s="699">
        <f t="shared" si="1716"/>
        <v>4</v>
      </c>
      <c r="NF58" s="699">
        <f t="shared" ref="NF58:NF65" si="1764">BW58</f>
        <v>0</v>
      </c>
      <c r="NG58" s="802">
        <f t="shared" si="1717"/>
        <v>2</v>
      </c>
      <c r="NH58" s="802">
        <f t="shared" si="1718"/>
        <v>3</v>
      </c>
      <c r="NI58" s="802">
        <f t="shared" si="1719"/>
        <v>3</v>
      </c>
      <c r="NJ58" s="802">
        <f t="shared" si="1720"/>
        <v>0</v>
      </c>
      <c r="NK58" s="802">
        <f t="shared" si="1721"/>
        <v>3</v>
      </c>
      <c r="NL58" s="802">
        <f t="shared" si="1722"/>
        <v>1</v>
      </c>
      <c r="NM58" s="802">
        <f t="shared" si="1723"/>
        <v>2</v>
      </c>
      <c r="NN58" s="802">
        <f t="shared" ref="NN58:NP65" si="1765">CG58</f>
        <v>3</v>
      </c>
      <c r="NO58" s="802">
        <f t="shared" si="1765"/>
        <v>4</v>
      </c>
      <c r="NP58" s="802">
        <f t="shared" si="1765"/>
        <v>1</v>
      </c>
      <c r="NQ58" s="802">
        <f t="shared" si="1724"/>
        <v>3</v>
      </c>
      <c r="NR58" s="802">
        <f t="shared" ref="NR58:NR65" si="1766">CK58</f>
        <v>2</v>
      </c>
      <c r="NS58" s="855">
        <f t="shared" si="1725"/>
        <v>2</v>
      </c>
      <c r="NT58" s="855">
        <f t="shared" si="1726"/>
        <v>3</v>
      </c>
      <c r="NU58" s="855">
        <f t="shared" si="1727"/>
        <v>2</v>
      </c>
      <c r="NV58" s="855">
        <f t="shared" si="1728"/>
        <v>3</v>
      </c>
      <c r="NW58" s="855">
        <f t="shared" si="1729"/>
        <v>2</v>
      </c>
      <c r="NX58" s="855">
        <f t="shared" ref="NX58:NX65" si="1767">CS58</f>
        <v>0</v>
      </c>
      <c r="NY58" s="855">
        <f t="shared" si="1730"/>
        <v>2</v>
      </c>
      <c r="NZ58" s="855">
        <f t="shared" si="1731"/>
        <v>3</v>
      </c>
      <c r="OA58" s="855">
        <f t="shared" si="1732"/>
        <v>3</v>
      </c>
      <c r="OB58" s="855">
        <f t="shared" si="1733"/>
        <v>2</v>
      </c>
      <c r="OC58" s="855">
        <f t="shared" si="1734"/>
        <v>2</v>
      </c>
      <c r="OD58" s="855">
        <f t="shared" si="1735"/>
        <v>2</v>
      </c>
      <c r="OE58" s="1042">
        <f t="shared" si="1663"/>
        <v>2</v>
      </c>
      <c r="OF58" s="1042">
        <f t="shared" si="1664"/>
        <v>2</v>
      </c>
      <c r="OG58" s="1042">
        <f t="shared" si="1665"/>
        <v>2</v>
      </c>
      <c r="OH58" s="1042">
        <f t="shared" si="1666"/>
        <v>2</v>
      </c>
      <c r="OI58" s="1042">
        <f t="shared" si="1667"/>
        <v>2</v>
      </c>
      <c r="OJ58" s="1042">
        <f t="shared" si="1668"/>
        <v>1</v>
      </c>
      <c r="OK58" s="1042">
        <f t="shared" si="1669"/>
        <v>2</v>
      </c>
      <c r="OL58" s="1042">
        <f t="shared" si="1670"/>
        <v>2</v>
      </c>
      <c r="OM58" s="1042">
        <f t="shared" si="1671"/>
        <v>2</v>
      </c>
      <c r="ON58" s="1042">
        <f t="shared" si="1672"/>
        <v>2</v>
      </c>
      <c r="OO58" s="1042">
        <f t="shared" si="1673"/>
        <v>2</v>
      </c>
      <c r="OP58" s="1042">
        <f t="shared" si="1674"/>
        <v>2</v>
      </c>
      <c r="OQ58" s="1064">
        <f t="shared" si="1736"/>
        <v>1</v>
      </c>
      <c r="OR58" s="1064">
        <f t="shared" si="1737"/>
        <v>1</v>
      </c>
      <c r="OS58" s="1064">
        <f t="shared" si="1738"/>
        <v>4</v>
      </c>
      <c r="OT58" s="1064">
        <f t="shared" si="1739"/>
        <v>2</v>
      </c>
      <c r="OU58" s="1064">
        <f t="shared" si="1740"/>
        <v>0</v>
      </c>
      <c r="OV58" s="1064">
        <f t="shared" si="1741"/>
        <v>2</v>
      </c>
      <c r="OW58" s="1064">
        <f t="shared" si="1742"/>
        <v>2</v>
      </c>
      <c r="OX58" s="1064">
        <f t="shared" si="1743"/>
        <v>2</v>
      </c>
      <c r="OY58" s="1064">
        <f t="shared" ref="OY58:PB65" si="1768">DX58</f>
        <v>2</v>
      </c>
      <c r="OZ58" s="1064">
        <f t="shared" si="1768"/>
        <v>1</v>
      </c>
      <c r="PA58" s="1064">
        <f t="shared" si="1768"/>
        <v>3</v>
      </c>
      <c r="PB58" s="1064">
        <f t="shared" si="1768"/>
        <v>0</v>
      </c>
      <c r="PC58" s="1122">
        <f t="shared" ref="PC58:PC65" si="1769">ED58</f>
        <v>2</v>
      </c>
      <c r="PD58" s="1122">
        <f t="shared" ref="PD58:PN65" si="1770">EE58</f>
        <v>4</v>
      </c>
      <c r="PE58" s="1122">
        <f t="shared" si="1770"/>
        <v>0</v>
      </c>
      <c r="PF58" s="1122">
        <f t="shared" si="1770"/>
        <v>2</v>
      </c>
      <c r="PG58" s="1122">
        <f t="shared" si="1770"/>
        <v>2</v>
      </c>
      <c r="PH58" s="1122">
        <f t="shared" si="1770"/>
        <v>0</v>
      </c>
      <c r="PI58" s="1122">
        <f t="shared" si="1770"/>
        <v>0</v>
      </c>
      <c r="PJ58" s="1122">
        <f t="shared" si="1770"/>
        <v>0</v>
      </c>
      <c r="PK58" s="1122">
        <f t="shared" si="1770"/>
        <v>0</v>
      </c>
      <c r="PL58" s="1122">
        <f t="shared" si="1770"/>
        <v>0</v>
      </c>
      <c r="PM58" s="1122">
        <f t="shared" si="1770"/>
        <v>0</v>
      </c>
      <c r="PN58" s="1122">
        <f t="shared" si="1770"/>
        <v>0</v>
      </c>
    </row>
    <row r="59" spans="1:430" x14ac:dyDescent="0.25">
      <c r="A59" s="677"/>
      <c r="B59" s="50">
        <v>8.8000000000000007</v>
      </c>
      <c r="E59" s="1194" t="s">
        <v>28</v>
      </c>
      <c r="F59" s="1194"/>
      <c r="G59" s="1195"/>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24"/>
        <v>327</v>
      </c>
      <c r="AW59" s="150">
        <f t="shared" si="1525"/>
        <v>27.25</v>
      </c>
      <c r="AX59" s="338">
        <v>29</v>
      </c>
      <c r="AY59" s="64">
        <v>36</v>
      </c>
      <c r="AZ59" s="20">
        <v>24</v>
      </c>
      <c r="BA59" s="64">
        <v>5</v>
      </c>
      <c r="BB59" s="20">
        <v>4</v>
      </c>
      <c r="BC59" s="64">
        <v>7</v>
      </c>
      <c r="BD59" s="187">
        <v>0</v>
      </c>
      <c r="BE59" s="64">
        <v>6</v>
      </c>
      <c r="BF59" s="187">
        <v>11</v>
      </c>
      <c r="BG59" s="64">
        <v>7</v>
      </c>
      <c r="BH59" s="187">
        <v>7</v>
      </c>
      <c r="BI59" s="64">
        <v>5</v>
      </c>
      <c r="BJ59" s="118">
        <f t="shared" si="1528"/>
        <v>141</v>
      </c>
      <c r="BK59" s="150">
        <f t="shared" si="1529"/>
        <v>11.75</v>
      </c>
      <c r="BL59" s="338">
        <v>8</v>
      </c>
      <c r="BM59" s="64">
        <v>9</v>
      </c>
      <c r="BN59" s="20">
        <v>8</v>
      </c>
      <c r="BO59" s="64">
        <v>5</v>
      </c>
      <c r="BP59" s="20">
        <v>6</v>
      </c>
      <c r="BQ59" s="64">
        <v>2</v>
      </c>
      <c r="BR59" s="187">
        <v>9</v>
      </c>
      <c r="BS59" s="64">
        <v>13</v>
      </c>
      <c r="BT59" s="187">
        <v>15</v>
      </c>
      <c r="BU59" s="187">
        <v>10</v>
      </c>
      <c r="BV59" s="187">
        <v>12</v>
      </c>
      <c r="BW59" s="187">
        <v>11</v>
      </c>
      <c r="BX59" s="118">
        <f t="shared" si="1536"/>
        <v>108</v>
      </c>
      <c r="BY59" s="150">
        <f t="shared" si="1537"/>
        <v>9</v>
      </c>
      <c r="BZ59" s="187">
        <v>7</v>
      </c>
      <c r="CA59" s="64">
        <v>6</v>
      </c>
      <c r="CB59" s="20">
        <v>6</v>
      </c>
      <c r="CC59" s="64">
        <v>9</v>
      </c>
      <c r="CD59" s="20">
        <v>7</v>
      </c>
      <c r="CE59" s="846">
        <v>6</v>
      </c>
      <c r="CF59" s="848">
        <v>8</v>
      </c>
      <c r="CG59" s="846">
        <v>10</v>
      </c>
      <c r="CH59" s="848">
        <v>14</v>
      </c>
      <c r="CI59" s="848">
        <v>7</v>
      </c>
      <c r="CJ59" s="848">
        <v>6</v>
      </c>
      <c r="CK59" s="848">
        <v>5</v>
      </c>
      <c r="CL59" s="849">
        <f t="shared" si="1544"/>
        <v>91</v>
      </c>
      <c r="CM59" s="150">
        <f t="shared" si="1545"/>
        <v>7.583333333333333</v>
      </c>
      <c r="CN59" s="187">
        <v>6</v>
      </c>
      <c r="CO59" s="64">
        <v>11</v>
      </c>
      <c r="CP59" s="20">
        <v>11</v>
      </c>
      <c r="CQ59" s="64">
        <v>5</v>
      </c>
      <c r="CR59" s="909">
        <v>7</v>
      </c>
      <c r="CS59" s="910">
        <v>5</v>
      </c>
      <c r="CT59" s="911">
        <v>8</v>
      </c>
      <c r="CU59" s="910">
        <v>11</v>
      </c>
      <c r="CV59" s="1000">
        <v>7</v>
      </c>
      <c r="CW59" s="1001">
        <v>9</v>
      </c>
      <c r="CX59" s="1000">
        <v>9</v>
      </c>
      <c r="CY59" s="1002">
        <v>5</v>
      </c>
      <c r="CZ59" s="998">
        <f t="shared" si="1552"/>
        <v>94</v>
      </c>
      <c r="DA59" s="999">
        <f t="shared" si="1553"/>
        <v>7.833333333333333</v>
      </c>
      <c r="DB59" s="911">
        <v>7</v>
      </c>
      <c r="DC59" s="910">
        <v>6</v>
      </c>
      <c r="DD59" s="909">
        <v>7</v>
      </c>
      <c r="DE59" s="910">
        <v>7</v>
      </c>
      <c r="DF59" s="909">
        <v>5</v>
      </c>
      <c r="DG59" s="910">
        <v>2</v>
      </c>
      <c r="DH59" s="911">
        <v>7</v>
      </c>
      <c r="DI59" s="910">
        <v>6</v>
      </c>
      <c r="DJ59" s="911">
        <v>5</v>
      </c>
      <c r="DK59" s="910">
        <v>6</v>
      </c>
      <c r="DL59" s="911">
        <v>7</v>
      </c>
      <c r="DM59" s="910">
        <v>5</v>
      </c>
      <c r="DN59" s="998">
        <f t="shared" si="1560"/>
        <v>70</v>
      </c>
      <c r="DO59" s="999">
        <f t="shared" si="1561"/>
        <v>5.833333333333333</v>
      </c>
      <c r="DP59" s="1000">
        <v>6</v>
      </c>
      <c r="DQ59" s="1002">
        <v>8</v>
      </c>
      <c r="DR59" s="1145">
        <v>5</v>
      </c>
      <c r="DS59" s="1002">
        <v>11</v>
      </c>
      <c r="DT59" s="1145">
        <v>6</v>
      </c>
      <c r="DU59" s="1002">
        <v>2</v>
      </c>
      <c r="DV59" s="1000">
        <v>8</v>
      </c>
      <c r="DW59" s="1002">
        <v>5</v>
      </c>
      <c r="DX59" s="1000">
        <v>7</v>
      </c>
      <c r="DY59" s="1002">
        <v>6</v>
      </c>
      <c r="DZ59" s="1000">
        <v>7</v>
      </c>
      <c r="EA59" s="1002">
        <v>4</v>
      </c>
      <c r="EB59" s="998">
        <f t="shared" si="1568"/>
        <v>75</v>
      </c>
      <c r="EC59" s="999">
        <f t="shared" si="1569"/>
        <v>6.25</v>
      </c>
      <c r="ED59" s="911">
        <v>8</v>
      </c>
      <c r="EE59" s="910">
        <v>6</v>
      </c>
      <c r="EF59" s="909">
        <v>6</v>
      </c>
      <c r="EG59" s="910">
        <v>6</v>
      </c>
      <c r="EH59" s="909">
        <v>7</v>
      </c>
      <c r="EI59" s="910"/>
      <c r="EJ59" s="911"/>
      <c r="EK59" s="910"/>
      <c r="EL59" s="911"/>
      <c r="EM59" s="910"/>
      <c r="EN59" s="911"/>
      <c r="EO59" s="910"/>
      <c r="EP59" s="912">
        <f t="shared" si="1573"/>
        <v>33</v>
      </c>
      <c r="EQ59" s="150">
        <f t="shared" si="1574"/>
        <v>6.6</v>
      </c>
      <c r="ER59" s="110">
        <f t="shared" si="1683"/>
        <v>-3</v>
      </c>
      <c r="ES59" s="367">
        <f t="shared" si="1751"/>
        <v>-9.375E-2</v>
      </c>
      <c r="ET59" s="110">
        <f t="shared" si="1684"/>
        <v>7</v>
      </c>
      <c r="EU59" s="367">
        <f t="shared" si="1685"/>
        <v>0.2413793103448276</v>
      </c>
      <c r="EV59" s="110">
        <f t="shared" si="1686"/>
        <v>-12</v>
      </c>
      <c r="EW59" s="367">
        <f t="shared" si="1687"/>
        <v>-0.33333333333333331</v>
      </c>
      <c r="EX59" s="110">
        <f t="shared" si="1688"/>
        <v>-19</v>
      </c>
      <c r="EY59" s="367">
        <f t="shared" si="1689"/>
        <v>-0.79166666666666663</v>
      </c>
      <c r="EZ59" s="110">
        <f t="shared" si="1690"/>
        <v>-1</v>
      </c>
      <c r="FA59" s="367">
        <f>EZ59/BA59</f>
        <v>-0.2</v>
      </c>
      <c r="FB59" s="110">
        <f t="shared" si="1691"/>
        <v>3</v>
      </c>
      <c r="FC59" s="367">
        <f t="shared" ref="FC59:FC65" si="1771">FB59/BB59</f>
        <v>0.75</v>
      </c>
      <c r="FD59" s="110">
        <f t="shared" si="1692"/>
        <v>-7</v>
      </c>
      <c r="FE59" s="367">
        <f>FD59/BC59</f>
        <v>-1</v>
      </c>
      <c r="FF59" s="110">
        <f t="shared" si="1693"/>
        <v>6</v>
      </c>
      <c r="FG59" s="367">
        <v>1</v>
      </c>
      <c r="FH59" s="110">
        <f t="shared" si="1694"/>
        <v>5</v>
      </c>
      <c r="FI59" s="367">
        <f t="shared" si="1695"/>
        <v>0.83333333333333337</v>
      </c>
      <c r="FJ59" s="110">
        <f t="shared" si="1696"/>
        <v>-4</v>
      </c>
      <c r="FK59" s="100">
        <f t="shared" si="1697"/>
        <v>-0.36363636363636365</v>
      </c>
      <c r="FL59" s="110">
        <f t="shared" si="1698"/>
        <v>0</v>
      </c>
      <c r="FM59" s="367">
        <f t="shared" si="1699"/>
        <v>0</v>
      </c>
      <c r="FN59" s="110">
        <f t="shared" si="1700"/>
        <v>-2</v>
      </c>
      <c r="FO59" s="367">
        <f>FN59/BH59</f>
        <v>-0.2857142857142857</v>
      </c>
      <c r="FP59" s="110">
        <f t="shared" si="1701"/>
        <v>3</v>
      </c>
      <c r="FQ59" s="367">
        <f t="shared" si="1702"/>
        <v>0.6</v>
      </c>
      <c r="FR59" s="300">
        <f t="shared" si="1703"/>
        <v>1</v>
      </c>
      <c r="FS59" s="370">
        <f t="shared" si="1704"/>
        <v>0.125</v>
      </c>
      <c r="FT59" s="300">
        <f t="shared" si="1705"/>
        <v>-1</v>
      </c>
      <c r="FU59" s="370">
        <f t="shared" si="1706"/>
        <v>-0.1111111111111111</v>
      </c>
      <c r="FV59" s="300">
        <f t="shared" si="1707"/>
        <v>-3</v>
      </c>
      <c r="FW59" s="370">
        <f t="shared" si="1708"/>
        <v>-0.375</v>
      </c>
      <c r="FX59" s="300">
        <f t="shared" si="1709"/>
        <v>1</v>
      </c>
      <c r="FY59" s="370">
        <f t="shared" si="1752"/>
        <v>0.2</v>
      </c>
      <c r="FZ59" s="300">
        <f t="shared" si="1575"/>
        <v>-4</v>
      </c>
      <c r="GA59" s="370">
        <f t="shared" si="1710"/>
        <v>-0.66666666666666663</v>
      </c>
      <c r="GB59" s="300">
        <f t="shared" si="1576"/>
        <v>7</v>
      </c>
      <c r="GC59" s="370">
        <f>GB59/BQ59</f>
        <v>3.5</v>
      </c>
      <c r="GD59" s="300">
        <f t="shared" si="1577"/>
        <v>4</v>
      </c>
      <c r="GE59" s="370">
        <f>GD59/BR59</f>
        <v>0.44444444444444442</v>
      </c>
      <c r="GF59" s="300">
        <f t="shared" si="1578"/>
        <v>2</v>
      </c>
      <c r="GG59" s="370">
        <f t="shared" si="1711"/>
        <v>0.15384615384615385</v>
      </c>
      <c r="GH59" s="300">
        <f t="shared" si="1579"/>
        <v>-5</v>
      </c>
      <c r="GI59" s="370">
        <f t="shared" si="1753"/>
        <v>-0.33333333333333331</v>
      </c>
      <c r="GJ59" s="300">
        <f t="shared" si="1580"/>
        <v>2</v>
      </c>
      <c r="GK59" s="370">
        <f t="shared" si="1581"/>
        <v>0.2</v>
      </c>
      <c r="GL59" s="300">
        <f t="shared" si="1582"/>
        <v>-1</v>
      </c>
      <c r="GM59" s="370">
        <f>GL59/BV59</f>
        <v>-8.3333333333333329E-2</v>
      </c>
      <c r="GN59" s="300">
        <f t="shared" si="1583"/>
        <v>-4</v>
      </c>
      <c r="GO59" s="370">
        <f>GN59/BW59</f>
        <v>-0.36363636363636365</v>
      </c>
      <c r="GP59" s="300">
        <f t="shared" si="1584"/>
        <v>-1</v>
      </c>
      <c r="GQ59" s="370">
        <f>GP59/BZ59</f>
        <v>-0.14285714285714285</v>
      </c>
      <c r="GR59" s="300">
        <f t="shared" si="1585"/>
        <v>0</v>
      </c>
      <c r="GS59" s="370">
        <f t="shared" si="1754"/>
        <v>0</v>
      </c>
      <c r="GT59" s="300">
        <f t="shared" si="1586"/>
        <v>3</v>
      </c>
      <c r="GU59" s="370">
        <f>GT59/CB59</f>
        <v>0.5</v>
      </c>
      <c r="GV59" s="300">
        <f t="shared" si="1587"/>
        <v>-2</v>
      </c>
      <c r="GW59" s="370">
        <f>GV59/CC59</f>
        <v>-0.22222222222222221</v>
      </c>
      <c r="GX59" s="300">
        <f t="shared" si="1588"/>
        <v>-1</v>
      </c>
      <c r="GY59" s="370">
        <f t="shared" si="1680"/>
        <v>-0.14285714285714285</v>
      </c>
      <c r="GZ59" s="300">
        <f t="shared" si="1589"/>
        <v>2</v>
      </c>
      <c r="HA59" s="370">
        <f>GZ59/CE59</f>
        <v>0.33333333333333331</v>
      </c>
      <c r="HB59" s="300">
        <f t="shared" si="1590"/>
        <v>2</v>
      </c>
      <c r="HC59" s="370">
        <f>HB59/CF59</f>
        <v>0.25</v>
      </c>
      <c r="HD59" s="300">
        <f t="shared" si="1591"/>
        <v>4</v>
      </c>
      <c r="HE59" s="370">
        <f t="shared" si="1681"/>
        <v>0.4</v>
      </c>
      <c r="HF59" s="300">
        <f t="shared" si="1592"/>
        <v>-7</v>
      </c>
      <c r="HG59" s="370">
        <f t="shared" si="1593"/>
        <v>-0.5</v>
      </c>
      <c r="HH59" s="300">
        <f t="shared" si="1594"/>
        <v>-1</v>
      </c>
      <c r="HI59" s="370">
        <f t="shared" si="1755"/>
        <v>-0.14285714285714285</v>
      </c>
      <c r="HJ59" s="300">
        <f t="shared" si="1595"/>
        <v>-1</v>
      </c>
      <c r="HK59" s="370">
        <f t="shared" si="1596"/>
        <v>-0.16666666666666666</v>
      </c>
      <c r="HL59" s="300">
        <f t="shared" si="1597"/>
        <v>1</v>
      </c>
      <c r="HM59" s="370">
        <f t="shared" si="1756"/>
        <v>0.2</v>
      </c>
      <c r="HN59" s="300">
        <f t="shared" si="1598"/>
        <v>5</v>
      </c>
      <c r="HO59" s="370">
        <f>HN59/CN59</f>
        <v>0.83333333333333337</v>
      </c>
      <c r="HP59" s="300">
        <f t="shared" si="1599"/>
        <v>0</v>
      </c>
      <c r="HQ59" s="370">
        <f t="shared" si="1757"/>
        <v>0</v>
      </c>
      <c r="HR59" s="300">
        <f t="shared" si="1600"/>
        <v>-6</v>
      </c>
      <c r="HS59" s="370">
        <f>HR59/CP59</f>
        <v>-0.54545454545454541</v>
      </c>
      <c r="HT59" s="300">
        <f t="shared" si="1601"/>
        <v>2</v>
      </c>
      <c r="HU59" s="370">
        <f t="shared" si="1758"/>
        <v>0.4</v>
      </c>
      <c r="HV59" s="300">
        <f t="shared" si="1602"/>
        <v>-2</v>
      </c>
      <c r="HW59" s="370">
        <f>HV59/CR59</f>
        <v>-0.2857142857142857</v>
      </c>
      <c r="HX59" s="300">
        <f t="shared" si="1603"/>
        <v>3</v>
      </c>
      <c r="HY59" s="370">
        <f>HX59/CS59</f>
        <v>0.6</v>
      </c>
      <c r="HZ59" s="300">
        <f t="shared" si="1604"/>
        <v>3</v>
      </c>
      <c r="IA59" s="370">
        <f>HZ59/CT59</f>
        <v>0.375</v>
      </c>
      <c r="IB59" s="300">
        <f t="shared" si="1605"/>
        <v>-4</v>
      </c>
      <c r="IC59" s="370">
        <f t="shared" si="1682"/>
        <v>-0.36363636363636365</v>
      </c>
      <c r="ID59" s="300">
        <f t="shared" si="1606"/>
        <v>2</v>
      </c>
      <c r="IE59" s="370">
        <f>ID59/CV59</f>
        <v>0.2857142857142857</v>
      </c>
      <c r="IF59" s="300">
        <f t="shared" si="1607"/>
        <v>0</v>
      </c>
      <c r="IG59" s="370">
        <f t="shared" si="1759"/>
        <v>0</v>
      </c>
      <c r="IH59" s="300">
        <f t="shared" si="1608"/>
        <v>-4</v>
      </c>
      <c r="II59" s="370">
        <f>IH59/CX59</f>
        <v>-0.44444444444444442</v>
      </c>
      <c r="IJ59" s="300">
        <f t="shared" si="1609"/>
        <v>2</v>
      </c>
      <c r="IK59" s="370">
        <f>IJ59/CY59</f>
        <v>0.4</v>
      </c>
      <c r="IL59" s="300">
        <f t="shared" si="1610"/>
        <v>-1</v>
      </c>
      <c r="IM59" s="370">
        <f>IL59/DB59</f>
        <v>-0.14285714285714285</v>
      </c>
      <c r="IN59" s="300">
        <f t="shared" si="1611"/>
        <v>1</v>
      </c>
      <c r="IO59" s="370">
        <f>IN59/DD59</f>
        <v>0.14285714285714285</v>
      </c>
      <c r="IP59" s="300">
        <f t="shared" si="1612"/>
        <v>0</v>
      </c>
      <c r="IQ59" s="370">
        <f>IP59/DD59</f>
        <v>0</v>
      </c>
      <c r="IR59" s="300">
        <f t="shared" si="1613"/>
        <v>-2</v>
      </c>
      <c r="IS59" s="370">
        <f>IR59/DO59</f>
        <v>-0.34285714285714286</v>
      </c>
      <c r="IT59" s="300">
        <f t="shared" si="1614"/>
        <v>-3</v>
      </c>
      <c r="IU59" s="370">
        <f t="shared" si="1615"/>
        <v>-0.6</v>
      </c>
      <c r="IV59" s="300">
        <f t="shared" si="1616"/>
        <v>5</v>
      </c>
      <c r="IW59" s="370">
        <f>IV59/DG59</f>
        <v>2.5</v>
      </c>
      <c r="IX59" s="300">
        <f t="shared" si="1617"/>
        <v>-1</v>
      </c>
      <c r="IY59" s="370">
        <f>IX59/DH59</f>
        <v>-0.14285714285714285</v>
      </c>
      <c r="IZ59" s="300">
        <f t="shared" si="1618"/>
        <v>-1</v>
      </c>
      <c r="JA59" s="370">
        <f>IZ59/DI59</f>
        <v>-0.16666666666666666</v>
      </c>
      <c r="JB59" s="300">
        <f t="shared" si="1619"/>
        <v>1</v>
      </c>
      <c r="JC59" s="370">
        <f>JB59/DJ59</f>
        <v>0.2</v>
      </c>
      <c r="JD59" s="300">
        <f t="shared" si="1620"/>
        <v>1</v>
      </c>
      <c r="JE59" s="370">
        <f>JD59/DK59</f>
        <v>0.16666666666666666</v>
      </c>
      <c r="JF59" s="300">
        <f t="shared" si="1621"/>
        <v>-2</v>
      </c>
      <c r="JG59" s="370">
        <f>JF59/DL59</f>
        <v>-0.2857142857142857</v>
      </c>
      <c r="JH59" s="300">
        <f t="shared" si="1622"/>
        <v>1</v>
      </c>
      <c r="JI59" s="370">
        <f>JH59/DM59</f>
        <v>0.2</v>
      </c>
      <c r="JJ59" s="300">
        <f t="shared" si="1623"/>
        <v>2</v>
      </c>
      <c r="JK59" s="370">
        <f>JJ59/DP59</f>
        <v>0.33333333333333331</v>
      </c>
      <c r="JL59" s="300">
        <f t="shared" si="1624"/>
        <v>-3</v>
      </c>
      <c r="JM59" s="370">
        <f>JL59/DQ59</f>
        <v>-0.375</v>
      </c>
      <c r="JN59" s="300">
        <f t="shared" si="1625"/>
        <v>6</v>
      </c>
      <c r="JO59" s="370">
        <f>JN59/DR59</f>
        <v>1.2</v>
      </c>
      <c r="JP59" s="300">
        <f t="shared" si="1626"/>
        <v>-5</v>
      </c>
      <c r="JQ59" s="370">
        <f>JP59/DS59</f>
        <v>-0.45454545454545453</v>
      </c>
      <c r="JR59" s="300">
        <f t="shared" si="1627"/>
        <v>-4</v>
      </c>
      <c r="JS59" s="370">
        <f>JR59/DT59</f>
        <v>-0.66666666666666663</v>
      </c>
      <c r="JT59" s="300">
        <f t="shared" si="1628"/>
        <v>6</v>
      </c>
      <c r="JU59" s="370">
        <f>JT59/DU59</f>
        <v>3</v>
      </c>
      <c r="JV59" s="300">
        <f t="shared" si="1629"/>
        <v>-3</v>
      </c>
      <c r="JW59" s="370">
        <f>JV59/DV59</f>
        <v>-0.375</v>
      </c>
      <c r="JX59" s="300">
        <f t="shared" si="1630"/>
        <v>2</v>
      </c>
      <c r="JY59" s="370">
        <f t="shared" si="1631"/>
        <v>0.4</v>
      </c>
      <c r="JZ59" s="300">
        <f t="shared" si="1632"/>
        <v>-1</v>
      </c>
      <c r="KA59" s="370">
        <f t="shared" si="1633"/>
        <v>-0.14285714285714285</v>
      </c>
      <c r="KB59" s="300">
        <f t="shared" si="1634"/>
        <v>1</v>
      </c>
      <c r="KC59" s="370">
        <f t="shared" si="1635"/>
        <v>0.16666666666666666</v>
      </c>
      <c r="KD59" s="300">
        <f t="shared" si="1636"/>
        <v>-3</v>
      </c>
      <c r="KE59" s="370">
        <f t="shared" si="1637"/>
        <v>-0.42857142857142855</v>
      </c>
      <c r="KF59" s="300">
        <f t="shared" si="1638"/>
        <v>4</v>
      </c>
      <c r="KG59" s="375">
        <f t="shared" si="1639"/>
        <v>1</v>
      </c>
      <c r="KH59" s="300">
        <f t="shared" si="1640"/>
        <v>-2</v>
      </c>
      <c r="KI59" s="370">
        <f t="shared" si="1641"/>
        <v>-0.25</v>
      </c>
      <c r="KJ59" s="300">
        <f t="shared" si="1642"/>
        <v>0</v>
      </c>
      <c r="KK59" s="370">
        <f t="shared" si="1643"/>
        <v>0</v>
      </c>
      <c r="KL59" s="300">
        <f t="shared" si="1644"/>
        <v>0</v>
      </c>
      <c r="KM59" s="370">
        <f t="shared" si="1643"/>
        <v>0</v>
      </c>
      <c r="KN59" s="300">
        <f t="shared" si="1645"/>
        <v>1</v>
      </c>
      <c r="KO59" s="370">
        <f>IF(ISERROR(KN59/EG59),0,KN59/EG59)</f>
        <v>0.16666666666666666</v>
      </c>
      <c r="KP59" s="300">
        <f t="shared" si="1646"/>
        <v>-7</v>
      </c>
      <c r="KQ59" s="370">
        <f t="shared" si="1643"/>
        <v>0</v>
      </c>
      <c r="KR59" s="300">
        <f t="shared" si="1647"/>
        <v>0</v>
      </c>
      <c r="KS59" s="370">
        <f t="shared" si="1643"/>
        <v>0</v>
      </c>
      <c r="KT59" s="300">
        <f t="shared" si="1648"/>
        <v>0</v>
      </c>
      <c r="KU59" s="370">
        <f t="shared" si="1643"/>
        <v>0</v>
      </c>
      <c r="KV59" s="300">
        <f t="shared" si="1649"/>
        <v>0</v>
      </c>
      <c r="KW59" s="370">
        <f t="shared" si="1643"/>
        <v>0</v>
      </c>
      <c r="KX59" s="300">
        <f t="shared" si="1650"/>
        <v>0</v>
      </c>
      <c r="KY59" s="370">
        <f t="shared" si="1643"/>
        <v>0</v>
      </c>
      <c r="KZ59" s="300">
        <f t="shared" si="1651"/>
        <v>0</v>
      </c>
      <c r="LA59" s="370">
        <f t="shared" si="1643"/>
        <v>0</v>
      </c>
      <c r="LB59" s="300">
        <f t="shared" si="1652"/>
        <v>0</v>
      </c>
      <c r="LC59" s="370">
        <f t="shared" si="1643"/>
        <v>0</v>
      </c>
      <c r="LD59" s="848">
        <f t="shared" si="1653"/>
        <v>6</v>
      </c>
      <c r="LE59" s="971">
        <f t="shared" si="1654"/>
        <v>7</v>
      </c>
      <c r="LF59" s="110">
        <f t="shared" si="1655"/>
        <v>1</v>
      </c>
      <c r="LG59" s="100">
        <f t="shared" si="1656"/>
        <v>0.16666666666666666</v>
      </c>
      <c r="LH59" s="614"/>
      <c r="LI59" s="614"/>
      <c r="LJ59" s="614"/>
      <c r="LK59" t="str">
        <f t="shared" si="1657"/>
        <v>Personnel Administration</v>
      </c>
      <c r="LL59" s="240" t="e">
        <f>#REF!</f>
        <v>#REF!</v>
      </c>
      <c r="LM59" s="240" t="e">
        <f>#REF!</f>
        <v>#REF!</v>
      </c>
      <c r="LN59" s="240" t="e">
        <f>#REF!</f>
        <v>#REF!</v>
      </c>
      <c r="LO59" s="240" t="e">
        <f>#REF!</f>
        <v>#REF!</v>
      </c>
      <c r="LP59" s="240" t="e">
        <f>#REF!</f>
        <v>#REF!</v>
      </c>
      <c r="LQ59" s="240" t="e">
        <f>#REF!</f>
        <v>#REF!</v>
      </c>
      <c r="LR59" s="240" t="e">
        <f>#REF!</f>
        <v>#REF!</v>
      </c>
      <c r="LS59" s="240" t="e">
        <f>#REF!</f>
        <v>#REF!</v>
      </c>
      <c r="LT59" s="240" t="e">
        <f>#REF!</f>
        <v>#REF!</v>
      </c>
      <c r="LU59" s="240" t="e">
        <f>#REF!</f>
        <v>#REF!</v>
      </c>
      <c r="LV59" s="240" t="e">
        <f>#REF!</f>
        <v>#REF!</v>
      </c>
      <c r="LW59" s="241">
        <f t="shared" si="1760"/>
        <v>18</v>
      </c>
      <c r="LX59" s="241">
        <f t="shared" si="1760"/>
        <v>30</v>
      </c>
      <c r="LY59" s="241">
        <f t="shared" si="1760"/>
        <v>24</v>
      </c>
      <c r="LZ59" s="241">
        <f t="shared" si="1760"/>
        <v>25</v>
      </c>
      <c r="MA59" s="241">
        <f t="shared" si="1760"/>
        <v>17</v>
      </c>
      <c r="MB59" s="241">
        <f t="shared" si="1760"/>
        <v>26</v>
      </c>
      <c r="MC59" s="241">
        <f t="shared" si="1760"/>
        <v>30</v>
      </c>
      <c r="MD59" s="241">
        <f t="shared" si="1760"/>
        <v>29</v>
      </c>
      <c r="ME59" s="241">
        <f t="shared" si="1760"/>
        <v>26</v>
      </c>
      <c r="MF59" s="241">
        <f t="shared" si="1760"/>
        <v>39</v>
      </c>
      <c r="MG59" s="241">
        <f t="shared" si="1760"/>
        <v>31</v>
      </c>
      <c r="MH59" s="241">
        <f t="shared" si="1760"/>
        <v>32</v>
      </c>
      <c r="MI59" s="241">
        <f t="shared" si="1761"/>
        <v>29</v>
      </c>
      <c r="MJ59" s="241">
        <f t="shared" si="1761"/>
        <v>36</v>
      </c>
      <c r="MK59" s="241">
        <f t="shared" si="1761"/>
        <v>24</v>
      </c>
      <c r="ML59" s="241">
        <f t="shared" si="1761"/>
        <v>5</v>
      </c>
      <c r="MM59" s="241">
        <f t="shared" si="1761"/>
        <v>4</v>
      </c>
      <c r="MN59" s="241">
        <f t="shared" si="1761"/>
        <v>7</v>
      </c>
      <c r="MO59" s="241">
        <f t="shared" si="1761"/>
        <v>0</v>
      </c>
      <c r="MP59" s="241">
        <f t="shared" si="1761"/>
        <v>6</v>
      </c>
      <c r="MQ59" s="241">
        <f t="shared" si="1761"/>
        <v>11</v>
      </c>
      <c r="MR59" s="241">
        <f t="shared" si="1761"/>
        <v>7</v>
      </c>
      <c r="MS59" s="241">
        <f t="shared" si="1761"/>
        <v>7</v>
      </c>
      <c r="MT59" s="241">
        <f t="shared" si="1761"/>
        <v>5</v>
      </c>
      <c r="MU59" s="699">
        <f t="shared" si="1762"/>
        <v>8</v>
      </c>
      <c r="MV59" s="699">
        <f t="shared" si="1762"/>
        <v>9</v>
      </c>
      <c r="MW59" s="699">
        <f t="shared" si="1762"/>
        <v>8</v>
      </c>
      <c r="MX59" s="699">
        <f t="shared" si="1762"/>
        <v>5</v>
      </c>
      <c r="MY59" s="699">
        <f t="shared" si="1762"/>
        <v>6</v>
      </c>
      <c r="MZ59" s="699">
        <f t="shared" si="1712"/>
        <v>2</v>
      </c>
      <c r="NA59" s="699">
        <f t="shared" si="1713"/>
        <v>9</v>
      </c>
      <c r="NB59" s="699">
        <f t="shared" si="1714"/>
        <v>13</v>
      </c>
      <c r="NC59" s="699">
        <f t="shared" si="1715"/>
        <v>15</v>
      </c>
      <c r="ND59" s="699">
        <f t="shared" si="1763"/>
        <v>10</v>
      </c>
      <c r="NE59" s="699">
        <f t="shared" si="1716"/>
        <v>12</v>
      </c>
      <c r="NF59" s="699">
        <f t="shared" si="1764"/>
        <v>11</v>
      </c>
      <c r="NG59" s="802">
        <f t="shared" si="1717"/>
        <v>7</v>
      </c>
      <c r="NH59" s="802">
        <f t="shared" si="1718"/>
        <v>6</v>
      </c>
      <c r="NI59" s="802">
        <f t="shared" si="1719"/>
        <v>6</v>
      </c>
      <c r="NJ59" s="802">
        <f t="shared" si="1720"/>
        <v>9</v>
      </c>
      <c r="NK59" s="802">
        <f t="shared" si="1721"/>
        <v>7</v>
      </c>
      <c r="NL59" s="802">
        <f t="shared" si="1722"/>
        <v>6</v>
      </c>
      <c r="NM59" s="802">
        <f t="shared" si="1723"/>
        <v>8</v>
      </c>
      <c r="NN59" s="802">
        <f t="shared" si="1765"/>
        <v>10</v>
      </c>
      <c r="NO59" s="802">
        <f t="shared" si="1765"/>
        <v>14</v>
      </c>
      <c r="NP59" s="802">
        <f t="shared" si="1765"/>
        <v>7</v>
      </c>
      <c r="NQ59" s="802">
        <f t="shared" si="1724"/>
        <v>6</v>
      </c>
      <c r="NR59" s="802">
        <f t="shared" si="1766"/>
        <v>5</v>
      </c>
      <c r="NS59" s="855">
        <f t="shared" si="1725"/>
        <v>6</v>
      </c>
      <c r="NT59" s="855">
        <f t="shared" si="1726"/>
        <v>11</v>
      </c>
      <c r="NU59" s="855">
        <f t="shared" si="1727"/>
        <v>11</v>
      </c>
      <c r="NV59" s="855">
        <f t="shared" si="1728"/>
        <v>5</v>
      </c>
      <c r="NW59" s="855">
        <f t="shared" si="1729"/>
        <v>7</v>
      </c>
      <c r="NX59" s="855">
        <f t="shared" si="1767"/>
        <v>5</v>
      </c>
      <c r="NY59" s="855">
        <f t="shared" si="1730"/>
        <v>8</v>
      </c>
      <c r="NZ59" s="855">
        <f t="shared" si="1731"/>
        <v>11</v>
      </c>
      <c r="OA59" s="855">
        <f t="shared" si="1732"/>
        <v>7</v>
      </c>
      <c r="OB59" s="855">
        <f t="shared" si="1733"/>
        <v>9</v>
      </c>
      <c r="OC59" s="855">
        <f t="shared" si="1734"/>
        <v>9</v>
      </c>
      <c r="OD59" s="855">
        <f t="shared" si="1735"/>
        <v>5</v>
      </c>
      <c r="OE59" s="1042">
        <f t="shared" si="1663"/>
        <v>7</v>
      </c>
      <c r="OF59" s="1042">
        <f t="shared" si="1664"/>
        <v>6</v>
      </c>
      <c r="OG59" s="1042">
        <f t="shared" si="1665"/>
        <v>7</v>
      </c>
      <c r="OH59" s="1042">
        <f t="shared" si="1666"/>
        <v>7</v>
      </c>
      <c r="OI59" s="1042">
        <f t="shared" si="1667"/>
        <v>5</v>
      </c>
      <c r="OJ59" s="1042">
        <f t="shared" si="1668"/>
        <v>2</v>
      </c>
      <c r="OK59" s="1042">
        <f t="shared" si="1669"/>
        <v>7</v>
      </c>
      <c r="OL59" s="1042">
        <f t="shared" si="1670"/>
        <v>6</v>
      </c>
      <c r="OM59" s="1042">
        <f t="shared" si="1671"/>
        <v>5</v>
      </c>
      <c r="ON59" s="1042">
        <f t="shared" si="1672"/>
        <v>6</v>
      </c>
      <c r="OO59" s="1042">
        <f t="shared" si="1673"/>
        <v>7</v>
      </c>
      <c r="OP59" s="1042">
        <f t="shared" si="1674"/>
        <v>5</v>
      </c>
      <c r="OQ59" s="1064">
        <f t="shared" si="1736"/>
        <v>6</v>
      </c>
      <c r="OR59" s="1064">
        <f t="shared" si="1737"/>
        <v>8</v>
      </c>
      <c r="OS59" s="1064">
        <f t="shared" si="1738"/>
        <v>5</v>
      </c>
      <c r="OT59" s="1064">
        <f t="shared" si="1739"/>
        <v>11</v>
      </c>
      <c r="OU59" s="1064">
        <f t="shared" si="1740"/>
        <v>6</v>
      </c>
      <c r="OV59" s="1064">
        <f t="shared" si="1741"/>
        <v>2</v>
      </c>
      <c r="OW59" s="1064">
        <f t="shared" si="1742"/>
        <v>8</v>
      </c>
      <c r="OX59" s="1064">
        <f t="shared" si="1743"/>
        <v>5</v>
      </c>
      <c r="OY59" s="1064">
        <f t="shared" si="1768"/>
        <v>7</v>
      </c>
      <c r="OZ59" s="1064">
        <f t="shared" si="1768"/>
        <v>6</v>
      </c>
      <c r="PA59" s="1064">
        <f t="shared" si="1768"/>
        <v>7</v>
      </c>
      <c r="PB59" s="1064">
        <f t="shared" si="1768"/>
        <v>4</v>
      </c>
      <c r="PC59" s="1122">
        <f t="shared" si="1769"/>
        <v>8</v>
      </c>
      <c r="PD59" s="1122">
        <f t="shared" si="1770"/>
        <v>6</v>
      </c>
      <c r="PE59" s="1122">
        <f t="shared" si="1770"/>
        <v>6</v>
      </c>
      <c r="PF59" s="1122">
        <f t="shared" si="1770"/>
        <v>6</v>
      </c>
      <c r="PG59" s="1122">
        <f t="shared" si="1770"/>
        <v>7</v>
      </c>
      <c r="PH59" s="1122">
        <f t="shared" si="1770"/>
        <v>0</v>
      </c>
      <c r="PI59" s="1122">
        <f t="shared" si="1770"/>
        <v>0</v>
      </c>
      <c r="PJ59" s="1122">
        <f t="shared" si="1770"/>
        <v>0</v>
      </c>
      <c r="PK59" s="1122">
        <f t="shared" si="1770"/>
        <v>0</v>
      </c>
      <c r="PL59" s="1122">
        <f t="shared" si="1770"/>
        <v>0</v>
      </c>
      <c r="PM59" s="1122">
        <f t="shared" si="1770"/>
        <v>0</v>
      </c>
      <c r="PN59" s="1122">
        <f t="shared" si="1770"/>
        <v>0</v>
      </c>
    </row>
    <row r="60" spans="1:430" x14ac:dyDescent="0.25">
      <c r="A60" s="677"/>
      <c r="B60" s="50">
        <v>8.9</v>
      </c>
      <c r="E60" s="1194" t="s">
        <v>9</v>
      </c>
      <c r="F60" s="1194"/>
      <c r="G60" s="1195"/>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24"/>
        <v>147</v>
      </c>
      <c r="AW60" s="150">
        <f t="shared" si="1525"/>
        <v>12.25</v>
      </c>
      <c r="AX60" s="338">
        <v>8</v>
      </c>
      <c r="AY60" s="64">
        <v>9</v>
      </c>
      <c r="AZ60" s="20">
        <v>13</v>
      </c>
      <c r="BA60" s="64">
        <v>0</v>
      </c>
      <c r="BB60" s="20">
        <v>1</v>
      </c>
      <c r="BC60" s="64">
        <v>0</v>
      </c>
      <c r="BD60" s="187">
        <v>5</v>
      </c>
      <c r="BE60" s="64">
        <v>1</v>
      </c>
      <c r="BF60" s="187">
        <v>1</v>
      </c>
      <c r="BG60" s="64">
        <v>1</v>
      </c>
      <c r="BH60" s="187">
        <v>0</v>
      </c>
      <c r="BI60" s="64">
        <v>2</v>
      </c>
      <c r="BJ60" s="118">
        <f t="shared" si="1528"/>
        <v>41</v>
      </c>
      <c r="BK60" s="150">
        <f t="shared" si="1529"/>
        <v>3.4166666666666665</v>
      </c>
      <c r="BL60" s="338">
        <v>1</v>
      </c>
      <c r="BM60" s="64">
        <v>1</v>
      </c>
      <c r="BN60" s="20">
        <v>1</v>
      </c>
      <c r="BO60" s="64">
        <v>1</v>
      </c>
      <c r="BP60" s="20">
        <v>1</v>
      </c>
      <c r="BQ60" s="64">
        <v>1</v>
      </c>
      <c r="BR60" s="187">
        <v>0</v>
      </c>
      <c r="BS60" s="64">
        <v>1</v>
      </c>
      <c r="BT60" s="187">
        <v>1</v>
      </c>
      <c r="BU60" s="187">
        <v>0</v>
      </c>
      <c r="BV60" s="187">
        <v>0</v>
      </c>
      <c r="BW60" s="187">
        <v>0</v>
      </c>
      <c r="BX60" s="118">
        <f t="shared" si="1536"/>
        <v>8</v>
      </c>
      <c r="BY60" s="150">
        <f t="shared" si="1537"/>
        <v>0.66666666666666663</v>
      </c>
      <c r="BZ60" s="187">
        <v>1</v>
      </c>
      <c r="CA60" s="64">
        <v>1</v>
      </c>
      <c r="CB60" s="20">
        <v>1</v>
      </c>
      <c r="CC60" s="846">
        <v>0</v>
      </c>
      <c r="CD60" s="20">
        <v>1</v>
      </c>
      <c r="CE60" s="846">
        <v>1</v>
      </c>
      <c r="CF60" s="848">
        <v>1</v>
      </c>
      <c r="CG60" s="846">
        <v>1</v>
      </c>
      <c r="CH60" s="848">
        <v>1</v>
      </c>
      <c r="CI60" s="848">
        <v>1</v>
      </c>
      <c r="CJ60" s="848">
        <v>0</v>
      </c>
      <c r="CK60" s="848">
        <v>1</v>
      </c>
      <c r="CL60" s="849">
        <f t="shared" si="1544"/>
        <v>10</v>
      </c>
      <c r="CM60" s="150">
        <f t="shared" si="1545"/>
        <v>0.83333333333333337</v>
      </c>
      <c r="CN60" s="187">
        <v>0</v>
      </c>
      <c r="CO60" s="64">
        <v>1</v>
      </c>
      <c r="CP60" s="20">
        <v>0</v>
      </c>
      <c r="CQ60" s="846">
        <v>1</v>
      </c>
      <c r="CR60" s="909">
        <v>0</v>
      </c>
      <c r="CS60" s="910">
        <v>0</v>
      </c>
      <c r="CT60" s="911">
        <v>1</v>
      </c>
      <c r="CU60" s="910">
        <v>1</v>
      </c>
      <c r="CV60" s="1000">
        <v>0</v>
      </c>
      <c r="CW60" s="1001">
        <v>1</v>
      </c>
      <c r="CX60" s="1000">
        <v>1</v>
      </c>
      <c r="CY60" s="1002">
        <v>0</v>
      </c>
      <c r="CZ60" s="998">
        <f t="shared" si="1552"/>
        <v>6</v>
      </c>
      <c r="DA60" s="999">
        <f t="shared" si="1553"/>
        <v>0.5</v>
      </c>
      <c r="DB60" s="911">
        <v>1</v>
      </c>
      <c r="DC60" s="910">
        <v>0</v>
      </c>
      <c r="DD60" s="909">
        <v>1</v>
      </c>
      <c r="DE60" s="910">
        <v>0</v>
      </c>
      <c r="DF60" s="909">
        <v>1</v>
      </c>
      <c r="DG60" s="910">
        <v>0</v>
      </c>
      <c r="DH60" s="911">
        <v>1</v>
      </c>
      <c r="DI60" s="910">
        <v>0</v>
      </c>
      <c r="DJ60" s="911">
        <v>1</v>
      </c>
      <c r="DK60" s="910">
        <v>1</v>
      </c>
      <c r="DL60" s="911">
        <v>0</v>
      </c>
      <c r="DM60" s="910">
        <v>1</v>
      </c>
      <c r="DN60" s="998">
        <f t="shared" si="1560"/>
        <v>7</v>
      </c>
      <c r="DO60" s="999">
        <f t="shared" si="1561"/>
        <v>0.58333333333333337</v>
      </c>
      <c r="DP60" s="1000">
        <v>0</v>
      </c>
      <c r="DQ60" s="1002">
        <v>0</v>
      </c>
      <c r="DR60" s="1145">
        <v>1</v>
      </c>
      <c r="DS60" s="1002">
        <v>1</v>
      </c>
      <c r="DT60" s="1145">
        <v>1</v>
      </c>
      <c r="DU60" s="1002">
        <v>0</v>
      </c>
      <c r="DV60" s="1000">
        <v>0</v>
      </c>
      <c r="DW60" s="1002">
        <v>1</v>
      </c>
      <c r="DX60" s="1000">
        <v>0</v>
      </c>
      <c r="DY60" s="1002">
        <v>1</v>
      </c>
      <c r="DZ60" s="1000">
        <v>0</v>
      </c>
      <c r="EA60" s="1002">
        <v>0</v>
      </c>
      <c r="EB60" s="998">
        <f t="shared" si="1568"/>
        <v>5</v>
      </c>
      <c r="EC60" s="999">
        <f t="shared" si="1569"/>
        <v>0.41666666666666669</v>
      </c>
      <c r="ED60" s="911">
        <v>0</v>
      </c>
      <c r="EE60" s="910">
        <v>1</v>
      </c>
      <c r="EF60" s="909">
        <v>0</v>
      </c>
      <c r="EG60" s="910">
        <v>0</v>
      </c>
      <c r="EH60" s="909">
        <v>1</v>
      </c>
      <c r="EI60" s="910"/>
      <c r="EJ60" s="911"/>
      <c r="EK60" s="910"/>
      <c r="EL60" s="911"/>
      <c r="EM60" s="910"/>
      <c r="EN60" s="911"/>
      <c r="EO60" s="910"/>
      <c r="EP60" s="912">
        <f t="shared" si="1573"/>
        <v>2</v>
      </c>
      <c r="EQ60" s="150">
        <f t="shared" si="1574"/>
        <v>0.4</v>
      </c>
      <c r="ER60" s="110">
        <f t="shared" si="1683"/>
        <v>0</v>
      </c>
      <c r="ES60" s="367">
        <f t="shared" si="1751"/>
        <v>0</v>
      </c>
      <c r="ET60" s="110">
        <f t="shared" si="1684"/>
        <v>1</v>
      </c>
      <c r="EU60" s="367">
        <f t="shared" si="1685"/>
        <v>0.125</v>
      </c>
      <c r="EV60" s="110">
        <f t="shared" si="1686"/>
        <v>4</v>
      </c>
      <c r="EW60" s="367">
        <f t="shared" si="1687"/>
        <v>0.44444444444444442</v>
      </c>
      <c r="EX60" s="110">
        <f t="shared" si="1688"/>
        <v>-13</v>
      </c>
      <c r="EY60" s="367">
        <f t="shared" si="1689"/>
        <v>-1</v>
      </c>
      <c r="EZ60" s="110">
        <f t="shared" si="1690"/>
        <v>1</v>
      </c>
      <c r="FA60" s="663">
        <v>0</v>
      </c>
      <c r="FB60" s="110">
        <f t="shared" si="1691"/>
        <v>-1</v>
      </c>
      <c r="FC60" s="367">
        <f t="shared" si="1771"/>
        <v>-1</v>
      </c>
      <c r="FD60" s="110">
        <f t="shared" si="1692"/>
        <v>5</v>
      </c>
      <c r="FE60" s="663">
        <v>0</v>
      </c>
      <c r="FF60" s="110">
        <f t="shared" si="1693"/>
        <v>-4</v>
      </c>
      <c r="FG60" s="367">
        <f>FF60/BD60</f>
        <v>-0.8</v>
      </c>
      <c r="FH60" s="110">
        <f t="shared" si="1694"/>
        <v>0</v>
      </c>
      <c r="FI60" s="367">
        <f t="shared" si="1695"/>
        <v>0</v>
      </c>
      <c r="FJ60" s="110">
        <f t="shared" si="1696"/>
        <v>0</v>
      </c>
      <c r="FK60" s="100">
        <f t="shared" si="1697"/>
        <v>0</v>
      </c>
      <c r="FL60" s="110">
        <f t="shared" si="1698"/>
        <v>-1</v>
      </c>
      <c r="FM60" s="367">
        <f t="shared" si="1699"/>
        <v>-1</v>
      </c>
      <c r="FN60" s="110">
        <f t="shared" si="1700"/>
        <v>2</v>
      </c>
      <c r="FO60" s="367">
        <v>1</v>
      </c>
      <c r="FP60" s="110">
        <f t="shared" si="1701"/>
        <v>-1</v>
      </c>
      <c r="FQ60" s="367">
        <f t="shared" si="1702"/>
        <v>-0.5</v>
      </c>
      <c r="FR60" s="300">
        <f t="shared" si="1703"/>
        <v>0</v>
      </c>
      <c r="FS60" s="370">
        <f t="shared" si="1704"/>
        <v>0</v>
      </c>
      <c r="FT60" s="300">
        <f t="shared" si="1705"/>
        <v>0</v>
      </c>
      <c r="FU60" s="370">
        <f t="shared" si="1706"/>
        <v>0</v>
      </c>
      <c r="FV60" s="300">
        <f t="shared" si="1707"/>
        <v>0</v>
      </c>
      <c r="FW60" s="370">
        <f t="shared" si="1708"/>
        <v>0</v>
      </c>
      <c r="FX60" s="300">
        <f t="shared" si="1709"/>
        <v>0</v>
      </c>
      <c r="FY60" s="370">
        <f t="shared" si="1752"/>
        <v>0</v>
      </c>
      <c r="FZ60" s="300">
        <f t="shared" si="1575"/>
        <v>0</v>
      </c>
      <c r="GA60" s="370">
        <f t="shared" si="1710"/>
        <v>0</v>
      </c>
      <c r="GB60" s="300">
        <f t="shared" si="1576"/>
        <v>-1</v>
      </c>
      <c r="GC60" s="370">
        <f>GB60/BQ60</f>
        <v>-1</v>
      </c>
      <c r="GD60" s="300">
        <f t="shared" si="1577"/>
        <v>1</v>
      </c>
      <c r="GE60" s="370">
        <v>1</v>
      </c>
      <c r="GF60" s="300">
        <f t="shared" si="1578"/>
        <v>0</v>
      </c>
      <c r="GG60" s="370">
        <f t="shared" si="1711"/>
        <v>0</v>
      </c>
      <c r="GH60" s="300">
        <f t="shared" si="1579"/>
        <v>-1</v>
      </c>
      <c r="GI60" s="370">
        <f t="shared" si="1753"/>
        <v>-1</v>
      </c>
      <c r="GJ60" s="300">
        <f t="shared" si="1580"/>
        <v>0</v>
      </c>
      <c r="GK60" s="370">
        <v>0</v>
      </c>
      <c r="GL60" s="300">
        <f t="shared" si="1582"/>
        <v>0</v>
      </c>
      <c r="GM60" s="370">
        <v>0</v>
      </c>
      <c r="GN60" s="300">
        <f t="shared" si="1583"/>
        <v>1</v>
      </c>
      <c r="GO60" s="370">
        <v>0</v>
      </c>
      <c r="GP60" s="300">
        <f t="shared" si="1584"/>
        <v>0</v>
      </c>
      <c r="GQ60" s="370">
        <f>GP60/BZ60</f>
        <v>0</v>
      </c>
      <c r="GR60" s="300">
        <f t="shared" si="1585"/>
        <v>0</v>
      </c>
      <c r="GS60" s="370">
        <f t="shared" si="1754"/>
        <v>0</v>
      </c>
      <c r="GT60" s="300">
        <f t="shared" si="1586"/>
        <v>-1</v>
      </c>
      <c r="GU60" s="370">
        <f>GT60/CB60</f>
        <v>-1</v>
      </c>
      <c r="GV60" s="300">
        <f t="shared" si="1587"/>
        <v>1</v>
      </c>
      <c r="GW60" s="370">
        <v>1</v>
      </c>
      <c r="GX60" s="300">
        <f t="shared" si="1588"/>
        <v>0</v>
      </c>
      <c r="GY60" s="370">
        <f t="shared" si="1680"/>
        <v>0</v>
      </c>
      <c r="GZ60" s="300">
        <f t="shared" si="1589"/>
        <v>0</v>
      </c>
      <c r="HA60" s="370">
        <f>GZ60/CE60</f>
        <v>0</v>
      </c>
      <c r="HB60" s="300">
        <f t="shared" si="1590"/>
        <v>0</v>
      </c>
      <c r="HC60" s="370">
        <f>HB60/CF60</f>
        <v>0</v>
      </c>
      <c r="HD60" s="300">
        <f t="shared" si="1591"/>
        <v>0</v>
      </c>
      <c r="HE60" s="370">
        <f t="shared" si="1681"/>
        <v>0</v>
      </c>
      <c r="HF60" s="300">
        <f t="shared" si="1592"/>
        <v>0</v>
      </c>
      <c r="HG60" s="370">
        <f t="shared" si="1593"/>
        <v>0</v>
      </c>
      <c r="HH60" s="300">
        <f t="shared" si="1594"/>
        <v>-1</v>
      </c>
      <c r="HI60" s="370">
        <f t="shared" si="1755"/>
        <v>-1</v>
      </c>
      <c r="HJ60" s="300">
        <f t="shared" si="1595"/>
        <v>1</v>
      </c>
      <c r="HK60" s="370" t="e">
        <f t="shared" si="1596"/>
        <v>#DIV/0!</v>
      </c>
      <c r="HL60" s="300">
        <f t="shared" si="1597"/>
        <v>-1</v>
      </c>
      <c r="HM60" s="370">
        <f t="shared" si="1756"/>
        <v>-1</v>
      </c>
      <c r="HN60" s="300">
        <f t="shared" si="1598"/>
        <v>1</v>
      </c>
      <c r="HO60" s="370">
        <v>0</v>
      </c>
      <c r="HP60" s="300">
        <f t="shared" si="1599"/>
        <v>-1</v>
      </c>
      <c r="HQ60" s="370">
        <f t="shared" si="1757"/>
        <v>-1</v>
      </c>
      <c r="HR60" s="300">
        <f t="shared" si="1600"/>
        <v>1</v>
      </c>
      <c r="HS60" s="370">
        <v>0</v>
      </c>
      <c r="HT60" s="300">
        <f t="shared" si="1601"/>
        <v>-1</v>
      </c>
      <c r="HU60" s="370">
        <f t="shared" si="1758"/>
        <v>-1</v>
      </c>
      <c r="HV60" s="300">
        <f t="shared" si="1602"/>
        <v>0</v>
      </c>
      <c r="HW60" s="370">
        <v>0</v>
      </c>
      <c r="HX60" s="300">
        <f t="shared" si="1603"/>
        <v>1</v>
      </c>
      <c r="HY60" s="370">
        <v>0</v>
      </c>
      <c r="HZ60" s="300">
        <f t="shared" si="1604"/>
        <v>0</v>
      </c>
      <c r="IA60" s="370">
        <f>HZ60/CT60</f>
        <v>0</v>
      </c>
      <c r="IB60" s="300">
        <f t="shared" si="1605"/>
        <v>-1</v>
      </c>
      <c r="IC60" s="370">
        <f t="shared" si="1682"/>
        <v>-1</v>
      </c>
      <c r="ID60" s="300">
        <f t="shared" si="1606"/>
        <v>1</v>
      </c>
      <c r="IE60" s="370">
        <v>0</v>
      </c>
      <c r="IF60" s="300">
        <f t="shared" si="1607"/>
        <v>0</v>
      </c>
      <c r="IG60" s="370">
        <f t="shared" si="1759"/>
        <v>0</v>
      </c>
      <c r="IH60" s="300">
        <f t="shared" si="1608"/>
        <v>-1</v>
      </c>
      <c r="II60" s="370">
        <f>IH60/CX60</f>
        <v>-1</v>
      </c>
      <c r="IJ60" s="300">
        <f t="shared" si="1609"/>
        <v>1</v>
      </c>
      <c r="IK60" s="370">
        <v>0</v>
      </c>
      <c r="IL60" s="300">
        <f t="shared" si="1610"/>
        <v>-1</v>
      </c>
      <c r="IM60" s="370">
        <f>IL60/DB60</f>
        <v>-1</v>
      </c>
      <c r="IN60" s="300">
        <f t="shared" si="1611"/>
        <v>1</v>
      </c>
      <c r="IO60" s="370">
        <f>IN60/DD60</f>
        <v>1</v>
      </c>
      <c r="IP60" s="300">
        <f t="shared" si="1612"/>
        <v>-1</v>
      </c>
      <c r="IQ60" s="370">
        <f>IP60/DD60</f>
        <v>-1</v>
      </c>
      <c r="IR60" s="300">
        <f t="shared" si="1613"/>
        <v>1</v>
      </c>
      <c r="IS60" s="370">
        <f>IR60/DO60</f>
        <v>1.7142857142857142</v>
      </c>
      <c r="IT60" s="300">
        <f t="shared" si="1614"/>
        <v>-1</v>
      </c>
      <c r="IU60" s="370">
        <f t="shared" si="1615"/>
        <v>-1</v>
      </c>
      <c r="IV60" s="300">
        <f t="shared" si="1616"/>
        <v>1</v>
      </c>
      <c r="IW60" s="370">
        <v>0</v>
      </c>
      <c r="IX60" s="300">
        <f t="shared" si="1617"/>
        <v>-1</v>
      </c>
      <c r="IY60" s="370">
        <f>IX60/DH60</f>
        <v>-1</v>
      </c>
      <c r="IZ60" s="300">
        <f t="shared" si="1618"/>
        <v>1</v>
      </c>
      <c r="JA60" s="370">
        <v>0</v>
      </c>
      <c r="JB60" s="300">
        <f t="shared" si="1619"/>
        <v>0</v>
      </c>
      <c r="JC60" s="370">
        <f>JB60/DJ60</f>
        <v>0</v>
      </c>
      <c r="JD60" s="300">
        <f t="shared" si="1620"/>
        <v>-1</v>
      </c>
      <c r="JE60" s="370">
        <f>JD60/DK60</f>
        <v>-1</v>
      </c>
      <c r="JF60" s="300">
        <f t="shared" si="1621"/>
        <v>1</v>
      </c>
      <c r="JG60" s="370">
        <v>0</v>
      </c>
      <c r="JH60" s="300">
        <f t="shared" si="1622"/>
        <v>-1</v>
      </c>
      <c r="JI60" s="370">
        <f>JH60/DM60</f>
        <v>-1</v>
      </c>
      <c r="JJ60" s="300">
        <f t="shared" si="1623"/>
        <v>0</v>
      </c>
      <c r="JK60" s="370">
        <v>0</v>
      </c>
      <c r="JL60" s="300">
        <f t="shared" si="1624"/>
        <v>1</v>
      </c>
      <c r="JM60" s="370">
        <v>0</v>
      </c>
      <c r="JN60" s="300">
        <f t="shared" si="1625"/>
        <v>0</v>
      </c>
      <c r="JO60" s="370">
        <f>JN60/DR60</f>
        <v>0</v>
      </c>
      <c r="JP60" s="300">
        <f t="shared" si="1626"/>
        <v>0</v>
      </c>
      <c r="JQ60" s="370">
        <f>JP60/DS60</f>
        <v>0</v>
      </c>
      <c r="JR60" s="300">
        <f t="shared" si="1627"/>
        <v>-1</v>
      </c>
      <c r="JS60" s="370">
        <f>JR60/DT60</f>
        <v>-1</v>
      </c>
      <c r="JT60" s="300">
        <f t="shared" si="1628"/>
        <v>0</v>
      </c>
      <c r="JU60" s="370">
        <v>0</v>
      </c>
      <c r="JV60" s="300">
        <f t="shared" si="1629"/>
        <v>1</v>
      </c>
      <c r="JW60" s="370">
        <v>0</v>
      </c>
      <c r="JX60" s="300">
        <f t="shared" si="1630"/>
        <v>-1</v>
      </c>
      <c r="JY60" s="370">
        <f t="shared" si="1631"/>
        <v>-1</v>
      </c>
      <c r="JZ60" s="300">
        <f t="shared" si="1632"/>
        <v>1</v>
      </c>
      <c r="KA60" s="370">
        <v>0</v>
      </c>
      <c r="KB60" s="300">
        <f t="shared" si="1634"/>
        <v>-1</v>
      </c>
      <c r="KC60" s="370">
        <f t="shared" si="1635"/>
        <v>-1</v>
      </c>
      <c r="KD60" s="300">
        <f t="shared" si="1636"/>
        <v>0</v>
      </c>
      <c r="KE60" s="370">
        <v>0</v>
      </c>
      <c r="KF60" s="300">
        <f t="shared" si="1638"/>
        <v>0</v>
      </c>
      <c r="KG60" s="375">
        <v>0</v>
      </c>
      <c r="KH60" s="300">
        <f t="shared" si="1640"/>
        <v>1</v>
      </c>
      <c r="KI60" s="370">
        <v>0</v>
      </c>
      <c r="KJ60" s="300">
        <f t="shared" si="1642"/>
        <v>-1</v>
      </c>
      <c r="KK60" s="370">
        <f t="shared" si="1643"/>
        <v>-1</v>
      </c>
      <c r="KL60" s="300">
        <f t="shared" si="1644"/>
        <v>0</v>
      </c>
      <c r="KM60" s="370">
        <f t="shared" si="1643"/>
        <v>0</v>
      </c>
      <c r="KN60" s="300">
        <f t="shared" si="1645"/>
        <v>1</v>
      </c>
      <c r="KO60" s="370">
        <f>IF(ISERROR(KN60/EG60),0,KN60/EG60)</f>
        <v>0</v>
      </c>
      <c r="KP60" s="300">
        <f t="shared" si="1646"/>
        <v>-1</v>
      </c>
      <c r="KQ60" s="370">
        <f t="shared" si="1643"/>
        <v>0</v>
      </c>
      <c r="KR60" s="300">
        <f t="shared" si="1647"/>
        <v>0</v>
      </c>
      <c r="KS60" s="370">
        <f t="shared" si="1643"/>
        <v>0</v>
      </c>
      <c r="KT60" s="300">
        <f t="shared" si="1648"/>
        <v>0</v>
      </c>
      <c r="KU60" s="370">
        <f t="shared" si="1643"/>
        <v>0</v>
      </c>
      <c r="KV60" s="300">
        <f t="shared" si="1649"/>
        <v>0</v>
      </c>
      <c r="KW60" s="370">
        <f t="shared" si="1643"/>
        <v>0</v>
      </c>
      <c r="KX60" s="300">
        <f t="shared" si="1650"/>
        <v>0</v>
      </c>
      <c r="KY60" s="370">
        <f t="shared" si="1643"/>
        <v>0</v>
      </c>
      <c r="KZ60" s="300">
        <f t="shared" si="1651"/>
        <v>0</v>
      </c>
      <c r="LA60" s="370">
        <f t="shared" si="1643"/>
        <v>0</v>
      </c>
      <c r="LB60" s="300">
        <f t="shared" si="1652"/>
        <v>0</v>
      </c>
      <c r="LC60" s="370">
        <f t="shared" si="1643"/>
        <v>0</v>
      </c>
      <c r="LD60" s="848">
        <f t="shared" si="1653"/>
        <v>1</v>
      </c>
      <c r="LE60" s="971">
        <f t="shared" si="1654"/>
        <v>1</v>
      </c>
      <c r="LF60" s="110">
        <f t="shared" si="1655"/>
        <v>0</v>
      </c>
      <c r="LG60" s="100">
        <f t="shared" si="1656"/>
        <v>0</v>
      </c>
      <c r="LH60" s="614"/>
      <c r="LI60" s="614"/>
      <c r="LJ60" s="614"/>
      <c r="LK60" t="str">
        <f t="shared" si="1657"/>
        <v>Payroll</v>
      </c>
      <c r="LL60" s="240" t="e">
        <f>#REF!</f>
        <v>#REF!</v>
      </c>
      <c r="LM60" s="240" t="e">
        <f>#REF!</f>
        <v>#REF!</v>
      </c>
      <c r="LN60" s="240" t="e">
        <f>#REF!</f>
        <v>#REF!</v>
      </c>
      <c r="LO60" s="240" t="e">
        <f>#REF!</f>
        <v>#REF!</v>
      </c>
      <c r="LP60" s="240" t="e">
        <f>#REF!</f>
        <v>#REF!</v>
      </c>
      <c r="LQ60" s="240" t="e">
        <f>#REF!</f>
        <v>#REF!</v>
      </c>
      <c r="LR60" s="240" t="e">
        <f>#REF!</f>
        <v>#REF!</v>
      </c>
      <c r="LS60" s="240" t="e">
        <f>#REF!</f>
        <v>#REF!</v>
      </c>
      <c r="LT60" s="240" t="e">
        <f>#REF!</f>
        <v>#REF!</v>
      </c>
      <c r="LU60" s="240" t="e">
        <f>#REF!</f>
        <v>#REF!</v>
      </c>
      <c r="LV60" s="240" t="e">
        <f>#REF!</f>
        <v>#REF!</v>
      </c>
      <c r="LW60" s="241">
        <f t="shared" si="1760"/>
        <v>12</v>
      </c>
      <c r="LX60" s="241">
        <f t="shared" si="1760"/>
        <v>13</v>
      </c>
      <c r="LY60" s="241">
        <f t="shared" si="1760"/>
        <v>12</v>
      </c>
      <c r="LZ60" s="241">
        <f t="shared" si="1760"/>
        <v>12</v>
      </c>
      <c r="MA60" s="241">
        <f t="shared" si="1760"/>
        <v>15</v>
      </c>
      <c r="MB60" s="241">
        <f t="shared" si="1760"/>
        <v>11</v>
      </c>
      <c r="MC60" s="241">
        <f t="shared" si="1760"/>
        <v>17</v>
      </c>
      <c r="MD60" s="241">
        <f t="shared" si="1760"/>
        <v>9</v>
      </c>
      <c r="ME60" s="241">
        <f t="shared" si="1760"/>
        <v>14</v>
      </c>
      <c r="MF60" s="241">
        <f t="shared" si="1760"/>
        <v>13</v>
      </c>
      <c r="MG60" s="241">
        <f t="shared" si="1760"/>
        <v>11</v>
      </c>
      <c r="MH60" s="241">
        <f t="shared" si="1760"/>
        <v>8</v>
      </c>
      <c r="MI60" s="241">
        <f t="shared" si="1761"/>
        <v>8</v>
      </c>
      <c r="MJ60" s="241">
        <f t="shared" si="1761"/>
        <v>9</v>
      </c>
      <c r="MK60" s="241">
        <f t="shared" si="1761"/>
        <v>13</v>
      </c>
      <c r="ML60" s="241">
        <f t="shared" si="1761"/>
        <v>0</v>
      </c>
      <c r="MM60" s="241">
        <f t="shared" si="1761"/>
        <v>1</v>
      </c>
      <c r="MN60" s="241">
        <f t="shared" si="1761"/>
        <v>0</v>
      </c>
      <c r="MO60" s="241">
        <f t="shared" si="1761"/>
        <v>5</v>
      </c>
      <c r="MP60" s="241">
        <f t="shared" si="1761"/>
        <v>1</v>
      </c>
      <c r="MQ60" s="241">
        <f t="shared" si="1761"/>
        <v>1</v>
      </c>
      <c r="MR60" s="241">
        <f t="shared" si="1761"/>
        <v>1</v>
      </c>
      <c r="MS60" s="241">
        <f t="shared" si="1761"/>
        <v>0</v>
      </c>
      <c r="MT60" s="241">
        <f t="shared" si="1761"/>
        <v>2</v>
      </c>
      <c r="MU60" s="699">
        <f t="shared" si="1762"/>
        <v>1</v>
      </c>
      <c r="MV60" s="699">
        <f t="shared" si="1762"/>
        <v>1</v>
      </c>
      <c r="MW60" s="699">
        <f t="shared" si="1762"/>
        <v>1</v>
      </c>
      <c r="MX60" s="699">
        <f t="shared" si="1762"/>
        <v>1</v>
      </c>
      <c r="MY60" s="699">
        <f t="shared" si="1762"/>
        <v>1</v>
      </c>
      <c r="MZ60" s="699">
        <f t="shared" si="1712"/>
        <v>1</v>
      </c>
      <c r="NA60" s="699">
        <f t="shared" si="1713"/>
        <v>0</v>
      </c>
      <c r="NB60" s="699">
        <f t="shared" si="1714"/>
        <v>1</v>
      </c>
      <c r="NC60" s="699">
        <f t="shared" si="1715"/>
        <v>1</v>
      </c>
      <c r="ND60" s="699">
        <f t="shared" si="1763"/>
        <v>0</v>
      </c>
      <c r="NE60" s="699">
        <f t="shared" si="1716"/>
        <v>0</v>
      </c>
      <c r="NF60" s="699">
        <f t="shared" si="1764"/>
        <v>0</v>
      </c>
      <c r="NG60" s="802">
        <f t="shared" si="1717"/>
        <v>1</v>
      </c>
      <c r="NH60" s="802">
        <f t="shared" si="1718"/>
        <v>1</v>
      </c>
      <c r="NI60" s="802">
        <f t="shared" si="1719"/>
        <v>1</v>
      </c>
      <c r="NJ60" s="802">
        <f t="shared" si="1720"/>
        <v>0</v>
      </c>
      <c r="NK60" s="802">
        <f t="shared" si="1721"/>
        <v>1</v>
      </c>
      <c r="NL60" s="802">
        <f t="shared" si="1722"/>
        <v>1</v>
      </c>
      <c r="NM60" s="802">
        <f t="shared" si="1723"/>
        <v>1</v>
      </c>
      <c r="NN60" s="802">
        <f t="shared" si="1765"/>
        <v>1</v>
      </c>
      <c r="NO60" s="802">
        <f t="shared" si="1765"/>
        <v>1</v>
      </c>
      <c r="NP60" s="802">
        <f t="shared" si="1765"/>
        <v>1</v>
      </c>
      <c r="NQ60" s="802">
        <f t="shared" si="1724"/>
        <v>0</v>
      </c>
      <c r="NR60" s="802">
        <f t="shared" si="1766"/>
        <v>1</v>
      </c>
      <c r="NS60" s="855">
        <f t="shared" si="1725"/>
        <v>0</v>
      </c>
      <c r="NT60" s="855">
        <f t="shared" si="1726"/>
        <v>1</v>
      </c>
      <c r="NU60" s="855">
        <f t="shared" si="1727"/>
        <v>0</v>
      </c>
      <c r="NV60" s="855">
        <f t="shared" si="1728"/>
        <v>1</v>
      </c>
      <c r="NW60" s="855">
        <f t="shared" si="1729"/>
        <v>0</v>
      </c>
      <c r="NX60" s="855">
        <f t="shared" si="1767"/>
        <v>0</v>
      </c>
      <c r="NY60" s="855">
        <f t="shared" si="1730"/>
        <v>1</v>
      </c>
      <c r="NZ60" s="855">
        <f t="shared" si="1731"/>
        <v>1</v>
      </c>
      <c r="OA60" s="855">
        <f t="shared" si="1732"/>
        <v>0</v>
      </c>
      <c r="OB60" s="855">
        <f t="shared" si="1733"/>
        <v>1</v>
      </c>
      <c r="OC60" s="855">
        <f t="shared" si="1734"/>
        <v>1</v>
      </c>
      <c r="OD60" s="855">
        <f t="shared" si="1735"/>
        <v>0</v>
      </c>
      <c r="OE60" s="1042">
        <f t="shared" si="1663"/>
        <v>1</v>
      </c>
      <c r="OF60" s="1042">
        <f t="shared" si="1664"/>
        <v>0</v>
      </c>
      <c r="OG60" s="1042">
        <f t="shared" si="1665"/>
        <v>1</v>
      </c>
      <c r="OH60" s="1042">
        <f t="shared" si="1666"/>
        <v>0</v>
      </c>
      <c r="OI60" s="1042">
        <f t="shared" si="1667"/>
        <v>1</v>
      </c>
      <c r="OJ60" s="1042">
        <f t="shared" si="1668"/>
        <v>0</v>
      </c>
      <c r="OK60" s="1042">
        <f t="shared" si="1669"/>
        <v>1</v>
      </c>
      <c r="OL60" s="1042">
        <f t="shared" si="1670"/>
        <v>0</v>
      </c>
      <c r="OM60" s="1042">
        <f t="shared" si="1671"/>
        <v>1</v>
      </c>
      <c r="ON60" s="1042">
        <f t="shared" si="1672"/>
        <v>1</v>
      </c>
      <c r="OO60" s="1042">
        <f t="shared" si="1673"/>
        <v>0</v>
      </c>
      <c r="OP60" s="1042">
        <f t="shared" si="1674"/>
        <v>1</v>
      </c>
      <c r="OQ60" s="1064">
        <f t="shared" si="1736"/>
        <v>0</v>
      </c>
      <c r="OR60" s="1064">
        <f t="shared" si="1737"/>
        <v>0</v>
      </c>
      <c r="OS60" s="1064">
        <f t="shared" si="1738"/>
        <v>1</v>
      </c>
      <c r="OT60" s="1064">
        <f t="shared" si="1739"/>
        <v>1</v>
      </c>
      <c r="OU60" s="1064">
        <f t="shared" si="1740"/>
        <v>1</v>
      </c>
      <c r="OV60" s="1064">
        <f t="shared" si="1741"/>
        <v>0</v>
      </c>
      <c r="OW60" s="1064">
        <f t="shared" si="1742"/>
        <v>0</v>
      </c>
      <c r="OX60" s="1064">
        <f t="shared" si="1743"/>
        <v>1</v>
      </c>
      <c r="OY60" s="1064">
        <f t="shared" si="1768"/>
        <v>0</v>
      </c>
      <c r="OZ60" s="1064">
        <f t="shared" si="1768"/>
        <v>1</v>
      </c>
      <c r="PA60" s="1064">
        <f t="shared" si="1768"/>
        <v>0</v>
      </c>
      <c r="PB60" s="1064">
        <f t="shared" si="1768"/>
        <v>0</v>
      </c>
      <c r="PC60" s="1122">
        <f t="shared" si="1769"/>
        <v>0</v>
      </c>
      <c r="PD60" s="1122">
        <f t="shared" si="1770"/>
        <v>1</v>
      </c>
      <c r="PE60" s="1122">
        <f t="shared" si="1770"/>
        <v>0</v>
      </c>
      <c r="PF60" s="1122">
        <f t="shared" si="1770"/>
        <v>0</v>
      </c>
      <c r="PG60" s="1122">
        <f t="shared" si="1770"/>
        <v>1</v>
      </c>
      <c r="PH60" s="1122">
        <f t="shared" si="1770"/>
        <v>0</v>
      </c>
      <c r="PI60" s="1122">
        <f t="shared" si="1770"/>
        <v>0</v>
      </c>
      <c r="PJ60" s="1122">
        <f t="shared" si="1770"/>
        <v>0</v>
      </c>
      <c r="PK60" s="1122">
        <f t="shared" si="1770"/>
        <v>0</v>
      </c>
      <c r="PL60" s="1122">
        <f t="shared" si="1770"/>
        <v>0</v>
      </c>
      <c r="PM60" s="1122">
        <f t="shared" si="1770"/>
        <v>0</v>
      </c>
      <c r="PN60" s="1122">
        <f t="shared" si="1770"/>
        <v>0</v>
      </c>
    </row>
    <row r="61" spans="1:430" x14ac:dyDescent="0.25">
      <c r="A61" s="677"/>
      <c r="B61" s="778">
        <v>8.1</v>
      </c>
      <c r="E61" s="1194" t="s">
        <v>10</v>
      </c>
      <c r="F61" s="1194"/>
      <c r="G61" s="1195"/>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24"/>
        <v>630</v>
      </c>
      <c r="AW61" s="150">
        <f t="shared" si="1525"/>
        <v>52.5</v>
      </c>
      <c r="AX61" s="338">
        <v>44</v>
      </c>
      <c r="AY61" s="64">
        <v>57</v>
      </c>
      <c r="AZ61" s="20">
        <v>47</v>
      </c>
      <c r="BA61" s="64">
        <v>3</v>
      </c>
      <c r="BB61" s="20">
        <v>2</v>
      </c>
      <c r="BC61" s="64">
        <v>4</v>
      </c>
      <c r="BD61" s="187">
        <v>0</v>
      </c>
      <c r="BE61" s="64">
        <v>2</v>
      </c>
      <c r="BF61" s="187">
        <v>2</v>
      </c>
      <c r="BG61" s="64">
        <v>3</v>
      </c>
      <c r="BH61" s="187">
        <v>2</v>
      </c>
      <c r="BI61" s="64">
        <v>2</v>
      </c>
      <c r="BJ61" s="118">
        <f t="shared" si="1528"/>
        <v>168</v>
      </c>
      <c r="BK61" s="150">
        <f t="shared" si="1529"/>
        <v>14</v>
      </c>
      <c r="BL61" s="338">
        <v>3</v>
      </c>
      <c r="BM61" s="64">
        <v>2</v>
      </c>
      <c r="BN61" s="20">
        <v>3</v>
      </c>
      <c r="BO61" s="64">
        <v>2</v>
      </c>
      <c r="BP61" s="20">
        <v>2</v>
      </c>
      <c r="BQ61" s="64">
        <v>2</v>
      </c>
      <c r="BR61" s="187">
        <v>2</v>
      </c>
      <c r="BS61" s="64">
        <v>1</v>
      </c>
      <c r="BT61" s="187">
        <v>5</v>
      </c>
      <c r="BU61" s="187">
        <v>2</v>
      </c>
      <c r="BV61" s="187">
        <v>5</v>
      </c>
      <c r="BW61" s="187">
        <v>3</v>
      </c>
      <c r="BX61" s="118">
        <f t="shared" si="1536"/>
        <v>32</v>
      </c>
      <c r="BY61" s="150">
        <f t="shared" si="1537"/>
        <v>2.6666666666666665</v>
      </c>
      <c r="BZ61" s="187">
        <v>2</v>
      </c>
      <c r="CA61" s="64">
        <v>2</v>
      </c>
      <c r="CB61" s="20">
        <v>2</v>
      </c>
      <c r="CC61" s="64">
        <v>3</v>
      </c>
      <c r="CD61" s="20">
        <v>2</v>
      </c>
      <c r="CE61" s="846">
        <v>2</v>
      </c>
      <c r="CF61" s="848">
        <v>2</v>
      </c>
      <c r="CG61" s="846">
        <v>2</v>
      </c>
      <c r="CH61" s="848">
        <v>2</v>
      </c>
      <c r="CI61" s="848">
        <v>3</v>
      </c>
      <c r="CJ61" s="848">
        <v>2</v>
      </c>
      <c r="CK61" s="848">
        <v>2</v>
      </c>
      <c r="CL61" s="849">
        <f t="shared" si="1544"/>
        <v>26</v>
      </c>
      <c r="CM61" s="150">
        <f t="shared" si="1545"/>
        <v>2.1666666666666665</v>
      </c>
      <c r="CN61" s="187">
        <v>3</v>
      </c>
      <c r="CO61" s="64">
        <v>3</v>
      </c>
      <c r="CP61" s="20">
        <v>3</v>
      </c>
      <c r="CQ61" s="64">
        <v>3</v>
      </c>
      <c r="CR61" s="909">
        <v>2</v>
      </c>
      <c r="CS61" s="910">
        <v>2</v>
      </c>
      <c r="CT61" s="911">
        <v>2</v>
      </c>
      <c r="CU61" s="910">
        <v>2</v>
      </c>
      <c r="CV61" s="1000">
        <v>2</v>
      </c>
      <c r="CW61" s="1001">
        <v>2</v>
      </c>
      <c r="CX61" s="1000">
        <v>2</v>
      </c>
      <c r="CY61" s="1002">
        <v>2</v>
      </c>
      <c r="CZ61" s="998">
        <f t="shared" si="1552"/>
        <v>28</v>
      </c>
      <c r="DA61" s="999">
        <f t="shared" si="1553"/>
        <v>2.3333333333333335</v>
      </c>
      <c r="DB61" s="911">
        <v>2</v>
      </c>
      <c r="DC61" s="910">
        <v>2</v>
      </c>
      <c r="DD61" s="909">
        <v>3</v>
      </c>
      <c r="DE61" s="910">
        <v>2</v>
      </c>
      <c r="DF61" s="909">
        <v>2</v>
      </c>
      <c r="DG61" s="910">
        <v>2</v>
      </c>
      <c r="DH61" s="911">
        <v>2</v>
      </c>
      <c r="DI61" s="910">
        <v>2</v>
      </c>
      <c r="DJ61" s="911">
        <v>3</v>
      </c>
      <c r="DK61" s="910">
        <v>2</v>
      </c>
      <c r="DL61" s="911">
        <v>2</v>
      </c>
      <c r="DM61" s="910">
        <v>4</v>
      </c>
      <c r="DN61" s="998">
        <f t="shared" si="1560"/>
        <v>28</v>
      </c>
      <c r="DO61" s="999">
        <f t="shared" si="1561"/>
        <v>2.3333333333333335</v>
      </c>
      <c r="DP61" s="1000">
        <v>0</v>
      </c>
      <c r="DQ61" s="1002">
        <v>3</v>
      </c>
      <c r="DR61" s="1145">
        <v>2</v>
      </c>
      <c r="DS61" s="1002">
        <v>4</v>
      </c>
      <c r="DT61" s="1145">
        <v>2</v>
      </c>
      <c r="DU61" s="1002">
        <v>0</v>
      </c>
      <c r="DV61" s="1000">
        <v>2</v>
      </c>
      <c r="DW61" s="1002">
        <v>2</v>
      </c>
      <c r="DX61" s="1000">
        <v>3</v>
      </c>
      <c r="DY61" s="1002">
        <v>3</v>
      </c>
      <c r="DZ61" s="1000">
        <v>3</v>
      </c>
      <c r="EA61" s="1002">
        <v>0</v>
      </c>
      <c r="EB61" s="998">
        <f t="shared" si="1568"/>
        <v>24</v>
      </c>
      <c r="EC61" s="999">
        <f t="shared" si="1569"/>
        <v>2</v>
      </c>
      <c r="ED61" s="911">
        <v>3</v>
      </c>
      <c r="EE61" s="910">
        <v>2</v>
      </c>
      <c r="EF61" s="909">
        <v>2</v>
      </c>
      <c r="EG61" s="910">
        <v>2</v>
      </c>
      <c r="EH61" s="909">
        <v>2</v>
      </c>
      <c r="EI61" s="910"/>
      <c r="EJ61" s="911"/>
      <c r="EK61" s="910"/>
      <c r="EL61" s="911"/>
      <c r="EM61" s="910"/>
      <c r="EN61" s="911"/>
      <c r="EO61" s="910"/>
      <c r="EP61" s="912">
        <f t="shared" si="1573"/>
        <v>11</v>
      </c>
      <c r="EQ61" s="150">
        <f t="shared" si="1574"/>
        <v>2.2000000000000002</v>
      </c>
      <c r="ER61" s="110">
        <f t="shared" si="1683"/>
        <v>-1</v>
      </c>
      <c r="ES61" s="367">
        <f t="shared" si="1751"/>
        <v>-2.2222222222222223E-2</v>
      </c>
      <c r="ET61" s="110">
        <f t="shared" si="1684"/>
        <v>13</v>
      </c>
      <c r="EU61" s="367">
        <f t="shared" si="1685"/>
        <v>0.29545454545454547</v>
      </c>
      <c r="EV61" s="110">
        <f t="shared" si="1686"/>
        <v>-10</v>
      </c>
      <c r="EW61" s="367">
        <f t="shared" si="1687"/>
        <v>-0.17543859649122806</v>
      </c>
      <c r="EX61" s="110">
        <f t="shared" si="1688"/>
        <v>-44</v>
      </c>
      <c r="EY61" s="367">
        <f t="shared" si="1689"/>
        <v>-0.93617021276595747</v>
      </c>
      <c r="EZ61" s="110">
        <f t="shared" si="1690"/>
        <v>-1</v>
      </c>
      <c r="FA61" s="367">
        <f>EZ61/BA61</f>
        <v>-0.33333333333333331</v>
      </c>
      <c r="FB61" s="110">
        <f t="shared" si="1691"/>
        <v>2</v>
      </c>
      <c r="FC61" s="367">
        <f t="shared" si="1771"/>
        <v>1</v>
      </c>
      <c r="FD61" s="110">
        <f t="shared" si="1692"/>
        <v>-4</v>
      </c>
      <c r="FE61" s="367">
        <f>FD61/BC61</f>
        <v>-1</v>
      </c>
      <c r="FF61" s="110">
        <f t="shared" si="1693"/>
        <v>2</v>
      </c>
      <c r="FG61" s="367">
        <v>1</v>
      </c>
      <c r="FH61" s="110">
        <f t="shared" si="1694"/>
        <v>0</v>
      </c>
      <c r="FI61" s="367">
        <f t="shared" si="1695"/>
        <v>0</v>
      </c>
      <c r="FJ61" s="110">
        <f t="shared" si="1696"/>
        <v>1</v>
      </c>
      <c r="FK61" s="100">
        <f t="shared" si="1697"/>
        <v>0.5</v>
      </c>
      <c r="FL61" s="110">
        <f t="shared" si="1698"/>
        <v>-1</v>
      </c>
      <c r="FM61" s="367">
        <f t="shared" si="1699"/>
        <v>-0.33333333333333331</v>
      </c>
      <c r="FN61" s="110">
        <f t="shared" si="1700"/>
        <v>0</v>
      </c>
      <c r="FO61" s="367">
        <f>FN61/BH61</f>
        <v>0</v>
      </c>
      <c r="FP61" s="110">
        <f t="shared" si="1701"/>
        <v>1</v>
      </c>
      <c r="FQ61" s="367">
        <f t="shared" si="1702"/>
        <v>0.5</v>
      </c>
      <c r="FR61" s="300">
        <f t="shared" si="1703"/>
        <v>-1</v>
      </c>
      <c r="FS61" s="370">
        <f t="shared" si="1704"/>
        <v>-0.33333333333333331</v>
      </c>
      <c r="FT61" s="300">
        <f t="shared" si="1705"/>
        <v>1</v>
      </c>
      <c r="FU61" s="370">
        <f t="shared" si="1706"/>
        <v>0.5</v>
      </c>
      <c r="FV61" s="300">
        <f t="shared" si="1707"/>
        <v>-1</v>
      </c>
      <c r="FW61" s="370">
        <f t="shared" si="1708"/>
        <v>-0.33333333333333331</v>
      </c>
      <c r="FX61" s="300">
        <f t="shared" si="1709"/>
        <v>0</v>
      </c>
      <c r="FY61" s="370">
        <f t="shared" si="1752"/>
        <v>0</v>
      </c>
      <c r="FZ61" s="300">
        <f t="shared" si="1575"/>
        <v>0</v>
      </c>
      <c r="GA61" s="370">
        <f t="shared" si="1710"/>
        <v>0</v>
      </c>
      <c r="GB61" s="300">
        <f t="shared" si="1576"/>
        <v>0</v>
      </c>
      <c r="GC61" s="370">
        <f>GB61/BQ61</f>
        <v>0</v>
      </c>
      <c r="GD61" s="300">
        <f t="shared" si="1577"/>
        <v>-1</v>
      </c>
      <c r="GE61" s="370">
        <f>GD61/BR61</f>
        <v>-0.5</v>
      </c>
      <c r="GF61" s="300">
        <f t="shared" si="1578"/>
        <v>4</v>
      </c>
      <c r="GG61" s="370">
        <f t="shared" si="1711"/>
        <v>4</v>
      </c>
      <c r="GH61" s="300">
        <f t="shared" si="1579"/>
        <v>-3</v>
      </c>
      <c r="GI61" s="370">
        <f t="shared" si="1753"/>
        <v>-0.6</v>
      </c>
      <c r="GJ61" s="300">
        <f t="shared" si="1580"/>
        <v>3</v>
      </c>
      <c r="GK61" s="370">
        <f>GJ61/BU61</f>
        <v>1.5</v>
      </c>
      <c r="GL61" s="300">
        <f t="shared" si="1582"/>
        <v>-2</v>
      </c>
      <c r="GM61" s="370">
        <f>GL61/BV61</f>
        <v>-0.4</v>
      </c>
      <c r="GN61" s="300">
        <f t="shared" si="1583"/>
        <v>-1</v>
      </c>
      <c r="GO61" s="370">
        <f>GN61/BW61</f>
        <v>-0.33333333333333331</v>
      </c>
      <c r="GP61" s="300">
        <f t="shared" si="1584"/>
        <v>0</v>
      </c>
      <c r="GQ61" s="370">
        <f>GP61/BZ61</f>
        <v>0</v>
      </c>
      <c r="GR61" s="300">
        <f t="shared" si="1585"/>
        <v>0</v>
      </c>
      <c r="GS61" s="370">
        <f t="shared" si="1754"/>
        <v>0</v>
      </c>
      <c r="GT61" s="300">
        <f t="shared" si="1586"/>
        <v>1</v>
      </c>
      <c r="GU61" s="370">
        <f>GT61/CB61</f>
        <v>0.5</v>
      </c>
      <c r="GV61" s="300">
        <f t="shared" si="1587"/>
        <v>-1</v>
      </c>
      <c r="GW61" s="370">
        <f>GV61/CC61</f>
        <v>-0.33333333333333331</v>
      </c>
      <c r="GX61" s="300">
        <f t="shared" si="1588"/>
        <v>0</v>
      </c>
      <c r="GY61" s="370">
        <f t="shared" si="1680"/>
        <v>0</v>
      </c>
      <c r="GZ61" s="300">
        <f t="shared" si="1589"/>
        <v>0</v>
      </c>
      <c r="HA61" s="370">
        <f>GZ61/CE61</f>
        <v>0</v>
      </c>
      <c r="HB61" s="300">
        <f t="shared" si="1590"/>
        <v>0</v>
      </c>
      <c r="HC61" s="370">
        <f>HB61/CF61</f>
        <v>0</v>
      </c>
      <c r="HD61" s="300">
        <f t="shared" si="1591"/>
        <v>0</v>
      </c>
      <c r="HE61" s="370">
        <f t="shared" si="1681"/>
        <v>0</v>
      </c>
      <c r="HF61" s="300">
        <f t="shared" si="1592"/>
        <v>1</v>
      </c>
      <c r="HG61" s="370">
        <f t="shared" si="1593"/>
        <v>0.5</v>
      </c>
      <c r="HH61" s="300">
        <f t="shared" si="1594"/>
        <v>-1</v>
      </c>
      <c r="HI61" s="370">
        <f t="shared" si="1755"/>
        <v>-0.33333333333333331</v>
      </c>
      <c r="HJ61" s="300">
        <f t="shared" si="1595"/>
        <v>0</v>
      </c>
      <c r="HK61" s="370">
        <f t="shared" si="1596"/>
        <v>0</v>
      </c>
      <c r="HL61" s="300">
        <f t="shared" si="1597"/>
        <v>1</v>
      </c>
      <c r="HM61" s="370">
        <f t="shared" si="1756"/>
        <v>0.5</v>
      </c>
      <c r="HN61" s="300">
        <f t="shared" si="1598"/>
        <v>0</v>
      </c>
      <c r="HO61" s="370">
        <f>HN61/CN61</f>
        <v>0</v>
      </c>
      <c r="HP61" s="300">
        <f t="shared" si="1599"/>
        <v>0</v>
      </c>
      <c r="HQ61" s="370">
        <f t="shared" si="1757"/>
        <v>0</v>
      </c>
      <c r="HR61" s="300">
        <f t="shared" si="1600"/>
        <v>0</v>
      </c>
      <c r="HS61" s="370">
        <f>HR61/CP61</f>
        <v>0</v>
      </c>
      <c r="HT61" s="300">
        <f t="shared" si="1601"/>
        <v>-1</v>
      </c>
      <c r="HU61" s="370">
        <f t="shared" si="1758"/>
        <v>-0.33333333333333331</v>
      </c>
      <c r="HV61" s="300">
        <f t="shared" si="1602"/>
        <v>0</v>
      </c>
      <c r="HW61" s="370">
        <f>HV61/CR61</f>
        <v>0</v>
      </c>
      <c r="HX61" s="300">
        <f t="shared" si="1603"/>
        <v>0</v>
      </c>
      <c r="HY61" s="370">
        <f>HX61/CS61</f>
        <v>0</v>
      </c>
      <c r="HZ61" s="300">
        <f t="shared" si="1604"/>
        <v>0</v>
      </c>
      <c r="IA61" s="370">
        <f>HZ61/CT61</f>
        <v>0</v>
      </c>
      <c r="IB61" s="300">
        <f t="shared" si="1605"/>
        <v>0</v>
      </c>
      <c r="IC61" s="370">
        <f t="shared" si="1682"/>
        <v>0</v>
      </c>
      <c r="ID61" s="300">
        <f t="shared" si="1606"/>
        <v>0</v>
      </c>
      <c r="IE61" s="370">
        <f>ID61/CV61</f>
        <v>0</v>
      </c>
      <c r="IF61" s="300">
        <f t="shared" si="1607"/>
        <v>0</v>
      </c>
      <c r="IG61" s="370">
        <f t="shared" si="1759"/>
        <v>0</v>
      </c>
      <c r="IH61" s="300">
        <f t="shared" si="1608"/>
        <v>0</v>
      </c>
      <c r="II61" s="370">
        <f>IH61/CX61</f>
        <v>0</v>
      </c>
      <c r="IJ61" s="300">
        <f t="shared" si="1609"/>
        <v>0</v>
      </c>
      <c r="IK61" s="370">
        <f>IJ61/CY61</f>
        <v>0</v>
      </c>
      <c r="IL61" s="300">
        <f t="shared" si="1610"/>
        <v>0</v>
      </c>
      <c r="IM61" s="370">
        <f>IL61/DB61</f>
        <v>0</v>
      </c>
      <c r="IN61" s="300">
        <f t="shared" si="1611"/>
        <v>1</v>
      </c>
      <c r="IO61" s="370">
        <f>IN61/DD61</f>
        <v>0.33333333333333331</v>
      </c>
      <c r="IP61" s="300">
        <f t="shared" si="1612"/>
        <v>-1</v>
      </c>
      <c r="IQ61" s="370">
        <f>IP61/DD61</f>
        <v>-0.33333333333333331</v>
      </c>
      <c r="IR61" s="300">
        <f t="shared" si="1613"/>
        <v>0</v>
      </c>
      <c r="IS61" s="370">
        <f>IR61/DO61</f>
        <v>0</v>
      </c>
      <c r="IT61" s="300">
        <f t="shared" si="1614"/>
        <v>0</v>
      </c>
      <c r="IU61" s="370">
        <f t="shared" si="1615"/>
        <v>0</v>
      </c>
      <c r="IV61" s="300">
        <f t="shared" si="1616"/>
        <v>0</v>
      </c>
      <c r="IW61" s="370">
        <f>IV61/DG61</f>
        <v>0</v>
      </c>
      <c r="IX61" s="300">
        <f t="shared" si="1617"/>
        <v>0</v>
      </c>
      <c r="IY61" s="370">
        <f>IX61/DH61</f>
        <v>0</v>
      </c>
      <c r="IZ61" s="300">
        <f t="shared" si="1618"/>
        <v>1</v>
      </c>
      <c r="JA61" s="370">
        <f>IZ61/DI61</f>
        <v>0.5</v>
      </c>
      <c r="JB61" s="300">
        <f t="shared" si="1619"/>
        <v>-1</v>
      </c>
      <c r="JC61" s="370">
        <f>JB61/DJ61</f>
        <v>-0.33333333333333331</v>
      </c>
      <c r="JD61" s="300">
        <f t="shared" si="1620"/>
        <v>0</v>
      </c>
      <c r="JE61" s="370">
        <f>JD61/DK61</f>
        <v>0</v>
      </c>
      <c r="JF61" s="300">
        <f t="shared" si="1621"/>
        <v>2</v>
      </c>
      <c r="JG61" s="370">
        <f>JF61/DL61</f>
        <v>1</v>
      </c>
      <c r="JH61" s="300">
        <f t="shared" si="1622"/>
        <v>-4</v>
      </c>
      <c r="JI61" s="370">
        <f>JH61/DM61</f>
        <v>-1</v>
      </c>
      <c r="JJ61" s="300">
        <f t="shared" si="1623"/>
        <v>3</v>
      </c>
      <c r="JK61" s="370">
        <v>0</v>
      </c>
      <c r="JL61" s="300">
        <f t="shared" si="1624"/>
        <v>-1</v>
      </c>
      <c r="JM61" s="370">
        <f>JL61/DQ61</f>
        <v>-0.33333333333333331</v>
      </c>
      <c r="JN61" s="300">
        <f t="shared" si="1625"/>
        <v>2</v>
      </c>
      <c r="JO61" s="370">
        <f>JN61/DR61</f>
        <v>1</v>
      </c>
      <c r="JP61" s="300">
        <f t="shared" si="1626"/>
        <v>-2</v>
      </c>
      <c r="JQ61" s="370">
        <f>JP61/DS61</f>
        <v>-0.5</v>
      </c>
      <c r="JR61" s="300">
        <f t="shared" si="1627"/>
        <v>-2</v>
      </c>
      <c r="JS61" s="370">
        <f>JR61/DT61</f>
        <v>-1</v>
      </c>
      <c r="JT61" s="300">
        <f t="shared" si="1628"/>
        <v>2</v>
      </c>
      <c r="JU61" s="370">
        <v>0</v>
      </c>
      <c r="JV61" s="300">
        <f t="shared" si="1629"/>
        <v>0</v>
      </c>
      <c r="JW61" s="370">
        <f>JV61/DV61</f>
        <v>0</v>
      </c>
      <c r="JX61" s="300">
        <f t="shared" si="1630"/>
        <v>1</v>
      </c>
      <c r="JY61" s="370">
        <f t="shared" si="1631"/>
        <v>0.5</v>
      </c>
      <c r="JZ61" s="300">
        <f t="shared" si="1632"/>
        <v>0</v>
      </c>
      <c r="KA61" s="370">
        <f t="shared" si="1633"/>
        <v>0</v>
      </c>
      <c r="KB61" s="300">
        <f t="shared" si="1634"/>
        <v>0</v>
      </c>
      <c r="KC61" s="370">
        <f t="shared" si="1635"/>
        <v>0</v>
      </c>
      <c r="KD61" s="300">
        <f t="shared" si="1636"/>
        <v>-3</v>
      </c>
      <c r="KE61" s="370">
        <f t="shared" si="1637"/>
        <v>-1</v>
      </c>
      <c r="KF61" s="300">
        <f t="shared" si="1638"/>
        <v>3</v>
      </c>
      <c r="KG61" s="375">
        <v>0</v>
      </c>
      <c r="KH61" s="300">
        <f t="shared" si="1640"/>
        <v>-1</v>
      </c>
      <c r="KI61" s="370">
        <f t="shared" si="1641"/>
        <v>-0.33333333333333331</v>
      </c>
      <c r="KJ61" s="300">
        <f t="shared" si="1642"/>
        <v>0</v>
      </c>
      <c r="KK61" s="370">
        <f t="shared" si="1643"/>
        <v>0</v>
      </c>
      <c r="KL61" s="300">
        <f t="shared" si="1644"/>
        <v>0</v>
      </c>
      <c r="KM61" s="370">
        <f t="shared" si="1643"/>
        <v>0</v>
      </c>
      <c r="KN61" s="300">
        <f t="shared" si="1645"/>
        <v>0</v>
      </c>
      <c r="KO61" s="370">
        <f>IF(ISERROR(KN61/EG61),0,KN61/EG61)</f>
        <v>0</v>
      </c>
      <c r="KP61" s="300">
        <f t="shared" si="1646"/>
        <v>-2</v>
      </c>
      <c r="KQ61" s="370">
        <f t="shared" si="1643"/>
        <v>0</v>
      </c>
      <c r="KR61" s="300">
        <f t="shared" si="1647"/>
        <v>0</v>
      </c>
      <c r="KS61" s="370">
        <f t="shared" si="1643"/>
        <v>0</v>
      </c>
      <c r="KT61" s="300">
        <f t="shared" si="1648"/>
        <v>0</v>
      </c>
      <c r="KU61" s="370">
        <f t="shared" si="1643"/>
        <v>0</v>
      </c>
      <c r="KV61" s="300">
        <f t="shared" si="1649"/>
        <v>0</v>
      </c>
      <c r="KW61" s="370">
        <f t="shared" si="1643"/>
        <v>0</v>
      </c>
      <c r="KX61" s="300">
        <f t="shared" si="1650"/>
        <v>0</v>
      </c>
      <c r="KY61" s="370">
        <f t="shared" si="1643"/>
        <v>0</v>
      </c>
      <c r="KZ61" s="300">
        <f t="shared" si="1651"/>
        <v>0</v>
      </c>
      <c r="LA61" s="370">
        <f t="shared" si="1643"/>
        <v>0</v>
      </c>
      <c r="LB61" s="300">
        <f t="shared" si="1652"/>
        <v>0</v>
      </c>
      <c r="LC61" s="370">
        <f t="shared" si="1643"/>
        <v>0</v>
      </c>
      <c r="LD61" s="848">
        <f t="shared" si="1653"/>
        <v>2</v>
      </c>
      <c r="LE61" s="971">
        <f t="shared" si="1654"/>
        <v>2</v>
      </c>
      <c r="LF61" s="110">
        <f t="shared" si="1655"/>
        <v>0</v>
      </c>
      <c r="LG61" s="100">
        <f t="shared" si="1656"/>
        <v>0</v>
      </c>
      <c r="LH61" s="614"/>
      <c r="LI61" s="614"/>
      <c r="LJ61" s="614"/>
      <c r="LK61" t="str">
        <f t="shared" si="1657"/>
        <v>Time</v>
      </c>
      <c r="LL61" s="240" t="e">
        <f>#REF!</f>
        <v>#REF!</v>
      </c>
      <c r="LM61" s="240" t="e">
        <f>#REF!</f>
        <v>#REF!</v>
      </c>
      <c r="LN61" s="240" t="e">
        <f>#REF!</f>
        <v>#REF!</v>
      </c>
      <c r="LO61" s="240" t="e">
        <f>#REF!</f>
        <v>#REF!</v>
      </c>
      <c r="LP61" s="240" t="e">
        <f>#REF!</f>
        <v>#REF!</v>
      </c>
      <c r="LQ61" s="240" t="e">
        <f>#REF!</f>
        <v>#REF!</v>
      </c>
      <c r="LR61" s="240" t="e">
        <f>#REF!</f>
        <v>#REF!</v>
      </c>
      <c r="LS61" s="240" t="e">
        <f>#REF!</f>
        <v>#REF!</v>
      </c>
      <c r="LT61" s="240" t="e">
        <f>#REF!</f>
        <v>#REF!</v>
      </c>
      <c r="LU61" s="240" t="e">
        <f>#REF!</f>
        <v>#REF!</v>
      </c>
      <c r="LV61" s="240" t="e">
        <f>#REF!</f>
        <v>#REF!</v>
      </c>
      <c r="LW61" s="241">
        <f t="shared" si="1760"/>
        <v>40</v>
      </c>
      <c r="LX61" s="241">
        <f t="shared" si="1760"/>
        <v>54</v>
      </c>
      <c r="LY61" s="241">
        <f t="shared" si="1760"/>
        <v>48</v>
      </c>
      <c r="LZ61" s="241">
        <f t="shared" si="1760"/>
        <v>58</v>
      </c>
      <c r="MA61" s="241">
        <f t="shared" si="1760"/>
        <v>49</v>
      </c>
      <c r="MB61" s="241">
        <f t="shared" si="1760"/>
        <v>50</v>
      </c>
      <c r="MC61" s="241">
        <f t="shared" si="1760"/>
        <v>53</v>
      </c>
      <c r="MD61" s="241">
        <f t="shared" si="1760"/>
        <v>63</v>
      </c>
      <c r="ME61" s="241">
        <f t="shared" si="1760"/>
        <v>50</v>
      </c>
      <c r="MF61" s="241">
        <f t="shared" si="1760"/>
        <v>63</v>
      </c>
      <c r="MG61" s="241">
        <f t="shared" si="1760"/>
        <v>57</v>
      </c>
      <c r="MH61" s="241">
        <f t="shared" si="1760"/>
        <v>45</v>
      </c>
      <c r="MI61" s="241">
        <f t="shared" si="1761"/>
        <v>44</v>
      </c>
      <c r="MJ61" s="241">
        <f t="shared" si="1761"/>
        <v>57</v>
      </c>
      <c r="MK61" s="241">
        <f t="shared" si="1761"/>
        <v>47</v>
      </c>
      <c r="ML61" s="241">
        <f t="shared" si="1761"/>
        <v>3</v>
      </c>
      <c r="MM61" s="241">
        <f t="shared" si="1761"/>
        <v>2</v>
      </c>
      <c r="MN61" s="241">
        <f t="shared" si="1761"/>
        <v>4</v>
      </c>
      <c r="MO61" s="241">
        <f t="shared" si="1761"/>
        <v>0</v>
      </c>
      <c r="MP61" s="241">
        <f t="shared" si="1761"/>
        <v>2</v>
      </c>
      <c r="MQ61" s="241">
        <f t="shared" si="1761"/>
        <v>2</v>
      </c>
      <c r="MR61" s="241">
        <f t="shared" si="1761"/>
        <v>3</v>
      </c>
      <c r="MS61" s="241">
        <f t="shared" si="1761"/>
        <v>2</v>
      </c>
      <c r="MT61" s="241">
        <f t="shared" si="1761"/>
        <v>2</v>
      </c>
      <c r="MU61" s="699">
        <f t="shared" si="1762"/>
        <v>3</v>
      </c>
      <c r="MV61" s="699">
        <f t="shared" si="1762"/>
        <v>2</v>
      </c>
      <c r="MW61" s="699">
        <f t="shared" si="1762"/>
        <v>3</v>
      </c>
      <c r="MX61" s="699">
        <f t="shared" si="1762"/>
        <v>2</v>
      </c>
      <c r="MY61" s="699">
        <f t="shared" si="1762"/>
        <v>2</v>
      </c>
      <c r="MZ61" s="699">
        <f t="shared" si="1712"/>
        <v>2</v>
      </c>
      <c r="NA61" s="699">
        <f t="shared" si="1713"/>
        <v>2</v>
      </c>
      <c r="NB61" s="699">
        <f t="shared" si="1714"/>
        <v>1</v>
      </c>
      <c r="NC61" s="699">
        <f t="shared" si="1715"/>
        <v>5</v>
      </c>
      <c r="ND61" s="699">
        <f t="shared" si="1763"/>
        <v>2</v>
      </c>
      <c r="NE61" s="699">
        <f t="shared" si="1716"/>
        <v>5</v>
      </c>
      <c r="NF61" s="699">
        <f t="shared" si="1764"/>
        <v>3</v>
      </c>
      <c r="NG61" s="802">
        <f t="shared" si="1717"/>
        <v>2</v>
      </c>
      <c r="NH61" s="802">
        <f t="shared" si="1718"/>
        <v>2</v>
      </c>
      <c r="NI61" s="802">
        <f t="shared" si="1719"/>
        <v>2</v>
      </c>
      <c r="NJ61" s="802">
        <f t="shared" si="1720"/>
        <v>3</v>
      </c>
      <c r="NK61" s="802">
        <f t="shared" si="1721"/>
        <v>2</v>
      </c>
      <c r="NL61" s="802">
        <f t="shared" si="1722"/>
        <v>2</v>
      </c>
      <c r="NM61" s="802">
        <f t="shared" si="1723"/>
        <v>2</v>
      </c>
      <c r="NN61" s="802">
        <f t="shared" si="1765"/>
        <v>2</v>
      </c>
      <c r="NO61" s="802">
        <f t="shared" si="1765"/>
        <v>2</v>
      </c>
      <c r="NP61" s="802">
        <f t="shared" si="1765"/>
        <v>3</v>
      </c>
      <c r="NQ61" s="802">
        <f t="shared" si="1724"/>
        <v>2</v>
      </c>
      <c r="NR61" s="802">
        <f t="shared" si="1766"/>
        <v>2</v>
      </c>
      <c r="NS61" s="855">
        <f t="shared" si="1725"/>
        <v>3</v>
      </c>
      <c r="NT61" s="855">
        <f t="shared" si="1726"/>
        <v>3</v>
      </c>
      <c r="NU61" s="855">
        <f t="shared" si="1727"/>
        <v>3</v>
      </c>
      <c r="NV61" s="855">
        <f t="shared" si="1728"/>
        <v>3</v>
      </c>
      <c r="NW61" s="855">
        <f t="shared" si="1729"/>
        <v>2</v>
      </c>
      <c r="NX61" s="855">
        <f t="shared" si="1767"/>
        <v>2</v>
      </c>
      <c r="NY61" s="855">
        <f t="shared" si="1730"/>
        <v>2</v>
      </c>
      <c r="NZ61" s="855">
        <f t="shared" si="1731"/>
        <v>2</v>
      </c>
      <c r="OA61" s="855">
        <f t="shared" si="1732"/>
        <v>2</v>
      </c>
      <c r="OB61" s="855">
        <f t="shared" si="1733"/>
        <v>2</v>
      </c>
      <c r="OC61" s="855">
        <f t="shared" si="1734"/>
        <v>2</v>
      </c>
      <c r="OD61" s="855">
        <f t="shared" si="1735"/>
        <v>2</v>
      </c>
      <c r="OE61" s="1042">
        <f t="shared" si="1663"/>
        <v>2</v>
      </c>
      <c r="OF61" s="1042">
        <f t="shared" si="1664"/>
        <v>2</v>
      </c>
      <c r="OG61" s="1042">
        <f t="shared" si="1665"/>
        <v>3</v>
      </c>
      <c r="OH61" s="1042">
        <f t="shared" si="1666"/>
        <v>2</v>
      </c>
      <c r="OI61" s="1042">
        <f t="shared" si="1667"/>
        <v>2</v>
      </c>
      <c r="OJ61" s="1042">
        <f t="shared" si="1668"/>
        <v>2</v>
      </c>
      <c r="OK61" s="1042">
        <f t="shared" si="1669"/>
        <v>2</v>
      </c>
      <c r="OL61" s="1042">
        <f t="shared" si="1670"/>
        <v>2</v>
      </c>
      <c r="OM61" s="1042">
        <f t="shared" si="1671"/>
        <v>3</v>
      </c>
      <c r="ON61" s="1042">
        <f t="shared" si="1672"/>
        <v>2</v>
      </c>
      <c r="OO61" s="1042">
        <f t="shared" si="1673"/>
        <v>2</v>
      </c>
      <c r="OP61" s="1042">
        <f t="shared" si="1674"/>
        <v>4</v>
      </c>
      <c r="OQ61" s="1064">
        <f t="shared" si="1736"/>
        <v>0</v>
      </c>
      <c r="OR61" s="1064">
        <f t="shared" si="1737"/>
        <v>3</v>
      </c>
      <c r="OS61" s="1064">
        <f t="shared" si="1738"/>
        <v>2</v>
      </c>
      <c r="OT61" s="1064">
        <f t="shared" si="1739"/>
        <v>4</v>
      </c>
      <c r="OU61" s="1064">
        <f t="shared" si="1740"/>
        <v>2</v>
      </c>
      <c r="OV61" s="1064">
        <f t="shared" si="1741"/>
        <v>0</v>
      </c>
      <c r="OW61" s="1064">
        <f t="shared" si="1742"/>
        <v>2</v>
      </c>
      <c r="OX61" s="1064">
        <f t="shared" si="1743"/>
        <v>2</v>
      </c>
      <c r="OY61" s="1064">
        <f t="shared" si="1768"/>
        <v>3</v>
      </c>
      <c r="OZ61" s="1064">
        <f t="shared" si="1768"/>
        <v>3</v>
      </c>
      <c r="PA61" s="1064">
        <f t="shared" si="1768"/>
        <v>3</v>
      </c>
      <c r="PB61" s="1064">
        <f t="shared" si="1768"/>
        <v>0</v>
      </c>
      <c r="PC61" s="1122">
        <f t="shared" si="1769"/>
        <v>3</v>
      </c>
      <c r="PD61" s="1122">
        <f t="shared" si="1770"/>
        <v>2</v>
      </c>
      <c r="PE61" s="1122">
        <f t="shared" si="1770"/>
        <v>2</v>
      </c>
      <c r="PF61" s="1122">
        <f t="shared" si="1770"/>
        <v>2</v>
      </c>
      <c r="PG61" s="1122">
        <f t="shared" si="1770"/>
        <v>2</v>
      </c>
      <c r="PH61" s="1122">
        <f t="shared" si="1770"/>
        <v>0</v>
      </c>
      <c r="PI61" s="1122">
        <f t="shared" si="1770"/>
        <v>0</v>
      </c>
      <c r="PJ61" s="1122">
        <f t="shared" si="1770"/>
        <v>0</v>
      </c>
      <c r="PK61" s="1122">
        <f t="shared" si="1770"/>
        <v>0</v>
      </c>
      <c r="PL61" s="1122">
        <f t="shared" si="1770"/>
        <v>0</v>
      </c>
      <c r="PM61" s="1122">
        <f t="shared" si="1770"/>
        <v>0</v>
      </c>
      <c r="PN61" s="1122">
        <f t="shared" si="1770"/>
        <v>0</v>
      </c>
    </row>
    <row r="62" spans="1:430" x14ac:dyDescent="0.25">
      <c r="A62" s="677"/>
      <c r="B62" s="778">
        <v>8.11</v>
      </c>
      <c r="E62" s="1194" t="s">
        <v>175</v>
      </c>
      <c r="F62" s="1194"/>
      <c r="G62" s="1195"/>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24"/>
        <v>13</v>
      </c>
      <c r="AW62" s="150">
        <f t="shared" si="1525"/>
        <v>1.0833333333333333</v>
      </c>
      <c r="AX62" s="338">
        <v>1</v>
      </c>
      <c r="AY62" s="64">
        <v>1</v>
      </c>
      <c r="AZ62" s="20">
        <v>1</v>
      </c>
      <c r="BA62" s="64">
        <v>2</v>
      </c>
      <c r="BB62" s="20">
        <v>1</v>
      </c>
      <c r="BC62" s="64">
        <v>0</v>
      </c>
      <c r="BD62" s="187">
        <v>0</v>
      </c>
      <c r="BE62" s="64">
        <v>1</v>
      </c>
      <c r="BF62" s="187">
        <v>1</v>
      </c>
      <c r="BG62" s="64">
        <v>1</v>
      </c>
      <c r="BH62" s="187">
        <v>1</v>
      </c>
      <c r="BI62" s="64">
        <v>2</v>
      </c>
      <c r="BJ62" s="118">
        <f t="shared" si="1528"/>
        <v>12</v>
      </c>
      <c r="BK62" s="150">
        <f t="shared" si="1529"/>
        <v>1</v>
      </c>
      <c r="BL62" s="338">
        <v>1</v>
      </c>
      <c r="BM62" s="64">
        <v>1</v>
      </c>
      <c r="BN62" s="20">
        <v>1</v>
      </c>
      <c r="BO62" s="64">
        <v>1</v>
      </c>
      <c r="BP62" s="20">
        <v>1</v>
      </c>
      <c r="BQ62" s="64">
        <v>0</v>
      </c>
      <c r="BR62" s="187">
        <v>0</v>
      </c>
      <c r="BS62" s="64">
        <v>1</v>
      </c>
      <c r="BT62" s="187">
        <v>2</v>
      </c>
      <c r="BU62" s="187">
        <v>0</v>
      </c>
      <c r="BV62" s="187">
        <v>0</v>
      </c>
      <c r="BW62" s="187">
        <v>0</v>
      </c>
      <c r="BX62" s="118">
        <f t="shared" si="1536"/>
        <v>8</v>
      </c>
      <c r="BY62" s="150">
        <f t="shared" si="1537"/>
        <v>0.66666666666666663</v>
      </c>
      <c r="BZ62" s="187">
        <v>0</v>
      </c>
      <c r="CA62" s="64">
        <v>1</v>
      </c>
      <c r="CB62" s="20">
        <v>0</v>
      </c>
      <c r="CC62" s="846">
        <v>0</v>
      </c>
      <c r="CD62" s="20">
        <v>1</v>
      </c>
      <c r="CE62" s="846">
        <v>0</v>
      </c>
      <c r="CF62" s="848">
        <v>0</v>
      </c>
      <c r="CG62" s="846">
        <v>0</v>
      </c>
      <c r="CH62" s="848">
        <v>2</v>
      </c>
      <c r="CI62" s="848">
        <v>3</v>
      </c>
      <c r="CJ62" s="848">
        <v>1</v>
      </c>
      <c r="CK62" s="848">
        <v>1</v>
      </c>
      <c r="CL62" s="849">
        <f t="shared" si="1544"/>
        <v>9</v>
      </c>
      <c r="CM62" s="150">
        <f t="shared" si="1545"/>
        <v>0.75</v>
      </c>
      <c r="CN62" s="187">
        <v>2</v>
      </c>
      <c r="CO62" s="64">
        <v>1</v>
      </c>
      <c r="CP62" s="20">
        <v>1</v>
      </c>
      <c r="CQ62" s="846">
        <v>2</v>
      </c>
      <c r="CR62" s="909">
        <v>0</v>
      </c>
      <c r="CS62" s="910">
        <v>1</v>
      </c>
      <c r="CT62" s="911">
        <v>0</v>
      </c>
      <c r="CU62" s="910">
        <v>1</v>
      </c>
      <c r="CV62" s="1000">
        <v>0</v>
      </c>
      <c r="CW62" s="1001">
        <v>2</v>
      </c>
      <c r="CX62" s="1000">
        <v>0</v>
      </c>
      <c r="CY62" s="1002">
        <v>0</v>
      </c>
      <c r="CZ62" s="998">
        <f t="shared" si="1552"/>
        <v>10</v>
      </c>
      <c r="DA62" s="999">
        <f t="shared" si="1553"/>
        <v>0.83333333333333337</v>
      </c>
      <c r="DB62" s="911">
        <v>1</v>
      </c>
      <c r="DC62" s="910">
        <v>2</v>
      </c>
      <c r="DD62" s="909">
        <v>0</v>
      </c>
      <c r="DE62" s="910">
        <v>0</v>
      </c>
      <c r="DF62" s="909">
        <v>2</v>
      </c>
      <c r="DG62" s="910">
        <v>0</v>
      </c>
      <c r="DH62" s="911">
        <v>1</v>
      </c>
      <c r="DI62" s="910">
        <v>1</v>
      </c>
      <c r="DJ62" s="911">
        <v>0</v>
      </c>
      <c r="DK62" s="910">
        <v>0</v>
      </c>
      <c r="DL62" s="911">
        <v>2</v>
      </c>
      <c r="DM62" s="910">
        <v>0</v>
      </c>
      <c r="DN62" s="998">
        <f t="shared" si="1560"/>
        <v>9</v>
      </c>
      <c r="DO62" s="999">
        <f t="shared" si="1561"/>
        <v>0.75</v>
      </c>
      <c r="DP62" s="1000">
        <v>0</v>
      </c>
      <c r="DQ62" s="1002">
        <v>3</v>
      </c>
      <c r="DR62" s="1145">
        <v>0</v>
      </c>
      <c r="DS62" s="1002">
        <v>0</v>
      </c>
      <c r="DT62" s="1145">
        <v>1</v>
      </c>
      <c r="DU62" s="1002">
        <v>0</v>
      </c>
      <c r="DV62" s="1000">
        <v>2</v>
      </c>
      <c r="DW62" s="1002">
        <v>0</v>
      </c>
      <c r="DX62" s="1000">
        <v>0</v>
      </c>
      <c r="DY62" s="1002">
        <v>2</v>
      </c>
      <c r="DZ62" s="1000">
        <v>0</v>
      </c>
      <c r="EA62" s="1002">
        <v>0</v>
      </c>
      <c r="EB62" s="998">
        <f t="shared" si="1568"/>
        <v>8</v>
      </c>
      <c r="EC62" s="999">
        <f t="shared" si="1569"/>
        <v>0.66666666666666663</v>
      </c>
      <c r="ED62" s="911">
        <v>1</v>
      </c>
      <c r="EE62" s="910">
        <v>1</v>
      </c>
      <c r="EF62" s="909">
        <v>0</v>
      </c>
      <c r="EG62" s="910">
        <v>2</v>
      </c>
      <c r="EH62" s="909">
        <v>0</v>
      </c>
      <c r="EI62" s="910"/>
      <c r="EJ62" s="911"/>
      <c r="EK62" s="910"/>
      <c r="EL62" s="911"/>
      <c r="EM62" s="910"/>
      <c r="EN62" s="911"/>
      <c r="EO62" s="910"/>
      <c r="EP62" s="912">
        <f t="shared" si="1573"/>
        <v>4</v>
      </c>
      <c r="EQ62" s="150">
        <f t="shared" si="1574"/>
        <v>0.8</v>
      </c>
      <c r="ER62" s="110">
        <f t="shared" si="1683"/>
        <v>-1</v>
      </c>
      <c r="ES62" s="367">
        <f t="shared" si="1751"/>
        <v>-0.5</v>
      </c>
      <c r="ET62" s="110">
        <f t="shared" si="1684"/>
        <v>0</v>
      </c>
      <c r="EU62" s="367">
        <f t="shared" si="1685"/>
        <v>0</v>
      </c>
      <c r="EV62" s="110">
        <f t="shared" si="1686"/>
        <v>0</v>
      </c>
      <c r="EW62" s="367">
        <f t="shared" si="1687"/>
        <v>0</v>
      </c>
      <c r="EX62" s="110">
        <f t="shared" si="1688"/>
        <v>1</v>
      </c>
      <c r="EY62" s="367">
        <f t="shared" si="1689"/>
        <v>1</v>
      </c>
      <c r="EZ62" s="110">
        <f t="shared" si="1690"/>
        <v>-1</v>
      </c>
      <c r="FA62" s="367">
        <f>EZ62/BA62</f>
        <v>-0.5</v>
      </c>
      <c r="FB62" s="110">
        <f t="shared" si="1691"/>
        <v>-1</v>
      </c>
      <c r="FC62" s="367">
        <f t="shared" si="1771"/>
        <v>-1</v>
      </c>
      <c r="FD62" s="110">
        <f t="shared" si="1692"/>
        <v>0</v>
      </c>
      <c r="FE62" s="663">
        <v>0</v>
      </c>
      <c r="FF62" s="110">
        <f t="shared" si="1693"/>
        <v>1</v>
      </c>
      <c r="FG62" s="367">
        <v>1</v>
      </c>
      <c r="FH62" s="110">
        <f t="shared" si="1694"/>
        <v>0</v>
      </c>
      <c r="FI62" s="367">
        <f t="shared" si="1695"/>
        <v>0</v>
      </c>
      <c r="FJ62" s="110">
        <f t="shared" si="1696"/>
        <v>0</v>
      </c>
      <c r="FK62" s="100">
        <f t="shared" si="1697"/>
        <v>0</v>
      </c>
      <c r="FL62" s="110">
        <f t="shared" si="1698"/>
        <v>0</v>
      </c>
      <c r="FM62" s="367">
        <f t="shared" si="1699"/>
        <v>0</v>
      </c>
      <c r="FN62" s="110">
        <f t="shared" si="1700"/>
        <v>1</v>
      </c>
      <c r="FO62" s="367">
        <f>FN62/BH62</f>
        <v>1</v>
      </c>
      <c r="FP62" s="110">
        <f t="shared" si="1701"/>
        <v>-1</v>
      </c>
      <c r="FQ62" s="367">
        <f t="shared" si="1702"/>
        <v>-0.5</v>
      </c>
      <c r="FR62" s="300">
        <f t="shared" si="1703"/>
        <v>0</v>
      </c>
      <c r="FS62" s="370">
        <f t="shared" si="1704"/>
        <v>0</v>
      </c>
      <c r="FT62" s="300">
        <f t="shared" si="1705"/>
        <v>0</v>
      </c>
      <c r="FU62" s="370">
        <f t="shared" si="1706"/>
        <v>0</v>
      </c>
      <c r="FV62" s="300">
        <f t="shared" si="1707"/>
        <v>0</v>
      </c>
      <c r="FW62" s="370">
        <f t="shared" si="1708"/>
        <v>0</v>
      </c>
      <c r="FX62" s="300">
        <f t="shared" si="1709"/>
        <v>0</v>
      </c>
      <c r="FY62" s="370">
        <f t="shared" si="1752"/>
        <v>0</v>
      </c>
      <c r="FZ62" s="300">
        <f t="shared" si="1575"/>
        <v>-1</v>
      </c>
      <c r="GA62" s="370">
        <f t="shared" si="1710"/>
        <v>-1</v>
      </c>
      <c r="GB62" s="300">
        <f t="shared" si="1576"/>
        <v>0</v>
      </c>
      <c r="GC62" s="370">
        <v>0</v>
      </c>
      <c r="GD62" s="300">
        <f t="shared" si="1577"/>
        <v>1</v>
      </c>
      <c r="GE62" s="370">
        <v>1</v>
      </c>
      <c r="GF62" s="300">
        <f t="shared" si="1578"/>
        <v>1</v>
      </c>
      <c r="GG62" s="370">
        <f t="shared" si="1711"/>
        <v>1</v>
      </c>
      <c r="GH62" s="300">
        <f t="shared" si="1579"/>
        <v>-2</v>
      </c>
      <c r="GI62" s="370">
        <f t="shared" si="1753"/>
        <v>-1</v>
      </c>
      <c r="GJ62" s="300">
        <f t="shared" si="1580"/>
        <v>0</v>
      </c>
      <c r="GK62" s="370">
        <v>0</v>
      </c>
      <c r="GL62" s="300">
        <f t="shared" si="1582"/>
        <v>0</v>
      </c>
      <c r="GM62" s="370">
        <v>0</v>
      </c>
      <c r="GN62" s="300">
        <f t="shared" si="1583"/>
        <v>0</v>
      </c>
      <c r="GO62" s="370">
        <v>0</v>
      </c>
      <c r="GP62" s="300">
        <f t="shared" si="1584"/>
        <v>1</v>
      </c>
      <c r="GQ62" s="370">
        <v>0</v>
      </c>
      <c r="GR62" s="300">
        <f t="shared" si="1585"/>
        <v>-1</v>
      </c>
      <c r="GS62" s="370">
        <f t="shared" si="1754"/>
        <v>-1</v>
      </c>
      <c r="GT62" s="300">
        <f t="shared" si="1586"/>
        <v>0</v>
      </c>
      <c r="GU62" s="370">
        <v>0</v>
      </c>
      <c r="GV62" s="300">
        <f t="shared" si="1587"/>
        <v>1</v>
      </c>
      <c r="GW62" s="370">
        <v>1</v>
      </c>
      <c r="GX62" s="300">
        <f t="shared" si="1588"/>
        <v>-1</v>
      </c>
      <c r="GY62" s="370">
        <f t="shared" si="1680"/>
        <v>-1</v>
      </c>
      <c r="GZ62" s="300">
        <f t="shared" si="1589"/>
        <v>0</v>
      </c>
      <c r="HA62" s="370">
        <v>0</v>
      </c>
      <c r="HB62" s="300">
        <f t="shared" si="1590"/>
        <v>0</v>
      </c>
      <c r="HC62" s="370">
        <v>0</v>
      </c>
      <c r="HD62" s="300">
        <f t="shared" si="1591"/>
        <v>2</v>
      </c>
      <c r="HE62" s="370">
        <v>0</v>
      </c>
      <c r="HF62" s="300">
        <f t="shared" si="1592"/>
        <v>1</v>
      </c>
      <c r="HG62" s="370">
        <f t="shared" si="1593"/>
        <v>0.5</v>
      </c>
      <c r="HH62" s="300">
        <f t="shared" si="1594"/>
        <v>-2</v>
      </c>
      <c r="HI62" s="370">
        <f t="shared" si="1755"/>
        <v>-0.66666666666666663</v>
      </c>
      <c r="HJ62" s="300">
        <f t="shared" si="1595"/>
        <v>0</v>
      </c>
      <c r="HK62" s="370">
        <f t="shared" si="1596"/>
        <v>0</v>
      </c>
      <c r="HL62" s="300">
        <f t="shared" si="1597"/>
        <v>1</v>
      </c>
      <c r="HM62" s="370">
        <f t="shared" si="1756"/>
        <v>1</v>
      </c>
      <c r="HN62" s="300">
        <f t="shared" si="1598"/>
        <v>-1</v>
      </c>
      <c r="HO62" s="370">
        <f>HN62/CN62</f>
        <v>-0.5</v>
      </c>
      <c r="HP62" s="300">
        <f t="shared" si="1599"/>
        <v>0</v>
      </c>
      <c r="HQ62" s="370">
        <f t="shared" si="1757"/>
        <v>0</v>
      </c>
      <c r="HR62" s="300">
        <f t="shared" si="1600"/>
        <v>1</v>
      </c>
      <c r="HS62" s="370">
        <f>HR62/CP62</f>
        <v>1</v>
      </c>
      <c r="HT62" s="300">
        <f t="shared" si="1601"/>
        <v>-2</v>
      </c>
      <c r="HU62" s="370">
        <f t="shared" si="1758"/>
        <v>-1</v>
      </c>
      <c r="HV62" s="300">
        <f t="shared" si="1602"/>
        <v>1</v>
      </c>
      <c r="HW62" s="370">
        <v>0</v>
      </c>
      <c r="HX62" s="300">
        <f t="shared" si="1603"/>
        <v>-1</v>
      </c>
      <c r="HY62" s="370">
        <f>HX62/CS62</f>
        <v>-1</v>
      </c>
      <c r="HZ62" s="300">
        <f t="shared" si="1604"/>
        <v>1</v>
      </c>
      <c r="IA62" s="370">
        <v>0</v>
      </c>
      <c r="IB62" s="300">
        <f t="shared" si="1605"/>
        <v>-1</v>
      </c>
      <c r="IC62" s="370">
        <f t="shared" si="1682"/>
        <v>-1</v>
      </c>
      <c r="ID62" s="300">
        <f t="shared" si="1606"/>
        <v>2</v>
      </c>
      <c r="IE62" s="370">
        <v>0</v>
      </c>
      <c r="IF62" s="300">
        <f t="shared" si="1607"/>
        <v>-2</v>
      </c>
      <c r="IG62" s="370">
        <f t="shared" si="1759"/>
        <v>-1</v>
      </c>
      <c r="IH62" s="300">
        <f t="shared" si="1608"/>
        <v>0</v>
      </c>
      <c r="II62" s="370">
        <v>0</v>
      </c>
      <c r="IJ62" s="300">
        <f t="shared" si="1609"/>
        <v>1</v>
      </c>
      <c r="IK62" s="370">
        <v>0</v>
      </c>
      <c r="IL62" s="300">
        <f t="shared" si="1610"/>
        <v>1</v>
      </c>
      <c r="IM62" s="370">
        <f>IL62/DB62</f>
        <v>1</v>
      </c>
      <c r="IN62" s="300">
        <f t="shared" si="1611"/>
        <v>-2</v>
      </c>
      <c r="IO62" s="370">
        <v>0</v>
      </c>
      <c r="IP62" s="300">
        <f t="shared" si="1612"/>
        <v>0</v>
      </c>
      <c r="IQ62" s="370">
        <v>0</v>
      </c>
      <c r="IR62" s="300">
        <f t="shared" si="1613"/>
        <v>2</v>
      </c>
      <c r="IS62" s="370">
        <f>IR62/DO62</f>
        <v>2.6666666666666665</v>
      </c>
      <c r="IT62" s="300">
        <f t="shared" si="1614"/>
        <v>-2</v>
      </c>
      <c r="IU62" s="370">
        <f t="shared" si="1615"/>
        <v>-1</v>
      </c>
      <c r="IV62" s="300">
        <f t="shared" si="1616"/>
        <v>1</v>
      </c>
      <c r="IW62" s="370">
        <v>0</v>
      </c>
      <c r="IX62" s="300">
        <f t="shared" si="1617"/>
        <v>0</v>
      </c>
      <c r="IY62" s="370">
        <f>IX62/DH62</f>
        <v>0</v>
      </c>
      <c r="IZ62" s="300">
        <f t="shared" si="1618"/>
        <v>-1</v>
      </c>
      <c r="JA62" s="370">
        <f>IZ62/DI62</f>
        <v>-1</v>
      </c>
      <c r="JB62" s="300">
        <f t="shared" si="1619"/>
        <v>0</v>
      </c>
      <c r="JC62" s="370">
        <v>0</v>
      </c>
      <c r="JD62" s="300">
        <f t="shared" si="1620"/>
        <v>2</v>
      </c>
      <c r="JE62" s="370">
        <v>0</v>
      </c>
      <c r="JF62" s="300">
        <f t="shared" si="1621"/>
        <v>-2</v>
      </c>
      <c r="JG62" s="370">
        <f>JF62/DL62</f>
        <v>-1</v>
      </c>
      <c r="JH62" s="300">
        <f t="shared" si="1622"/>
        <v>0</v>
      </c>
      <c r="JI62" s="370">
        <v>0</v>
      </c>
      <c r="JJ62" s="300">
        <f t="shared" si="1623"/>
        <v>3</v>
      </c>
      <c r="JK62" s="370">
        <v>0</v>
      </c>
      <c r="JL62" s="300">
        <f t="shared" si="1624"/>
        <v>-3</v>
      </c>
      <c r="JM62" s="370">
        <f>JL62/DQ62</f>
        <v>-1</v>
      </c>
      <c r="JN62" s="300">
        <f t="shared" si="1625"/>
        <v>0</v>
      </c>
      <c r="JO62" s="370">
        <v>0</v>
      </c>
      <c r="JP62" s="300">
        <f t="shared" si="1626"/>
        <v>1</v>
      </c>
      <c r="JQ62" s="370">
        <v>0</v>
      </c>
      <c r="JR62" s="300">
        <f t="shared" si="1627"/>
        <v>-1</v>
      </c>
      <c r="JS62" s="370">
        <f>JR62/DT62</f>
        <v>-1</v>
      </c>
      <c r="JT62" s="300">
        <f t="shared" si="1628"/>
        <v>2</v>
      </c>
      <c r="JU62" s="370">
        <v>0</v>
      </c>
      <c r="JV62" s="300">
        <f t="shared" si="1629"/>
        <v>-2</v>
      </c>
      <c r="JW62" s="370">
        <f>JV62/DV62</f>
        <v>-1</v>
      </c>
      <c r="JX62" s="300">
        <f t="shared" si="1630"/>
        <v>0</v>
      </c>
      <c r="JY62" s="370">
        <v>0</v>
      </c>
      <c r="JZ62" s="300">
        <f t="shared" si="1632"/>
        <v>2</v>
      </c>
      <c r="KA62" s="370">
        <v>0</v>
      </c>
      <c r="KB62" s="300">
        <f t="shared" si="1634"/>
        <v>-2</v>
      </c>
      <c r="KC62" s="370">
        <f t="shared" si="1635"/>
        <v>-1</v>
      </c>
      <c r="KD62" s="300">
        <f t="shared" si="1636"/>
        <v>0</v>
      </c>
      <c r="KE62" s="370">
        <v>0</v>
      </c>
      <c r="KF62" s="300">
        <f t="shared" si="1638"/>
        <v>1</v>
      </c>
      <c r="KG62" s="375">
        <v>0</v>
      </c>
      <c r="KH62" s="300">
        <f t="shared" si="1640"/>
        <v>0</v>
      </c>
      <c r="KI62" s="370">
        <f t="shared" si="1641"/>
        <v>0</v>
      </c>
      <c r="KJ62" s="300">
        <f t="shared" si="1642"/>
        <v>-1</v>
      </c>
      <c r="KK62" s="370">
        <f t="shared" si="1643"/>
        <v>-1</v>
      </c>
      <c r="KL62" s="300">
        <f t="shared" si="1644"/>
        <v>2</v>
      </c>
      <c r="KM62" s="370">
        <f t="shared" si="1643"/>
        <v>1</v>
      </c>
      <c r="KN62" s="300">
        <f t="shared" si="1645"/>
        <v>-2</v>
      </c>
      <c r="KO62" s="370">
        <f>IF(ISERROR(KN62/EG62),0,KN62/EG62)</f>
        <v>-1</v>
      </c>
      <c r="KP62" s="300">
        <f t="shared" si="1646"/>
        <v>0</v>
      </c>
      <c r="KQ62" s="370">
        <f t="shared" si="1643"/>
        <v>0</v>
      </c>
      <c r="KR62" s="300">
        <f t="shared" si="1647"/>
        <v>0</v>
      </c>
      <c r="KS62" s="370">
        <f t="shared" si="1643"/>
        <v>0</v>
      </c>
      <c r="KT62" s="300">
        <f t="shared" si="1648"/>
        <v>0</v>
      </c>
      <c r="KU62" s="370">
        <f t="shared" si="1643"/>
        <v>0</v>
      </c>
      <c r="KV62" s="300">
        <f t="shared" si="1649"/>
        <v>0</v>
      </c>
      <c r="KW62" s="370">
        <f t="shared" si="1643"/>
        <v>0</v>
      </c>
      <c r="KX62" s="300">
        <f t="shared" si="1650"/>
        <v>0</v>
      </c>
      <c r="KY62" s="370">
        <f t="shared" si="1643"/>
        <v>0</v>
      </c>
      <c r="KZ62" s="300">
        <f t="shared" si="1651"/>
        <v>0</v>
      </c>
      <c r="LA62" s="370">
        <f t="shared" si="1643"/>
        <v>0</v>
      </c>
      <c r="LB62" s="300">
        <f t="shared" si="1652"/>
        <v>0</v>
      </c>
      <c r="LC62" s="370">
        <f t="shared" si="1643"/>
        <v>0</v>
      </c>
      <c r="LD62" s="848">
        <f t="shared" si="1653"/>
        <v>1</v>
      </c>
      <c r="LE62" s="971">
        <f t="shared" si="1654"/>
        <v>0</v>
      </c>
      <c r="LF62" s="110">
        <f t="shared" si="1655"/>
        <v>-1</v>
      </c>
      <c r="LG62" s="100">
        <f t="shared" si="1656"/>
        <v>-1</v>
      </c>
      <c r="LH62" s="614"/>
      <c r="LI62" s="614"/>
      <c r="LJ62" s="614"/>
      <c r="LK62" t="str">
        <f t="shared" si="1657"/>
        <v>Workflow</v>
      </c>
      <c r="LL62" s="240" t="e">
        <f>#REF!</f>
        <v>#REF!</v>
      </c>
      <c r="LM62" s="240" t="e">
        <f>#REF!</f>
        <v>#REF!</v>
      </c>
      <c r="LN62" s="240" t="e">
        <f>#REF!</f>
        <v>#REF!</v>
      </c>
      <c r="LO62" s="240" t="e">
        <f>#REF!</f>
        <v>#REF!</v>
      </c>
      <c r="LP62" s="240" t="e">
        <f>#REF!</f>
        <v>#REF!</v>
      </c>
      <c r="LQ62" s="240" t="e">
        <f>#REF!</f>
        <v>#REF!</v>
      </c>
      <c r="LR62" s="240" t="e">
        <f>#REF!</f>
        <v>#REF!</v>
      </c>
      <c r="LS62" s="240" t="e">
        <f>#REF!</f>
        <v>#REF!</v>
      </c>
      <c r="LT62" s="240" t="e">
        <f>#REF!</f>
        <v>#REF!</v>
      </c>
      <c r="LU62" s="240" t="e">
        <f>#REF!</f>
        <v>#REF!</v>
      </c>
      <c r="LV62" s="240" t="e">
        <f>#REF!</f>
        <v>#REF!</v>
      </c>
      <c r="LW62" s="241">
        <f t="shared" si="1760"/>
        <v>1</v>
      </c>
      <c r="LX62" s="241">
        <f t="shared" si="1760"/>
        <v>1</v>
      </c>
      <c r="LY62" s="241">
        <f t="shared" si="1760"/>
        <v>1</v>
      </c>
      <c r="LZ62" s="241">
        <f t="shared" si="1760"/>
        <v>2</v>
      </c>
      <c r="MA62" s="241">
        <f t="shared" si="1760"/>
        <v>0</v>
      </c>
      <c r="MB62" s="241">
        <f t="shared" si="1760"/>
        <v>1</v>
      </c>
      <c r="MC62" s="241">
        <f t="shared" si="1760"/>
        <v>1</v>
      </c>
      <c r="MD62" s="241">
        <f t="shared" si="1760"/>
        <v>1</v>
      </c>
      <c r="ME62" s="241">
        <f t="shared" si="1760"/>
        <v>1</v>
      </c>
      <c r="MF62" s="241">
        <f t="shared" si="1760"/>
        <v>1</v>
      </c>
      <c r="MG62" s="241">
        <f t="shared" si="1760"/>
        <v>1</v>
      </c>
      <c r="MH62" s="241">
        <f t="shared" si="1760"/>
        <v>2</v>
      </c>
      <c r="MI62" s="241">
        <f t="shared" si="1761"/>
        <v>1</v>
      </c>
      <c r="MJ62" s="241">
        <f t="shared" si="1761"/>
        <v>1</v>
      </c>
      <c r="MK62" s="241">
        <f t="shared" si="1761"/>
        <v>1</v>
      </c>
      <c r="ML62" s="241">
        <f t="shared" si="1761"/>
        <v>2</v>
      </c>
      <c r="MM62" s="241">
        <f t="shared" si="1761"/>
        <v>1</v>
      </c>
      <c r="MN62" s="241">
        <f t="shared" si="1761"/>
        <v>0</v>
      </c>
      <c r="MO62" s="241">
        <f t="shared" si="1761"/>
        <v>0</v>
      </c>
      <c r="MP62" s="241">
        <f t="shared" si="1761"/>
        <v>1</v>
      </c>
      <c r="MQ62" s="241">
        <f t="shared" si="1761"/>
        <v>1</v>
      </c>
      <c r="MR62" s="241">
        <f t="shared" si="1761"/>
        <v>1</v>
      </c>
      <c r="MS62" s="241">
        <f t="shared" si="1761"/>
        <v>1</v>
      </c>
      <c r="MT62" s="241">
        <f t="shared" si="1761"/>
        <v>2</v>
      </c>
      <c r="MU62" s="699">
        <f t="shared" si="1762"/>
        <v>1</v>
      </c>
      <c r="MV62" s="699">
        <f t="shared" si="1762"/>
        <v>1</v>
      </c>
      <c r="MW62" s="699">
        <f t="shared" si="1762"/>
        <v>1</v>
      </c>
      <c r="MX62" s="699">
        <f t="shared" si="1762"/>
        <v>1</v>
      </c>
      <c r="MY62" s="699">
        <f t="shared" si="1762"/>
        <v>1</v>
      </c>
      <c r="MZ62" s="699">
        <f t="shared" si="1712"/>
        <v>0</v>
      </c>
      <c r="NA62" s="699">
        <f t="shared" si="1713"/>
        <v>0</v>
      </c>
      <c r="NB62" s="699">
        <f t="shared" si="1714"/>
        <v>1</v>
      </c>
      <c r="NC62" s="699">
        <f t="shared" si="1715"/>
        <v>2</v>
      </c>
      <c r="ND62" s="699">
        <f t="shared" si="1763"/>
        <v>0</v>
      </c>
      <c r="NE62" s="699">
        <f t="shared" si="1716"/>
        <v>0</v>
      </c>
      <c r="NF62" s="699">
        <f t="shared" si="1764"/>
        <v>0</v>
      </c>
      <c r="NG62" s="802">
        <f t="shared" si="1717"/>
        <v>0</v>
      </c>
      <c r="NH62" s="802">
        <f t="shared" si="1718"/>
        <v>1</v>
      </c>
      <c r="NI62" s="802">
        <f t="shared" si="1719"/>
        <v>0</v>
      </c>
      <c r="NJ62" s="802">
        <f t="shared" si="1720"/>
        <v>0</v>
      </c>
      <c r="NK62" s="802">
        <f t="shared" si="1721"/>
        <v>1</v>
      </c>
      <c r="NL62" s="802">
        <f t="shared" si="1722"/>
        <v>0</v>
      </c>
      <c r="NM62" s="802">
        <f t="shared" si="1723"/>
        <v>0</v>
      </c>
      <c r="NN62" s="802">
        <f t="shared" si="1765"/>
        <v>0</v>
      </c>
      <c r="NO62" s="802">
        <f t="shared" si="1765"/>
        <v>2</v>
      </c>
      <c r="NP62" s="802">
        <f t="shared" si="1765"/>
        <v>3</v>
      </c>
      <c r="NQ62" s="802">
        <f t="shared" si="1724"/>
        <v>1</v>
      </c>
      <c r="NR62" s="802">
        <f t="shared" si="1766"/>
        <v>1</v>
      </c>
      <c r="NS62" s="855">
        <f t="shared" si="1725"/>
        <v>2</v>
      </c>
      <c r="NT62" s="855">
        <f t="shared" si="1726"/>
        <v>1</v>
      </c>
      <c r="NU62" s="855">
        <f t="shared" si="1727"/>
        <v>1</v>
      </c>
      <c r="NV62" s="855">
        <f t="shared" si="1728"/>
        <v>2</v>
      </c>
      <c r="NW62" s="855">
        <f t="shared" si="1729"/>
        <v>0</v>
      </c>
      <c r="NX62" s="855">
        <f t="shared" si="1767"/>
        <v>1</v>
      </c>
      <c r="NY62" s="855">
        <f t="shared" si="1730"/>
        <v>0</v>
      </c>
      <c r="NZ62" s="855">
        <f t="shared" si="1731"/>
        <v>1</v>
      </c>
      <c r="OA62" s="855">
        <f t="shared" si="1732"/>
        <v>0</v>
      </c>
      <c r="OB62" s="855">
        <f t="shared" si="1733"/>
        <v>2</v>
      </c>
      <c r="OC62" s="855">
        <f t="shared" si="1734"/>
        <v>0</v>
      </c>
      <c r="OD62" s="855">
        <f t="shared" si="1735"/>
        <v>0</v>
      </c>
      <c r="OE62" s="1042">
        <f t="shared" si="1663"/>
        <v>1</v>
      </c>
      <c r="OF62" s="1042">
        <f t="shared" si="1664"/>
        <v>2</v>
      </c>
      <c r="OG62" s="1042">
        <f t="shared" si="1665"/>
        <v>0</v>
      </c>
      <c r="OH62" s="1042">
        <f t="shared" si="1666"/>
        <v>0</v>
      </c>
      <c r="OI62" s="1042">
        <f t="shared" si="1667"/>
        <v>2</v>
      </c>
      <c r="OJ62" s="1042">
        <f t="shared" si="1668"/>
        <v>0</v>
      </c>
      <c r="OK62" s="1042">
        <f t="shared" si="1669"/>
        <v>1</v>
      </c>
      <c r="OL62" s="1042">
        <f t="shared" si="1670"/>
        <v>1</v>
      </c>
      <c r="OM62" s="1042">
        <f t="shared" si="1671"/>
        <v>0</v>
      </c>
      <c r="ON62" s="1042">
        <f t="shared" si="1672"/>
        <v>0</v>
      </c>
      <c r="OO62" s="1042">
        <f t="shared" si="1673"/>
        <v>2</v>
      </c>
      <c r="OP62" s="1042">
        <f t="shared" si="1674"/>
        <v>0</v>
      </c>
      <c r="OQ62" s="1064">
        <f t="shared" si="1736"/>
        <v>0</v>
      </c>
      <c r="OR62" s="1064">
        <f t="shared" si="1737"/>
        <v>3</v>
      </c>
      <c r="OS62" s="1064">
        <f t="shared" si="1738"/>
        <v>0</v>
      </c>
      <c r="OT62" s="1064">
        <f t="shared" si="1739"/>
        <v>0</v>
      </c>
      <c r="OU62" s="1064">
        <f t="shared" si="1740"/>
        <v>1</v>
      </c>
      <c r="OV62" s="1064">
        <f t="shared" si="1741"/>
        <v>0</v>
      </c>
      <c r="OW62" s="1064">
        <f t="shared" si="1742"/>
        <v>2</v>
      </c>
      <c r="OX62" s="1064">
        <f t="shared" si="1743"/>
        <v>0</v>
      </c>
      <c r="OY62" s="1064">
        <f t="shared" si="1768"/>
        <v>0</v>
      </c>
      <c r="OZ62" s="1064">
        <f t="shared" si="1768"/>
        <v>2</v>
      </c>
      <c r="PA62" s="1064">
        <f t="shared" si="1768"/>
        <v>0</v>
      </c>
      <c r="PB62" s="1064">
        <f t="shared" si="1768"/>
        <v>0</v>
      </c>
      <c r="PC62" s="1122">
        <f t="shared" si="1769"/>
        <v>1</v>
      </c>
      <c r="PD62" s="1122">
        <f t="shared" si="1770"/>
        <v>1</v>
      </c>
      <c r="PE62" s="1122">
        <f t="shared" si="1770"/>
        <v>0</v>
      </c>
      <c r="PF62" s="1122">
        <f t="shared" si="1770"/>
        <v>2</v>
      </c>
      <c r="PG62" s="1122">
        <f t="shared" si="1770"/>
        <v>0</v>
      </c>
      <c r="PH62" s="1122">
        <f t="shared" si="1770"/>
        <v>0</v>
      </c>
      <c r="PI62" s="1122">
        <f t="shared" si="1770"/>
        <v>0</v>
      </c>
      <c r="PJ62" s="1122">
        <f t="shared" si="1770"/>
        <v>0</v>
      </c>
      <c r="PK62" s="1122">
        <f t="shared" si="1770"/>
        <v>0</v>
      </c>
      <c r="PL62" s="1122">
        <f t="shared" si="1770"/>
        <v>0</v>
      </c>
      <c r="PM62" s="1122">
        <f t="shared" si="1770"/>
        <v>0</v>
      </c>
      <c r="PN62" s="1122">
        <f t="shared" si="1770"/>
        <v>0</v>
      </c>
    </row>
    <row r="63" spans="1:430" x14ac:dyDescent="0.25">
      <c r="A63" s="677"/>
      <c r="B63" s="778">
        <v>8.1199999999999992</v>
      </c>
      <c r="E63" s="1194" t="s">
        <v>116</v>
      </c>
      <c r="F63" s="1194"/>
      <c r="G63" s="1195"/>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24"/>
        <v>115</v>
      </c>
      <c r="AW63" s="150">
        <f t="shared" si="1525"/>
        <v>9.5833333333333339</v>
      </c>
      <c r="AX63" s="338">
        <v>0</v>
      </c>
      <c r="AY63" s="64">
        <v>5</v>
      </c>
      <c r="AZ63" s="20">
        <v>3</v>
      </c>
      <c r="BA63" s="64">
        <v>1</v>
      </c>
      <c r="BB63" s="20">
        <v>1</v>
      </c>
      <c r="BC63" s="64">
        <v>3</v>
      </c>
      <c r="BD63" s="187">
        <v>1</v>
      </c>
      <c r="BE63" s="64">
        <v>4</v>
      </c>
      <c r="BF63" s="187">
        <v>2</v>
      </c>
      <c r="BG63" s="64">
        <v>3</v>
      </c>
      <c r="BH63" s="187">
        <v>2</v>
      </c>
      <c r="BI63" s="64">
        <v>1</v>
      </c>
      <c r="BJ63" s="118">
        <f t="shared" si="1528"/>
        <v>26</v>
      </c>
      <c r="BK63" s="150">
        <f t="shared" si="1529"/>
        <v>2.1666666666666665</v>
      </c>
      <c r="BL63" s="338">
        <v>2</v>
      </c>
      <c r="BM63" s="64">
        <v>2</v>
      </c>
      <c r="BN63" s="20">
        <v>3</v>
      </c>
      <c r="BO63" s="64">
        <v>3</v>
      </c>
      <c r="BP63" s="20">
        <v>2</v>
      </c>
      <c r="BQ63" s="64">
        <v>2</v>
      </c>
      <c r="BR63" s="187">
        <v>2</v>
      </c>
      <c r="BS63" s="64">
        <v>8</v>
      </c>
      <c r="BT63" s="187">
        <v>3</v>
      </c>
      <c r="BU63" s="187">
        <v>2</v>
      </c>
      <c r="BV63" s="187">
        <v>4</v>
      </c>
      <c r="BW63" s="187">
        <v>2</v>
      </c>
      <c r="BX63" s="118">
        <f t="shared" si="1536"/>
        <v>35</v>
      </c>
      <c r="BY63" s="150">
        <f t="shared" si="1537"/>
        <v>2.9166666666666665</v>
      </c>
      <c r="BZ63" s="187">
        <v>12</v>
      </c>
      <c r="CA63" s="64">
        <f>3+2</f>
        <v>5</v>
      </c>
      <c r="CB63" s="20">
        <v>3</v>
      </c>
      <c r="CC63" s="64">
        <v>2</v>
      </c>
      <c r="CD63" s="20">
        <v>2</v>
      </c>
      <c r="CE63" s="846">
        <v>4</v>
      </c>
      <c r="CF63" s="848">
        <v>2</v>
      </c>
      <c r="CG63" s="846">
        <v>4</v>
      </c>
      <c r="CH63" s="848">
        <v>2</v>
      </c>
      <c r="CI63" s="848">
        <v>2</v>
      </c>
      <c r="CJ63" s="848">
        <v>4</v>
      </c>
      <c r="CK63" s="848">
        <v>1</v>
      </c>
      <c r="CL63" s="849">
        <f t="shared" si="1544"/>
        <v>43</v>
      </c>
      <c r="CM63" s="150">
        <f t="shared" si="1545"/>
        <v>3.5833333333333335</v>
      </c>
      <c r="CN63" s="187">
        <v>2</v>
      </c>
      <c r="CO63" s="64">
        <v>3</v>
      </c>
      <c r="CP63" s="20">
        <v>2</v>
      </c>
      <c r="CQ63" s="64">
        <v>2</v>
      </c>
      <c r="CR63" s="909">
        <v>1</v>
      </c>
      <c r="CS63" s="910">
        <v>0</v>
      </c>
      <c r="CT63" s="911">
        <v>2</v>
      </c>
      <c r="CU63" s="910">
        <v>4</v>
      </c>
      <c r="CV63" s="1000">
        <v>2</v>
      </c>
      <c r="CW63" s="1001">
        <v>2</v>
      </c>
      <c r="CX63" s="1000">
        <v>1</v>
      </c>
      <c r="CY63" s="1002">
        <v>0</v>
      </c>
      <c r="CZ63" s="998">
        <f t="shared" si="1552"/>
        <v>21</v>
      </c>
      <c r="DA63" s="999">
        <f t="shared" si="1553"/>
        <v>1.75</v>
      </c>
      <c r="DB63" s="911">
        <v>0</v>
      </c>
      <c r="DC63" s="910">
        <v>0</v>
      </c>
      <c r="DD63" s="909">
        <v>0</v>
      </c>
      <c r="DE63" s="910">
        <v>0</v>
      </c>
      <c r="DF63" s="909">
        <v>0</v>
      </c>
      <c r="DG63" s="910">
        <v>0</v>
      </c>
      <c r="DH63" s="911">
        <v>0</v>
      </c>
      <c r="DI63" s="910">
        <v>0</v>
      </c>
      <c r="DJ63" s="911">
        <v>0</v>
      </c>
      <c r="DK63" s="910">
        <v>0</v>
      </c>
      <c r="DL63" s="911">
        <v>0</v>
      </c>
      <c r="DM63" s="910">
        <v>0</v>
      </c>
      <c r="DN63" s="998">
        <f t="shared" si="1560"/>
        <v>0</v>
      </c>
      <c r="DO63" s="999">
        <f t="shared" si="1561"/>
        <v>0</v>
      </c>
      <c r="DP63" s="1000">
        <v>0</v>
      </c>
      <c r="DQ63" s="1002">
        <v>0</v>
      </c>
      <c r="DR63" s="1145">
        <v>0</v>
      </c>
      <c r="DS63" s="1002">
        <v>1</v>
      </c>
      <c r="DT63" s="1145">
        <v>0</v>
      </c>
      <c r="DU63" s="1002">
        <v>0</v>
      </c>
      <c r="DV63" s="1000">
        <v>0</v>
      </c>
      <c r="DW63" s="1002">
        <v>0</v>
      </c>
      <c r="DX63" s="1000">
        <v>0</v>
      </c>
      <c r="DY63" s="1002">
        <v>0</v>
      </c>
      <c r="DZ63" s="1000">
        <v>0</v>
      </c>
      <c r="EA63" s="1002">
        <v>0</v>
      </c>
      <c r="EB63" s="998">
        <f t="shared" si="1568"/>
        <v>1</v>
      </c>
      <c r="EC63" s="999">
        <f t="shared" si="1569"/>
        <v>8.3333333333333329E-2</v>
      </c>
      <c r="ED63" s="911">
        <v>0</v>
      </c>
      <c r="EE63" s="910">
        <v>0</v>
      </c>
      <c r="EF63" s="909">
        <v>0</v>
      </c>
      <c r="EG63" s="910">
        <v>0</v>
      </c>
      <c r="EH63" s="909">
        <v>0</v>
      </c>
      <c r="EI63" s="910"/>
      <c r="EJ63" s="911"/>
      <c r="EK63" s="910"/>
      <c r="EL63" s="911"/>
      <c r="EM63" s="910"/>
      <c r="EN63" s="911"/>
      <c r="EO63" s="910"/>
      <c r="EP63" s="912">
        <f t="shared" si="1573"/>
        <v>0</v>
      </c>
      <c r="EQ63" s="150">
        <f t="shared" si="1574"/>
        <v>0</v>
      </c>
      <c r="ER63" s="110">
        <f t="shared" si="1683"/>
        <v>-8</v>
      </c>
      <c r="ES63" s="367">
        <f t="shared" si="1751"/>
        <v>-1</v>
      </c>
      <c r="ET63" s="110">
        <f t="shared" si="1684"/>
        <v>5</v>
      </c>
      <c r="EU63" s="421">
        <v>-1</v>
      </c>
      <c r="EV63" s="110">
        <f t="shared" si="1686"/>
        <v>-2</v>
      </c>
      <c r="EW63" s="367">
        <f t="shared" si="1687"/>
        <v>-0.4</v>
      </c>
      <c r="EX63" s="110">
        <f t="shared" si="1688"/>
        <v>-2</v>
      </c>
      <c r="EY63" s="367">
        <f t="shared" si="1689"/>
        <v>-0.66666666666666663</v>
      </c>
      <c r="EZ63" s="110">
        <f t="shared" si="1690"/>
        <v>0</v>
      </c>
      <c r="FA63" s="367">
        <f>EZ63/BA63</f>
        <v>0</v>
      </c>
      <c r="FB63" s="110">
        <f t="shared" si="1691"/>
        <v>2</v>
      </c>
      <c r="FC63" s="367">
        <f t="shared" si="1771"/>
        <v>2</v>
      </c>
      <c r="FD63" s="110">
        <f t="shared" si="1692"/>
        <v>-2</v>
      </c>
      <c r="FE63" s="367">
        <f>FD63/BC63</f>
        <v>-0.66666666666666663</v>
      </c>
      <c r="FF63" s="110">
        <f t="shared" si="1693"/>
        <v>3</v>
      </c>
      <c r="FG63" s="367">
        <f>FF63/BD63</f>
        <v>3</v>
      </c>
      <c r="FH63" s="110">
        <f t="shared" si="1694"/>
        <v>-2</v>
      </c>
      <c r="FI63" s="367">
        <f t="shared" si="1695"/>
        <v>-0.5</v>
      </c>
      <c r="FJ63" s="110">
        <f t="shared" si="1696"/>
        <v>1</v>
      </c>
      <c r="FK63" s="100">
        <f t="shared" si="1697"/>
        <v>0.5</v>
      </c>
      <c r="FL63" s="110">
        <f t="shared" si="1698"/>
        <v>-1</v>
      </c>
      <c r="FM63" s="367">
        <f t="shared" si="1699"/>
        <v>-0.33333333333333331</v>
      </c>
      <c r="FN63" s="110">
        <f t="shared" si="1700"/>
        <v>-1</v>
      </c>
      <c r="FO63" s="367">
        <f>FN63/BH63</f>
        <v>-0.5</v>
      </c>
      <c r="FP63" s="110">
        <f t="shared" si="1701"/>
        <v>1</v>
      </c>
      <c r="FQ63" s="367">
        <f t="shared" si="1702"/>
        <v>1</v>
      </c>
      <c r="FR63" s="300">
        <f t="shared" si="1703"/>
        <v>0</v>
      </c>
      <c r="FS63" s="370">
        <f t="shared" si="1704"/>
        <v>0</v>
      </c>
      <c r="FT63" s="300">
        <f t="shared" si="1705"/>
        <v>1</v>
      </c>
      <c r="FU63" s="370">
        <f t="shared" si="1706"/>
        <v>0.5</v>
      </c>
      <c r="FV63" s="300">
        <f t="shared" si="1707"/>
        <v>0</v>
      </c>
      <c r="FW63" s="370">
        <f t="shared" si="1708"/>
        <v>0</v>
      </c>
      <c r="FX63" s="300">
        <f t="shared" si="1709"/>
        <v>-1</v>
      </c>
      <c r="FY63" s="370">
        <f t="shared" si="1752"/>
        <v>-0.33333333333333331</v>
      </c>
      <c r="FZ63" s="300">
        <f t="shared" si="1575"/>
        <v>0</v>
      </c>
      <c r="GA63" s="370">
        <f t="shared" si="1710"/>
        <v>0</v>
      </c>
      <c r="GB63" s="300">
        <f t="shared" si="1576"/>
        <v>0</v>
      </c>
      <c r="GC63" s="370">
        <f>GB63/BQ63</f>
        <v>0</v>
      </c>
      <c r="GD63" s="300">
        <f t="shared" si="1577"/>
        <v>6</v>
      </c>
      <c r="GE63" s="370">
        <f>GD63/BR63</f>
        <v>3</v>
      </c>
      <c r="GF63" s="300">
        <f t="shared" si="1578"/>
        <v>-5</v>
      </c>
      <c r="GG63" s="370">
        <f t="shared" si="1711"/>
        <v>-0.625</v>
      </c>
      <c r="GH63" s="300">
        <f t="shared" si="1579"/>
        <v>-1</v>
      </c>
      <c r="GI63" s="370">
        <f t="shared" si="1753"/>
        <v>-0.33333333333333331</v>
      </c>
      <c r="GJ63" s="300">
        <f t="shared" si="1580"/>
        <v>2</v>
      </c>
      <c r="GK63" s="370">
        <f>GJ63/BU63</f>
        <v>1</v>
      </c>
      <c r="GL63" s="300">
        <f t="shared" si="1582"/>
        <v>-2</v>
      </c>
      <c r="GM63" s="370">
        <f>GL63/BV63</f>
        <v>-0.5</v>
      </c>
      <c r="GN63" s="300">
        <f t="shared" si="1583"/>
        <v>10</v>
      </c>
      <c r="GO63" s="370">
        <f>GN63/BW63</f>
        <v>5</v>
      </c>
      <c r="GP63" s="300">
        <f t="shared" si="1584"/>
        <v>-7</v>
      </c>
      <c r="GQ63" s="370">
        <f>GP63/BZ63</f>
        <v>-0.58333333333333337</v>
      </c>
      <c r="GR63" s="300">
        <f t="shared" si="1585"/>
        <v>-2</v>
      </c>
      <c r="GS63" s="370">
        <f t="shared" si="1754"/>
        <v>-0.4</v>
      </c>
      <c r="GT63" s="300">
        <f t="shared" si="1586"/>
        <v>-1</v>
      </c>
      <c r="GU63" s="370">
        <f>GT63/CB63</f>
        <v>-0.33333333333333331</v>
      </c>
      <c r="GV63" s="300">
        <f t="shared" si="1587"/>
        <v>0</v>
      </c>
      <c r="GW63" s="370">
        <f>GV63/CC63</f>
        <v>0</v>
      </c>
      <c r="GX63" s="300">
        <f t="shared" si="1588"/>
        <v>2</v>
      </c>
      <c r="GY63" s="370">
        <f t="shared" si="1680"/>
        <v>1</v>
      </c>
      <c r="GZ63" s="300">
        <f t="shared" si="1589"/>
        <v>-2</v>
      </c>
      <c r="HA63" s="370">
        <f>GZ63/CE63</f>
        <v>-0.5</v>
      </c>
      <c r="HB63" s="300">
        <f t="shared" si="1590"/>
        <v>2</v>
      </c>
      <c r="HC63" s="370">
        <f>HB63/CF63</f>
        <v>1</v>
      </c>
      <c r="HD63" s="300">
        <f t="shared" si="1591"/>
        <v>-2</v>
      </c>
      <c r="HE63" s="370">
        <f>HD63/CG63</f>
        <v>-0.5</v>
      </c>
      <c r="HF63" s="300">
        <f t="shared" si="1592"/>
        <v>0</v>
      </c>
      <c r="HG63" s="370">
        <f t="shared" si="1593"/>
        <v>0</v>
      </c>
      <c r="HH63" s="300">
        <f t="shared" si="1594"/>
        <v>2</v>
      </c>
      <c r="HI63" s="370">
        <f t="shared" si="1755"/>
        <v>1</v>
      </c>
      <c r="HJ63" s="300">
        <f t="shared" si="1595"/>
        <v>-3</v>
      </c>
      <c r="HK63" s="370">
        <f t="shared" si="1596"/>
        <v>-0.75</v>
      </c>
      <c r="HL63" s="300">
        <f t="shared" si="1597"/>
        <v>1</v>
      </c>
      <c r="HM63" s="370">
        <f t="shared" si="1756"/>
        <v>1</v>
      </c>
      <c r="HN63" s="300">
        <f t="shared" si="1598"/>
        <v>1</v>
      </c>
      <c r="HO63" s="370">
        <f>HN63/CN63</f>
        <v>0.5</v>
      </c>
      <c r="HP63" s="300">
        <f t="shared" si="1599"/>
        <v>-1</v>
      </c>
      <c r="HQ63" s="370">
        <f t="shared" si="1757"/>
        <v>-0.33333333333333331</v>
      </c>
      <c r="HR63" s="300">
        <f t="shared" si="1600"/>
        <v>0</v>
      </c>
      <c r="HS63" s="370">
        <f>HR63/CP63</f>
        <v>0</v>
      </c>
      <c r="HT63" s="300">
        <f t="shared" si="1601"/>
        <v>-1</v>
      </c>
      <c r="HU63" s="370">
        <f t="shared" si="1758"/>
        <v>-0.5</v>
      </c>
      <c r="HV63" s="300">
        <f t="shared" si="1602"/>
        <v>-1</v>
      </c>
      <c r="HW63" s="370">
        <f>HV63/CR63</f>
        <v>-1</v>
      </c>
      <c r="HX63" s="300">
        <f t="shared" si="1603"/>
        <v>2</v>
      </c>
      <c r="HY63" s="370">
        <v>0</v>
      </c>
      <c r="HZ63" s="300">
        <f t="shared" si="1604"/>
        <v>2</v>
      </c>
      <c r="IA63" s="370">
        <f>HZ63/CT63</f>
        <v>1</v>
      </c>
      <c r="IB63" s="300">
        <f t="shared" si="1605"/>
        <v>-2</v>
      </c>
      <c r="IC63" s="370">
        <f t="shared" si="1682"/>
        <v>-0.5</v>
      </c>
      <c r="ID63" s="300">
        <f t="shared" si="1606"/>
        <v>0</v>
      </c>
      <c r="IE63" s="370">
        <f>ID63/CV63</f>
        <v>0</v>
      </c>
      <c r="IF63" s="300">
        <f t="shared" si="1607"/>
        <v>-1</v>
      </c>
      <c r="IG63" s="370">
        <f t="shared" si="1759"/>
        <v>-0.5</v>
      </c>
      <c r="IH63" s="300">
        <f t="shared" si="1608"/>
        <v>-1</v>
      </c>
      <c r="II63" s="370">
        <f>IH63/CX63</f>
        <v>-1</v>
      </c>
      <c r="IJ63" s="300">
        <f t="shared" si="1609"/>
        <v>0</v>
      </c>
      <c r="IK63" s="370">
        <v>0</v>
      </c>
      <c r="IL63" s="300">
        <f t="shared" si="1610"/>
        <v>0</v>
      </c>
      <c r="IM63" s="370">
        <v>0</v>
      </c>
      <c r="IN63" s="300">
        <f t="shared" si="1611"/>
        <v>0</v>
      </c>
      <c r="IO63" s="370">
        <v>0</v>
      </c>
      <c r="IP63" s="300">
        <f t="shared" si="1612"/>
        <v>0</v>
      </c>
      <c r="IQ63" s="370">
        <v>0</v>
      </c>
      <c r="IR63" s="300">
        <f t="shared" si="1613"/>
        <v>0</v>
      </c>
      <c r="IS63" s="370">
        <v>0</v>
      </c>
      <c r="IT63" s="300">
        <f t="shared" si="1614"/>
        <v>0</v>
      </c>
      <c r="IU63" s="370" t="e">
        <f t="shared" si="1615"/>
        <v>#DIV/0!</v>
      </c>
      <c r="IV63" s="300">
        <f t="shared" si="1616"/>
        <v>0</v>
      </c>
      <c r="IW63" s="370">
        <v>0</v>
      </c>
      <c r="IX63" s="300">
        <f t="shared" si="1617"/>
        <v>0</v>
      </c>
      <c r="IY63" s="370">
        <v>0</v>
      </c>
      <c r="IZ63" s="300">
        <f t="shared" si="1618"/>
        <v>0</v>
      </c>
      <c r="JA63" s="370">
        <v>0</v>
      </c>
      <c r="JB63" s="300">
        <f t="shared" si="1619"/>
        <v>0</v>
      </c>
      <c r="JC63" s="370">
        <v>0</v>
      </c>
      <c r="JD63" s="300">
        <f t="shared" si="1620"/>
        <v>0</v>
      </c>
      <c r="JE63" s="370">
        <v>0</v>
      </c>
      <c r="JF63" s="300">
        <f t="shared" si="1621"/>
        <v>0</v>
      </c>
      <c r="JG63" s="370">
        <v>0</v>
      </c>
      <c r="JH63" s="300">
        <f t="shared" si="1622"/>
        <v>0</v>
      </c>
      <c r="JI63" s="370">
        <v>0</v>
      </c>
      <c r="JJ63" s="300">
        <f t="shared" si="1623"/>
        <v>0</v>
      </c>
      <c r="JK63" s="370">
        <v>0</v>
      </c>
      <c r="JL63" s="300">
        <f t="shared" si="1624"/>
        <v>0</v>
      </c>
      <c r="JM63" s="370">
        <v>0</v>
      </c>
      <c r="JN63" s="300">
        <f t="shared" si="1625"/>
        <v>1</v>
      </c>
      <c r="JO63" s="370">
        <v>0</v>
      </c>
      <c r="JP63" s="300">
        <f t="shared" si="1626"/>
        <v>-1</v>
      </c>
      <c r="JQ63" s="370">
        <f>JP63/DS63</f>
        <v>-1</v>
      </c>
      <c r="JR63" s="300">
        <f t="shared" si="1627"/>
        <v>0</v>
      </c>
      <c r="JS63" s="370">
        <v>0</v>
      </c>
      <c r="JT63" s="300">
        <f t="shared" si="1628"/>
        <v>0</v>
      </c>
      <c r="JU63" s="370">
        <v>0</v>
      </c>
      <c r="JV63" s="300">
        <f t="shared" si="1629"/>
        <v>0</v>
      </c>
      <c r="JW63" s="370">
        <v>0</v>
      </c>
      <c r="JX63" s="300">
        <f t="shared" si="1630"/>
        <v>0</v>
      </c>
      <c r="JY63" s="370">
        <v>0</v>
      </c>
      <c r="JZ63" s="300">
        <f t="shared" si="1632"/>
        <v>0</v>
      </c>
      <c r="KA63" s="370">
        <v>0</v>
      </c>
      <c r="KB63" s="300">
        <f t="shared" si="1634"/>
        <v>0</v>
      </c>
      <c r="KC63" s="370">
        <v>0</v>
      </c>
      <c r="KD63" s="300">
        <f t="shared" si="1636"/>
        <v>0</v>
      </c>
      <c r="KE63" s="370">
        <v>0</v>
      </c>
      <c r="KF63" s="300">
        <f t="shared" si="1638"/>
        <v>0</v>
      </c>
      <c r="KG63" s="375">
        <v>0</v>
      </c>
      <c r="KH63" s="300">
        <f t="shared" si="1640"/>
        <v>0</v>
      </c>
      <c r="KI63" s="370">
        <v>0</v>
      </c>
      <c r="KJ63" s="300">
        <f t="shared" si="1642"/>
        <v>0</v>
      </c>
      <c r="KK63" s="370">
        <f t="shared" si="1643"/>
        <v>0</v>
      </c>
      <c r="KL63" s="300">
        <f t="shared" si="1644"/>
        <v>0</v>
      </c>
      <c r="KM63" s="370">
        <f t="shared" si="1643"/>
        <v>0</v>
      </c>
      <c r="KN63" s="300">
        <f t="shared" si="1645"/>
        <v>0</v>
      </c>
      <c r="KO63" s="370">
        <f>IF(ISERROR(KN63/EG63),0,KN63/EG63)</f>
        <v>0</v>
      </c>
      <c r="KP63" s="300">
        <f t="shared" si="1646"/>
        <v>0</v>
      </c>
      <c r="KQ63" s="370">
        <f t="shared" si="1643"/>
        <v>0</v>
      </c>
      <c r="KR63" s="300">
        <f t="shared" si="1647"/>
        <v>0</v>
      </c>
      <c r="KS63" s="370">
        <f t="shared" si="1643"/>
        <v>0</v>
      </c>
      <c r="KT63" s="300">
        <f t="shared" si="1648"/>
        <v>0</v>
      </c>
      <c r="KU63" s="370">
        <f t="shared" si="1643"/>
        <v>0</v>
      </c>
      <c r="KV63" s="300">
        <f t="shared" si="1649"/>
        <v>0</v>
      </c>
      <c r="KW63" s="370">
        <f t="shared" si="1643"/>
        <v>0</v>
      </c>
      <c r="KX63" s="300">
        <f t="shared" si="1650"/>
        <v>0</v>
      </c>
      <c r="KY63" s="370">
        <f t="shared" si="1643"/>
        <v>0</v>
      </c>
      <c r="KZ63" s="300">
        <f t="shared" si="1651"/>
        <v>0</v>
      </c>
      <c r="LA63" s="370">
        <f t="shared" si="1643"/>
        <v>0</v>
      </c>
      <c r="LB63" s="300">
        <f t="shared" si="1652"/>
        <v>0</v>
      </c>
      <c r="LC63" s="370">
        <f t="shared" si="1643"/>
        <v>0</v>
      </c>
      <c r="LD63" s="848">
        <f t="shared" si="1653"/>
        <v>0</v>
      </c>
      <c r="LE63" s="971">
        <f t="shared" si="1654"/>
        <v>0</v>
      </c>
      <c r="LF63" s="110">
        <f t="shared" si="1655"/>
        <v>0</v>
      </c>
      <c r="LG63" s="100">
        <f t="shared" si="1656"/>
        <v>0</v>
      </c>
      <c r="LH63" s="614"/>
      <c r="LI63" s="614"/>
      <c r="LJ63" s="614"/>
      <c r="LK63" t="str">
        <f t="shared" si="1657"/>
        <v>Other (Non-ERP)</v>
      </c>
      <c r="LL63" s="240" t="e">
        <f>#REF!</f>
        <v>#REF!</v>
      </c>
      <c r="LM63" s="240" t="e">
        <f>#REF!</f>
        <v>#REF!</v>
      </c>
      <c r="LN63" s="240" t="e">
        <f>#REF!</f>
        <v>#REF!</v>
      </c>
      <c r="LO63" s="240" t="e">
        <f>#REF!</f>
        <v>#REF!</v>
      </c>
      <c r="LP63" s="240" t="e">
        <f>#REF!</f>
        <v>#REF!</v>
      </c>
      <c r="LQ63" s="240" t="e">
        <f>#REF!</f>
        <v>#REF!</v>
      </c>
      <c r="LR63" s="240" t="e">
        <f>#REF!</f>
        <v>#REF!</v>
      </c>
      <c r="LS63" s="240" t="e">
        <f>#REF!</f>
        <v>#REF!</v>
      </c>
      <c r="LT63" s="240" t="e">
        <f>#REF!</f>
        <v>#REF!</v>
      </c>
      <c r="LU63" s="240" t="e">
        <f>#REF!</f>
        <v>#REF!</v>
      </c>
      <c r="LV63" s="240" t="e">
        <f>#REF!</f>
        <v>#REF!</v>
      </c>
      <c r="LW63" s="241">
        <f t="shared" si="1760"/>
        <v>9</v>
      </c>
      <c r="LX63" s="241">
        <f t="shared" si="1760"/>
        <v>8</v>
      </c>
      <c r="LY63" s="241">
        <f t="shared" si="1760"/>
        <v>3</v>
      </c>
      <c r="LZ63" s="241">
        <f t="shared" si="1760"/>
        <v>10</v>
      </c>
      <c r="MA63" s="241">
        <f t="shared" si="1760"/>
        <v>7</v>
      </c>
      <c r="MB63" s="241">
        <f t="shared" si="1760"/>
        <v>5</v>
      </c>
      <c r="MC63" s="241">
        <f t="shared" si="1760"/>
        <v>10</v>
      </c>
      <c r="MD63" s="241">
        <f t="shared" si="1760"/>
        <v>6</v>
      </c>
      <c r="ME63" s="241">
        <f t="shared" si="1760"/>
        <v>17</v>
      </c>
      <c r="MF63" s="241">
        <f t="shared" si="1760"/>
        <v>24</v>
      </c>
      <c r="MG63" s="241">
        <f t="shared" si="1760"/>
        <v>8</v>
      </c>
      <c r="MH63" s="241">
        <f t="shared" si="1760"/>
        <v>8</v>
      </c>
      <c r="MI63" s="241">
        <f t="shared" si="1761"/>
        <v>0</v>
      </c>
      <c r="MJ63" s="241">
        <f t="shared" si="1761"/>
        <v>5</v>
      </c>
      <c r="MK63" s="241">
        <f t="shared" si="1761"/>
        <v>3</v>
      </c>
      <c r="ML63" s="241">
        <f t="shared" si="1761"/>
        <v>1</v>
      </c>
      <c r="MM63" s="241">
        <f t="shared" si="1761"/>
        <v>1</v>
      </c>
      <c r="MN63" s="241">
        <f t="shared" si="1761"/>
        <v>3</v>
      </c>
      <c r="MO63" s="241">
        <f t="shared" si="1761"/>
        <v>1</v>
      </c>
      <c r="MP63" s="241">
        <f t="shared" si="1761"/>
        <v>4</v>
      </c>
      <c r="MQ63" s="241">
        <f t="shared" si="1761"/>
        <v>2</v>
      </c>
      <c r="MR63" s="241">
        <f t="shared" si="1761"/>
        <v>3</v>
      </c>
      <c r="MS63" s="241">
        <f t="shared" si="1761"/>
        <v>2</v>
      </c>
      <c r="MT63" s="241">
        <f t="shared" si="1761"/>
        <v>1</v>
      </c>
      <c r="MU63" s="699">
        <f t="shared" si="1762"/>
        <v>2</v>
      </c>
      <c r="MV63" s="699">
        <f t="shared" si="1762"/>
        <v>2</v>
      </c>
      <c r="MW63" s="699">
        <f t="shared" si="1762"/>
        <v>3</v>
      </c>
      <c r="MX63" s="699">
        <f t="shared" si="1762"/>
        <v>3</v>
      </c>
      <c r="MY63" s="699">
        <f t="shared" si="1762"/>
        <v>2</v>
      </c>
      <c r="MZ63" s="699">
        <f t="shared" si="1712"/>
        <v>2</v>
      </c>
      <c r="NA63" s="699">
        <f t="shared" si="1713"/>
        <v>2</v>
      </c>
      <c r="NB63" s="699">
        <f t="shared" si="1714"/>
        <v>8</v>
      </c>
      <c r="NC63" s="699">
        <f t="shared" si="1715"/>
        <v>3</v>
      </c>
      <c r="ND63" s="699">
        <f t="shared" si="1763"/>
        <v>2</v>
      </c>
      <c r="NE63" s="699">
        <f t="shared" si="1716"/>
        <v>4</v>
      </c>
      <c r="NF63" s="699">
        <f t="shared" si="1764"/>
        <v>2</v>
      </c>
      <c r="NG63" s="802">
        <f t="shared" si="1717"/>
        <v>12</v>
      </c>
      <c r="NH63" s="802">
        <f t="shared" si="1718"/>
        <v>5</v>
      </c>
      <c r="NI63" s="802">
        <f t="shared" si="1719"/>
        <v>3</v>
      </c>
      <c r="NJ63" s="802">
        <f t="shared" si="1720"/>
        <v>2</v>
      </c>
      <c r="NK63" s="802">
        <f t="shared" si="1721"/>
        <v>2</v>
      </c>
      <c r="NL63" s="802">
        <f t="shared" si="1722"/>
        <v>4</v>
      </c>
      <c r="NM63" s="802">
        <f t="shared" si="1723"/>
        <v>2</v>
      </c>
      <c r="NN63" s="802">
        <f t="shared" si="1765"/>
        <v>4</v>
      </c>
      <c r="NO63" s="802">
        <f t="shared" si="1765"/>
        <v>2</v>
      </c>
      <c r="NP63" s="802">
        <f t="shared" si="1765"/>
        <v>2</v>
      </c>
      <c r="NQ63" s="802">
        <f t="shared" si="1724"/>
        <v>4</v>
      </c>
      <c r="NR63" s="802">
        <f t="shared" si="1766"/>
        <v>1</v>
      </c>
      <c r="NS63" s="855">
        <f t="shared" si="1725"/>
        <v>2</v>
      </c>
      <c r="NT63" s="855">
        <f t="shared" si="1726"/>
        <v>3</v>
      </c>
      <c r="NU63" s="855">
        <f t="shared" si="1727"/>
        <v>2</v>
      </c>
      <c r="NV63" s="855">
        <f t="shared" si="1728"/>
        <v>2</v>
      </c>
      <c r="NW63" s="855">
        <f t="shared" si="1729"/>
        <v>1</v>
      </c>
      <c r="NX63" s="855">
        <f t="shared" si="1767"/>
        <v>0</v>
      </c>
      <c r="NY63" s="855">
        <f t="shared" si="1730"/>
        <v>2</v>
      </c>
      <c r="NZ63" s="855">
        <f t="shared" si="1731"/>
        <v>4</v>
      </c>
      <c r="OA63" s="855">
        <f t="shared" si="1732"/>
        <v>2</v>
      </c>
      <c r="OB63" s="855">
        <f t="shared" si="1733"/>
        <v>2</v>
      </c>
      <c r="OC63" s="855">
        <f t="shared" si="1734"/>
        <v>1</v>
      </c>
      <c r="OD63" s="855">
        <f t="shared" si="1735"/>
        <v>0</v>
      </c>
      <c r="OE63" s="1042">
        <f t="shared" si="1663"/>
        <v>0</v>
      </c>
      <c r="OF63" s="1042">
        <f t="shared" si="1664"/>
        <v>0</v>
      </c>
      <c r="OG63" s="1042">
        <f t="shared" si="1665"/>
        <v>0</v>
      </c>
      <c r="OH63" s="1042">
        <f t="shared" si="1666"/>
        <v>0</v>
      </c>
      <c r="OI63" s="1042">
        <f t="shared" si="1667"/>
        <v>0</v>
      </c>
      <c r="OJ63" s="1042">
        <f t="shared" si="1668"/>
        <v>0</v>
      </c>
      <c r="OK63" s="1042">
        <f t="shared" si="1669"/>
        <v>0</v>
      </c>
      <c r="OL63" s="1042">
        <f t="shared" si="1670"/>
        <v>0</v>
      </c>
      <c r="OM63" s="1042">
        <f t="shared" si="1671"/>
        <v>0</v>
      </c>
      <c r="ON63" s="1042">
        <f t="shared" si="1672"/>
        <v>0</v>
      </c>
      <c r="OO63" s="1042">
        <f t="shared" si="1673"/>
        <v>0</v>
      </c>
      <c r="OP63" s="1042">
        <f t="shared" si="1674"/>
        <v>0</v>
      </c>
      <c r="OQ63" s="1064">
        <f t="shared" si="1736"/>
        <v>0</v>
      </c>
      <c r="OR63" s="1064">
        <f t="shared" si="1737"/>
        <v>0</v>
      </c>
      <c r="OS63" s="1064">
        <f t="shared" si="1738"/>
        <v>0</v>
      </c>
      <c r="OT63" s="1064">
        <f t="shared" si="1739"/>
        <v>1</v>
      </c>
      <c r="OU63" s="1064">
        <f t="shared" si="1740"/>
        <v>0</v>
      </c>
      <c r="OV63" s="1064">
        <f t="shared" si="1741"/>
        <v>0</v>
      </c>
      <c r="OW63" s="1064">
        <f t="shared" si="1742"/>
        <v>0</v>
      </c>
      <c r="OX63" s="1064">
        <f t="shared" si="1743"/>
        <v>0</v>
      </c>
      <c r="OY63" s="1064">
        <f t="shared" si="1768"/>
        <v>0</v>
      </c>
      <c r="OZ63" s="1064">
        <f t="shared" si="1768"/>
        <v>0</v>
      </c>
      <c r="PA63" s="1064">
        <f t="shared" si="1768"/>
        <v>0</v>
      </c>
      <c r="PB63" s="1064">
        <f t="shared" si="1768"/>
        <v>0</v>
      </c>
      <c r="PC63" s="1122">
        <f t="shared" si="1769"/>
        <v>0</v>
      </c>
      <c r="PD63" s="1122">
        <f t="shared" si="1770"/>
        <v>0</v>
      </c>
      <c r="PE63" s="1122">
        <f t="shared" si="1770"/>
        <v>0</v>
      </c>
      <c r="PF63" s="1122">
        <f t="shared" si="1770"/>
        <v>0</v>
      </c>
      <c r="PG63" s="1122">
        <f t="shared" si="1770"/>
        <v>0</v>
      </c>
      <c r="PH63" s="1122">
        <f t="shared" si="1770"/>
        <v>0</v>
      </c>
      <c r="PI63" s="1122">
        <f t="shared" si="1770"/>
        <v>0</v>
      </c>
      <c r="PJ63" s="1122">
        <f t="shared" si="1770"/>
        <v>0</v>
      </c>
      <c r="PK63" s="1122">
        <f t="shared" si="1770"/>
        <v>0</v>
      </c>
      <c r="PL63" s="1122">
        <f t="shared" si="1770"/>
        <v>0</v>
      </c>
      <c r="PM63" s="1122">
        <f t="shared" si="1770"/>
        <v>0</v>
      </c>
      <c r="PN63" s="1122">
        <f t="shared" si="1770"/>
        <v>0</v>
      </c>
    </row>
    <row r="64" spans="1:430" s="28" customFormat="1" x14ac:dyDescent="0.25">
      <c r="A64" s="677"/>
      <c r="B64" s="205">
        <v>8.1300000000000008</v>
      </c>
      <c r="C64" s="26"/>
      <c r="D64" s="26"/>
      <c r="E64" s="1196" t="s">
        <v>61</v>
      </c>
      <c r="F64" s="1196"/>
      <c r="G64" s="1197"/>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24"/>
        <v>1780</v>
      </c>
      <c r="AW64" s="151">
        <f t="shared" si="1525"/>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28"/>
        <v>1199</v>
      </c>
      <c r="BK64" s="151">
        <f t="shared" si="1529"/>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36"/>
        <v>2342</v>
      </c>
      <c r="BY64" s="151">
        <f t="shared" si="1537"/>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44"/>
        <v>2134</v>
      </c>
      <c r="CM64" s="151">
        <f t="shared" si="1545"/>
        <v>177.83333333333334</v>
      </c>
      <c r="CN64" s="191">
        <v>216</v>
      </c>
      <c r="CO64" s="71">
        <v>220</v>
      </c>
      <c r="CP64" s="27">
        <v>228</v>
      </c>
      <c r="CQ64" s="71">
        <v>187</v>
      </c>
      <c r="CR64" s="913">
        <v>185</v>
      </c>
      <c r="CS64" s="914">
        <v>70</v>
      </c>
      <c r="CT64" s="915">
        <v>159</v>
      </c>
      <c r="CU64" s="914">
        <v>214</v>
      </c>
      <c r="CV64" s="1003">
        <v>157</v>
      </c>
      <c r="CW64" s="1004">
        <v>170</v>
      </c>
      <c r="CX64" s="1003">
        <v>174</v>
      </c>
      <c r="CY64" s="1005">
        <v>82</v>
      </c>
      <c r="CZ64" s="1006">
        <f t="shared" si="1552"/>
        <v>2062</v>
      </c>
      <c r="DA64" s="1007">
        <f t="shared" si="1553"/>
        <v>171.83333333333334</v>
      </c>
      <c r="DB64" s="915">
        <v>173</v>
      </c>
      <c r="DC64" s="914">
        <v>153</v>
      </c>
      <c r="DD64" s="913">
        <v>163</v>
      </c>
      <c r="DE64" s="914">
        <v>166</v>
      </c>
      <c r="DF64" s="913">
        <v>149</v>
      </c>
      <c r="DG64" s="914">
        <v>62</v>
      </c>
      <c r="DH64" s="915">
        <v>188</v>
      </c>
      <c r="DI64" s="914">
        <v>167</v>
      </c>
      <c r="DJ64" s="915">
        <v>143</v>
      </c>
      <c r="DK64" s="914">
        <v>175</v>
      </c>
      <c r="DL64" s="915">
        <v>149</v>
      </c>
      <c r="DM64" s="914">
        <v>259</v>
      </c>
      <c r="DN64" s="1006">
        <f t="shared" si="1560"/>
        <v>1947</v>
      </c>
      <c r="DO64" s="1007">
        <f t="shared" si="1561"/>
        <v>162.25</v>
      </c>
      <c r="DP64" s="1003">
        <v>137</v>
      </c>
      <c r="DQ64" s="1005">
        <v>201</v>
      </c>
      <c r="DR64" s="1146">
        <v>169</v>
      </c>
      <c r="DS64" s="1005">
        <v>207</v>
      </c>
      <c r="DT64" s="1146">
        <v>129</v>
      </c>
      <c r="DU64" s="1005">
        <v>54</v>
      </c>
      <c r="DV64" s="1003">
        <v>168</v>
      </c>
      <c r="DW64" s="1005">
        <v>165</v>
      </c>
      <c r="DX64" s="1003">
        <v>163</v>
      </c>
      <c r="DY64" s="1005">
        <v>230</v>
      </c>
      <c r="DZ64" s="1003">
        <v>240</v>
      </c>
      <c r="EA64" s="1005">
        <v>74</v>
      </c>
      <c r="EB64" s="1006">
        <f t="shared" si="1568"/>
        <v>1937</v>
      </c>
      <c r="EC64" s="1007">
        <f t="shared" si="1569"/>
        <v>161.41666666666666</v>
      </c>
      <c r="ED64" s="915">
        <v>231</v>
      </c>
      <c r="EE64" s="914">
        <v>239</v>
      </c>
      <c r="EF64" s="913">
        <v>183</v>
      </c>
      <c r="EG64" s="914">
        <v>264</v>
      </c>
      <c r="EH64" s="913">
        <v>155</v>
      </c>
      <c r="EI64" s="914"/>
      <c r="EJ64" s="915"/>
      <c r="EK64" s="914"/>
      <c r="EL64" s="915"/>
      <c r="EM64" s="914"/>
      <c r="EN64" s="915"/>
      <c r="EO64" s="914"/>
      <c r="EP64" s="916">
        <f t="shared" si="1573"/>
        <v>1072</v>
      </c>
      <c r="EQ64" s="151">
        <f t="shared" si="1574"/>
        <v>214.4</v>
      </c>
      <c r="ER64" s="111">
        <f t="shared" si="1683"/>
        <v>-1</v>
      </c>
      <c r="ES64" s="594">
        <f t="shared" si="1751"/>
        <v>-1.1235955056179775E-2</v>
      </c>
      <c r="ET64" s="111">
        <f t="shared" si="1684"/>
        <v>71</v>
      </c>
      <c r="EU64" s="594">
        <f>ET64/AX64</f>
        <v>0.80681818181818177</v>
      </c>
      <c r="EV64" s="111">
        <f t="shared" si="1686"/>
        <v>-88</v>
      </c>
      <c r="EW64" s="594">
        <f t="shared" si="1687"/>
        <v>-0.55345911949685533</v>
      </c>
      <c r="EX64" s="111">
        <f t="shared" si="1688"/>
        <v>12</v>
      </c>
      <c r="EY64" s="594">
        <f t="shared" si="1689"/>
        <v>0.16901408450704225</v>
      </c>
      <c r="EZ64" s="111">
        <f t="shared" si="1690"/>
        <v>-46</v>
      </c>
      <c r="FA64" s="594">
        <f>EZ64/BA64</f>
        <v>-0.55421686746987953</v>
      </c>
      <c r="FB64" s="111">
        <f t="shared" si="1691"/>
        <v>119</v>
      </c>
      <c r="FC64" s="594">
        <f t="shared" si="1771"/>
        <v>3.2162162162162162</v>
      </c>
      <c r="FD64" s="111">
        <f t="shared" si="1692"/>
        <v>-105</v>
      </c>
      <c r="FE64" s="594">
        <f>FD64/BC64</f>
        <v>-0.67307692307692313</v>
      </c>
      <c r="FF64" s="111">
        <f t="shared" si="1693"/>
        <v>65</v>
      </c>
      <c r="FG64" s="594">
        <f>FF64/BD64</f>
        <v>1.2745098039215685</v>
      </c>
      <c r="FH64" s="111">
        <f t="shared" si="1694"/>
        <v>-21</v>
      </c>
      <c r="FI64" s="594">
        <f t="shared" si="1695"/>
        <v>-0.18103448275862069</v>
      </c>
      <c r="FJ64" s="111">
        <f t="shared" si="1696"/>
        <v>26</v>
      </c>
      <c r="FK64" s="108">
        <f t="shared" si="1697"/>
        <v>0.27368421052631581</v>
      </c>
      <c r="FL64" s="111">
        <f t="shared" si="1698"/>
        <v>-30</v>
      </c>
      <c r="FM64" s="594">
        <f t="shared" si="1699"/>
        <v>-0.24793388429752067</v>
      </c>
      <c r="FN64" s="111">
        <f t="shared" si="1700"/>
        <v>40</v>
      </c>
      <c r="FO64" s="594">
        <f>FN64/BH64</f>
        <v>0.43956043956043955</v>
      </c>
      <c r="FP64" s="111">
        <f t="shared" si="1701"/>
        <v>9</v>
      </c>
      <c r="FQ64" s="594">
        <f t="shared" si="1702"/>
        <v>6.8702290076335881E-2</v>
      </c>
      <c r="FR64" s="306">
        <f t="shared" si="1703"/>
        <v>35</v>
      </c>
      <c r="FS64" s="372">
        <f t="shared" si="1704"/>
        <v>0.25</v>
      </c>
      <c r="FT64" s="306">
        <f t="shared" si="1705"/>
        <v>-26</v>
      </c>
      <c r="FU64" s="372">
        <f t="shared" si="1706"/>
        <v>-0.14857142857142858</v>
      </c>
      <c r="FV64" s="306">
        <f t="shared" si="1707"/>
        <v>-17</v>
      </c>
      <c r="FW64" s="372">
        <f t="shared" si="1708"/>
        <v>-0.11409395973154363</v>
      </c>
      <c r="FX64" s="306">
        <f t="shared" si="1709"/>
        <v>31</v>
      </c>
      <c r="FY64" s="372">
        <f t="shared" si="1752"/>
        <v>0.23484848484848486</v>
      </c>
      <c r="FZ64" s="306">
        <f t="shared" si="1575"/>
        <v>-24</v>
      </c>
      <c r="GA64" s="372">
        <f t="shared" si="1710"/>
        <v>-0.14723926380368099</v>
      </c>
      <c r="GB64" s="306">
        <f t="shared" si="1576"/>
        <v>-21</v>
      </c>
      <c r="GC64" s="372">
        <f>GB64/BQ64</f>
        <v>-0.15107913669064749</v>
      </c>
      <c r="GD64" s="306">
        <f t="shared" si="1577"/>
        <v>-4</v>
      </c>
      <c r="GE64" s="372">
        <f>GD64/BR64</f>
        <v>-3.3898305084745763E-2</v>
      </c>
      <c r="GF64" s="306">
        <f t="shared" si="1578"/>
        <v>157</v>
      </c>
      <c r="GG64" s="372">
        <f t="shared" si="1711"/>
        <v>1.3771929824561404</v>
      </c>
      <c r="GH64" s="306">
        <f t="shared" si="1579"/>
        <v>87</v>
      </c>
      <c r="GI64" s="372">
        <f t="shared" si="1753"/>
        <v>0.3210332103321033</v>
      </c>
      <c r="GJ64" s="306">
        <f t="shared" si="1580"/>
        <v>-27</v>
      </c>
      <c r="GK64" s="372">
        <f>GJ64/BU64</f>
        <v>-7.5418994413407825E-2</v>
      </c>
      <c r="GL64" s="306">
        <f t="shared" si="1582"/>
        <v>-79</v>
      </c>
      <c r="GM64" s="372">
        <f>GL64/BV64</f>
        <v>-0.23867069486404835</v>
      </c>
      <c r="GN64" s="306">
        <f t="shared" si="1583"/>
        <v>-54</v>
      </c>
      <c r="GO64" s="372">
        <f>GN64/BW64</f>
        <v>-0.21428571428571427</v>
      </c>
      <c r="GP64" s="306">
        <f t="shared" si="1584"/>
        <v>-5</v>
      </c>
      <c r="GQ64" s="372">
        <f>GP64/BZ64</f>
        <v>-2.5252525252525252E-2</v>
      </c>
      <c r="GR64" s="306">
        <f t="shared" si="1585"/>
        <v>4</v>
      </c>
      <c r="GS64" s="372">
        <f t="shared" si="1754"/>
        <v>2.072538860103627E-2</v>
      </c>
      <c r="GT64" s="306">
        <f t="shared" si="1586"/>
        <v>-16</v>
      </c>
      <c r="GU64" s="372">
        <f>GT64/CB64</f>
        <v>-8.1218274111675121E-2</v>
      </c>
      <c r="GV64" s="306">
        <f t="shared" si="1587"/>
        <v>38</v>
      </c>
      <c r="GW64" s="372">
        <f>GV64/CC64</f>
        <v>0.20994475138121546</v>
      </c>
      <c r="GX64" s="306">
        <f t="shared" si="1588"/>
        <v>-113</v>
      </c>
      <c r="GY64" s="372">
        <f t="shared" si="1680"/>
        <v>-0.51598173515981738</v>
      </c>
      <c r="GZ64" s="306">
        <f t="shared" si="1589"/>
        <v>53</v>
      </c>
      <c r="HA64" s="372">
        <f>GZ64/CE64</f>
        <v>0.5</v>
      </c>
      <c r="HB64" s="306">
        <f t="shared" si="1590"/>
        <v>16</v>
      </c>
      <c r="HC64" s="372">
        <f>HB64/CF64</f>
        <v>0.10062893081761007</v>
      </c>
      <c r="HD64" s="306">
        <f t="shared" si="1591"/>
        <v>65</v>
      </c>
      <c r="HE64" s="372">
        <f>HD64/CG64</f>
        <v>0.37142857142857144</v>
      </c>
      <c r="HF64" s="306">
        <f t="shared" si="1592"/>
        <v>-75</v>
      </c>
      <c r="HG64" s="372">
        <f t="shared" si="1593"/>
        <v>-0.3125</v>
      </c>
      <c r="HH64" s="306">
        <f t="shared" si="1594"/>
        <v>-8</v>
      </c>
      <c r="HI64" s="372">
        <f t="shared" si="1755"/>
        <v>-4.8484848484848485E-2</v>
      </c>
      <c r="HJ64" s="306">
        <f t="shared" si="1595"/>
        <v>-13</v>
      </c>
      <c r="HK64" s="372">
        <f t="shared" si="1596"/>
        <v>-8.2802547770700632E-2</v>
      </c>
      <c r="HL64" s="306">
        <f t="shared" si="1597"/>
        <v>72</v>
      </c>
      <c r="HM64" s="372">
        <f t="shared" si="1756"/>
        <v>0.5</v>
      </c>
      <c r="HN64" s="306">
        <f t="shared" si="1598"/>
        <v>4</v>
      </c>
      <c r="HO64" s="372">
        <f>HN64/CN64</f>
        <v>1.8518518518518517E-2</v>
      </c>
      <c r="HP64" s="306">
        <f t="shared" si="1599"/>
        <v>8</v>
      </c>
      <c r="HQ64" s="372">
        <f t="shared" si="1757"/>
        <v>3.6363636363636362E-2</v>
      </c>
      <c r="HR64" s="306">
        <f t="shared" si="1600"/>
        <v>-41</v>
      </c>
      <c r="HS64" s="372">
        <f>HR64/CP64</f>
        <v>-0.17982456140350878</v>
      </c>
      <c r="HT64" s="306">
        <f t="shared" si="1601"/>
        <v>-2</v>
      </c>
      <c r="HU64" s="372">
        <f t="shared" si="1758"/>
        <v>-1.06951871657754E-2</v>
      </c>
      <c r="HV64" s="306">
        <f t="shared" si="1602"/>
        <v>-115</v>
      </c>
      <c r="HW64" s="372">
        <f>HV64/CR64</f>
        <v>-0.6216216216216216</v>
      </c>
      <c r="HX64" s="306">
        <f t="shared" si="1603"/>
        <v>89</v>
      </c>
      <c r="HY64" s="372">
        <f>HX64/CS64</f>
        <v>1.2714285714285714</v>
      </c>
      <c r="HZ64" s="306">
        <f t="shared" si="1604"/>
        <v>55</v>
      </c>
      <c r="IA64" s="372">
        <f>HZ64/CT64</f>
        <v>0.34591194968553457</v>
      </c>
      <c r="IB64" s="306">
        <f t="shared" si="1605"/>
        <v>-57</v>
      </c>
      <c r="IC64" s="372">
        <f t="shared" si="1682"/>
        <v>-0.26635514018691586</v>
      </c>
      <c r="ID64" s="306">
        <f t="shared" si="1606"/>
        <v>13</v>
      </c>
      <c r="IE64" s="372">
        <f>ID64/CV64</f>
        <v>8.2802547770700632E-2</v>
      </c>
      <c r="IF64" s="306">
        <f t="shared" si="1607"/>
        <v>4</v>
      </c>
      <c r="IG64" s="372">
        <f t="shared" si="1759"/>
        <v>2.3529411764705882E-2</v>
      </c>
      <c r="IH64" s="306">
        <f t="shared" si="1608"/>
        <v>-92</v>
      </c>
      <c r="II64" s="372">
        <f>IH64/CX64</f>
        <v>-0.52873563218390807</v>
      </c>
      <c r="IJ64" s="306">
        <f t="shared" si="1609"/>
        <v>91</v>
      </c>
      <c r="IK64" s="372">
        <f>IJ64/CY64</f>
        <v>1.1097560975609757</v>
      </c>
      <c r="IL64" s="306">
        <f t="shared" si="1610"/>
        <v>-20</v>
      </c>
      <c r="IM64" s="372">
        <f>IL64/DB64</f>
        <v>-0.11560693641618497</v>
      </c>
      <c r="IN64" s="306">
        <f t="shared" si="1611"/>
        <v>10</v>
      </c>
      <c r="IO64" s="372">
        <f>IN64/DD64</f>
        <v>6.1349693251533742E-2</v>
      </c>
      <c r="IP64" s="306">
        <f t="shared" si="1612"/>
        <v>3</v>
      </c>
      <c r="IQ64" s="372">
        <f>IP64/DD64</f>
        <v>1.8404907975460124E-2</v>
      </c>
      <c r="IR64" s="306">
        <f t="shared" si="1613"/>
        <v>-17</v>
      </c>
      <c r="IS64" s="372">
        <f>IR64/DO64</f>
        <v>-0.10477657935285054</v>
      </c>
      <c r="IT64" s="306">
        <f t="shared" si="1614"/>
        <v>-87</v>
      </c>
      <c r="IU64" s="372">
        <f t="shared" si="1615"/>
        <v>-0.58389261744966447</v>
      </c>
      <c r="IV64" s="306">
        <f t="shared" si="1616"/>
        <v>126</v>
      </c>
      <c r="IW64" s="372">
        <v>0</v>
      </c>
      <c r="IX64" s="306">
        <f t="shared" si="1617"/>
        <v>-21</v>
      </c>
      <c r="IY64" s="372">
        <f>IX64/DH64</f>
        <v>-0.11170212765957446</v>
      </c>
      <c r="IZ64" s="306">
        <f t="shared" si="1618"/>
        <v>-24</v>
      </c>
      <c r="JA64" s="372">
        <f>IZ64/DI64</f>
        <v>-0.1437125748502994</v>
      </c>
      <c r="JB64" s="306">
        <f t="shared" si="1619"/>
        <v>32</v>
      </c>
      <c r="JC64" s="372">
        <f>JB64/DJ64</f>
        <v>0.22377622377622378</v>
      </c>
      <c r="JD64" s="306">
        <f t="shared" si="1620"/>
        <v>-26</v>
      </c>
      <c r="JE64" s="372">
        <f>JD64/DK64</f>
        <v>-0.14857142857142858</v>
      </c>
      <c r="JF64" s="306">
        <f t="shared" si="1621"/>
        <v>110</v>
      </c>
      <c r="JG64" s="372">
        <f>JF64/DL64</f>
        <v>0.73825503355704702</v>
      </c>
      <c r="JH64" s="306">
        <f t="shared" si="1622"/>
        <v>-122</v>
      </c>
      <c r="JI64" s="372">
        <f>JH64/DM64</f>
        <v>-0.47104247104247104</v>
      </c>
      <c r="JJ64" s="306">
        <f t="shared" si="1623"/>
        <v>64</v>
      </c>
      <c r="JK64" s="372">
        <f>JJ64/DP64</f>
        <v>0.46715328467153283</v>
      </c>
      <c r="JL64" s="306">
        <f t="shared" si="1624"/>
        <v>-32</v>
      </c>
      <c r="JM64" s="372">
        <f>JL64/DQ64</f>
        <v>-0.15920398009950248</v>
      </c>
      <c r="JN64" s="306">
        <f t="shared" si="1625"/>
        <v>38</v>
      </c>
      <c r="JO64" s="372">
        <f>JN64/DR64</f>
        <v>0.22485207100591717</v>
      </c>
      <c r="JP64" s="306">
        <f t="shared" si="1626"/>
        <v>-78</v>
      </c>
      <c r="JQ64" s="372">
        <f>JP64/DS64</f>
        <v>-0.37681159420289856</v>
      </c>
      <c r="JR64" s="306">
        <f t="shared" si="1627"/>
        <v>-75</v>
      </c>
      <c r="JS64" s="372">
        <f>JR64/DT64</f>
        <v>-0.58139534883720934</v>
      </c>
      <c r="JT64" s="306">
        <f t="shared" si="1628"/>
        <v>114</v>
      </c>
      <c r="JU64" s="372">
        <f>JT64/DU64</f>
        <v>2.1111111111111112</v>
      </c>
      <c r="JV64" s="306">
        <f t="shared" si="1629"/>
        <v>-3</v>
      </c>
      <c r="JW64" s="372">
        <f>JV64/DV64</f>
        <v>-1.7857142857142856E-2</v>
      </c>
      <c r="JX64" s="306">
        <f t="shared" si="1630"/>
        <v>-2</v>
      </c>
      <c r="JY64" s="372">
        <f t="shared" si="1631"/>
        <v>-1.2121212121212121E-2</v>
      </c>
      <c r="JZ64" s="306">
        <f t="shared" si="1632"/>
        <v>67</v>
      </c>
      <c r="KA64" s="372">
        <f t="shared" si="1633"/>
        <v>0.41104294478527609</v>
      </c>
      <c r="KB64" s="306">
        <f t="shared" si="1634"/>
        <v>10</v>
      </c>
      <c r="KC64" s="372">
        <f t="shared" si="1635"/>
        <v>4.3478260869565216E-2</v>
      </c>
      <c r="KD64" s="306">
        <f t="shared" si="1636"/>
        <v>-166</v>
      </c>
      <c r="KE64" s="372">
        <f t="shared" si="1637"/>
        <v>-0.69166666666666665</v>
      </c>
      <c r="KF64" s="306">
        <f t="shared" si="1638"/>
        <v>157</v>
      </c>
      <c r="KG64" s="1113">
        <f t="shared" si="1639"/>
        <v>2.1216216216216215</v>
      </c>
      <c r="KH64" s="306">
        <f t="shared" si="1640"/>
        <v>8</v>
      </c>
      <c r="KI64" s="372">
        <f t="shared" si="1641"/>
        <v>3.4632034632034632E-2</v>
      </c>
      <c r="KJ64" s="306">
        <f t="shared" si="1642"/>
        <v>-56</v>
      </c>
      <c r="KK64" s="372">
        <f t="shared" si="1643"/>
        <v>-0.23430962343096234</v>
      </c>
      <c r="KL64" s="306">
        <f t="shared" si="1644"/>
        <v>81</v>
      </c>
      <c r="KM64" s="372">
        <f t="shared" si="1643"/>
        <v>0.30681818181818182</v>
      </c>
      <c r="KN64" s="306">
        <f t="shared" si="1645"/>
        <v>-109</v>
      </c>
      <c r="KO64" s="372">
        <f>IF(ISERROR(KN64/EG64),0,KN64/EG64)</f>
        <v>-0.4128787878787879</v>
      </c>
      <c r="KP64" s="306">
        <f t="shared" si="1646"/>
        <v>-155</v>
      </c>
      <c r="KQ64" s="372">
        <f t="shared" si="1643"/>
        <v>0</v>
      </c>
      <c r="KR64" s="306">
        <f t="shared" si="1647"/>
        <v>0</v>
      </c>
      <c r="KS64" s="372">
        <f t="shared" si="1643"/>
        <v>0</v>
      </c>
      <c r="KT64" s="306">
        <f t="shared" si="1648"/>
        <v>0</v>
      </c>
      <c r="KU64" s="372">
        <f t="shared" si="1643"/>
        <v>0</v>
      </c>
      <c r="KV64" s="306">
        <f t="shared" si="1649"/>
        <v>0</v>
      </c>
      <c r="KW64" s="372">
        <f t="shared" si="1643"/>
        <v>0</v>
      </c>
      <c r="KX64" s="306">
        <f t="shared" si="1650"/>
        <v>0</v>
      </c>
      <c r="KY64" s="372">
        <f t="shared" si="1643"/>
        <v>0</v>
      </c>
      <c r="KZ64" s="306">
        <f t="shared" si="1651"/>
        <v>0</v>
      </c>
      <c r="LA64" s="372">
        <f t="shared" si="1643"/>
        <v>0</v>
      </c>
      <c r="LB64" s="306">
        <f t="shared" si="1652"/>
        <v>0</v>
      </c>
      <c r="LC64" s="372">
        <f t="shared" si="1643"/>
        <v>0</v>
      </c>
      <c r="LD64" s="191">
        <f t="shared" si="1653"/>
        <v>129</v>
      </c>
      <c r="LE64" s="972">
        <f t="shared" si="1654"/>
        <v>155</v>
      </c>
      <c r="LF64" s="111">
        <f t="shared" si="1655"/>
        <v>26</v>
      </c>
      <c r="LG64" s="108">
        <f t="shared" si="1656"/>
        <v>0.20155038759689922</v>
      </c>
      <c r="LH64" s="617"/>
      <c r="LI64" s="617"/>
      <c r="LJ64" s="617"/>
      <c r="LK64" s="28" t="str">
        <f t="shared" si="1657"/>
        <v>Number Trained in Classroom</v>
      </c>
      <c r="LL64" s="248" t="e">
        <f>#REF!</f>
        <v>#REF!</v>
      </c>
      <c r="LM64" s="248" t="e">
        <f>#REF!</f>
        <v>#REF!</v>
      </c>
      <c r="LN64" s="248" t="e">
        <f>#REF!</f>
        <v>#REF!</v>
      </c>
      <c r="LO64" s="248" t="e">
        <f>#REF!</f>
        <v>#REF!</v>
      </c>
      <c r="LP64" s="248" t="e">
        <f>#REF!</f>
        <v>#REF!</v>
      </c>
      <c r="LQ64" s="248" t="e">
        <f>#REF!</f>
        <v>#REF!</v>
      </c>
      <c r="LR64" s="248" t="e">
        <f>#REF!</f>
        <v>#REF!</v>
      </c>
      <c r="LS64" s="248" t="e">
        <f>#REF!</f>
        <v>#REF!</v>
      </c>
      <c r="LT64" s="248" t="e">
        <f>#REF!</f>
        <v>#REF!</v>
      </c>
      <c r="LU64" s="248" t="e">
        <f>#REF!</f>
        <v>#REF!</v>
      </c>
      <c r="LV64" s="248" t="e">
        <f>#REF!</f>
        <v>#REF!</v>
      </c>
      <c r="LW64" s="249">
        <f t="shared" si="1760"/>
        <v>92</v>
      </c>
      <c r="LX64" s="249">
        <f t="shared" si="1760"/>
        <v>96</v>
      </c>
      <c r="LY64" s="249">
        <f t="shared" si="1760"/>
        <v>115</v>
      </c>
      <c r="LZ64" s="249">
        <f t="shared" si="1760"/>
        <v>210</v>
      </c>
      <c r="MA64" s="249">
        <f t="shared" si="1760"/>
        <v>102</v>
      </c>
      <c r="MB64" s="249">
        <f t="shared" si="1760"/>
        <v>122</v>
      </c>
      <c r="MC64" s="249">
        <f t="shared" si="1760"/>
        <v>186</v>
      </c>
      <c r="MD64" s="249">
        <f t="shared" si="1760"/>
        <v>216</v>
      </c>
      <c r="ME64" s="249">
        <f t="shared" si="1760"/>
        <v>180</v>
      </c>
      <c r="MF64" s="249">
        <f t="shared" si="1760"/>
        <v>183</v>
      </c>
      <c r="MG64" s="249">
        <f t="shared" si="1760"/>
        <v>189</v>
      </c>
      <c r="MH64" s="249">
        <f t="shared" si="1760"/>
        <v>89</v>
      </c>
      <c r="MI64" s="249">
        <f t="shared" si="1761"/>
        <v>88</v>
      </c>
      <c r="MJ64" s="249">
        <f t="shared" si="1761"/>
        <v>159</v>
      </c>
      <c r="MK64" s="249">
        <f t="shared" si="1761"/>
        <v>71</v>
      </c>
      <c r="ML64" s="249">
        <f t="shared" si="1761"/>
        <v>83</v>
      </c>
      <c r="MM64" s="249">
        <f t="shared" si="1761"/>
        <v>37</v>
      </c>
      <c r="MN64" s="249">
        <f t="shared" si="1761"/>
        <v>156</v>
      </c>
      <c r="MO64" s="249">
        <f t="shared" si="1761"/>
        <v>51</v>
      </c>
      <c r="MP64" s="249">
        <f t="shared" si="1761"/>
        <v>116</v>
      </c>
      <c r="MQ64" s="249">
        <f t="shared" si="1761"/>
        <v>95</v>
      </c>
      <c r="MR64" s="249">
        <f t="shared" si="1761"/>
        <v>121</v>
      </c>
      <c r="MS64" s="249">
        <f t="shared" si="1761"/>
        <v>91</v>
      </c>
      <c r="MT64" s="249">
        <f t="shared" si="1761"/>
        <v>131</v>
      </c>
      <c r="MU64" s="703">
        <f t="shared" si="1762"/>
        <v>140</v>
      </c>
      <c r="MV64" s="703">
        <f t="shared" si="1762"/>
        <v>175</v>
      </c>
      <c r="MW64" s="703">
        <f t="shared" si="1762"/>
        <v>149</v>
      </c>
      <c r="MX64" s="703">
        <f t="shared" si="1762"/>
        <v>132</v>
      </c>
      <c r="MY64" s="703">
        <f t="shared" si="1762"/>
        <v>163</v>
      </c>
      <c r="MZ64" s="703">
        <f t="shared" si="1712"/>
        <v>139</v>
      </c>
      <c r="NA64" s="703">
        <f t="shared" si="1713"/>
        <v>118</v>
      </c>
      <c r="NB64" s="703">
        <f t="shared" si="1714"/>
        <v>114</v>
      </c>
      <c r="NC64" s="703">
        <f t="shared" si="1715"/>
        <v>271</v>
      </c>
      <c r="ND64" s="703">
        <f t="shared" si="1763"/>
        <v>358</v>
      </c>
      <c r="NE64" s="703">
        <f t="shared" si="1716"/>
        <v>331</v>
      </c>
      <c r="NF64" s="703">
        <f t="shared" si="1764"/>
        <v>252</v>
      </c>
      <c r="NG64" s="806">
        <f t="shared" si="1717"/>
        <v>198</v>
      </c>
      <c r="NH64" s="806">
        <f t="shared" si="1718"/>
        <v>193</v>
      </c>
      <c r="NI64" s="806">
        <f t="shared" si="1719"/>
        <v>197</v>
      </c>
      <c r="NJ64" s="806">
        <f t="shared" si="1720"/>
        <v>181</v>
      </c>
      <c r="NK64" s="806">
        <f t="shared" si="1721"/>
        <v>219</v>
      </c>
      <c r="NL64" s="806">
        <f t="shared" si="1722"/>
        <v>106</v>
      </c>
      <c r="NM64" s="806">
        <f t="shared" si="1723"/>
        <v>159</v>
      </c>
      <c r="NN64" s="806">
        <f t="shared" si="1765"/>
        <v>175</v>
      </c>
      <c r="NO64" s="806">
        <f t="shared" si="1765"/>
        <v>240</v>
      </c>
      <c r="NP64" s="806">
        <f t="shared" si="1765"/>
        <v>165</v>
      </c>
      <c r="NQ64" s="806">
        <f t="shared" si="1724"/>
        <v>157</v>
      </c>
      <c r="NR64" s="806">
        <f t="shared" si="1766"/>
        <v>144</v>
      </c>
      <c r="NS64" s="859">
        <f t="shared" si="1725"/>
        <v>216</v>
      </c>
      <c r="NT64" s="859">
        <f t="shared" si="1726"/>
        <v>220</v>
      </c>
      <c r="NU64" s="859">
        <f t="shared" si="1727"/>
        <v>228</v>
      </c>
      <c r="NV64" s="859">
        <f t="shared" si="1728"/>
        <v>187</v>
      </c>
      <c r="NW64" s="859">
        <f t="shared" si="1729"/>
        <v>185</v>
      </c>
      <c r="NX64" s="859">
        <f t="shared" si="1767"/>
        <v>70</v>
      </c>
      <c r="NY64" s="859">
        <f t="shared" si="1730"/>
        <v>159</v>
      </c>
      <c r="NZ64" s="859">
        <f t="shared" si="1731"/>
        <v>214</v>
      </c>
      <c r="OA64" s="859">
        <f t="shared" si="1732"/>
        <v>157</v>
      </c>
      <c r="OB64" s="859">
        <f t="shared" si="1733"/>
        <v>170</v>
      </c>
      <c r="OC64" s="859">
        <f t="shared" si="1734"/>
        <v>174</v>
      </c>
      <c r="OD64" s="859">
        <f t="shared" si="1735"/>
        <v>82</v>
      </c>
      <c r="OE64" s="1046">
        <f t="shared" si="1663"/>
        <v>173</v>
      </c>
      <c r="OF64" s="1046">
        <f t="shared" si="1664"/>
        <v>153</v>
      </c>
      <c r="OG64" s="1046">
        <f t="shared" si="1665"/>
        <v>163</v>
      </c>
      <c r="OH64" s="1046">
        <f t="shared" si="1666"/>
        <v>166</v>
      </c>
      <c r="OI64" s="1046">
        <f t="shared" si="1667"/>
        <v>149</v>
      </c>
      <c r="OJ64" s="1046">
        <f t="shared" si="1668"/>
        <v>62</v>
      </c>
      <c r="OK64" s="1046">
        <f t="shared" si="1669"/>
        <v>188</v>
      </c>
      <c r="OL64" s="1046">
        <f t="shared" si="1670"/>
        <v>167</v>
      </c>
      <c r="OM64" s="1046">
        <f t="shared" si="1671"/>
        <v>143</v>
      </c>
      <c r="ON64" s="1046">
        <f t="shared" si="1672"/>
        <v>175</v>
      </c>
      <c r="OO64" s="1046">
        <f t="shared" si="1673"/>
        <v>149</v>
      </c>
      <c r="OP64" s="1046">
        <f t="shared" si="1674"/>
        <v>259</v>
      </c>
      <c r="OQ64" s="1068">
        <f t="shared" si="1736"/>
        <v>137</v>
      </c>
      <c r="OR64" s="1068">
        <f t="shared" si="1737"/>
        <v>201</v>
      </c>
      <c r="OS64" s="1068">
        <f t="shared" si="1738"/>
        <v>169</v>
      </c>
      <c r="OT64" s="1068">
        <f t="shared" si="1739"/>
        <v>207</v>
      </c>
      <c r="OU64" s="1068">
        <f t="shared" si="1740"/>
        <v>129</v>
      </c>
      <c r="OV64" s="1068">
        <f t="shared" si="1741"/>
        <v>54</v>
      </c>
      <c r="OW64" s="1068">
        <f t="shared" si="1742"/>
        <v>168</v>
      </c>
      <c r="OX64" s="1068">
        <f t="shared" si="1743"/>
        <v>165</v>
      </c>
      <c r="OY64" s="1068">
        <f t="shared" si="1768"/>
        <v>163</v>
      </c>
      <c r="OZ64" s="1068">
        <f t="shared" si="1768"/>
        <v>230</v>
      </c>
      <c r="PA64" s="1068">
        <f t="shared" si="1768"/>
        <v>240</v>
      </c>
      <c r="PB64" s="1068">
        <f t="shared" si="1768"/>
        <v>74</v>
      </c>
      <c r="PC64" s="1126">
        <f t="shared" si="1769"/>
        <v>231</v>
      </c>
      <c r="PD64" s="1126">
        <f t="shared" si="1770"/>
        <v>239</v>
      </c>
      <c r="PE64" s="1126">
        <f t="shared" si="1770"/>
        <v>183</v>
      </c>
      <c r="PF64" s="1126">
        <f t="shared" si="1770"/>
        <v>264</v>
      </c>
      <c r="PG64" s="1126">
        <f t="shared" si="1770"/>
        <v>155</v>
      </c>
      <c r="PH64" s="1126">
        <f t="shared" si="1770"/>
        <v>0</v>
      </c>
      <c r="PI64" s="1126">
        <f t="shared" si="1770"/>
        <v>0</v>
      </c>
      <c r="PJ64" s="1126">
        <f t="shared" si="1770"/>
        <v>0</v>
      </c>
      <c r="PK64" s="1126">
        <f t="shared" si="1770"/>
        <v>0</v>
      </c>
      <c r="PL64" s="1126">
        <f t="shared" si="1770"/>
        <v>0</v>
      </c>
      <c r="PM64" s="1126">
        <f t="shared" si="1770"/>
        <v>0</v>
      </c>
      <c r="PN64" s="1126">
        <f t="shared" si="1770"/>
        <v>0</v>
      </c>
    </row>
    <row r="65" spans="1:430" s="1" customFormat="1" ht="15.75" thickBot="1" x14ac:dyDescent="0.3">
      <c r="A65" s="678"/>
      <c r="B65" s="95">
        <v>8.14</v>
      </c>
      <c r="C65" s="3"/>
      <c r="D65" s="3"/>
      <c r="E65" s="1192" t="s">
        <v>62</v>
      </c>
      <c r="F65" s="1192"/>
      <c r="G65" s="1193"/>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24"/>
        <v>2237</v>
      </c>
      <c r="AW65" s="152">
        <f t="shared" si="1525"/>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28"/>
        <v>611</v>
      </c>
      <c r="BK65" s="152">
        <f t="shared" si="1529"/>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36"/>
        <v>574</v>
      </c>
      <c r="BY65" s="152">
        <f t="shared" si="1537"/>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44"/>
        <v>430</v>
      </c>
      <c r="CM65" s="152">
        <f t="shared" si="1545"/>
        <v>35.833333333333336</v>
      </c>
      <c r="CN65" s="193">
        <v>44</v>
      </c>
      <c r="CO65" s="59">
        <v>35</v>
      </c>
      <c r="CP65" s="14">
        <v>39</v>
      </c>
      <c r="CQ65" s="59">
        <v>38</v>
      </c>
      <c r="CR65" s="917">
        <v>21</v>
      </c>
      <c r="CS65" s="918">
        <v>31</v>
      </c>
      <c r="CT65" s="919">
        <v>67</v>
      </c>
      <c r="CU65" s="918">
        <v>50</v>
      </c>
      <c r="CV65" s="1008">
        <v>25</v>
      </c>
      <c r="CW65" s="1009">
        <v>39</v>
      </c>
      <c r="CX65" s="1008">
        <v>22</v>
      </c>
      <c r="CY65" s="1010">
        <v>24</v>
      </c>
      <c r="CZ65" s="1011">
        <f t="shared" si="1552"/>
        <v>435</v>
      </c>
      <c r="DA65" s="1012">
        <f t="shared" si="1553"/>
        <v>36.25</v>
      </c>
      <c r="DB65" s="919">
        <v>12</v>
      </c>
      <c r="DC65" s="918">
        <v>30</v>
      </c>
      <c r="DD65" s="917">
        <v>29</v>
      </c>
      <c r="DE65" s="918">
        <v>25</v>
      </c>
      <c r="DF65" s="917">
        <v>33</v>
      </c>
      <c r="DG65" s="918">
        <v>4</v>
      </c>
      <c r="DH65" s="919">
        <v>27</v>
      </c>
      <c r="DI65" s="918">
        <v>7</v>
      </c>
      <c r="DJ65" s="919">
        <v>27</v>
      </c>
      <c r="DK65" s="918">
        <v>27</v>
      </c>
      <c r="DL65" s="919">
        <v>33</v>
      </c>
      <c r="DM65" s="918">
        <v>19</v>
      </c>
      <c r="DN65" s="1011">
        <f t="shared" si="1560"/>
        <v>273</v>
      </c>
      <c r="DO65" s="1012">
        <f t="shared" si="1561"/>
        <v>22.75</v>
      </c>
      <c r="DP65" s="1008">
        <v>30</v>
      </c>
      <c r="DQ65" s="1010">
        <v>38</v>
      </c>
      <c r="DR65" s="1147">
        <v>22</v>
      </c>
      <c r="DS65" s="1010">
        <v>43</v>
      </c>
      <c r="DT65" s="1147">
        <v>26</v>
      </c>
      <c r="DU65" s="1010">
        <v>0</v>
      </c>
      <c r="DV65" s="1008">
        <v>29</v>
      </c>
      <c r="DW65" s="1010">
        <v>24</v>
      </c>
      <c r="DX65" s="1008">
        <v>37</v>
      </c>
      <c r="DY65" s="1010">
        <v>26</v>
      </c>
      <c r="DZ65" s="1008">
        <v>33</v>
      </c>
      <c r="EA65" s="1010">
        <v>0</v>
      </c>
      <c r="EB65" s="1011">
        <f t="shared" si="1568"/>
        <v>308</v>
      </c>
      <c r="EC65" s="1012">
        <f t="shared" si="1569"/>
        <v>25.666666666666668</v>
      </c>
      <c r="ED65" s="919">
        <v>76</v>
      </c>
      <c r="EE65" s="918">
        <v>29</v>
      </c>
      <c r="EF65" s="917">
        <v>20</v>
      </c>
      <c r="EG65" s="918">
        <v>50</v>
      </c>
      <c r="EH65" s="917">
        <v>31</v>
      </c>
      <c r="EI65" s="918"/>
      <c r="EJ65" s="919"/>
      <c r="EK65" s="918"/>
      <c r="EL65" s="919"/>
      <c r="EM65" s="918"/>
      <c r="EN65" s="919"/>
      <c r="EO65" s="918"/>
      <c r="EP65" s="920">
        <f t="shared" si="1573"/>
        <v>206</v>
      </c>
      <c r="EQ65" s="152">
        <f t="shared" si="1574"/>
        <v>41.2</v>
      </c>
      <c r="ER65" s="112">
        <f t="shared" si="1683"/>
        <v>-26</v>
      </c>
      <c r="ES65" s="416">
        <f t="shared" si="1751"/>
        <v>-0.20155038759689922</v>
      </c>
      <c r="ET65" s="112">
        <f t="shared" si="1684"/>
        <v>78</v>
      </c>
      <c r="EU65" s="416">
        <f>ET65/AX65</f>
        <v>0.75728155339805825</v>
      </c>
      <c r="EV65" s="112">
        <f t="shared" si="1686"/>
        <v>-24</v>
      </c>
      <c r="EW65" s="416">
        <f t="shared" si="1687"/>
        <v>-0.13259668508287292</v>
      </c>
      <c r="EX65" s="112">
        <f t="shared" si="1688"/>
        <v>-152</v>
      </c>
      <c r="EY65" s="416">
        <f t="shared" si="1689"/>
        <v>-0.96815286624203822</v>
      </c>
      <c r="EZ65" s="112">
        <f t="shared" si="1690"/>
        <v>2</v>
      </c>
      <c r="FA65" s="416">
        <f>EZ65/BA65</f>
        <v>0.4</v>
      </c>
      <c r="FB65" s="112">
        <f t="shared" si="1691"/>
        <v>43</v>
      </c>
      <c r="FC65" s="416">
        <f t="shared" si="1771"/>
        <v>6.1428571428571432</v>
      </c>
      <c r="FD65" s="112">
        <f t="shared" si="1692"/>
        <v>-41</v>
      </c>
      <c r="FE65" s="416">
        <f>FD65/BC65</f>
        <v>-0.82</v>
      </c>
      <c r="FF65" s="112">
        <f t="shared" si="1693"/>
        <v>17</v>
      </c>
      <c r="FG65" s="416">
        <f>FF65/BD65</f>
        <v>1.8888888888888888</v>
      </c>
      <c r="FH65" s="112">
        <f t="shared" si="1694"/>
        <v>-3</v>
      </c>
      <c r="FI65" s="416">
        <f t="shared" si="1695"/>
        <v>-0.11538461538461539</v>
      </c>
      <c r="FJ65" s="112">
        <f t="shared" si="1696"/>
        <v>-6</v>
      </c>
      <c r="FK65" s="101">
        <f t="shared" si="1697"/>
        <v>-0.2608695652173913</v>
      </c>
      <c r="FL65" s="112">
        <f t="shared" si="1698"/>
        <v>1</v>
      </c>
      <c r="FM65" s="416">
        <f t="shared" si="1699"/>
        <v>5.8823529411764705E-2</v>
      </c>
      <c r="FN65" s="112">
        <f t="shared" si="1700"/>
        <v>-3</v>
      </c>
      <c r="FO65" s="416">
        <f>FN65/BH65</f>
        <v>-0.16666666666666666</v>
      </c>
      <c r="FP65" s="112">
        <f t="shared" si="1701"/>
        <v>7</v>
      </c>
      <c r="FQ65" s="416">
        <f t="shared" si="1702"/>
        <v>0.46666666666666667</v>
      </c>
      <c r="FR65" s="155">
        <f t="shared" si="1703"/>
        <v>19</v>
      </c>
      <c r="FS65" s="371">
        <f t="shared" si="1704"/>
        <v>0.86363636363636365</v>
      </c>
      <c r="FT65" s="155">
        <f t="shared" si="1705"/>
        <v>-1</v>
      </c>
      <c r="FU65" s="371">
        <f t="shared" si="1706"/>
        <v>-2.4390243902439025E-2</v>
      </c>
      <c r="FV65" s="155">
        <f t="shared" si="1707"/>
        <v>6</v>
      </c>
      <c r="FW65" s="371">
        <f t="shared" si="1708"/>
        <v>0.15</v>
      </c>
      <c r="FX65" s="155">
        <f t="shared" si="1709"/>
        <v>-19</v>
      </c>
      <c r="FY65" s="371">
        <f t="shared" si="1752"/>
        <v>-0.41304347826086957</v>
      </c>
      <c r="FZ65" s="155">
        <f t="shared" si="1575"/>
        <v>-7</v>
      </c>
      <c r="GA65" s="371">
        <f t="shared" si="1710"/>
        <v>-0.25925925925925924</v>
      </c>
      <c r="GB65" s="155">
        <f t="shared" si="1576"/>
        <v>8</v>
      </c>
      <c r="GC65" s="371">
        <f>GB65/BQ65</f>
        <v>0.4</v>
      </c>
      <c r="GD65" s="155">
        <f t="shared" si="1577"/>
        <v>82</v>
      </c>
      <c r="GE65" s="371">
        <f>GD65/BR65</f>
        <v>2.9285714285714284</v>
      </c>
      <c r="GF65" s="155">
        <f t="shared" si="1578"/>
        <v>-16</v>
      </c>
      <c r="GG65" s="371">
        <f t="shared" si="1711"/>
        <v>-0.14545454545454545</v>
      </c>
      <c r="GH65" s="155">
        <f t="shared" si="1579"/>
        <v>-34</v>
      </c>
      <c r="GI65" s="371">
        <f t="shared" si="1753"/>
        <v>-0.36170212765957449</v>
      </c>
      <c r="GJ65" s="155">
        <f t="shared" si="1580"/>
        <v>-8</v>
      </c>
      <c r="GK65" s="371">
        <f>GJ65/BU65</f>
        <v>-0.13333333333333333</v>
      </c>
      <c r="GL65" s="155">
        <f t="shared" si="1582"/>
        <v>-18</v>
      </c>
      <c r="GM65" s="371">
        <f>GL65/BV65</f>
        <v>-0.34615384615384615</v>
      </c>
      <c r="GN65" s="155">
        <f t="shared" si="1583"/>
        <v>-14</v>
      </c>
      <c r="GO65" s="371">
        <f>GN65/BW65</f>
        <v>-0.41176470588235292</v>
      </c>
      <c r="GP65" s="155">
        <f t="shared" si="1584"/>
        <v>-3</v>
      </c>
      <c r="GQ65" s="371">
        <f>GP65/BZ65</f>
        <v>-0.15</v>
      </c>
      <c r="GR65" s="155">
        <f t="shared" si="1585"/>
        <v>16</v>
      </c>
      <c r="GS65" s="371">
        <f t="shared" si="1754"/>
        <v>0.94117647058823528</v>
      </c>
      <c r="GT65" s="155">
        <f t="shared" si="1586"/>
        <v>12</v>
      </c>
      <c r="GU65" s="371">
        <f>GT65/CB65</f>
        <v>0.36363636363636365</v>
      </c>
      <c r="GV65" s="155">
        <f t="shared" si="1587"/>
        <v>-31</v>
      </c>
      <c r="GW65" s="371">
        <f>GV65/CC65</f>
        <v>-0.68888888888888888</v>
      </c>
      <c r="GX65" s="155">
        <f t="shared" si="1588"/>
        <v>25</v>
      </c>
      <c r="GY65" s="371">
        <f t="shared" si="1680"/>
        <v>1.7857142857142858</v>
      </c>
      <c r="GZ65" s="155">
        <f t="shared" si="1589"/>
        <v>28</v>
      </c>
      <c r="HA65" s="371">
        <f>GZ65/CE65</f>
        <v>0.71794871794871795</v>
      </c>
      <c r="HB65" s="155">
        <f t="shared" si="1590"/>
        <v>-17</v>
      </c>
      <c r="HC65" s="371">
        <f>HB65/CF65</f>
        <v>-0.2537313432835821</v>
      </c>
      <c r="HD65" s="155">
        <f t="shared" si="1591"/>
        <v>-10</v>
      </c>
      <c r="HE65" s="371">
        <f>HD65/CG65</f>
        <v>-0.2</v>
      </c>
      <c r="HF65" s="155">
        <f t="shared" si="1592"/>
        <v>-1</v>
      </c>
      <c r="HG65" s="371">
        <f t="shared" si="1593"/>
        <v>-2.5000000000000001E-2</v>
      </c>
      <c r="HH65" s="155">
        <f t="shared" si="1594"/>
        <v>10</v>
      </c>
      <c r="HI65" s="371">
        <f t="shared" si="1755"/>
        <v>0.25641025641025639</v>
      </c>
      <c r="HJ65" s="155">
        <f t="shared" si="1595"/>
        <v>-32</v>
      </c>
      <c r="HK65" s="371">
        <f t="shared" si="1596"/>
        <v>-0.65306122448979587</v>
      </c>
      <c r="HL65" s="155">
        <f t="shared" si="1597"/>
        <v>27</v>
      </c>
      <c r="HM65" s="371">
        <f t="shared" si="1756"/>
        <v>1.588235294117647</v>
      </c>
      <c r="HN65" s="155">
        <f t="shared" si="1598"/>
        <v>-9</v>
      </c>
      <c r="HO65" s="371">
        <f>HN65/CN65</f>
        <v>-0.20454545454545456</v>
      </c>
      <c r="HP65" s="155">
        <f t="shared" si="1599"/>
        <v>4</v>
      </c>
      <c r="HQ65" s="371">
        <f t="shared" si="1757"/>
        <v>0.11428571428571428</v>
      </c>
      <c r="HR65" s="155">
        <f t="shared" si="1600"/>
        <v>-1</v>
      </c>
      <c r="HS65" s="371">
        <f>HR65/CP65</f>
        <v>-2.564102564102564E-2</v>
      </c>
      <c r="HT65" s="155">
        <f t="shared" si="1601"/>
        <v>-17</v>
      </c>
      <c r="HU65" s="371">
        <f t="shared" si="1758"/>
        <v>-0.44736842105263158</v>
      </c>
      <c r="HV65" s="155">
        <f t="shared" si="1602"/>
        <v>10</v>
      </c>
      <c r="HW65" s="371">
        <f>HV65/CR65</f>
        <v>0.47619047619047616</v>
      </c>
      <c r="HX65" s="155">
        <f t="shared" si="1603"/>
        <v>36</v>
      </c>
      <c r="HY65" s="371">
        <f>HX65/CS65</f>
        <v>1.1612903225806452</v>
      </c>
      <c r="HZ65" s="155">
        <f t="shared" si="1604"/>
        <v>-17</v>
      </c>
      <c r="IA65" s="371">
        <f>HZ65/CT65</f>
        <v>-0.2537313432835821</v>
      </c>
      <c r="IB65" s="155">
        <f t="shared" si="1605"/>
        <v>-25</v>
      </c>
      <c r="IC65" s="371">
        <f t="shared" si="1682"/>
        <v>-0.5</v>
      </c>
      <c r="ID65" s="155">
        <f t="shared" si="1606"/>
        <v>14</v>
      </c>
      <c r="IE65" s="371">
        <f>ID65/CV65</f>
        <v>0.56000000000000005</v>
      </c>
      <c r="IF65" s="155">
        <f t="shared" si="1607"/>
        <v>-17</v>
      </c>
      <c r="IG65" s="371">
        <f t="shared" si="1759"/>
        <v>-0.4358974358974359</v>
      </c>
      <c r="IH65" s="155">
        <f t="shared" si="1608"/>
        <v>2</v>
      </c>
      <c r="II65" s="371">
        <f>IH65/CX65</f>
        <v>9.0909090909090912E-2</v>
      </c>
      <c r="IJ65" s="155">
        <f t="shared" si="1609"/>
        <v>-12</v>
      </c>
      <c r="IK65" s="371">
        <f>IJ65/CY65</f>
        <v>-0.5</v>
      </c>
      <c r="IL65" s="155">
        <f t="shared" si="1610"/>
        <v>18</v>
      </c>
      <c r="IM65" s="371">
        <f>IL65/DB65</f>
        <v>1.5</v>
      </c>
      <c r="IN65" s="155">
        <f t="shared" si="1611"/>
        <v>-1</v>
      </c>
      <c r="IO65" s="371">
        <f>IN65/DD65</f>
        <v>-3.4482758620689655E-2</v>
      </c>
      <c r="IP65" s="155">
        <f t="shared" si="1612"/>
        <v>-4</v>
      </c>
      <c r="IQ65" s="371">
        <f>IP65/DD65</f>
        <v>-0.13793103448275862</v>
      </c>
      <c r="IR65" s="155">
        <f t="shared" si="1613"/>
        <v>8</v>
      </c>
      <c r="IS65" s="371">
        <f>IR65/DO65</f>
        <v>0.35164835164835168</v>
      </c>
      <c r="IT65" s="155">
        <f t="shared" si="1614"/>
        <v>-29</v>
      </c>
      <c r="IU65" s="371">
        <f t="shared" si="1615"/>
        <v>-0.87878787878787878</v>
      </c>
      <c r="IV65" s="155">
        <f t="shared" si="1616"/>
        <v>23</v>
      </c>
      <c r="IW65" s="371">
        <f>IV65/DG65</f>
        <v>5.75</v>
      </c>
      <c r="IX65" s="155">
        <f t="shared" si="1617"/>
        <v>-20</v>
      </c>
      <c r="IY65" s="371">
        <f>IX65/DH65</f>
        <v>-0.7407407407407407</v>
      </c>
      <c r="IZ65" s="155">
        <f t="shared" si="1618"/>
        <v>20</v>
      </c>
      <c r="JA65" s="371">
        <f>IZ65/DI65</f>
        <v>2.8571428571428572</v>
      </c>
      <c r="JB65" s="155">
        <f t="shared" si="1619"/>
        <v>0</v>
      </c>
      <c r="JC65" s="371">
        <f>JB65/DJ65</f>
        <v>0</v>
      </c>
      <c r="JD65" s="155">
        <f t="shared" si="1620"/>
        <v>6</v>
      </c>
      <c r="JE65" s="371">
        <f>JD65/DK65</f>
        <v>0.22222222222222221</v>
      </c>
      <c r="JF65" s="155">
        <f t="shared" si="1621"/>
        <v>-14</v>
      </c>
      <c r="JG65" s="371">
        <f>JF65/DL65</f>
        <v>-0.42424242424242425</v>
      </c>
      <c r="JH65" s="155">
        <f t="shared" si="1622"/>
        <v>11</v>
      </c>
      <c r="JI65" s="371">
        <f>JH65/DM65</f>
        <v>0.57894736842105265</v>
      </c>
      <c r="JJ65" s="155">
        <f t="shared" si="1623"/>
        <v>8</v>
      </c>
      <c r="JK65" s="371">
        <f>JJ65/DP65</f>
        <v>0.26666666666666666</v>
      </c>
      <c r="JL65" s="155">
        <f t="shared" si="1624"/>
        <v>-16</v>
      </c>
      <c r="JM65" s="371">
        <f>JL65/DQ65</f>
        <v>-0.42105263157894735</v>
      </c>
      <c r="JN65" s="155">
        <f t="shared" si="1625"/>
        <v>21</v>
      </c>
      <c r="JO65" s="371">
        <f>JN65/DR65</f>
        <v>0.95454545454545459</v>
      </c>
      <c r="JP65" s="155">
        <f t="shared" si="1626"/>
        <v>-17</v>
      </c>
      <c r="JQ65" s="371">
        <f>JP65/DS65</f>
        <v>-0.39534883720930231</v>
      </c>
      <c r="JR65" s="155">
        <f t="shared" si="1627"/>
        <v>-26</v>
      </c>
      <c r="JS65" s="371">
        <f>JR65/DT65</f>
        <v>-1</v>
      </c>
      <c r="JT65" s="155">
        <f t="shared" si="1628"/>
        <v>29</v>
      </c>
      <c r="JU65" s="371">
        <v>0</v>
      </c>
      <c r="JV65" s="155">
        <f t="shared" si="1629"/>
        <v>-5</v>
      </c>
      <c r="JW65" s="371">
        <f>JV65/DV65</f>
        <v>-0.17241379310344829</v>
      </c>
      <c r="JX65" s="155">
        <f t="shared" si="1630"/>
        <v>13</v>
      </c>
      <c r="JY65" s="371">
        <f t="shared" si="1631"/>
        <v>0.54166666666666663</v>
      </c>
      <c r="JZ65" s="155">
        <f t="shared" si="1632"/>
        <v>-11</v>
      </c>
      <c r="KA65" s="371">
        <f t="shared" si="1633"/>
        <v>-0.29729729729729731</v>
      </c>
      <c r="KB65" s="155">
        <f t="shared" si="1634"/>
        <v>7</v>
      </c>
      <c r="KC65" s="371">
        <f t="shared" si="1635"/>
        <v>0.26923076923076922</v>
      </c>
      <c r="KD65" s="155">
        <f t="shared" si="1636"/>
        <v>-33</v>
      </c>
      <c r="KE65" s="371">
        <f t="shared" si="1637"/>
        <v>-1</v>
      </c>
      <c r="KF65" s="155">
        <f t="shared" si="1638"/>
        <v>76</v>
      </c>
      <c r="KG65" s="1112">
        <v>0</v>
      </c>
      <c r="KH65" s="155">
        <f t="shared" si="1640"/>
        <v>-47</v>
      </c>
      <c r="KI65" s="371">
        <f t="shared" si="1641"/>
        <v>-0.61842105263157898</v>
      </c>
      <c r="KJ65" s="155">
        <f t="shared" si="1642"/>
        <v>-9</v>
      </c>
      <c r="KK65" s="371">
        <f t="shared" si="1643"/>
        <v>-0.31034482758620691</v>
      </c>
      <c r="KL65" s="155">
        <f t="shared" si="1644"/>
        <v>30</v>
      </c>
      <c r="KM65" s="371">
        <f t="shared" si="1643"/>
        <v>0.6</v>
      </c>
      <c r="KN65" s="155">
        <f t="shared" si="1645"/>
        <v>-19</v>
      </c>
      <c r="KO65" s="371">
        <f>IF(ISERROR(KN65/EG65),0,KN65/EG65)</f>
        <v>-0.38</v>
      </c>
      <c r="KP65" s="155">
        <f t="shared" si="1646"/>
        <v>-31</v>
      </c>
      <c r="KQ65" s="371">
        <f t="shared" si="1643"/>
        <v>0</v>
      </c>
      <c r="KR65" s="155">
        <f t="shared" si="1647"/>
        <v>0</v>
      </c>
      <c r="KS65" s="371">
        <f t="shared" si="1643"/>
        <v>0</v>
      </c>
      <c r="KT65" s="155">
        <f t="shared" si="1648"/>
        <v>0</v>
      </c>
      <c r="KU65" s="371">
        <f t="shared" si="1643"/>
        <v>0</v>
      </c>
      <c r="KV65" s="155">
        <f t="shared" si="1649"/>
        <v>0</v>
      </c>
      <c r="KW65" s="371">
        <f t="shared" si="1643"/>
        <v>0</v>
      </c>
      <c r="KX65" s="155">
        <f t="shared" si="1650"/>
        <v>0</v>
      </c>
      <c r="KY65" s="371">
        <f t="shared" si="1643"/>
        <v>0</v>
      </c>
      <c r="KZ65" s="155">
        <f t="shared" si="1651"/>
        <v>0</v>
      </c>
      <c r="LA65" s="371">
        <f t="shared" si="1643"/>
        <v>0</v>
      </c>
      <c r="LB65" s="155">
        <f t="shared" si="1652"/>
        <v>0</v>
      </c>
      <c r="LC65" s="371">
        <f t="shared" si="1643"/>
        <v>0</v>
      </c>
      <c r="LD65" s="193">
        <f t="shared" si="1653"/>
        <v>26</v>
      </c>
      <c r="LE65" s="973">
        <f t="shared" si="1654"/>
        <v>31</v>
      </c>
      <c r="LF65" s="112">
        <f t="shared" si="1655"/>
        <v>5</v>
      </c>
      <c r="LG65" s="101">
        <f t="shared" si="1656"/>
        <v>0.19230769230769232</v>
      </c>
      <c r="LH65" s="612"/>
      <c r="LI65" s="612"/>
      <c r="LJ65" s="612"/>
      <c r="LK65" s="1" t="str">
        <f t="shared" si="1657"/>
        <v>Number Attending eLearning</v>
      </c>
      <c r="LL65" s="252" t="e">
        <f>#REF!</f>
        <v>#REF!</v>
      </c>
      <c r="LM65" s="252" t="e">
        <f>#REF!</f>
        <v>#REF!</v>
      </c>
      <c r="LN65" s="252" t="e">
        <f>#REF!</f>
        <v>#REF!</v>
      </c>
      <c r="LO65" s="252" t="e">
        <f>#REF!</f>
        <v>#REF!</v>
      </c>
      <c r="LP65" s="252" t="e">
        <f>#REF!</f>
        <v>#REF!</v>
      </c>
      <c r="LQ65" s="252" t="e">
        <f>#REF!</f>
        <v>#REF!</v>
      </c>
      <c r="LR65" s="252" t="e">
        <f>#REF!</f>
        <v>#REF!</v>
      </c>
      <c r="LS65" s="252" t="e">
        <f>#REF!</f>
        <v>#REF!</v>
      </c>
      <c r="LT65" s="252" t="e">
        <f>#REF!</f>
        <v>#REF!</v>
      </c>
      <c r="LU65" s="252" t="e">
        <f>#REF!</f>
        <v>#REF!</v>
      </c>
      <c r="LV65" s="252" t="e">
        <f>#REF!</f>
        <v>#REF!</v>
      </c>
      <c r="LW65" s="253">
        <f t="shared" si="1760"/>
        <v>131</v>
      </c>
      <c r="LX65" s="253">
        <f t="shared" si="1760"/>
        <v>154</v>
      </c>
      <c r="LY65" s="253">
        <f t="shared" si="1760"/>
        <v>147</v>
      </c>
      <c r="LZ65" s="253">
        <f t="shared" si="1760"/>
        <v>176</v>
      </c>
      <c r="MA65" s="253">
        <f t="shared" si="1760"/>
        <v>183</v>
      </c>
      <c r="MB65" s="253">
        <f t="shared" si="1760"/>
        <v>162</v>
      </c>
      <c r="MC65" s="253">
        <f t="shared" si="1760"/>
        <v>222</v>
      </c>
      <c r="MD65" s="253">
        <f t="shared" si="1760"/>
        <v>216</v>
      </c>
      <c r="ME65" s="253">
        <f t="shared" si="1760"/>
        <v>229</v>
      </c>
      <c r="MF65" s="253">
        <f t="shared" si="1760"/>
        <v>301</v>
      </c>
      <c r="MG65" s="253">
        <f t="shared" si="1760"/>
        <v>187</v>
      </c>
      <c r="MH65" s="253">
        <f t="shared" si="1760"/>
        <v>129</v>
      </c>
      <c r="MI65" s="253">
        <f t="shared" si="1761"/>
        <v>103</v>
      </c>
      <c r="MJ65" s="253">
        <f t="shared" si="1761"/>
        <v>181</v>
      </c>
      <c r="MK65" s="253">
        <f t="shared" si="1761"/>
        <v>157</v>
      </c>
      <c r="ML65" s="253">
        <f t="shared" si="1761"/>
        <v>5</v>
      </c>
      <c r="MM65" s="253">
        <f t="shared" si="1761"/>
        <v>7</v>
      </c>
      <c r="MN65" s="253">
        <f t="shared" si="1761"/>
        <v>50</v>
      </c>
      <c r="MO65" s="253">
        <f t="shared" si="1761"/>
        <v>9</v>
      </c>
      <c r="MP65" s="253">
        <f t="shared" si="1761"/>
        <v>26</v>
      </c>
      <c r="MQ65" s="253">
        <f t="shared" si="1761"/>
        <v>23</v>
      </c>
      <c r="MR65" s="253">
        <f t="shared" si="1761"/>
        <v>17</v>
      </c>
      <c r="MS65" s="253">
        <f t="shared" si="1761"/>
        <v>18</v>
      </c>
      <c r="MT65" s="253">
        <f t="shared" si="1761"/>
        <v>15</v>
      </c>
      <c r="MU65" s="705">
        <f t="shared" si="1762"/>
        <v>22</v>
      </c>
      <c r="MV65" s="705">
        <f t="shared" si="1762"/>
        <v>41</v>
      </c>
      <c r="MW65" s="705">
        <f t="shared" si="1762"/>
        <v>40</v>
      </c>
      <c r="MX65" s="705">
        <f t="shared" si="1762"/>
        <v>46</v>
      </c>
      <c r="MY65" s="705">
        <f t="shared" si="1762"/>
        <v>27</v>
      </c>
      <c r="MZ65" s="705">
        <f t="shared" si="1712"/>
        <v>20</v>
      </c>
      <c r="NA65" s="705">
        <f t="shared" si="1713"/>
        <v>28</v>
      </c>
      <c r="NB65" s="705">
        <f t="shared" si="1714"/>
        <v>110</v>
      </c>
      <c r="NC65" s="705">
        <f t="shared" si="1715"/>
        <v>94</v>
      </c>
      <c r="ND65" s="705">
        <f t="shared" si="1763"/>
        <v>60</v>
      </c>
      <c r="NE65" s="705">
        <f t="shared" si="1716"/>
        <v>52</v>
      </c>
      <c r="NF65" s="705">
        <f t="shared" si="1764"/>
        <v>34</v>
      </c>
      <c r="NG65" s="808">
        <f t="shared" si="1717"/>
        <v>20</v>
      </c>
      <c r="NH65" s="808">
        <f t="shared" si="1718"/>
        <v>17</v>
      </c>
      <c r="NI65" s="808">
        <f t="shared" si="1719"/>
        <v>33</v>
      </c>
      <c r="NJ65" s="808">
        <f t="shared" si="1720"/>
        <v>45</v>
      </c>
      <c r="NK65" s="808">
        <f t="shared" si="1721"/>
        <v>14</v>
      </c>
      <c r="NL65" s="808">
        <f t="shared" si="1722"/>
        <v>39</v>
      </c>
      <c r="NM65" s="808">
        <f t="shared" si="1723"/>
        <v>67</v>
      </c>
      <c r="NN65" s="808">
        <f t="shared" si="1765"/>
        <v>50</v>
      </c>
      <c r="NO65" s="808">
        <f t="shared" si="1765"/>
        <v>40</v>
      </c>
      <c r="NP65" s="808">
        <f t="shared" si="1765"/>
        <v>39</v>
      </c>
      <c r="NQ65" s="808">
        <f t="shared" si="1724"/>
        <v>49</v>
      </c>
      <c r="NR65" s="808">
        <f t="shared" si="1766"/>
        <v>17</v>
      </c>
      <c r="NS65" s="861">
        <f t="shared" si="1725"/>
        <v>44</v>
      </c>
      <c r="NT65" s="861">
        <f t="shared" si="1726"/>
        <v>35</v>
      </c>
      <c r="NU65" s="861">
        <f t="shared" si="1727"/>
        <v>39</v>
      </c>
      <c r="NV65" s="861">
        <f t="shared" si="1728"/>
        <v>38</v>
      </c>
      <c r="NW65" s="861">
        <f t="shared" si="1729"/>
        <v>21</v>
      </c>
      <c r="NX65" s="861">
        <f t="shared" si="1767"/>
        <v>31</v>
      </c>
      <c r="NY65" s="861">
        <f t="shared" si="1730"/>
        <v>67</v>
      </c>
      <c r="NZ65" s="861">
        <f t="shared" si="1731"/>
        <v>50</v>
      </c>
      <c r="OA65" s="861">
        <f t="shared" si="1732"/>
        <v>25</v>
      </c>
      <c r="OB65" s="861">
        <f t="shared" si="1733"/>
        <v>39</v>
      </c>
      <c r="OC65" s="861">
        <f t="shared" si="1734"/>
        <v>22</v>
      </c>
      <c r="OD65" s="861">
        <f t="shared" si="1735"/>
        <v>24</v>
      </c>
      <c r="OE65" s="1048">
        <f t="shared" si="1663"/>
        <v>12</v>
      </c>
      <c r="OF65" s="1048">
        <f t="shared" si="1664"/>
        <v>30</v>
      </c>
      <c r="OG65" s="1048">
        <f t="shared" si="1665"/>
        <v>29</v>
      </c>
      <c r="OH65" s="1048">
        <f t="shared" si="1666"/>
        <v>25</v>
      </c>
      <c r="OI65" s="1048">
        <f t="shared" si="1667"/>
        <v>33</v>
      </c>
      <c r="OJ65" s="1048">
        <f t="shared" si="1668"/>
        <v>4</v>
      </c>
      <c r="OK65" s="1048">
        <f t="shared" si="1669"/>
        <v>27</v>
      </c>
      <c r="OL65" s="1048">
        <f t="shared" si="1670"/>
        <v>7</v>
      </c>
      <c r="OM65" s="1048">
        <f t="shared" si="1671"/>
        <v>27</v>
      </c>
      <c r="ON65" s="1048">
        <f t="shared" si="1672"/>
        <v>27</v>
      </c>
      <c r="OO65" s="1048">
        <f t="shared" si="1673"/>
        <v>33</v>
      </c>
      <c r="OP65" s="1048">
        <f t="shared" si="1674"/>
        <v>19</v>
      </c>
      <c r="OQ65" s="1070">
        <f t="shared" si="1736"/>
        <v>30</v>
      </c>
      <c r="OR65" s="1070">
        <f t="shared" si="1737"/>
        <v>38</v>
      </c>
      <c r="OS65" s="1070">
        <f t="shared" si="1738"/>
        <v>22</v>
      </c>
      <c r="OT65" s="1070">
        <f t="shared" si="1739"/>
        <v>43</v>
      </c>
      <c r="OU65" s="1070">
        <f t="shared" si="1740"/>
        <v>26</v>
      </c>
      <c r="OV65" s="1070">
        <f t="shared" si="1741"/>
        <v>0</v>
      </c>
      <c r="OW65" s="1070">
        <f t="shared" si="1742"/>
        <v>29</v>
      </c>
      <c r="OX65" s="1070">
        <f t="shared" si="1743"/>
        <v>24</v>
      </c>
      <c r="OY65" s="1070">
        <f t="shared" si="1768"/>
        <v>37</v>
      </c>
      <c r="OZ65" s="1070">
        <f t="shared" si="1768"/>
        <v>26</v>
      </c>
      <c r="PA65" s="1070">
        <f t="shared" si="1768"/>
        <v>33</v>
      </c>
      <c r="PB65" s="1070">
        <f t="shared" si="1768"/>
        <v>0</v>
      </c>
      <c r="PC65" s="1128">
        <f t="shared" si="1769"/>
        <v>76</v>
      </c>
      <c r="PD65" s="1128">
        <f t="shared" si="1770"/>
        <v>29</v>
      </c>
      <c r="PE65" s="1128">
        <f t="shared" si="1770"/>
        <v>20</v>
      </c>
      <c r="PF65" s="1128">
        <f t="shared" si="1770"/>
        <v>50</v>
      </c>
      <c r="PG65" s="1128">
        <f t="shared" si="1770"/>
        <v>31</v>
      </c>
      <c r="PH65" s="1128">
        <f t="shared" si="1770"/>
        <v>0</v>
      </c>
      <c r="PI65" s="1128">
        <f t="shared" si="1770"/>
        <v>0</v>
      </c>
      <c r="PJ65" s="1128">
        <f t="shared" si="1770"/>
        <v>0</v>
      </c>
      <c r="PK65" s="1128">
        <f t="shared" si="1770"/>
        <v>0</v>
      </c>
      <c r="PL65" s="1128">
        <f t="shared" si="1770"/>
        <v>0</v>
      </c>
      <c r="PM65" s="1128">
        <f t="shared" si="1770"/>
        <v>0</v>
      </c>
      <c r="PN65" s="1128">
        <f t="shared" si="1770"/>
        <v>0</v>
      </c>
    </row>
    <row r="66" spans="1:430" ht="15.75" customHeight="1" x14ac:dyDescent="0.25">
      <c r="A66" s="677">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7"/>
      <c r="ET66" s="102"/>
      <c r="EU66" s="367"/>
      <c r="EV66" s="102"/>
      <c r="EW66" s="367"/>
      <c r="EX66" s="102"/>
      <c r="EY66" s="367"/>
      <c r="EZ66" s="102"/>
      <c r="FA66" s="367"/>
      <c r="FB66" s="102"/>
      <c r="FC66" s="367"/>
      <c r="FD66" s="102"/>
      <c r="FE66" s="367"/>
      <c r="FF66" s="102"/>
      <c r="FG66" s="367"/>
      <c r="FH66" s="102"/>
      <c r="FI66" s="367"/>
      <c r="FJ66" s="102"/>
      <c r="FK66" s="100"/>
      <c r="FL66" s="102"/>
      <c r="FM66" s="367"/>
      <c r="FN66" s="102"/>
      <c r="FO66" s="367"/>
      <c r="FP66" s="102"/>
      <c r="FQ66" s="367"/>
      <c r="FR66" s="296"/>
      <c r="FS66" s="370"/>
      <c r="FT66" s="296"/>
      <c r="FU66" s="370"/>
      <c r="FV66" s="296"/>
      <c r="FW66" s="370"/>
      <c r="FX66" s="296"/>
      <c r="FY66" s="370"/>
      <c r="FZ66" s="296"/>
      <c r="GA66" s="370"/>
      <c r="GB66" s="296"/>
      <c r="GC66" s="370"/>
      <c r="GD66" s="296"/>
      <c r="GE66" s="370"/>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5"/>
      <c r="KH66" s="296"/>
      <c r="KI66" s="370"/>
      <c r="KJ66" s="296"/>
      <c r="KK66" s="370"/>
      <c r="KL66" s="296"/>
      <c r="KM66" s="370"/>
      <c r="KN66" s="296"/>
      <c r="KO66" s="370"/>
      <c r="KP66" s="296"/>
      <c r="KQ66" s="370"/>
      <c r="KR66" s="296"/>
      <c r="KS66" s="370"/>
      <c r="KT66" s="296"/>
      <c r="KU66" s="370"/>
      <c r="KV66" s="296"/>
      <c r="KW66" s="370"/>
      <c r="KX66" s="296"/>
      <c r="KY66" s="370"/>
      <c r="KZ66" s="296"/>
      <c r="LA66" s="370"/>
      <c r="LB66" s="296"/>
      <c r="LC66" s="370"/>
      <c r="LD66" s="23"/>
      <c r="LE66" s="958"/>
      <c r="LF66" s="102"/>
      <c r="LG66" s="100"/>
      <c r="LH66" s="614"/>
      <c r="LI66" s="614"/>
      <c r="LJ66" s="614"/>
      <c r="NS66" s="862"/>
      <c r="NT66" s="862"/>
      <c r="NU66" s="862"/>
      <c r="NV66" s="862"/>
      <c r="NW66" s="862"/>
      <c r="NX66" s="862"/>
      <c r="NY66" s="862"/>
      <c r="NZ66" s="862"/>
      <c r="OA66" s="862"/>
      <c r="OB66" s="862"/>
      <c r="OC66" s="862"/>
      <c r="OD66" s="862"/>
      <c r="OE66" s="1049"/>
      <c r="OF66" s="1049"/>
      <c r="OG66" s="1049"/>
      <c r="OH66" s="1049"/>
      <c r="OI66" s="1049"/>
      <c r="OJ66" s="1049"/>
      <c r="OK66" s="1049"/>
      <c r="OL66" s="1049"/>
      <c r="OM66" s="1049"/>
      <c r="ON66" s="1049"/>
      <c r="OO66" s="1049"/>
      <c r="OP66" s="1049"/>
      <c r="OQ66" s="1071"/>
      <c r="OR66" s="1071"/>
      <c r="OS66" s="1071"/>
      <c r="OT66" s="1071"/>
      <c r="OU66" s="1071"/>
      <c r="OV66" s="1071"/>
      <c r="OW66" s="1071"/>
      <c r="OX66" s="1071"/>
      <c r="OY66" s="1071"/>
      <c r="OZ66" s="1071"/>
      <c r="PA66" s="1071"/>
      <c r="PB66" s="1071"/>
      <c r="PC66" s="1129"/>
      <c r="PD66" s="1129"/>
      <c r="PE66" s="1129"/>
      <c r="PF66" s="1129"/>
      <c r="PG66" s="1129"/>
      <c r="PH66" s="1129"/>
      <c r="PI66" s="1129"/>
      <c r="PJ66" s="1129"/>
      <c r="PK66" s="1129"/>
      <c r="PL66" s="1129"/>
      <c r="PM66" s="1129"/>
      <c r="PN66" s="1129"/>
    </row>
    <row r="67" spans="1:430" s="32" customFormat="1" x14ac:dyDescent="0.25">
      <c r="A67" s="683"/>
      <c r="B67" s="50">
        <v>9.1</v>
      </c>
      <c r="C67" s="31"/>
      <c r="D67" s="31"/>
      <c r="E67" s="1185" t="s">
        <v>68</v>
      </c>
      <c r="F67" s="1185"/>
      <c r="G67" s="1186"/>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4">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c r="EJ67" s="574"/>
      <c r="EK67" s="67"/>
      <c r="EL67" s="574"/>
      <c r="EM67" s="67"/>
      <c r="EN67" s="574"/>
      <c r="EO67" s="67"/>
      <c r="EP67" s="120" t="s">
        <v>29</v>
      </c>
      <c r="EQ67" s="138">
        <f>SUM(ED67:EO67)/$EP$4</f>
        <v>1</v>
      </c>
      <c r="ER67" s="604">
        <f>AX67-AU67</f>
        <v>0</v>
      </c>
      <c r="ES67" s="605">
        <f>ER67/AU67</f>
        <v>0</v>
      </c>
      <c r="ET67" s="604">
        <f>AY67-AX67</f>
        <v>-2.6000000000000467E-3</v>
      </c>
      <c r="EU67" s="605">
        <f>ET67/AX67</f>
        <v>-2.6000000000000467E-3</v>
      </c>
      <c r="EV67" s="604">
        <f>AZ67-AY67</f>
        <v>2.6000000000000467E-3</v>
      </c>
      <c r="EW67" s="605">
        <f>EV67/AY67</f>
        <v>2.6067776218167706E-3</v>
      </c>
      <c r="EX67" s="604">
        <f>BA67-AZ67</f>
        <v>0</v>
      </c>
      <c r="EY67" s="605">
        <f>EX67/AZ67</f>
        <v>0</v>
      </c>
      <c r="EZ67" s="604">
        <f>BB67-BA67</f>
        <v>0</v>
      </c>
      <c r="FA67" s="605">
        <f>EZ67/BA67</f>
        <v>0</v>
      </c>
      <c r="FB67" s="604">
        <f>BC67-BB67</f>
        <v>0</v>
      </c>
      <c r="FC67" s="605">
        <f>FB67/BB67</f>
        <v>0</v>
      </c>
      <c r="FD67" s="607">
        <f>BD67-BC67</f>
        <v>0</v>
      </c>
      <c r="FE67" s="605">
        <f>FD67/BC67</f>
        <v>0</v>
      </c>
      <c r="FF67" s="604">
        <f>BE67-BD67</f>
        <v>0</v>
      </c>
      <c r="FG67" s="605">
        <f>FF67/BD67</f>
        <v>0</v>
      </c>
      <c r="FH67" s="604">
        <f>BF67-BE67</f>
        <v>0</v>
      </c>
      <c r="FI67" s="605">
        <f>FH67/BE67</f>
        <v>0</v>
      </c>
      <c r="FJ67" s="604">
        <f>BG67-BF67</f>
        <v>0</v>
      </c>
      <c r="FK67" s="720">
        <f>FJ67/BF67</f>
        <v>0</v>
      </c>
      <c r="FL67" s="604">
        <f>BH67-BG67</f>
        <v>0</v>
      </c>
      <c r="FM67" s="605">
        <f>FL67/BG67</f>
        <v>0</v>
      </c>
      <c r="FN67" s="604">
        <f>BI67-BH67</f>
        <v>0</v>
      </c>
      <c r="FO67" s="605">
        <f>FN67/BH67</f>
        <v>0</v>
      </c>
      <c r="FP67" s="604">
        <f>BL67-BI67</f>
        <v>0</v>
      </c>
      <c r="FQ67" s="605">
        <f>FP67/BI67</f>
        <v>0</v>
      </c>
      <c r="FR67" s="294">
        <f>BM67-BL67</f>
        <v>0</v>
      </c>
      <c r="FS67" s="370">
        <f>FR67/BL67</f>
        <v>0</v>
      </c>
      <c r="FT67" s="294">
        <f>BN67-BM67</f>
        <v>-6.7000000000000393E-3</v>
      </c>
      <c r="FU67" s="370">
        <f>FT67/BM67</f>
        <v>-6.7000000000000393E-3</v>
      </c>
      <c r="FV67" s="294">
        <f>BO67-BN67</f>
        <v>6.7000000000000393E-3</v>
      </c>
      <c r="FW67" s="370">
        <f>FV67/BN67</f>
        <v>6.7451927917044595E-3</v>
      </c>
      <c r="FX67" s="294">
        <f>BP67-BO67</f>
        <v>0</v>
      </c>
      <c r="FY67" s="367">
        <f>FX67/BO67</f>
        <v>0</v>
      </c>
      <c r="FZ67" s="294">
        <f>BQ67-BP67</f>
        <v>0</v>
      </c>
      <c r="GA67" s="370">
        <f>FZ67/BP67</f>
        <v>0</v>
      </c>
      <c r="GB67" s="779">
        <f>BR67-BQ67</f>
        <v>0</v>
      </c>
      <c r="GC67" s="370">
        <f>GB67/BQ67</f>
        <v>0</v>
      </c>
      <c r="GD67" s="294">
        <f>BS67-BR67</f>
        <v>0</v>
      </c>
      <c r="GE67" s="370">
        <f>GD67/BR67</f>
        <v>0</v>
      </c>
      <c r="GF67" s="294">
        <f>BT67-BS67</f>
        <v>0</v>
      </c>
      <c r="GG67" s="370">
        <f>GF67/BS67</f>
        <v>0</v>
      </c>
      <c r="GH67" s="294">
        <f>BU67-BT67</f>
        <v>-1.6000000000000458E-3</v>
      </c>
      <c r="GI67" s="370">
        <f>GH67/BT67</f>
        <v>-1.6000000000000458E-3</v>
      </c>
      <c r="GJ67" s="294">
        <f>BV67-BU67</f>
        <v>1.6000000000000458E-3</v>
      </c>
      <c r="GK67" s="370">
        <f>GJ67/BU67</f>
        <v>1.6025641025641485E-3</v>
      </c>
      <c r="GL67" s="294">
        <f>BW67-BV67</f>
        <v>0</v>
      </c>
      <c r="GM67" s="370">
        <f>GL67/BV67</f>
        <v>0</v>
      </c>
      <c r="GN67" s="294">
        <f>BZ67-BW67</f>
        <v>0</v>
      </c>
      <c r="GO67" s="370">
        <f>GN67/BW67</f>
        <v>0</v>
      </c>
      <c r="GP67" s="294">
        <f>CA67-BZ67</f>
        <v>0</v>
      </c>
      <c r="GQ67" s="370">
        <f>GP67/BZ67</f>
        <v>0</v>
      </c>
      <c r="GR67" s="294">
        <f>CB67-CA67</f>
        <v>0</v>
      </c>
      <c r="GS67" s="370">
        <f>GR67/CA67</f>
        <v>0</v>
      </c>
      <c r="GT67" s="294">
        <f>CC67-CB67</f>
        <v>0</v>
      </c>
      <c r="GU67" s="370">
        <f>GT67/CB67</f>
        <v>0</v>
      </c>
      <c r="GV67" s="294">
        <f>CD67-CC67</f>
        <v>0</v>
      </c>
      <c r="GW67" s="370">
        <f>GV67/CC67</f>
        <v>0</v>
      </c>
      <c r="GX67" s="294">
        <f>CE67-CD67</f>
        <v>0</v>
      </c>
      <c r="GY67" s="370">
        <f>GX67/CD67</f>
        <v>0</v>
      </c>
      <c r="GZ67" s="294">
        <f>CF67-CE67</f>
        <v>0</v>
      </c>
      <c r="HA67" s="370">
        <f>GZ67/CE67</f>
        <v>0</v>
      </c>
      <c r="HB67" s="294">
        <f>CG67-CF67</f>
        <v>0</v>
      </c>
      <c r="HC67" s="370">
        <f>HB67/CF67</f>
        <v>0</v>
      </c>
      <c r="HD67" s="294">
        <f>CH67-CG67</f>
        <v>0</v>
      </c>
      <c r="HE67" s="370">
        <f>HD67/CG67</f>
        <v>0</v>
      </c>
      <c r="HF67" s="294">
        <f>CI67-CH67</f>
        <v>0</v>
      </c>
      <c r="HG67" s="370">
        <f>HF67/CH67</f>
        <v>0</v>
      </c>
      <c r="HH67" s="294">
        <f>CJ67-CI67</f>
        <v>0</v>
      </c>
      <c r="HI67" s="370">
        <f>HH67/CI67</f>
        <v>0</v>
      </c>
      <c r="HJ67" s="294">
        <f>CK67-CJ67</f>
        <v>0</v>
      </c>
      <c r="HK67" s="370">
        <f>HJ67/CJ67</f>
        <v>0</v>
      </c>
      <c r="HL67" s="294">
        <f>CN67-CK67</f>
        <v>0</v>
      </c>
      <c r="HM67" s="370">
        <f>HL67/CK67</f>
        <v>0</v>
      </c>
      <c r="HN67" s="294">
        <f>CO67-CN67</f>
        <v>0</v>
      </c>
      <c r="HO67" s="370">
        <f>HN67/CN67</f>
        <v>0</v>
      </c>
      <c r="HP67" s="294">
        <f>CP67-CO67</f>
        <v>0</v>
      </c>
      <c r="HQ67" s="370">
        <f>HP67/CO67</f>
        <v>0</v>
      </c>
      <c r="HR67" s="294">
        <f>CQ67-CP67</f>
        <v>0</v>
      </c>
      <c r="HS67" s="370">
        <f>HR67/CP67</f>
        <v>0</v>
      </c>
      <c r="HT67" s="294">
        <f>CR67-CQ67</f>
        <v>0</v>
      </c>
      <c r="HU67" s="370">
        <f>HT67/CQ67</f>
        <v>0</v>
      </c>
      <c r="HV67" s="294">
        <f>CS67-CR67</f>
        <v>0</v>
      </c>
      <c r="HW67" s="370">
        <f>HV67/CR67</f>
        <v>0</v>
      </c>
      <c r="HX67" s="294">
        <f>CT67-CS67</f>
        <v>0</v>
      </c>
      <c r="HY67" s="370">
        <f>HX67/CS67</f>
        <v>0</v>
      </c>
      <c r="HZ67" s="294">
        <f>CU67-CT67</f>
        <v>0</v>
      </c>
      <c r="IA67" s="370">
        <f>HZ67/CT67</f>
        <v>0</v>
      </c>
      <c r="IB67" s="978">
        <f>CV67-CU67</f>
        <v>0</v>
      </c>
      <c r="IC67" s="370">
        <f>IB67/CU67</f>
        <v>0</v>
      </c>
      <c r="ID67" s="294">
        <f>CW67-CV67</f>
        <v>0</v>
      </c>
      <c r="IE67" s="370">
        <f>ID67/CV67</f>
        <v>0</v>
      </c>
      <c r="IF67" s="294">
        <f>CX67-CW67</f>
        <v>0</v>
      </c>
      <c r="IG67" s="370">
        <f>IF67/CW67</f>
        <v>0</v>
      </c>
      <c r="IH67" s="294">
        <f>CY67-CX67</f>
        <v>0</v>
      </c>
      <c r="II67" s="370">
        <f>IH67/CX67</f>
        <v>0</v>
      </c>
      <c r="IJ67" s="294">
        <f>DB67-CY67</f>
        <v>0</v>
      </c>
      <c r="IK67" s="370">
        <f>IJ67/CY67</f>
        <v>0</v>
      </c>
      <c r="IL67" s="294">
        <f>DC67-DB67</f>
        <v>-2.9000000000000137E-3</v>
      </c>
      <c r="IM67" s="370">
        <f>IL67/DB67</f>
        <v>-2.9000000000000137E-3</v>
      </c>
      <c r="IN67" s="294">
        <f>DD67-DC67</f>
        <v>2.9000000000000137E-3</v>
      </c>
      <c r="IO67" s="370">
        <f>IN67/DD67</f>
        <v>2.9000000000000137E-3</v>
      </c>
      <c r="IP67" s="294">
        <f>DE67-DD67</f>
        <v>-1.2999999999999678E-3</v>
      </c>
      <c r="IQ67" s="370">
        <f>IP67/DD67</f>
        <v>-1.2999999999999678E-3</v>
      </c>
      <c r="IR67" s="294">
        <f>DF67-DE67</f>
        <v>1.2999999999999678E-3</v>
      </c>
      <c r="IS67" s="370">
        <f>IR67/DO67</f>
        <v>1.3008673533077858E-3</v>
      </c>
      <c r="IT67" s="294">
        <f>DG67-DF67</f>
        <v>0</v>
      </c>
      <c r="IU67" s="370">
        <f>IT67/DF67</f>
        <v>0</v>
      </c>
      <c r="IV67" s="294">
        <f>DH67-DG67</f>
        <v>-1.0000000000287557E-6</v>
      </c>
      <c r="IW67" s="370">
        <f>IV67/DG67</f>
        <v>-1.0000000000287557E-6</v>
      </c>
      <c r="IX67" s="294">
        <f>DI67-DH67</f>
        <v>1.0000000000287557E-6</v>
      </c>
      <c r="IY67" s="370">
        <f>IX67/DH67</f>
        <v>1.0000010000297558E-6</v>
      </c>
      <c r="IZ67" s="294">
        <f>DJ67-DI67</f>
        <v>-3.8000000000000256E-3</v>
      </c>
      <c r="JA67" s="370">
        <f>IZ67/DI67</f>
        <v>-3.8000000000000256E-3</v>
      </c>
      <c r="JB67" s="294">
        <f>DK67-DJ67</f>
        <v>3.8000000000000256E-3</v>
      </c>
      <c r="JC67" s="370">
        <f>JB67/DJ67</f>
        <v>3.8144950813089997E-3</v>
      </c>
      <c r="JD67" s="294">
        <f>DL67-DK67</f>
        <v>0</v>
      </c>
      <c r="JE67" s="370">
        <f>JD67/DK67</f>
        <v>0</v>
      </c>
      <c r="JF67" s="294">
        <f>DM67-DL67</f>
        <v>0</v>
      </c>
      <c r="JG67" s="370">
        <f>JF67/DL67</f>
        <v>0</v>
      </c>
      <c r="JH67" s="294">
        <f>DP67-DM67</f>
        <v>0</v>
      </c>
      <c r="JI67" s="370">
        <f>JH67/DM67</f>
        <v>0</v>
      </c>
      <c r="JJ67" s="294">
        <f>DQ67-DP67</f>
        <v>0</v>
      </c>
      <c r="JK67" s="370">
        <f>JJ67/DP67</f>
        <v>0</v>
      </c>
      <c r="JL67" s="294">
        <f>DR67-DQ67</f>
        <v>-5.7000000000000051E-2</v>
      </c>
      <c r="JM67" s="370">
        <f>JL67/DQ67</f>
        <v>-5.7000000000000051E-2</v>
      </c>
      <c r="JN67" s="294">
        <f>DS67-DR67</f>
        <v>5.7000000000000051E-2</v>
      </c>
      <c r="JO67" s="370">
        <f>JN67/DR67</f>
        <v>6.0445387062566337E-2</v>
      </c>
      <c r="JP67" s="294">
        <f>DT67-DS67</f>
        <v>0</v>
      </c>
      <c r="JQ67" s="370">
        <f>JP67/DS67</f>
        <v>0</v>
      </c>
      <c r="JR67" s="294">
        <f>DU67-DT67</f>
        <v>0</v>
      </c>
      <c r="JS67" s="370">
        <f>JR67/DT67</f>
        <v>0</v>
      </c>
      <c r="JT67" s="294">
        <f>DV67-DU67</f>
        <v>0</v>
      </c>
      <c r="JU67" s="370">
        <f>JT67/DU67</f>
        <v>0</v>
      </c>
      <c r="JV67" s="294">
        <f>DW67-DV67</f>
        <v>0</v>
      </c>
      <c r="JW67" s="370">
        <f>JV67/DV67</f>
        <v>0</v>
      </c>
      <c r="JX67" s="294">
        <f>DX67-DW67</f>
        <v>0</v>
      </c>
      <c r="JY67" s="370">
        <f>JX67/DW67</f>
        <v>0</v>
      </c>
      <c r="JZ67" s="294">
        <f>DY67-DX67</f>
        <v>-7.0000000000003393E-4</v>
      </c>
      <c r="KA67" s="370">
        <f>JZ67/DX67</f>
        <v>-7.0000000000003393E-4</v>
      </c>
      <c r="KB67" s="294">
        <f>DZ67-DY67</f>
        <v>7.0000000000003393E-4</v>
      </c>
      <c r="KC67" s="370">
        <f>KB67/DY67</f>
        <v>7.0049034324030218E-4</v>
      </c>
      <c r="KD67" s="294">
        <f>EA67-DZ67</f>
        <v>-3.4999999999999476E-3</v>
      </c>
      <c r="KE67" s="370">
        <f>KD67/DZ67</f>
        <v>-3.4999999999999476E-3</v>
      </c>
      <c r="KF67" s="294">
        <f t="shared" ref="KF67:KF71" si="1772">ED67-EA67</f>
        <v>3.4999999999999476E-3</v>
      </c>
      <c r="KG67" s="375">
        <f t="shared" ref="KG67:KG71" si="1773">KF67/EA67</f>
        <v>3.5122930255895106E-3</v>
      </c>
      <c r="KH67" s="294">
        <f t="shared" ref="KH67:KH71" si="1774">EE67-ED67</f>
        <v>0</v>
      </c>
      <c r="KI67" s="370">
        <f t="shared" ref="KI67:KI71" si="1775">KH67/ED67</f>
        <v>0</v>
      </c>
      <c r="KJ67" s="1167">
        <f t="shared" ref="KJ67:KJ71" si="1776">EF67-EE67</f>
        <v>0</v>
      </c>
      <c r="KK67" s="370">
        <f>IF(ISERROR(KJ67/EE67),0,KJ67/EE67)</f>
        <v>0</v>
      </c>
      <c r="KL67" s="294">
        <f t="shared" ref="KL67:KL71" si="1777">EG67-EF67</f>
        <v>0</v>
      </c>
      <c r="KM67" s="370">
        <f>IF(ISERROR(KL67/EG67),0,KL67/EG67)</f>
        <v>0</v>
      </c>
      <c r="KN67" s="294">
        <f t="shared" ref="KN67:KN71" si="1778">EH67-EG67</f>
        <v>0</v>
      </c>
      <c r="KO67" s="370">
        <f>IF(ISERROR(KN67/EG67),0,KN67/EG67)</f>
        <v>0</v>
      </c>
      <c r="KP67" s="294">
        <f t="shared" ref="KP67:KP71" si="1779">EI67-EH67</f>
        <v>-1</v>
      </c>
      <c r="KQ67" s="370">
        <f>IF(ISERROR(KP67/EK67),0,KP67/EK67)</f>
        <v>0</v>
      </c>
      <c r="KR67" s="294">
        <f t="shared" ref="KR67:KR71" si="1780">EJ67-EI67</f>
        <v>0</v>
      </c>
      <c r="KS67" s="370">
        <f>IF(ISERROR(KR67/EM67),0,KR67/EM67)</f>
        <v>0</v>
      </c>
      <c r="KT67" s="294">
        <f t="shared" ref="KT67:KT71" si="1781">EK67-EJ67</f>
        <v>0</v>
      </c>
      <c r="KU67" s="370">
        <f>IF(ISERROR(KT67/EO67),0,KT67/EO67)</f>
        <v>0</v>
      </c>
      <c r="KV67" s="294">
        <f t="shared" ref="KV67:KV71" si="1782">EL67-EK67</f>
        <v>0</v>
      </c>
      <c r="KW67" s="370">
        <f>IF(ISERROR(KV67/EQ67),0,KV67/EQ67)</f>
        <v>0</v>
      </c>
      <c r="KX67" s="294">
        <f t="shared" ref="KX67:KX71" si="1783">EM67-EL67</f>
        <v>0</v>
      </c>
      <c r="KY67" s="370">
        <f>IF(ISERROR(KX67/ES67),0,KX67/ES67)</f>
        <v>0</v>
      </c>
      <c r="KZ67" s="294">
        <f t="shared" ref="KZ67:KZ71" si="1784">EN67-EM67</f>
        <v>0</v>
      </c>
      <c r="LA67" s="370">
        <f>IF(ISERROR(KZ67/EU67),0,KZ67/EU67)</f>
        <v>0</v>
      </c>
      <c r="LB67" s="294">
        <f t="shared" ref="LB67:LB71" si="1785">EO67-EN67</f>
        <v>0</v>
      </c>
      <c r="LC67" s="370">
        <f>IF(ISERROR(LB67/EW67),0,LB67/EW67)</f>
        <v>0</v>
      </c>
      <c r="LD67" s="574">
        <f>DT67</f>
        <v>1</v>
      </c>
      <c r="LE67" s="974">
        <f>EH67</f>
        <v>1</v>
      </c>
      <c r="LF67" s="591">
        <f>(LE67-LD67)*100</f>
        <v>0</v>
      </c>
      <c r="LG67" s="100">
        <f t="shared" ref="LG67:LG70" si="1786">IF(ISERROR((LF67/LD67)/100),0,(LF67/LD67)/100)</f>
        <v>0</v>
      </c>
      <c r="LH67" s="614"/>
      <c r="LI67" s="614"/>
      <c r="LJ67" s="614"/>
      <c r="LK67" s="32" t="str">
        <f>E67</f>
        <v>ERP Up Time</v>
      </c>
      <c r="LL67" s="244" t="e">
        <f>#REF!</f>
        <v>#REF!</v>
      </c>
      <c r="LM67" s="244" t="e">
        <f>#REF!</f>
        <v>#REF!</v>
      </c>
      <c r="LN67" s="244" t="e">
        <f>#REF!</f>
        <v>#REF!</v>
      </c>
      <c r="LO67" s="244" t="e">
        <f>#REF!</f>
        <v>#REF!</v>
      </c>
      <c r="LP67" s="244" t="e">
        <f>#REF!</f>
        <v>#REF!</v>
      </c>
      <c r="LQ67" s="244" t="e">
        <f>#REF!</f>
        <v>#REF!</v>
      </c>
      <c r="LR67" s="244" t="e">
        <f>#REF!</f>
        <v>#REF!</v>
      </c>
      <c r="LS67" s="244" t="e">
        <f>#REF!</f>
        <v>#REF!</v>
      </c>
      <c r="LT67" s="244" t="e">
        <f>#REF!</f>
        <v>#REF!</v>
      </c>
      <c r="LU67" s="244" t="e">
        <f>#REF!</f>
        <v>#REF!</v>
      </c>
      <c r="LV67" s="244" t="e">
        <f>#REF!</f>
        <v>#REF!</v>
      </c>
      <c r="LW67" s="245">
        <f t="shared" ref="LW67:MH71" si="1787">AJ67</f>
        <v>1</v>
      </c>
      <c r="LX67" s="245">
        <f t="shared" si="1787"/>
        <v>0.998</v>
      </c>
      <c r="LY67" s="245">
        <f t="shared" si="1787"/>
        <v>1</v>
      </c>
      <c r="LZ67" s="245">
        <f t="shared" si="1787"/>
        <v>1</v>
      </c>
      <c r="MA67" s="245">
        <f t="shared" si="1787"/>
        <v>1</v>
      </c>
      <c r="MB67" s="245">
        <f t="shared" si="1787"/>
        <v>1</v>
      </c>
      <c r="MC67" s="245">
        <f t="shared" si="1787"/>
        <v>1</v>
      </c>
      <c r="MD67" s="245">
        <f t="shared" si="1787"/>
        <v>1</v>
      </c>
      <c r="ME67" s="245">
        <f t="shared" si="1787"/>
        <v>1</v>
      </c>
      <c r="MF67" s="245">
        <f t="shared" si="1787"/>
        <v>1</v>
      </c>
      <c r="MG67" s="245">
        <f t="shared" si="1787"/>
        <v>1</v>
      </c>
      <c r="MH67" s="245">
        <f t="shared" si="1787"/>
        <v>1</v>
      </c>
      <c r="MI67" s="245">
        <f t="shared" ref="MI67:MT71" si="1788">AX67</f>
        <v>1</v>
      </c>
      <c r="MJ67" s="245">
        <f t="shared" si="1788"/>
        <v>0.99739999999999995</v>
      </c>
      <c r="MK67" s="245">
        <f t="shared" si="1788"/>
        <v>1</v>
      </c>
      <c r="ML67" s="245">
        <f t="shared" si="1788"/>
        <v>1</v>
      </c>
      <c r="MM67" s="245">
        <f t="shared" si="1788"/>
        <v>1</v>
      </c>
      <c r="MN67" s="245">
        <f t="shared" si="1788"/>
        <v>1</v>
      </c>
      <c r="MO67" s="245">
        <f t="shared" si="1788"/>
        <v>1</v>
      </c>
      <c r="MP67" s="245">
        <f t="shared" si="1788"/>
        <v>1</v>
      </c>
      <c r="MQ67" s="245">
        <f t="shared" si="1788"/>
        <v>1</v>
      </c>
      <c r="MR67" s="245">
        <f t="shared" si="1788"/>
        <v>1</v>
      </c>
      <c r="MS67" s="245">
        <f t="shared" si="1788"/>
        <v>1</v>
      </c>
      <c r="MT67" s="245">
        <f t="shared" si="1788"/>
        <v>1</v>
      </c>
      <c r="MU67" s="701">
        <f t="shared" ref="MU67:NF71" si="1789">BL67</f>
        <v>1</v>
      </c>
      <c r="MV67" s="701">
        <f t="shared" si="1789"/>
        <v>1</v>
      </c>
      <c r="MW67" s="701">
        <f t="shared" si="1789"/>
        <v>0.99329999999999996</v>
      </c>
      <c r="MX67" s="701">
        <f t="shared" si="1789"/>
        <v>1</v>
      </c>
      <c r="MY67" s="701">
        <f t="shared" si="1789"/>
        <v>1</v>
      </c>
      <c r="MZ67" s="701">
        <f t="shared" si="1789"/>
        <v>1</v>
      </c>
      <c r="NA67" s="701">
        <f t="shared" si="1789"/>
        <v>1</v>
      </c>
      <c r="NB67" s="701">
        <f t="shared" si="1789"/>
        <v>1</v>
      </c>
      <c r="NC67" s="701">
        <f t="shared" si="1789"/>
        <v>1</v>
      </c>
      <c r="ND67" s="701">
        <f t="shared" si="1789"/>
        <v>0.99839999999999995</v>
      </c>
      <c r="NE67" s="701">
        <f t="shared" si="1789"/>
        <v>1</v>
      </c>
      <c r="NF67" s="701">
        <f t="shared" si="1789"/>
        <v>1</v>
      </c>
      <c r="NG67" s="804">
        <f t="shared" ref="NG67:NR71" si="1790">BZ67</f>
        <v>1</v>
      </c>
      <c r="NH67" s="804">
        <f t="shared" si="1790"/>
        <v>1</v>
      </c>
      <c r="NI67" s="804">
        <f t="shared" si="1790"/>
        <v>1</v>
      </c>
      <c r="NJ67" s="804">
        <f t="shared" si="1790"/>
        <v>1</v>
      </c>
      <c r="NK67" s="804">
        <f t="shared" si="1790"/>
        <v>1</v>
      </c>
      <c r="NL67" s="804">
        <f t="shared" si="1790"/>
        <v>1</v>
      </c>
      <c r="NM67" s="804">
        <f t="shared" si="1790"/>
        <v>1</v>
      </c>
      <c r="NN67" s="804">
        <f t="shared" si="1790"/>
        <v>1</v>
      </c>
      <c r="NO67" s="804">
        <f t="shared" si="1790"/>
        <v>1</v>
      </c>
      <c r="NP67" s="804">
        <f t="shared" si="1790"/>
        <v>1</v>
      </c>
      <c r="NQ67" s="804">
        <f t="shared" si="1790"/>
        <v>1</v>
      </c>
      <c r="NR67" s="804">
        <f t="shared" si="1790"/>
        <v>1</v>
      </c>
      <c r="NS67" s="857">
        <f t="shared" ref="NS67:OD71" si="1791">CN67</f>
        <v>1</v>
      </c>
      <c r="NT67" s="857">
        <f t="shared" si="1791"/>
        <v>1</v>
      </c>
      <c r="NU67" s="857">
        <f t="shared" si="1791"/>
        <v>1</v>
      </c>
      <c r="NV67" s="857">
        <f t="shared" si="1791"/>
        <v>1</v>
      </c>
      <c r="NW67" s="857">
        <f t="shared" si="1791"/>
        <v>1</v>
      </c>
      <c r="NX67" s="857">
        <f t="shared" si="1791"/>
        <v>1</v>
      </c>
      <c r="NY67" s="857">
        <f t="shared" si="1791"/>
        <v>1</v>
      </c>
      <c r="NZ67" s="857">
        <f t="shared" si="1791"/>
        <v>1</v>
      </c>
      <c r="OA67" s="857">
        <f t="shared" si="1791"/>
        <v>1</v>
      </c>
      <c r="OB67" s="857">
        <f t="shared" si="1791"/>
        <v>1</v>
      </c>
      <c r="OC67" s="857">
        <f t="shared" si="1791"/>
        <v>1</v>
      </c>
      <c r="OD67" s="857">
        <f t="shared" si="1791"/>
        <v>1</v>
      </c>
      <c r="OE67" s="1044">
        <f t="shared" ref="OE67:OP71" si="1792">DB67</f>
        <v>1</v>
      </c>
      <c r="OF67" s="1044">
        <f t="shared" si="1792"/>
        <v>0.99709999999999999</v>
      </c>
      <c r="OG67" s="1044">
        <f t="shared" si="1792"/>
        <v>1</v>
      </c>
      <c r="OH67" s="1044">
        <f t="shared" si="1792"/>
        <v>0.99870000000000003</v>
      </c>
      <c r="OI67" s="1044">
        <f t="shared" si="1792"/>
        <v>1</v>
      </c>
      <c r="OJ67" s="1044">
        <f t="shared" si="1792"/>
        <v>1</v>
      </c>
      <c r="OK67" s="1044">
        <f t="shared" si="1792"/>
        <v>0.99999899999999997</v>
      </c>
      <c r="OL67" s="1044">
        <f t="shared" si="1792"/>
        <v>1</v>
      </c>
      <c r="OM67" s="1044">
        <f t="shared" si="1792"/>
        <v>0.99619999999999997</v>
      </c>
      <c r="ON67" s="1044">
        <f t="shared" si="1792"/>
        <v>1</v>
      </c>
      <c r="OO67" s="1044">
        <f t="shared" si="1792"/>
        <v>1</v>
      </c>
      <c r="OP67" s="1044">
        <f t="shared" si="1792"/>
        <v>1</v>
      </c>
      <c r="OQ67" s="1066">
        <f t="shared" ref="OQ67:OZ71" si="1793">DP67</f>
        <v>1</v>
      </c>
      <c r="OR67" s="1066">
        <f t="shared" si="1793"/>
        <v>1</v>
      </c>
      <c r="OS67" s="1066">
        <f t="shared" si="1793"/>
        <v>0.94299999999999995</v>
      </c>
      <c r="OT67" s="1066">
        <f t="shared" si="1793"/>
        <v>1</v>
      </c>
      <c r="OU67" s="1066">
        <f t="shared" si="1793"/>
        <v>1</v>
      </c>
      <c r="OV67" s="1066">
        <f t="shared" si="1793"/>
        <v>1</v>
      </c>
      <c r="OW67" s="1066">
        <f t="shared" si="1793"/>
        <v>1</v>
      </c>
      <c r="OX67" s="1066">
        <f t="shared" si="1793"/>
        <v>1</v>
      </c>
      <c r="OY67" s="1066">
        <f t="shared" si="1793"/>
        <v>1</v>
      </c>
      <c r="OZ67" s="1066">
        <f t="shared" si="1793"/>
        <v>0.99929999999999997</v>
      </c>
      <c r="PA67" s="1066">
        <f t="shared" ref="PA67:PB71" si="1794">DZ67</f>
        <v>1</v>
      </c>
      <c r="PB67" s="1066">
        <f t="shared" si="1794"/>
        <v>0.99650000000000005</v>
      </c>
      <c r="PC67" s="1124">
        <f>ED67</f>
        <v>1</v>
      </c>
      <c r="PD67" s="1124">
        <f t="shared" ref="PD67:PN71" si="1795">EE67</f>
        <v>1</v>
      </c>
      <c r="PE67" s="1124">
        <f t="shared" si="1795"/>
        <v>1</v>
      </c>
      <c r="PF67" s="1124">
        <f t="shared" si="1795"/>
        <v>1</v>
      </c>
      <c r="PG67" s="1124">
        <f t="shared" si="1795"/>
        <v>1</v>
      </c>
      <c r="PH67" s="1124">
        <f t="shared" si="1795"/>
        <v>0</v>
      </c>
      <c r="PI67" s="1124">
        <f t="shared" si="1795"/>
        <v>0</v>
      </c>
      <c r="PJ67" s="1124">
        <f t="shared" si="1795"/>
        <v>0</v>
      </c>
      <c r="PK67" s="1124">
        <f t="shared" si="1795"/>
        <v>0</v>
      </c>
      <c r="PL67" s="1124">
        <f t="shared" si="1795"/>
        <v>0</v>
      </c>
      <c r="PM67" s="1124">
        <f t="shared" si="1795"/>
        <v>0</v>
      </c>
      <c r="PN67" s="1124">
        <f t="shared" si="1795"/>
        <v>0</v>
      </c>
    </row>
    <row r="68" spans="1:430" s="163" customFormat="1" x14ac:dyDescent="0.25">
      <c r="A68" s="683"/>
      <c r="B68" s="69">
        <v>9.1999999999999993</v>
      </c>
      <c r="C68" s="159"/>
      <c r="D68" s="159"/>
      <c r="E68" s="1187" t="s">
        <v>69</v>
      </c>
      <c r="F68" s="1187"/>
      <c r="G68" s="1188"/>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5">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c r="EJ68" s="575"/>
      <c r="EK68" s="161"/>
      <c r="EL68" s="575"/>
      <c r="EM68" s="161"/>
      <c r="EN68" s="575"/>
      <c r="EO68" s="161"/>
      <c r="EP68" s="162" t="s">
        <v>29</v>
      </c>
      <c r="EQ68" s="148">
        <f>SUM(ED68:EO68)/$EP$4</f>
        <v>0</v>
      </c>
      <c r="ER68" s="606">
        <f>AX68-AU68</f>
        <v>0</v>
      </c>
      <c r="ES68" s="664">
        <v>0</v>
      </c>
      <c r="ET68" s="606">
        <f>AY68-AX68</f>
        <v>2.5999999999999999E-3</v>
      </c>
      <c r="EU68" s="668">
        <v>0</v>
      </c>
      <c r="EV68" s="606">
        <f>AZ68-AY68</f>
        <v>-2.5999999999999999E-3</v>
      </c>
      <c r="EW68" s="594">
        <f>EV68/AY68</f>
        <v>-1</v>
      </c>
      <c r="EX68" s="606">
        <f>BA68-AZ68</f>
        <v>0</v>
      </c>
      <c r="EY68" s="376">
        <v>0</v>
      </c>
      <c r="EZ68" s="606">
        <f>BB68-BA68</f>
        <v>0</v>
      </c>
      <c r="FA68" s="664">
        <v>0</v>
      </c>
      <c r="FB68" s="606">
        <f>BC68-BB68</f>
        <v>0</v>
      </c>
      <c r="FC68" s="664">
        <v>0</v>
      </c>
      <c r="FD68" s="606">
        <f>BD68-BC68</f>
        <v>0</v>
      </c>
      <c r="FE68" s="664">
        <v>0</v>
      </c>
      <c r="FF68" s="606">
        <f>BE68-BD68</f>
        <v>0</v>
      </c>
      <c r="FG68" s="664">
        <v>0</v>
      </c>
      <c r="FH68" s="606">
        <f>BF68-BE68</f>
        <v>0</v>
      </c>
      <c r="FI68" s="664">
        <v>0</v>
      </c>
      <c r="FJ68" s="606">
        <f>BG68-BF68</f>
        <v>0</v>
      </c>
      <c r="FK68" s="108">
        <v>0</v>
      </c>
      <c r="FL68" s="606">
        <f>BH68-BG68</f>
        <v>0</v>
      </c>
      <c r="FM68" s="594">
        <v>0</v>
      </c>
      <c r="FN68" s="606">
        <f>BI68-BH68</f>
        <v>0</v>
      </c>
      <c r="FO68" s="594">
        <v>0</v>
      </c>
      <c r="FP68" s="606">
        <f>BL68-BI68</f>
        <v>0</v>
      </c>
      <c r="FQ68" s="594">
        <v>0</v>
      </c>
      <c r="FR68" s="304">
        <f>BM68-BL68</f>
        <v>0</v>
      </c>
      <c r="FS68" s="664">
        <v>0</v>
      </c>
      <c r="FT68" s="304">
        <f>BN68-BM68</f>
        <v>6.7000000000000002E-3</v>
      </c>
      <c r="FU68" s="664">
        <v>0</v>
      </c>
      <c r="FV68" s="304">
        <f>BO68-BN68</f>
        <v>-6.7000000000000002E-3</v>
      </c>
      <c r="FW68" s="376">
        <f>FV68/BN68</f>
        <v>-1</v>
      </c>
      <c r="FX68" s="304">
        <f>BP68-BO68</f>
        <v>0</v>
      </c>
      <c r="FY68" s="594">
        <v>0</v>
      </c>
      <c r="FZ68" s="304">
        <f>BQ68-BP68</f>
        <v>0</v>
      </c>
      <c r="GA68" s="376">
        <v>0</v>
      </c>
      <c r="GB68" s="780">
        <f>BR68-BQ68</f>
        <v>0</v>
      </c>
      <c r="GC68" s="594">
        <v>0</v>
      </c>
      <c r="GD68" s="304">
        <f>BS68-BR68</f>
        <v>0</v>
      </c>
      <c r="GE68" s="376">
        <v>0</v>
      </c>
      <c r="GF68" s="304">
        <f>BT68-BS68</f>
        <v>0</v>
      </c>
      <c r="GG68" s="376">
        <v>0</v>
      </c>
      <c r="GH68" s="304">
        <f>BU68-BT68</f>
        <v>1.6000000000000001E-3</v>
      </c>
      <c r="GI68" s="376">
        <v>1</v>
      </c>
      <c r="GJ68" s="304">
        <f>BV68-BU68</f>
        <v>-1.6000000000000001E-3</v>
      </c>
      <c r="GK68" s="370">
        <f>GJ68/BU68</f>
        <v>-1</v>
      </c>
      <c r="GL68" s="304">
        <f>BW68-BV68</f>
        <v>0</v>
      </c>
      <c r="GM68" s="376">
        <v>0</v>
      </c>
      <c r="GN68" s="304">
        <f>BZ68-BW68</f>
        <v>0</v>
      </c>
      <c r="GO68" s="372">
        <v>0</v>
      </c>
      <c r="GP68" s="304">
        <f>CA68-BZ68</f>
        <v>0</v>
      </c>
      <c r="GQ68" s="376">
        <v>0</v>
      </c>
      <c r="GR68" s="304">
        <f>CB68-CA68</f>
        <v>0</v>
      </c>
      <c r="GS68" s="376">
        <v>0</v>
      </c>
      <c r="GT68" s="304">
        <f>CC68-CB68</f>
        <v>0</v>
      </c>
      <c r="GU68" s="376">
        <v>0</v>
      </c>
      <c r="GV68" s="304">
        <f>CD68-CC68</f>
        <v>0</v>
      </c>
      <c r="GW68" s="376">
        <v>0</v>
      </c>
      <c r="GX68" s="304">
        <f>CE68-CD68</f>
        <v>0</v>
      </c>
      <c r="GY68" s="376">
        <v>0</v>
      </c>
      <c r="GZ68" s="304">
        <f>CF68-CE68</f>
        <v>0</v>
      </c>
      <c r="HA68" s="376">
        <v>0</v>
      </c>
      <c r="HB68" s="304">
        <f>CG68-CF68</f>
        <v>0</v>
      </c>
      <c r="HC68" s="376">
        <v>0</v>
      </c>
      <c r="HD68" s="304">
        <f>CH68-CG68</f>
        <v>0</v>
      </c>
      <c r="HE68" s="376">
        <v>0</v>
      </c>
      <c r="HF68" s="304">
        <f>CI68-CH68</f>
        <v>0</v>
      </c>
      <c r="HG68" s="376">
        <v>0</v>
      </c>
      <c r="HH68" s="304">
        <f>CJ68-CI68</f>
        <v>0</v>
      </c>
      <c r="HI68" s="376">
        <v>0</v>
      </c>
      <c r="HJ68" s="304">
        <f>CK68-CJ68</f>
        <v>0</v>
      </c>
      <c r="HK68" s="376">
        <v>0</v>
      </c>
      <c r="HL68" s="304">
        <f>CN68-CK68</f>
        <v>0</v>
      </c>
      <c r="HM68" s="376">
        <v>0</v>
      </c>
      <c r="HN68" s="304">
        <f>CO68-CN68</f>
        <v>0</v>
      </c>
      <c r="HO68" s="376">
        <v>0</v>
      </c>
      <c r="HP68" s="304">
        <f>CP68-CO68</f>
        <v>0</v>
      </c>
      <c r="HQ68" s="376">
        <v>0</v>
      </c>
      <c r="HR68" s="304">
        <f>CQ68-CP68</f>
        <v>0</v>
      </c>
      <c r="HS68" s="376">
        <v>0</v>
      </c>
      <c r="HT68" s="304">
        <f>CR68-CQ68</f>
        <v>0</v>
      </c>
      <c r="HU68" s="376">
        <v>0</v>
      </c>
      <c r="HV68" s="304">
        <f>CS68-CR68</f>
        <v>0</v>
      </c>
      <c r="HW68" s="376">
        <v>0</v>
      </c>
      <c r="HX68" s="304">
        <f>CT68-CS68</f>
        <v>0</v>
      </c>
      <c r="HY68" s="376">
        <v>0</v>
      </c>
      <c r="HZ68" s="304">
        <f>CU68-CT68</f>
        <v>0</v>
      </c>
      <c r="IA68" s="372">
        <v>0</v>
      </c>
      <c r="IB68" s="979">
        <f>CV68-CU68</f>
        <v>0</v>
      </c>
      <c r="IC68" s="376">
        <v>0</v>
      </c>
      <c r="ID68" s="304">
        <f>CW68-CV68</f>
        <v>0</v>
      </c>
      <c r="IE68" s="376">
        <v>0</v>
      </c>
      <c r="IF68" s="304">
        <f>CX68-CW68</f>
        <v>0</v>
      </c>
      <c r="IG68" s="376">
        <v>0</v>
      </c>
      <c r="IH68" s="304">
        <f>CY68-CX68</f>
        <v>0</v>
      </c>
      <c r="II68" s="376">
        <v>0</v>
      </c>
      <c r="IJ68" s="304">
        <f>DB68-CY68</f>
        <v>0</v>
      </c>
      <c r="IK68" s="376">
        <v>0</v>
      </c>
      <c r="IL68" s="304">
        <f>DC68-DB68</f>
        <v>2.8999999999999998E-3</v>
      </c>
      <c r="IM68" s="594">
        <v>1</v>
      </c>
      <c r="IN68" s="304">
        <f>DD68-DC68</f>
        <v>-2.8999999999999998E-3</v>
      </c>
      <c r="IO68" s="376">
        <v>0</v>
      </c>
      <c r="IP68" s="304">
        <f>DE68-DD68</f>
        <v>1.2999999999999999E-3</v>
      </c>
      <c r="IQ68" s="376">
        <v>0</v>
      </c>
      <c r="IR68" s="304">
        <f>DF68-DE68</f>
        <v>-1.2999999999999999E-3</v>
      </c>
      <c r="IS68" s="376">
        <f>IR68/DO68</f>
        <v>-1.9475655430711609</v>
      </c>
      <c r="IT68" s="304">
        <f>DG68-DF68</f>
        <v>0</v>
      </c>
      <c r="IU68" s="376">
        <v>0</v>
      </c>
      <c r="IV68" s="304">
        <f>DH68-DG68</f>
        <v>1.0000000000000001E-5</v>
      </c>
      <c r="IW68" s="376">
        <v>0</v>
      </c>
      <c r="IX68" s="304">
        <f>DI68-DH68</f>
        <v>-1.0000000000000001E-5</v>
      </c>
      <c r="IY68" s="372">
        <f>IX68/DH68</f>
        <v>-1</v>
      </c>
      <c r="IZ68" s="304">
        <f>DJ68-DI68</f>
        <v>3.8E-3</v>
      </c>
      <c r="JA68" s="376">
        <v>0</v>
      </c>
      <c r="JB68" s="304">
        <f>DK68-DJ68</f>
        <v>-3.8E-3</v>
      </c>
      <c r="JC68" s="376">
        <f>JB68/DJ68</f>
        <v>-1</v>
      </c>
      <c r="JD68" s="304">
        <f>DL68-DK68</f>
        <v>0</v>
      </c>
      <c r="JE68" s="376">
        <v>0</v>
      </c>
      <c r="JF68" s="304">
        <f>DM68-DL68</f>
        <v>0</v>
      </c>
      <c r="JG68" s="376">
        <v>0</v>
      </c>
      <c r="JH68" s="304">
        <f>DP68-DM68</f>
        <v>0</v>
      </c>
      <c r="JI68" s="376">
        <v>0</v>
      </c>
      <c r="JJ68" s="304">
        <f>DQ68-DP68</f>
        <v>0</v>
      </c>
      <c r="JK68" s="376">
        <v>0</v>
      </c>
      <c r="JL68" s="304">
        <f>DR68-DQ68</f>
        <v>5.7000000000000002E-2</v>
      </c>
      <c r="JM68" s="376">
        <v>0</v>
      </c>
      <c r="JN68" s="304">
        <f>DS68-DR68</f>
        <v>-5.7000000000000002E-2</v>
      </c>
      <c r="JO68" s="376">
        <f>JN68/DR68</f>
        <v>-1</v>
      </c>
      <c r="JP68" s="304">
        <f>DT68-DS68</f>
        <v>0</v>
      </c>
      <c r="JQ68" s="376">
        <v>0</v>
      </c>
      <c r="JR68" s="304">
        <f>DU68-DT68</f>
        <v>0</v>
      </c>
      <c r="JS68" s="376">
        <v>0</v>
      </c>
      <c r="JT68" s="304">
        <f>DV68-DU68</f>
        <v>0</v>
      </c>
      <c r="JU68" s="376">
        <v>0</v>
      </c>
      <c r="JV68" s="304">
        <f>DW68-DV68</f>
        <v>0</v>
      </c>
      <c r="JW68" s="376">
        <v>0</v>
      </c>
      <c r="JX68" s="304">
        <f>DX68-DW68</f>
        <v>0</v>
      </c>
      <c r="JY68" s="376">
        <v>0</v>
      </c>
      <c r="JZ68" s="304">
        <f>DY68-DX68</f>
        <v>6.9999999999999999E-4</v>
      </c>
      <c r="KA68" s="376">
        <v>0</v>
      </c>
      <c r="KB68" s="304">
        <f>DZ68-DY68</f>
        <v>-6.9999999999999999E-4</v>
      </c>
      <c r="KC68" s="376">
        <f>KB68/DY68</f>
        <v>-1</v>
      </c>
      <c r="KD68" s="304">
        <f>EA68-DZ68</f>
        <v>3.5000000000000001E-3</v>
      </c>
      <c r="KE68" s="376">
        <v>0</v>
      </c>
      <c r="KF68" s="304">
        <f t="shared" si="1772"/>
        <v>-3.5000000000000001E-3</v>
      </c>
      <c r="KG68" s="1116">
        <f t="shared" si="1773"/>
        <v>-1</v>
      </c>
      <c r="KH68" s="304">
        <f t="shared" si="1774"/>
        <v>0</v>
      </c>
      <c r="KI68" s="376">
        <v>0</v>
      </c>
      <c r="KJ68" s="1168">
        <f t="shared" si="1776"/>
        <v>0</v>
      </c>
      <c r="KK68" s="372">
        <f t="shared" ref="KK68:LC70" si="1796">IF(ISERROR(KJ68/EE68),0,KJ68/EE68)</f>
        <v>0</v>
      </c>
      <c r="KL68" s="304">
        <f t="shared" si="1777"/>
        <v>0</v>
      </c>
      <c r="KM68" s="372">
        <f t="shared" si="1796"/>
        <v>0</v>
      </c>
      <c r="KN68" s="304">
        <f t="shared" si="1778"/>
        <v>0</v>
      </c>
      <c r="KO68" s="372">
        <f>IF(ISERROR(KN68/EG68),0,KN68/EG68)</f>
        <v>0</v>
      </c>
      <c r="KP68" s="304">
        <f t="shared" si="1779"/>
        <v>0</v>
      </c>
      <c r="KQ68" s="372">
        <f t="shared" si="1796"/>
        <v>0</v>
      </c>
      <c r="KR68" s="304">
        <f t="shared" si="1780"/>
        <v>0</v>
      </c>
      <c r="KS68" s="372">
        <f t="shared" si="1796"/>
        <v>0</v>
      </c>
      <c r="KT68" s="304">
        <f t="shared" si="1781"/>
        <v>0</v>
      </c>
      <c r="KU68" s="372">
        <f t="shared" si="1796"/>
        <v>0</v>
      </c>
      <c r="KV68" s="304">
        <f t="shared" si="1782"/>
        <v>0</v>
      </c>
      <c r="KW68" s="372">
        <f t="shared" si="1796"/>
        <v>0</v>
      </c>
      <c r="KX68" s="304">
        <f t="shared" si="1783"/>
        <v>0</v>
      </c>
      <c r="KY68" s="372">
        <f t="shared" si="1796"/>
        <v>0</v>
      </c>
      <c r="KZ68" s="304">
        <f t="shared" si="1784"/>
        <v>0</v>
      </c>
      <c r="LA68" s="372">
        <f t="shared" si="1796"/>
        <v>0</v>
      </c>
      <c r="LB68" s="304">
        <f t="shared" si="1785"/>
        <v>0</v>
      </c>
      <c r="LC68" s="372">
        <f t="shared" si="1796"/>
        <v>0</v>
      </c>
      <c r="LD68" s="575">
        <f>DT68</f>
        <v>0</v>
      </c>
      <c r="LE68" s="975">
        <f>EH68</f>
        <v>0</v>
      </c>
      <c r="LF68" s="601">
        <f>(LE68-LD68)*100</f>
        <v>0</v>
      </c>
      <c r="LG68" s="108">
        <f t="shared" si="1786"/>
        <v>0</v>
      </c>
      <c r="LH68" s="618"/>
      <c r="LI68" s="618"/>
      <c r="LJ68" s="618"/>
      <c r="LK68" s="163" t="str">
        <f>E68</f>
        <v>ERP Down Time</v>
      </c>
      <c r="LL68" s="270" t="e">
        <f>#REF!</f>
        <v>#REF!</v>
      </c>
      <c r="LM68" s="270" t="e">
        <f>#REF!</f>
        <v>#REF!</v>
      </c>
      <c r="LN68" s="270" t="e">
        <f>#REF!</f>
        <v>#REF!</v>
      </c>
      <c r="LO68" s="270" t="e">
        <f>#REF!</f>
        <v>#REF!</v>
      </c>
      <c r="LP68" s="270" t="e">
        <f>#REF!</f>
        <v>#REF!</v>
      </c>
      <c r="LQ68" s="270" t="e">
        <f>#REF!</f>
        <v>#REF!</v>
      </c>
      <c r="LR68" s="270" t="e">
        <f>#REF!</f>
        <v>#REF!</v>
      </c>
      <c r="LS68" s="270" t="e">
        <f>#REF!</f>
        <v>#REF!</v>
      </c>
      <c r="LT68" s="270" t="e">
        <f>#REF!</f>
        <v>#REF!</v>
      </c>
      <c r="LU68" s="270" t="e">
        <f>#REF!</f>
        <v>#REF!</v>
      </c>
      <c r="LV68" s="270" t="e">
        <f>#REF!</f>
        <v>#REF!</v>
      </c>
      <c r="LW68" s="271">
        <f t="shared" si="1787"/>
        <v>0</v>
      </c>
      <c r="LX68" s="271">
        <f t="shared" si="1787"/>
        <v>2E-3</v>
      </c>
      <c r="LY68" s="271">
        <f t="shared" si="1787"/>
        <v>0</v>
      </c>
      <c r="LZ68" s="271">
        <f t="shared" si="1787"/>
        <v>0</v>
      </c>
      <c r="MA68" s="271">
        <f t="shared" si="1787"/>
        <v>0</v>
      </c>
      <c r="MB68" s="271">
        <f t="shared" si="1787"/>
        <v>0</v>
      </c>
      <c r="MC68" s="271">
        <f t="shared" si="1787"/>
        <v>0</v>
      </c>
      <c r="MD68" s="271">
        <f t="shared" si="1787"/>
        <v>0</v>
      </c>
      <c r="ME68" s="271">
        <f t="shared" si="1787"/>
        <v>0</v>
      </c>
      <c r="MF68" s="271">
        <f t="shared" si="1787"/>
        <v>0</v>
      </c>
      <c r="MG68" s="271">
        <f t="shared" si="1787"/>
        <v>0</v>
      </c>
      <c r="MH68" s="271">
        <f t="shared" si="1787"/>
        <v>0</v>
      </c>
      <c r="MI68" s="271">
        <f t="shared" si="1788"/>
        <v>0</v>
      </c>
      <c r="MJ68" s="271">
        <f t="shared" si="1788"/>
        <v>2.5999999999999999E-3</v>
      </c>
      <c r="MK68" s="271">
        <f t="shared" si="1788"/>
        <v>0</v>
      </c>
      <c r="ML68" s="271">
        <f t="shared" si="1788"/>
        <v>0</v>
      </c>
      <c r="MM68" s="271">
        <f t="shared" si="1788"/>
        <v>0</v>
      </c>
      <c r="MN68" s="271">
        <f t="shared" si="1788"/>
        <v>0</v>
      </c>
      <c r="MO68" s="271">
        <f t="shared" si="1788"/>
        <v>0</v>
      </c>
      <c r="MP68" s="271">
        <f t="shared" si="1788"/>
        <v>0</v>
      </c>
      <c r="MQ68" s="271">
        <f t="shared" si="1788"/>
        <v>0</v>
      </c>
      <c r="MR68" s="271">
        <f t="shared" si="1788"/>
        <v>0</v>
      </c>
      <c r="MS68" s="271">
        <f t="shared" si="1788"/>
        <v>0</v>
      </c>
      <c r="MT68" s="271">
        <f t="shared" si="1788"/>
        <v>0</v>
      </c>
      <c r="MU68" s="714">
        <f t="shared" si="1789"/>
        <v>0</v>
      </c>
      <c r="MV68" s="714">
        <f t="shared" si="1789"/>
        <v>0</v>
      </c>
      <c r="MW68" s="714">
        <f t="shared" si="1789"/>
        <v>6.7000000000000002E-3</v>
      </c>
      <c r="MX68" s="714">
        <f t="shared" si="1789"/>
        <v>0</v>
      </c>
      <c r="MY68" s="714">
        <f t="shared" si="1789"/>
        <v>0</v>
      </c>
      <c r="MZ68" s="714">
        <f t="shared" si="1789"/>
        <v>0</v>
      </c>
      <c r="NA68" s="714">
        <f t="shared" si="1789"/>
        <v>0</v>
      </c>
      <c r="NB68" s="714">
        <f t="shared" si="1789"/>
        <v>0</v>
      </c>
      <c r="NC68" s="714">
        <f t="shared" si="1789"/>
        <v>0</v>
      </c>
      <c r="ND68" s="714">
        <f t="shared" si="1789"/>
        <v>1.6000000000000001E-3</v>
      </c>
      <c r="NE68" s="714">
        <f t="shared" si="1789"/>
        <v>0</v>
      </c>
      <c r="NF68" s="714">
        <f t="shared" si="1789"/>
        <v>0</v>
      </c>
      <c r="NG68" s="817">
        <f t="shared" si="1790"/>
        <v>0</v>
      </c>
      <c r="NH68" s="817">
        <f t="shared" si="1790"/>
        <v>0</v>
      </c>
      <c r="NI68" s="817">
        <f t="shared" si="1790"/>
        <v>0</v>
      </c>
      <c r="NJ68" s="817">
        <f t="shared" si="1790"/>
        <v>0</v>
      </c>
      <c r="NK68" s="817">
        <f t="shared" si="1790"/>
        <v>0</v>
      </c>
      <c r="NL68" s="817">
        <f t="shared" si="1790"/>
        <v>0</v>
      </c>
      <c r="NM68" s="817">
        <f t="shared" si="1790"/>
        <v>0</v>
      </c>
      <c r="NN68" s="817">
        <f t="shared" si="1790"/>
        <v>0</v>
      </c>
      <c r="NO68" s="817">
        <f t="shared" si="1790"/>
        <v>0</v>
      </c>
      <c r="NP68" s="817">
        <f t="shared" si="1790"/>
        <v>0</v>
      </c>
      <c r="NQ68" s="817">
        <f t="shared" si="1790"/>
        <v>0</v>
      </c>
      <c r="NR68" s="817">
        <f t="shared" si="1790"/>
        <v>0</v>
      </c>
      <c r="NS68" s="870">
        <f t="shared" si="1791"/>
        <v>0</v>
      </c>
      <c r="NT68" s="870">
        <f t="shared" si="1791"/>
        <v>0</v>
      </c>
      <c r="NU68" s="870">
        <f t="shared" si="1791"/>
        <v>0</v>
      </c>
      <c r="NV68" s="870">
        <f t="shared" si="1791"/>
        <v>0</v>
      </c>
      <c r="NW68" s="870">
        <f t="shared" si="1791"/>
        <v>0</v>
      </c>
      <c r="NX68" s="870">
        <f t="shared" si="1791"/>
        <v>0</v>
      </c>
      <c r="NY68" s="870">
        <f t="shared" si="1791"/>
        <v>0</v>
      </c>
      <c r="NZ68" s="870">
        <f t="shared" si="1791"/>
        <v>0</v>
      </c>
      <c r="OA68" s="870">
        <f t="shared" si="1791"/>
        <v>0</v>
      </c>
      <c r="OB68" s="870">
        <f t="shared" si="1791"/>
        <v>0</v>
      </c>
      <c r="OC68" s="870">
        <f t="shared" si="1791"/>
        <v>0</v>
      </c>
      <c r="OD68" s="870">
        <f t="shared" si="1791"/>
        <v>0</v>
      </c>
      <c r="OE68" s="1057">
        <f t="shared" si="1792"/>
        <v>0</v>
      </c>
      <c r="OF68" s="1057">
        <f t="shared" si="1792"/>
        <v>2.8999999999999998E-3</v>
      </c>
      <c r="OG68" s="1057">
        <f t="shared" si="1792"/>
        <v>0</v>
      </c>
      <c r="OH68" s="1057">
        <f t="shared" si="1792"/>
        <v>1.2999999999999999E-3</v>
      </c>
      <c r="OI68" s="1057">
        <f t="shared" si="1792"/>
        <v>0</v>
      </c>
      <c r="OJ68" s="1057">
        <f t="shared" si="1792"/>
        <v>0</v>
      </c>
      <c r="OK68" s="1057">
        <f t="shared" si="1792"/>
        <v>1.0000000000000001E-5</v>
      </c>
      <c r="OL68" s="1057">
        <f t="shared" si="1792"/>
        <v>0</v>
      </c>
      <c r="OM68" s="1057">
        <f t="shared" si="1792"/>
        <v>3.8E-3</v>
      </c>
      <c r="ON68" s="1057">
        <f t="shared" si="1792"/>
        <v>0</v>
      </c>
      <c r="OO68" s="1057">
        <f t="shared" si="1792"/>
        <v>0</v>
      </c>
      <c r="OP68" s="1057">
        <f t="shared" si="1792"/>
        <v>0</v>
      </c>
      <c r="OQ68" s="1079">
        <f t="shared" si="1793"/>
        <v>0</v>
      </c>
      <c r="OR68" s="1079">
        <f t="shared" si="1793"/>
        <v>0</v>
      </c>
      <c r="OS68" s="1079">
        <f t="shared" si="1793"/>
        <v>5.7000000000000002E-2</v>
      </c>
      <c r="OT68" s="1079">
        <f t="shared" si="1793"/>
        <v>0</v>
      </c>
      <c r="OU68" s="1079">
        <f t="shared" si="1793"/>
        <v>0</v>
      </c>
      <c r="OV68" s="1079">
        <f t="shared" si="1793"/>
        <v>0</v>
      </c>
      <c r="OW68" s="1079">
        <f t="shared" si="1793"/>
        <v>0</v>
      </c>
      <c r="OX68" s="1079">
        <f t="shared" si="1793"/>
        <v>0</v>
      </c>
      <c r="OY68" s="1079">
        <f t="shared" si="1793"/>
        <v>0</v>
      </c>
      <c r="OZ68" s="1079">
        <f t="shared" si="1793"/>
        <v>6.9999999999999999E-4</v>
      </c>
      <c r="PA68" s="1079">
        <f t="shared" si="1794"/>
        <v>0</v>
      </c>
      <c r="PB68" s="1079">
        <f t="shared" si="1794"/>
        <v>3.5000000000000001E-3</v>
      </c>
      <c r="PC68" s="1137">
        <f>ED68</f>
        <v>0</v>
      </c>
      <c r="PD68" s="1137">
        <f t="shared" si="1795"/>
        <v>0</v>
      </c>
      <c r="PE68" s="1137">
        <f t="shared" si="1795"/>
        <v>0</v>
      </c>
      <c r="PF68" s="1137">
        <f t="shared" si="1795"/>
        <v>0</v>
      </c>
      <c r="PG68" s="1137">
        <f t="shared" si="1795"/>
        <v>0</v>
      </c>
      <c r="PH68" s="1137">
        <f t="shared" si="1795"/>
        <v>0</v>
      </c>
      <c r="PI68" s="1137">
        <f t="shared" si="1795"/>
        <v>0</v>
      </c>
      <c r="PJ68" s="1137">
        <f t="shared" si="1795"/>
        <v>0</v>
      </c>
      <c r="PK68" s="1137">
        <f t="shared" si="1795"/>
        <v>0</v>
      </c>
      <c r="PL68" s="1137">
        <f t="shared" si="1795"/>
        <v>0</v>
      </c>
      <c r="PM68" s="1137">
        <f t="shared" si="1795"/>
        <v>0</v>
      </c>
      <c r="PN68" s="1137">
        <f t="shared" si="1795"/>
        <v>0</v>
      </c>
    </row>
    <row r="69" spans="1:430" s="32" customFormat="1" x14ac:dyDescent="0.25">
      <c r="A69" s="683"/>
      <c r="B69" s="50">
        <v>9.3000000000000007</v>
      </c>
      <c r="C69" s="31"/>
      <c r="D69" s="31"/>
      <c r="E69" s="1185" t="s">
        <v>70</v>
      </c>
      <c r="F69" s="1185"/>
      <c r="G69" s="1186"/>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4">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c r="EJ69" s="574"/>
      <c r="EK69" s="67"/>
      <c r="EL69" s="574"/>
      <c r="EM69" s="67"/>
      <c r="EN69" s="574"/>
      <c r="EO69" s="67"/>
      <c r="EP69" s="120" t="s">
        <v>29</v>
      </c>
      <c r="EQ69" s="138">
        <f>SUM(ED69:EO69)/$EP$4</f>
        <v>1</v>
      </c>
      <c r="ER69" s="607">
        <f>AX69-AU69</f>
        <v>0</v>
      </c>
      <c r="ES69" s="367">
        <f>ER69/AU69</f>
        <v>0</v>
      </c>
      <c r="ET69" s="607">
        <f>AY69-AX69</f>
        <v>-2.6000000000000467E-3</v>
      </c>
      <c r="EU69" s="367">
        <f>ET69/AX69</f>
        <v>-2.6000000000000467E-3</v>
      </c>
      <c r="EV69" s="607">
        <f>AZ69-AY69</f>
        <v>2.6000000000000467E-3</v>
      </c>
      <c r="EW69" s="367">
        <f>EV69/AY69</f>
        <v>2.6067776218167706E-3</v>
      </c>
      <c r="EX69" s="607">
        <f>BA69-AZ69</f>
        <v>0</v>
      </c>
      <c r="EY69" s="367">
        <f>EX69/AZ69</f>
        <v>0</v>
      </c>
      <c r="EZ69" s="607">
        <f>BB69-BA69</f>
        <v>0</v>
      </c>
      <c r="FA69" s="367">
        <f>EZ69/BA69</f>
        <v>0</v>
      </c>
      <c r="FB69" s="607">
        <f>BC69-BB69</f>
        <v>0</v>
      </c>
      <c r="FC69" s="367">
        <f>FB69/BB69</f>
        <v>0</v>
      </c>
      <c r="FD69" s="607">
        <f>BD69-BC69</f>
        <v>0</v>
      </c>
      <c r="FE69" s="367">
        <f>FD69/BC69</f>
        <v>0</v>
      </c>
      <c r="FF69" s="607">
        <f>BE69-BD69</f>
        <v>0</v>
      </c>
      <c r="FG69" s="367">
        <f>FF69/BD69</f>
        <v>0</v>
      </c>
      <c r="FH69" s="607">
        <f>BF69-BE69</f>
        <v>0</v>
      </c>
      <c r="FI69" s="367">
        <f>FH69/BE69</f>
        <v>0</v>
      </c>
      <c r="FJ69" s="607">
        <f>BG69-BF69</f>
        <v>0</v>
      </c>
      <c r="FK69" s="100">
        <f>FJ69/BF69</f>
        <v>0</v>
      </c>
      <c r="FL69" s="607">
        <f>BH69-BG69</f>
        <v>0</v>
      </c>
      <c r="FM69" s="367">
        <f>FL69/BG69</f>
        <v>0</v>
      </c>
      <c r="FN69" s="607">
        <f>BI69-BH69</f>
        <v>0</v>
      </c>
      <c r="FO69" s="367">
        <f>FN69/BH69</f>
        <v>0</v>
      </c>
      <c r="FP69" s="607">
        <f>BL69-BI69</f>
        <v>0</v>
      </c>
      <c r="FQ69" s="367">
        <f>FP69/BI69</f>
        <v>0</v>
      </c>
      <c r="FR69" s="294">
        <f>BM69-BL69</f>
        <v>0</v>
      </c>
      <c r="FS69" s="370">
        <f>FR69/BL69</f>
        <v>0</v>
      </c>
      <c r="FT69" s="294">
        <f>BN69-BM69</f>
        <v>-6.7000000000000393E-3</v>
      </c>
      <c r="FU69" s="370">
        <f>FT69/BM69</f>
        <v>-6.7000000000000393E-3</v>
      </c>
      <c r="FV69" s="294">
        <f>BO69-BN69</f>
        <v>6.7000000000000393E-3</v>
      </c>
      <c r="FW69" s="370">
        <f>FV69/BN69</f>
        <v>6.7451927917044595E-3</v>
      </c>
      <c r="FX69" s="294">
        <f>BP69-BO69</f>
        <v>0</v>
      </c>
      <c r="FY69" s="367">
        <f>FX69/BO69</f>
        <v>0</v>
      </c>
      <c r="FZ69" s="294">
        <f>BQ69-BP69</f>
        <v>0</v>
      </c>
      <c r="GA69" s="370">
        <f>FZ69/BP69</f>
        <v>0</v>
      </c>
      <c r="GB69" s="779">
        <f>BR69-BQ69</f>
        <v>0</v>
      </c>
      <c r="GC69" s="367">
        <f>GB69/BQ69</f>
        <v>0</v>
      </c>
      <c r="GD69" s="294">
        <f>BS69-BR69</f>
        <v>0</v>
      </c>
      <c r="GE69" s="370">
        <f>GD69/BR69</f>
        <v>0</v>
      </c>
      <c r="GF69" s="294">
        <f>BT69-BS69</f>
        <v>0</v>
      </c>
      <c r="GG69" s="370">
        <f>GF69/BS69</f>
        <v>0</v>
      </c>
      <c r="GH69" s="294">
        <f>BU69-BT69</f>
        <v>-1.6000000000000458E-3</v>
      </c>
      <c r="GI69" s="370">
        <f>GH69/BT69</f>
        <v>-1.6000000000000458E-3</v>
      </c>
      <c r="GJ69" s="294">
        <f>BV69-BU69</f>
        <v>1.6000000000000458E-3</v>
      </c>
      <c r="GK69" s="372">
        <f>GJ69/BU69</f>
        <v>1.6025641025641485E-3</v>
      </c>
      <c r="GL69" s="294">
        <f>BW69-BV69</f>
        <v>0</v>
      </c>
      <c r="GM69" s="370">
        <f>GL69/BV69</f>
        <v>0</v>
      </c>
      <c r="GN69" s="294">
        <f>BZ69-BW69</f>
        <v>0</v>
      </c>
      <c r="GO69" s="370">
        <f>GN69/BW69</f>
        <v>0</v>
      </c>
      <c r="GP69" s="294">
        <f>CA69-BZ69</f>
        <v>0</v>
      </c>
      <c r="GQ69" s="370">
        <f>GP69/BZ69</f>
        <v>0</v>
      </c>
      <c r="GR69" s="294">
        <f>CB69-CA69</f>
        <v>0</v>
      </c>
      <c r="GS69" s="370">
        <f>GR69/CA69</f>
        <v>0</v>
      </c>
      <c r="GT69" s="294">
        <f>CC69-CB69</f>
        <v>0</v>
      </c>
      <c r="GU69" s="370">
        <f>GT69/CB69</f>
        <v>0</v>
      </c>
      <c r="GV69" s="294">
        <f>CD69-CC69</f>
        <v>0</v>
      </c>
      <c r="GW69" s="370">
        <f>GV69/CC69</f>
        <v>0</v>
      </c>
      <c r="GX69" s="294">
        <f>CE69-CD69</f>
        <v>0</v>
      </c>
      <c r="GY69" s="370">
        <f>GX69/CD69</f>
        <v>0</v>
      </c>
      <c r="GZ69" s="294">
        <f>CF69-CE69</f>
        <v>0</v>
      </c>
      <c r="HA69" s="370">
        <f>GZ69/CE69</f>
        <v>0</v>
      </c>
      <c r="HB69" s="294">
        <f>CG69-CF69</f>
        <v>0</v>
      </c>
      <c r="HC69" s="370">
        <f>HB69/CF69</f>
        <v>0</v>
      </c>
      <c r="HD69" s="294">
        <f>CH69-CG69</f>
        <v>0</v>
      </c>
      <c r="HE69" s="370">
        <f>HD69/CG69</f>
        <v>0</v>
      </c>
      <c r="HF69" s="294">
        <f>CI69-CH69</f>
        <v>0</v>
      </c>
      <c r="HG69" s="370">
        <f>HF69/CH69</f>
        <v>0</v>
      </c>
      <c r="HH69" s="294">
        <f>CJ69-CI69</f>
        <v>0</v>
      </c>
      <c r="HI69" s="370">
        <f>HH69/CI69</f>
        <v>0</v>
      </c>
      <c r="HJ69" s="294">
        <f>CK69-CJ69</f>
        <v>0</v>
      </c>
      <c r="HK69" s="370">
        <f>HJ69/CJ69</f>
        <v>0</v>
      </c>
      <c r="HL69" s="294">
        <f>CN69-CK69</f>
        <v>0</v>
      </c>
      <c r="HM69" s="370">
        <f>HL69/CK69</f>
        <v>0</v>
      </c>
      <c r="HN69" s="294">
        <f>CO69-CN69</f>
        <v>0</v>
      </c>
      <c r="HO69" s="370">
        <f>HN69/CN69</f>
        <v>0</v>
      </c>
      <c r="HP69" s="294">
        <f>CP69-CO69</f>
        <v>0</v>
      </c>
      <c r="HQ69" s="370">
        <f>HP69/CO69</f>
        <v>0</v>
      </c>
      <c r="HR69" s="294">
        <f>CQ69-CP69</f>
        <v>0</v>
      </c>
      <c r="HS69" s="370">
        <f>HR69/CP69</f>
        <v>0</v>
      </c>
      <c r="HT69" s="294">
        <f>CR69-CQ69</f>
        <v>0</v>
      </c>
      <c r="HU69" s="370">
        <f>HT69/CQ69</f>
        <v>0</v>
      </c>
      <c r="HV69" s="294">
        <f>CS69-CR69</f>
        <v>0</v>
      </c>
      <c r="HW69" s="370">
        <f>HV69/CR69</f>
        <v>0</v>
      </c>
      <c r="HX69" s="294">
        <f>CT69-CS69</f>
        <v>0</v>
      </c>
      <c r="HY69" s="370">
        <f>HX69/CS69</f>
        <v>0</v>
      </c>
      <c r="HZ69" s="294">
        <f>CU69-CT69</f>
        <v>0</v>
      </c>
      <c r="IA69" s="370">
        <f>HZ69/CT69</f>
        <v>0</v>
      </c>
      <c r="IB69" s="978">
        <f>CV69-CU69</f>
        <v>0</v>
      </c>
      <c r="IC69" s="370">
        <f>IB69/CU69</f>
        <v>0</v>
      </c>
      <c r="ID69" s="294">
        <f>CW69-CV69</f>
        <v>0</v>
      </c>
      <c r="IE69" s="370">
        <f>ID69/CV69</f>
        <v>0</v>
      </c>
      <c r="IF69" s="294">
        <f>CX69-CW69</f>
        <v>0</v>
      </c>
      <c r="IG69" s="370">
        <f>IF69/CW69</f>
        <v>0</v>
      </c>
      <c r="IH69" s="294">
        <f>CY69-CX69</f>
        <v>0</v>
      </c>
      <c r="II69" s="370">
        <f>IH69/CX69</f>
        <v>0</v>
      </c>
      <c r="IJ69" s="294">
        <f>DB69-CY69</f>
        <v>0</v>
      </c>
      <c r="IK69" s="370">
        <f>IJ69/CY69</f>
        <v>0</v>
      </c>
      <c r="IL69" s="294">
        <f>DC69-DB69</f>
        <v>-2.9000000000000137E-3</v>
      </c>
      <c r="IM69" s="370">
        <f>IL69/DB69</f>
        <v>-2.9000000000000137E-3</v>
      </c>
      <c r="IN69" s="294">
        <f>DD69-DC69</f>
        <v>2.9000000000000137E-3</v>
      </c>
      <c r="IO69" s="370">
        <f>IN69/DD69</f>
        <v>2.9000000000000137E-3</v>
      </c>
      <c r="IP69" s="294">
        <f>DE69-DD69</f>
        <v>-1.7100000000000004E-2</v>
      </c>
      <c r="IQ69" s="370">
        <f>IP69/DD69</f>
        <v>-1.7100000000000004E-2</v>
      </c>
      <c r="IR69" s="294">
        <f>DF69-DE69</f>
        <v>1.7100000000000004E-2</v>
      </c>
      <c r="IS69" s="370">
        <f>IR69/DO69</f>
        <v>1.7133983829093022E-2</v>
      </c>
      <c r="IT69" s="294">
        <f>DG69-DF69</f>
        <v>0</v>
      </c>
      <c r="IU69" s="370">
        <f>IT69/DF69</f>
        <v>0</v>
      </c>
      <c r="IV69" s="294">
        <f>DH69-DG69</f>
        <v>-1.0000000000287557E-6</v>
      </c>
      <c r="IW69" s="370">
        <f>IV69/DG69</f>
        <v>-1.0000000000287557E-6</v>
      </c>
      <c r="IX69" s="294">
        <f>DI69-DH69</f>
        <v>1.0000000000287557E-6</v>
      </c>
      <c r="IY69" s="370">
        <f>IX69/DH69</f>
        <v>1.0000010000297558E-6</v>
      </c>
      <c r="IZ69" s="294">
        <f>DJ69-DI69</f>
        <v>-3.8000000000000256E-3</v>
      </c>
      <c r="JA69" s="370">
        <f>IZ69/DI69</f>
        <v>-3.8000000000000256E-3</v>
      </c>
      <c r="JB69" s="294">
        <f>DK69-DJ69</f>
        <v>3.8000000000000256E-3</v>
      </c>
      <c r="JC69" s="370">
        <f>JB69/DJ69</f>
        <v>3.8144950813089997E-3</v>
      </c>
      <c r="JD69" s="294">
        <f>DL69-DK69</f>
        <v>0</v>
      </c>
      <c r="JE69" s="370">
        <f>JD69/DK69</f>
        <v>0</v>
      </c>
      <c r="JF69" s="294">
        <f>DM69-DL69</f>
        <v>0</v>
      </c>
      <c r="JG69" s="370">
        <f>JF69/DL69</f>
        <v>0</v>
      </c>
      <c r="JH69" s="294">
        <f>DP69-DM69</f>
        <v>0</v>
      </c>
      <c r="JI69" s="370">
        <f>JH69/DM69</f>
        <v>0</v>
      </c>
      <c r="JJ69" s="294">
        <f>DQ69-DP69</f>
        <v>0</v>
      </c>
      <c r="JK69" s="370">
        <f>JJ69/DP69</f>
        <v>0</v>
      </c>
      <c r="JL69" s="294">
        <f>DR69-DQ69</f>
        <v>-5.7000000000000051E-2</v>
      </c>
      <c r="JM69" s="370">
        <f>JL69/DQ69</f>
        <v>-5.7000000000000051E-2</v>
      </c>
      <c r="JN69" s="294">
        <f>DS69-DR69</f>
        <v>5.7000000000000051E-2</v>
      </c>
      <c r="JO69" s="370">
        <f>JN69/DR69</f>
        <v>6.0445387062566337E-2</v>
      </c>
      <c r="JP69" s="294">
        <f>DT69-DS69</f>
        <v>-3.5699999999999954E-2</v>
      </c>
      <c r="JQ69" s="370">
        <f>JP69/DS69</f>
        <v>-3.5699999999999954E-2</v>
      </c>
      <c r="JR69" s="294">
        <f>DU69-DT69</f>
        <v>3.3699999999999952E-2</v>
      </c>
      <c r="JS69" s="370">
        <f>JR69/DT69</f>
        <v>3.4947630405475424E-2</v>
      </c>
      <c r="JT69" s="294">
        <f>DV69-DU69</f>
        <v>2.0000000000000018E-3</v>
      </c>
      <c r="JU69" s="370">
        <f>JT69/DU69</f>
        <v>2.0040080160320657E-3</v>
      </c>
      <c r="JV69" s="294">
        <f>DW69-DV69</f>
        <v>0</v>
      </c>
      <c r="JW69" s="370">
        <f>JV69/DV69</f>
        <v>0</v>
      </c>
      <c r="JX69" s="294">
        <f>DX69-DW69</f>
        <v>0</v>
      </c>
      <c r="JY69" s="370">
        <f>JX69/DW69</f>
        <v>0</v>
      </c>
      <c r="JZ69" s="294">
        <f>DY69-DX69</f>
        <v>0</v>
      </c>
      <c r="KA69" s="370">
        <f>JZ69/DX69</f>
        <v>0</v>
      </c>
      <c r="KB69" s="294">
        <f>DZ69-DY69</f>
        <v>0</v>
      </c>
      <c r="KC69" s="370">
        <f>KB69/DY69</f>
        <v>0</v>
      </c>
      <c r="KD69" s="294">
        <f>EA69-DZ69</f>
        <v>-3.4999999999999476E-3</v>
      </c>
      <c r="KE69" s="370">
        <f>KD69/DZ69</f>
        <v>-3.4999999999999476E-3</v>
      </c>
      <c r="KF69" s="294">
        <f t="shared" si="1772"/>
        <v>3.4999999999999476E-3</v>
      </c>
      <c r="KG69" s="375">
        <f t="shared" si="1773"/>
        <v>3.5122930255895106E-3</v>
      </c>
      <c r="KH69" s="294">
        <f t="shared" si="1774"/>
        <v>0</v>
      </c>
      <c r="KI69" s="370">
        <f t="shared" si="1775"/>
        <v>0</v>
      </c>
      <c r="KJ69" s="1167">
        <f t="shared" si="1776"/>
        <v>0</v>
      </c>
      <c r="KK69" s="370">
        <f t="shared" si="1796"/>
        <v>0</v>
      </c>
      <c r="KL69" s="294">
        <f t="shared" si="1777"/>
        <v>0</v>
      </c>
      <c r="KM69" s="370">
        <f t="shared" si="1796"/>
        <v>0</v>
      </c>
      <c r="KN69" s="294">
        <f t="shared" si="1778"/>
        <v>0</v>
      </c>
      <c r="KO69" s="370">
        <f>IF(ISERROR(KN69/EG69),0,KN69/EG69)</f>
        <v>0</v>
      </c>
      <c r="KP69" s="294">
        <f t="shared" si="1779"/>
        <v>-1</v>
      </c>
      <c r="KQ69" s="370">
        <f t="shared" si="1796"/>
        <v>0</v>
      </c>
      <c r="KR69" s="294">
        <f t="shared" si="1780"/>
        <v>0</v>
      </c>
      <c r="KS69" s="370">
        <f t="shared" si="1796"/>
        <v>0</v>
      </c>
      <c r="KT69" s="294">
        <f t="shared" si="1781"/>
        <v>0</v>
      </c>
      <c r="KU69" s="370">
        <f t="shared" si="1796"/>
        <v>0</v>
      </c>
      <c r="KV69" s="294">
        <f t="shared" si="1782"/>
        <v>0</v>
      </c>
      <c r="KW69" s="370">
        <f t="shared" si="1796"/>
        <v>0</v>
      </c>
      <c r="KX69" s="294">
        <f t="shared" si="1783"/>
        <v>0</v>
      </c>
      <c r="KY69" s="370">
        <f t="shared" si="1796"/>
        <v>0</v>
      </c>
      <c r="KZ69" s="294">
        <f t="shared" si="1784"/>
        <v>0</v>
      </c>
      <c r="LA69" s="370">
        <f t="shared" si="1796"/>
        <v>0</v>
      </c>
      <c r="LB69" s="294">
        <f t="shared" si="1785"/>
        <v>0</v>
      </c>
      <c r="LC69" s="370">
        <f t="shared" si="1796"/>
        <v>0</v>
      </c>
      <c r="LD69" s="574">
        <f>DT69</f>
        <v>0.96430000000000005</v>
      </c>
      <c r="LE69" s="974">
        <f>EH69</f>
        <v>1</v>
      </c>
      <c r="LF69" s="591">
        <f>(LE69-LD69)*100</f>
        <v>3.5699999999999954</v>
      </c>
      <c r="LG69" s="100">
        <f t="shared" si="1786"/>
        <v>3.7021673752981391E-2</v>
      </c>
      <c r="LH69" s="614"/>
      <c r="LI69" s="614"/>
      <c r="LJ69" s="614"/>
      <c r="LK69" s="32" t="str">
        <f>E69</f>
        <v>BI Up Time</v>
      </c>
      <c r="LL69" s="244" t="e">
        <f>#REF!</f>
        <v>#REF!</v>
      </c>
      <c r="LM69" s="244" t="e">
        <f>#REF!</f>
        <v>#REF!</v>
      </c>
      <c r="LN69" s="244" t="e">
        <f>#REF!</f>
        <v>#REF!</v>
      </c>
      <c r="LO69" s="244" t="e">
        <f>#REF!</f>
        <v>#REF!</v>
      </c>
      <c r="LP69" s="244" t="e">
        <f>#REF!</f>
        <v>#REF!</v>
      </c>
      <c r="LQ69" s="244" t="e">
        <f>#REF!</f>
        <v>#REF!</v>
      </c>
      <c r="LR69" s="244" t="e">
        <f>#REF!</f>
        <v>#REF!</v>
      </c>
      <c r="LS69" s="244" t="e">
        <f>#REF!</f>
        <v>#REF!</v>
      </c>
      <c r="LT69" s="244" t="e">
        <f>#REF!</f>
        <v>#REF!</v>
      </c>
      <c r="LU69" s="244" t="e">
        <f>#REF!</f>
        <v>#REF!</v>
      </c>
      <c r="LV69" s="244" t="e">
        <f>#REF!</f>
        <v>#REF!</v>
      </c>
      <c r="LW69" s="245">
        <f t="shared" si="1787"/>
        <v>1</v>
      </c>
      <c r="LX69" s="245">
        <f t="shared" si="1787"/>
        <v>0.99490000000000001</v>
      </c>
      <c r="LY69" s="245">
        <f t="shared" si="1787"/>
        <v>1</v>
      </c>
      <c r="LZ69" s="245">
        <f t="shared" si="1787"/>
        <v>0.99819999999999998</v>
      </c>
      <c r="MA69" s="245">
        <f t="shared" si="1787"/>
        <v>1</v>
      </c>
      <c r="MB69" s="245">
        <f t="shared" si="1787"/>
        <v>1</v>
      </c>
      <c r="MC69" s="245">
        <f t="shared" si="1787"/>
        <v>1</v>
      </c>
      <c r="MD69" s="245">
        <f t="shared" si="1787"/>
        <v>1</v>
      </c>
      <c r="ME69" s="245">
        <f t="shared" si="1787"/>
        <v>1</v>
      </c>
      <c r="MF69" s="245">
        <f t="shared" si="1787"/>
        <v>1</v>
      </c>
      <c r="MG69" s="245">
        <f t="shared" si="1787"/>
        <v>1</v>
      </c>
      <c r="MH69" s="245">
        <f t="shared" si="1787"/>
        <v>1</v>
      </c>
      <c r="MI69" s="245">
        <f t="shared" si="1788"/>
        <v>1</v>
      </c>
      <c r="MJ69" s="245">
        <f t="shared" si="1788"/>
        <v>0.99739999999999995</v>
      </c>
      <c r="MK69" s="245">
        <f t="shared" si="1788"/>
        <v>1</v>
      </c>
      <c r="ML69" s="245">
        <f t="shared" si="1788"/>
        <v>1</v>
      </c>
      <c r="MM69" s="245">
        <f t="shared" si="1788"/>
        <v>1</v>
      </c>
      <c r="MN69" s="245">
        <f t="shared" si="1788"/>
        <v>1</v>
      </c>
      <c r="MO69" s="245">
        <f t="shared" si="1788"/>
        <v>1</v>
      </c>
      <c r="MP69" s="245">
        <f t="shared" si="1788"/>
        <v>1</v>
      </c>
      <c r="MQ69" s="245">
        <f t="shared" si="1788"/>
        <v>1</v>
      </c>
      <c r="MR69" s="245">
        <f t="shared" si="1788"/>
        <v>1</v>
      </c>
      <c r="MS69" s="245">
        <f t="shared" si="1788"/>
        <v>1</v>
      </c>
      <c r="MT69" s="245">
        <f t="shared" si="1788"/>
        <v>1</v>
      </c>
      <c r="MU69" s="701">
        <f t="shared" si="1789"/>
        <v>1</v>
      </c>
      <c r="MV69" s="701">
        <f t="shared" si="1789"/>
        <v>1</v>
      </c>
      <c r="MW69" s="701">
        <f t="shared" si="1789"/>
        <v>0.99329999999999996</v>
      </c>
      <c r="MX69" s="701">
        <f t="shared" si="1789"/>
        <v>1</v>
      </c>
      <c r="MY69" s="701">
        <f t="shared" si="1789"/>
        <v>1</v>
      </c>
      <c r="MZ69" s="701">
        <f t="shared" si="1789"/>
        <v>1</v>
      </c>
      <c r="NA69" s="701">
        <f t="shared" si="1789"/>
        <v>1</v>
      </c>
      <c r="NB69" s="701">
        <f t="shared" si="1789"/>
        <v>1</v>
      </c>
      <c r="NC69" s="701">
        <f t="shared" si="1789"/>
        <v>1</v>
      </c>
      <c r="ND69" s="701">
        <f t="shared" si="1789"/>
        <v>0.99839999999999995</v>
      </c>
      <c r="NE69" s="701">
        <f t="shared" si="1789"/>
        <v>1</v>
      </c>
      <c r="NF69" s="701">
        <f t="shared" si="1789"/>
        <v>1</v>
      </c>
      <c r="NG69" s="804">
        <f t="shared" si="1790"/>
        <v>1</v>
      </c>
      <c r="NH69" s="804">
        <f t="shared" si="1790"/>
        <v>1</v>
      </c>
      <c r="NI69" s="804">
        <f t="shared" si="1790"/>
        <v>1</v>
      </c>
      <c r="NJ69" s="804">
        <f t="shared" si="1790"/>
        <v>1</v>
      </c>
      <c r="NK69" s="804">
        <f t="shared" si="1790"/>
        <v>1</v>
      </c>
      <c r="NL69" s="804">
        <f t="shared" si="1790"/>
        <v>1</v>
      </c>
      <c r="NM69" s="804">
        <f t="shared" si="1790"/>
        <v>1</v>
      </c>
      <c r="NN69" s="804">
        <f t="shared" si="1790"/>
        <v>1</v>
      </c>
      <c r="NO69" s="804">
        <f t="shared" si="1790"/>
        <v>1</v>
      </c>
      <c r="NP69" s="804">
        <f t="shared" si="1790"/>
        <v>1</v>
      </c>
      <c r="NQ69" s="804">
        <f t="shared" si="1790"/>
        <v>1</v>
      </c>
      <c r="NR69" s="804">
        <f t="shared" si="1790"/>
        <v>1</v>
      </c>
      <c r="NS69" s="857">
        <f t="shared" si="1791"/>
        <v>1</v>
      </c>
      <c r="NT69" s="857">
        <f t="shared" si="1791"/>
        <v>1</v>
      </c>
      <c r="NU69" s="857">
        <f t="shared" si="1791"/>
        <v>1</v>
      </c>
      <c r="NV69" s="857">
        <f t="shared" si="1791"/>
        <v>1</v>
      </c>
      <c r="NW69" s="857">
        <f t="shared" si="1791"/>
        <v>1</v>
      </c>
      <c r="NX69" s="857">
        <f t="shared" si="1791"/>
        <v>1</v>
      </c>
      <c r="NY69" s="857">
        <f t="shared" si="1791"/>
        <v>1</v>
      </c>
      <c r="NZ69" s="857">
        <f t="shared" si="1791"/>
        <v>1</v>
      </c>
      <c r="OA69" s="857">
        <f t="shared" si="1791"/>
        <v>1</v>
      </c>
      <c r="OB69" s="857">
        <f t="shared" si="1791"/>
        <v>1</v>
      </c>
      <c r="OC69" s="857">
        <f t="shared" si="1791"/>
        <v>1</v>
      </c>
      <c r="OD69" s="857">
        <f t="shared" si="1791"/>
        <v>1</v>
      </c>
      <c r="OE69" s="1044">
        <f t="shared" si="1792"/>
        <v>1</v>
      </c>
      <c r="OF69" s="1044">
        <f t="shared" si="1792"/>
        <v>0.99709999999999999</v>
      </c>
      <c r="OG69" s="1044">
        <f t="shared" si="1792"/>
        <v>1</v>
      </c>
      <c r="OH69" s="1044">
        <f t="shared" si="1792"/>
        <v>0.9829</v>
      </c>
      <c r="OI69" s="1044">
        <f t="shared" si="1792"/>
        <v>1</v>
      </c>
      <c r="OJ69" s="1044">
        <f t="shared" si="1792"/>
        <v>1</v>
      </c>
      <c r="OK69" s="1044">
        <f t="shared" si="1792"/>
        <v>0.99999899999999997</v>
      </c>
      <c r="OL69" s="1044">
        <f t="shared" si="1792"/>
        <v>1</v>
      </c>
      <c r="OM69" s="1044">
        <f t="shared" si="1792"/>
        <v>0.99619999999999997</v>
      </c>
      <c r="ON69" s="1044">
        <f t="shared" si="1792"/>
        <v>1</v>
      </c>
      <c r="OO69" s="1044">
        <f t="shared" si="1792"/>
        <v>1</v>
      </c>
      <c r="OP69" s="1044">
        <f t="shared" si="1792"/>
        <v>1</v>
      </c>
      <c r="OQ69" s="1066">
        <f t="shared" si="1793"/>
        <v>1</v>
      </c>
      <c r="OR69" s="1066">
        <f t="shared" si="1793"/>
        <v>1</v>
      </c>
      <c r="OS69" s="1066">
        <f t="shared" si="1793"/>
        <v>0.94299999999999995</v>
      </c>
      <c r="OT69" s="1066">
        <f t="shared" si="1793"/>
        <v>1</v>
      </c>
      <c r="OU69" s="1066">
        <f t="shared" si="1793"/>
        <v>0.96430000000000005</v>
      </c>
      <c r="OV69" s="1066">
        <f t="shared" si="1793"/>
        <v>0.998</v>
      </c>
      <c r="OW69" s="1066">
        <f t="shared" si="1793"/>
        <v>1</v>
      </c>
      <c r="OX69" s="1066">
        <f t="shared" si="1793"/>
        <v>1</v>
      </c>
      <c r="OY69" s="1066">
        <f t="shared" si="1793"/>
        <v>1</v>
      </c>
      <c r="OZ69" s="1066">
        <f t="shared" si="1793"/>
        <v>1</v>
      </c>
      <c r="PA69" s="1066">
        <f t="shared" si="1794"/>
        <v>1</v>
      </c>
      <c r="PB69" s="1066">
        <f t="shared" si="1794"/>
        <v>0.99650000000000005</v>
      </c>
      <c r="PC69" s="1124">
        <f>ED69</f>
        <v>1</v>
      </c>
      <c r="PD69" s="1124">
        <f t="shared" si="1795"/>
        <v>1</v>
      </c>
      <c r="PE69" s="1124">
        <f t="shared" si="1795"/>
        <v>1</v>
      </c>
      <c r="PF69" s="1124">
        <f t="shared" si="1795"/>
        <v>1</v>
      </c>
      <c r="PG69" s="1124">
        <f t="shared" si="1795"/>
        <v>1</v>
      </c>
      <c r="PH69" s="1124">
        <f t="shared" si="1795"/>
        <v>0</v>
      </c>
      <c r="PI69" s="1124">
        <f t="shared" si="1795"/>
        <v>0</v>
      </c>
      <c r="PJ69" s="1124">
        <f t="shared" si="1795"/>
        <v>0</v>
      </c>
      <c r="PK69" s="1124">
        <f t="shared" si="1795"/>
        <v>0</v>
      </c>
      <c r="PL69" s="1124">
        <f t="shared" si="1795"/>
        <v>0</v>
      </c>
      <c r="PM69" s="1124">
        <f t="shared" si="1795"/>
        <v>0</v>
      </c>
      <c r="PN69" s="1124">
        <f t="shared" si="1795"/>
        <v>0</v>
      </c>
    </row>
    <row r="70" spans="1:430" s="163" customFormat="1" x14ac:dyDescent="0.25">
      <c r="A70" s="683"/>
      <c r="B70" s="69">
        <v>9.4</v>
      </c>
      <c r="C70" s="159"/>
      <c r="D70" s="159"/>
      <c r="E70" s="1187" t="s">
        <v>71</v>
      </c>
      <c r="F70" s="1187"/>
      <c r="G70" s="1188"/>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5">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c r="EJ70" s="575"/>
      <c r="EK70" s="161"/>
      <c r="EL70" s="575"/>
      <c r="EM70" s="161"/>
      <c r="EN70" s="575"/>
      <c r="EO70" s="161"/>
      <c r="EP70" s="162" t="s">
        <v>29</v>
      </c>
      <c r="EQ70" s="148">
        <f>SUM(ED70:EO70)/$EP$4</f>
        <v>0</v>
      </c>
      <c r="ER70" s="606">
        <f>AX70-AU70</f>
        <v>0</v>
      </c>
      <c r="ES70" s="664">
        <v>0</v>
      </c>
      <c r="ET70" s="606">
        <f>AY70-AX70</f>
        <v>2.5999999999999999E-3</v>
      </c>
      <c r="EU70" s="376">
        <v>0</v>
      </c>
      <c r="EV70" s="606">
        <f>AZ70-AY70</f>
        <v>-2.5999999999999999E-3</v>
      </c>
      <c r="EW70" s="594">
        <f>EV70/AY70</f>
        <v>-1</v>
      </c>
      <c r="EX70" s="606">
        <f>BA70-AZ70</f>
        <v>0</v>
      </c>
      <c r="EY70" s="376">
        <v>0</v>
      </c>
      <c r="EZ70" s="606">
        <f>BB70-BA70</f>
        <v>0</v>
      </c>
      <c r="FA70" s="664">
        <v>0</v>
      </c>
      <c r="FB70" s="606">
        <f>BC70-BB70</f>
        <v>0</v>
      </c>
      <c r="FC70" s="664">
        <v>0</v>
      </c>
      <c r="FD70" s="606">
        <f>BD70-BC70</f>
        <v>0</v>
      </c>
      <c r="FE70" s="664">
        <v>0</v>
      </c>
      <c r="FF70" s="606">
        <f>BE70-BD70</f>
        <v>0</v>
      </c>
      <c r="FG70" s="664">
        <v>0</v>
      </c>
      <c r="FH70" s="606">
        <f>BF70-BE70</f>
        <v>0</v>
      </c>
      <c r="FI70" s="664">
        <v>0</v>
      </c>
      <c r="FJ70" s="606">
        <f>BG70-BF70</f>
        <v>0</v>
      </c>
      <c r="FK70" s="108">
        <v>0</v>
      </c>
      <c r="FL70" s="606">
        <f>BH70-BG70</f>
        <v>0</v>
      </c>
      <c r="FM70" s="594">
        <v>0</v>
      </c>
      <c r="FN70" s="606">
        <f>BI70-BH70</f>
        <v>0</v>
      </c>
      <c r="FO70" s="594">
        <v>0</v>
      </c>
      <c r="FP70" s="606">
        <f>BL70-BI70</f>
        <v>0</v>
      </c>
      <c r="FQ70" s="594">
        <v>0</v>
      </c>
      <c r="FR70" s="304">
        <f>BM70-BL70</f>
        <v>0</v>
      </c>
      <c r="FS70" s="664">
        <v>0</v>
      </c>
      <c r="FT70" s="304">
        <f>BN70-BM70</f>
        <v>6.7000000000000002E-3</v>
      </c>
      <c r="FU70" s="664">
        <v>0</v>
      </c>
      <c r="FV70" s="304">
        <f>BO70-BN70</f>
        <v>-6.7000000000000002E-3</v>
      </c>
      <c r="FW70" s="376">
        <f>FV70/BN70</f>
        <v>-1</v>
      </c>
      <c r="FX70" s="304">
        <f>BP70-BO70</f>
        <v>0</v>
      </c>
      <c r="FY70" s="594">
        <v>0</v>
      </c>
      <c r="FZ70" s="304">
        <f>BQ70-BP70</f>
        <v>0</v>
      </c>
      <c r="GA70" s="376">
        <v>0</v>
      </c>
      <c r="GB70" s="780">
        <f>BR70-BQ70</f>
        <v>0</v>
      </c>
      <c r="GC70" s="594">
        <v>0</v>
      </c>
      <c r="GD70" s="304">
        <f>BS70-BR70</f>
        <v>0</v>
      </c>
      <c r="GE70" s="376">
        <v>0</v>
      </c>
      <c r="GF70" s="304">
        <f>BT70-BS70</f>
        <v>0</v>
      </c>
      <c r="GG70" s="376">
        <v>0</v>
      </c>
      <c r="GH70" s="304">
        <f>BU70-BT70</f>
        <v>1.6000000000000001E-3</v>
      </c>
      <c r="GI70" s="376">
        <v>1</v>
      </c>
      <c r="GJ70" s="304">
        <f>BV70-BU70</f>
        <v>-1.6000000000000001E-3</v>
      </c>
      <c r="GK70" s="372">
        <f>GJ70/BU70</f>
        <v>-1</v>
      </c>
      <c r="GL70" s="304">
        <f>BW70-BV70</f>
        <v>0</v>
      </c>
      <c r="GM70" s="376">
        <v>0</v>
      </c>
      <c r="GN70" s="304">
        <f>BZ70-BW70</f>
        <v>0</v>
      </c>
      <c r="GO70" s="372">
        <v>0</v>
      </c>
      <c r="GP70" s="304">
        <f>CA70-BZ70</f>
        <v>0</v>
      </c>
      <c r="GQ70" s="376">
        <v>0</v>
      </c>
      <c r="GR70" s="304">
        <f>CB70-CA70</f>
        <v>0</v>
      </c>
      <c r="GS70" s="376">
        <v>0</v>
      </c>
      <c r="GT70" s="304">
        <f>CC70-CB70</f>
        <v>0</v>
      </c>
      <c r="GU70" s="376">
        <v>0</v>
      </c>
      <c r="GV70" s="304">
        <f>CD70-CC70</f>
        <v>0</v>
      </c>
      <c r="GW70" s="376">
        <v>0</v>
      </c>
      <c r="GX70" s="304">
        <f>CE70-CD70</f>
        <v>0</v>
      </c>
      <c r="GY70" s="376">
        <v>0</v>
      </c>
      <c r="GZ70" s="304">
        <f>CF70-CE70</f>
        <v>0</v>
      </c>
      <c r="HA70" s="376">
        <v>0</v>
      </c>
      <c r="HB70" s="304">
        <f>CG70-CF70</f>
        <v>0</v>
      </c>
      <c r="HC70" s="376">
        <v>0</v>
      </c>
      <c r="HD70" s="304">
        <f>CH70-CG70</f>
        <v>0</v>
      </c>
      <c r="HE70" s="376">
        <v>0</v>
      </c>
      <c r="HF70" s="304">
        <f>CI70-CH70</f>
        <v>0</v>
      </c>
      <c r="HG70" s="376">
        <v>0</v>
      </c>
      <c r="HH70" s="304">
        <f>CJ70-CI70</f>
        <v>0</v>
      </c>
      <c r="HI70" s="376">
        <v>0</v>
      </c>
      <c r="HJ70" s="304">
        <f>CK70-CJ70</f>
        <v>0</v>
      </c>
      <c r="HK70" s="376">
        <v>0</v>
      </c>
      <c r="HL70" s="304">
        <f>CN70-CK70</f>
        <v>0</v>
      </c>
      <c r="HM70" s="376">
        <v>0</v>
      </c>
      <c r="HN70" s="304">
        <f>CO70-CN70</f>
        <v>0</v>
      </c>
      <c r="HO70" s="376">
        <v>0</v>
      </c>
      <c r="HP70" s="304">
        <f>CP70-CO70</f>
        <v>0</v>
      </c>
      <c r="HQ70" s="376">
        <v>0</v>
      </c>
      <c r="HR70" s="304">
        <f>CQ70-CP70</f>
        <v>0</v>
      </c>
      <c r="HS70" s="376">
        <v>0</v>
      </c>
      <c r="HT70" s="304">
        <f>CR70-CQ70</f>
        <v>0</v>
      </c>
      <c r="HU70" s="376">
        <v>0</v>
      </c>
      <c r="HV70" s="304">
        <f>CS70-CR70</f>
        <v>0</v>
      </c>
      <c r="HW70" s="376">
        <v>0</v>
      </c>
      <c r="HX70" s="304">
        <f>CT70-CS70</f>
        <v>0</v>
      </c>
      <c r="HY70" s="376">
        <v>0</v>
      </c>
      <c r="HZ70" s="304">
        <f>CU70-CT70</f>
        <v>0</v>
      </c>
      <c r="IA70" s="372">
        <v>0</v>
      </c>
      <c r="IB70" s="979">
        <f>CV70-CU70</f>
        <v>0</v>
      </c>
      <c r="IC70" s="376">
        <v>0</v>
      </c>
      <c r="ID70" s="304">
        <f>CW70-CV70</f>
        <v>0</v>
      </c>
      <c r="IE70" s="376">
        <v>0</v>
      </c>
      <c r="IF70" s="304">
        <f>CX70-CW70</f>
        <v>0</v>
      </c>
      <c r="IG70" s="376">
        <v>0</v>
      </c>
      <c r="IH70" s="304">
        <f>CY70-CX70</f>
        <v>0</v>
      </c>
      <c r="II70" s="376">
        <v>0</v>
      </c>
      <c r="IJ70" s="304">
        <f>DB70-CY70</f>
        <v>0</v>
      </c>
      <c r="IK70" s="376">
        <v>0</v>
      </c>
      <c r="IL70" s="304">
        <f>DC70-DB70</f>
        <v>2.8999999999999998E-3</v>
      </c>
      <c r="IM70" s="594">
        <v>1</v>
      </c>
      <c r="IN70" s="304">
        <f>DD70-DC70</f>
        <v>-2.8999999999999998E-3</v>
      </c>
      <c r="IO70" s="376">
        <v>0</v>
      </c>
      <c r="IP70" s="304">
        <f>DE70-DD70</f>
        <v>1.7100000000000001E-2</v>
      </c>
      <c r="IQ70" s="376">
        <v>0</v>
      </c>
      <c r="IR70" s="304">
        <f>DF70-DE70</f>
        <v>-1.7100000000000001E-2</v>
      </c>
      <c r="IS70" s="376">
        <f>IR70/DO70</f>
        <v>-8.4098360655737707</v>
      </c>
      <c r="IT70" s="304">
        <f>DG70-DF70</f>
        <v>0</v>
      </c>
      <c r="IU70" s="376">
        <v>0</v>
      </c>
      <c r="IV70" s="304">
        <f>DH70-DG70</f>
        <v>1E-4</v>
      </c>
      <c r="IW70" s="376">
        <v>0</v>
      </c>
      <c r="IX70" s="304">
        <f>DI70-DH70</f>
        <v>-1E-4</v>
      </c>
      <c r="IY70" s="372">
        <f>IX70/DH70</f>
        <v>-1</v>
      </c>
      <c r="IZ70" s="304">
        <f>DJ70-DI70</f>
        <v>4.3E-3</v>
      </c>
      <c r="JA70" s="376">
        <v>0</v>
      </c>
      <c r="JB70" s="304">
        <f>DK70-DJ70</f>
        <v>-4.3E-3</v>
      </c>
      <c r="JC70" s="376">
        <f>JB70/DJ70</f>
        <v>-1</v>
      </c>
      <c r="JD70" s="304">
        <f>DL70-DK70</f>
        <v>0</v>
      </c>
      <c r="JE70" s="376">
        <v>0</v>
      </c>
      <c r="JF70" s="304">
        <f>DM70-DL70</f>
        <v>0</v>
      </c>
      <c r="JG70" s="376">
        <v>0</v>
      </c>
      <c r="JH70" s="304">
        <f>DP70-DM70</f>
        <v>0</v>
      </c>
      <c r="JI70" s="376">
        <v>0</v>
      </c>
      <c r="JJ70" s="304">
        <f>DQ70-DP70</f>
        <v>0</v>
      </c>
      <c r="JK70" s="376">
        <v>0</v>
      </c>
      <c r="JL70" s="304">
        <f>DR70-DQ70</f>
        <v>5.7000000000000002E-2</v>
      </c>
      <c r="JM70" s="376">
        <v>0</v>
      </c>
      <c r="JN70" s="304">
        <f>DS70-DR70</f>
        <v>-5.7000000000000002E-2</v>
      </c>
      <c r="JO70" s="376">
        <f>JN70/DR70</f>
        <v>-1</v>
      </c>
      <c r="JP70" s="304">
        <f>DT70-DS70</f>
        <v>3.5700000000000003E-2</v>
      </c>
      <c r="JQ70" s="376">
        <v>0</v>
      </c>
      <c r="JR70" s="304">
        <f>DU70-DT70</f>
        <v>-3.3700000000000001E-2</v>
      </c>
      <c r="JS70" s="376">
        <f>JR70/DT70</f>
        <v>-0.94397759103641454</v>
      </c>
      <c r="JT70" s="304">
        <f>DV70-DU70</f>
        <v>-2E-3</v>
      </c>
      <c r="JU70" s="376">
        <f>JT70/DU70</f>
        <v>-1</v>
      </c>
      <c r="JV70" s="304">
        <f>DW70-DV70</f>
        <v>0</v>
      </c>
      <c r="JW70" s="376">
        <v>0</v>
      </c>
      <c r="JX70" s="304">
        <f>DX70-DW70</f>
        <v>0</v>
      </c>
      <c r="JY70" s="376">
        <v>0</v>
      </c>
      <c r="JZ70" s="304">
        <f>DY70-DX70</f>
        <v>0</v>
      </c>
      <c r="KA70" s="376">
        <v>0</v>
      </c>
      <c r="KB70" s="304">
        <f>DZ70-DY70</f>
        <v>0</v>
      </c>
      <c r="KC70" s="376">
        <v>0</v>
      </c>
      <c r="KD70" s="304">
        <f>EA70-DZ70</f>
        <v>3.5000000000000001E-3</v>
      </c>
      <c r="KE70" s="376">
        <v>0</v>
      </c>
      <c r="KF70" s="304">
        <f t="shared" si="1772"/>
        <v>-3.5000000000000001E-3</v>
      </c>
      <c r="KG70" s="1116">
        <f t="shared" si="1773"/>
        <v>-1</v>
      </c>
      <c r="KH70" s="304">
        <f t="shared" si="1774"/>
        <v>0</v>
      </c>
      <c r="KI70" s="376">
        <v>0</v>
      </c>
      <c r="KJ70" s="1168">
        <f t="shared" si="1776"/>
        <v>0</v>
      </c>
      <c r="KK70" s="372">
        <f t="shared" si="1796"/>
        <v>0</v>
      </c>
      <c r="KL70" s="304">
        <f t="shared" si="1777"/>
        <v>0</v>
      </c>
      <c r="KM70" s="372">
        <f t="shared" si="1796"/>
        <v>0</v>
      </c>
      <c r="KN70" s="304">
        <f t="shared" si="1778"/>
        <v>0</v>
      </c>
      <c r="KO70" s="372">
        <f>IF(ISERROR(KN70/EG70),0,KN70/EG70)</f>
        <v>0</v>
      </c>
      <c r="KP70" s="304">
        <f t="shared" si="1779"/>
        <v>0</v>
      </c>
      <c r="KQ70" s="372">
        <f t="shared" si="1796"/>
        <v>0</v>
      </c>
      <c r="KR70" s="304">
        <f t="shared" si="1780"/>
        <v>0</v>
      </c>
      <c r="KS70" s="372">
        <f t="shared" si="1796"/>
        <v>0</v>
      </c>
      <c r="KT70" s="304">
        <f t="shared" si="1781"/>
        <v>0</v>
      </c>
      <c r="KU70" s="372">
        <f t="shared" si="1796"/>
        <v>0</v>
      </c>
      <c r="KV70" s="304">
        <f t="shared" si="1782"/>
        <v>0</v>
      </c>
      <c r="KW70" s="372">
        <f t="shared" si="1796"/>
        <v>0</v>
      </c>
      <c r="KX70" s="304">
        <f t="shared" si="1783"/>
        <v>0</v>
      </c>
      <c r="KY70" s="372">
        <f t="shared" si="1796"/>
        <v>0</v>
      </c>
      <c r="KZ70" s="304">
        <f t="shared" si="1784"/>
        <v>0</v>
      </c>
      <c r="LA70" s="372">
        <f t="shared" si="1796"/>
        <v>0</v>
      </c>
      <c r="LB70" s="304">
        <f t="shared" si="1785"/>
        <v>0</v>
      </c>
      <c r="LC70" s="372">
        <f t="shared" si="1796"/>
        <v>0</v>
      </c>
      <c r="LD70" s="575">
        <f>DT70</f>
        <v>3.5700000000000003E-2</v>
      </c>
      <c r="LE70" s="975">
        <f>EH70</f>
        <v>0</v>
      </c>
      <c r="LF70" s="601">
        <f>(LE70-LD70)*100</f>
        <v>-3.5700000000000003</v>
      </c>
      <c r="LG70" s="108">
        <f t="shared" si="1786"/>
        <v>-1</v>
      </c>
      <c r="LH70" s="618"/>
      <c r="LI70" s="618"/>
      <c r="LJ70" s="618"/>
      <c r="LK70" s="163" t="str">
        <f>E70</f>
        <v>BI Down Time</v>
      </c>
      <c r="LL70" s="270" t="e">
        <f>#REF!</f>
        <v>#REF!</v>
      </c>
      <c r="LM70" s="270" t="e">
        <f>#REF!</f>
        <v>#REF!</v>
      </c>
      <c r="LN70" s="270" t="e">
        <f>#REF!</f>
        <v>#REF!</v>
      </c>
      <c r="LO70" s="270" t="e">
        <f>#REF!</f>
        <v>#REF!</v>
      </c>
      <c r="LP70" s="270" t="e">
        <f>#REF!</f>
        <v>#REF!</v>
      </c>
      <c r="LQ70" s="270" t="e">
        <f>#REF!</f>
        <v>#REF!</v>
      </c>
      <c r="LR70" s="270" t="e">
        <f>#REF!</f>
        <v>#REF!</v>
      </c>
      <c r="LS70" s="270" t="e">
        <f>#REF!</f>
        <v>#REF!</v>
      </c>
      <c r="LT70" s="270" t="e">
        <f>#REF!</f>
        <v>#REF!</v>
      </c>
      <c r="LU70" s="270" t="e">
        <f>#REF!</f>
        <v>#REF!</v>
      </c>
      <c r="LV70" s="270" t="e">
        <f>#REF!</f>
        <v>#REF!</v>
      </c>
      <c r="LW70" s="271">
        <f t="shared" si="1787"/>
        <v>0</v>
      </c>
      <c r="LX70" s="271">
        <f t="shared" si="1787"/>
        <v>5.1000000000000004E-3</v>
      </c>
      <c r="LY70" s="271">
        <f t="shared" si="1787"/>
        <v>0</v>
      </c>
      <c r="LZ70" s="271">
        <f t="shared" si="1787"/>
        <v>1.8E-3</v>
      </c>
      <c r="MA70" s="271">
        <f t="shared" si="1787"/>
        <v>0</v>
      </c>
      <c r="MB70" s="271">
        <f t="shared" si="1787"/>
        <v>0</v>
      </c>
      <c r="MC70" s="271">
        <f t="shared" si="1787"/>
        <v>0</v>
      </c>
      <c r="MD70" s="271">
        <f t="shared" si="1787"/>
        <v>0</v>
      </c>
      <c r="ME70" s="271">
        <f t="shared" si="1787"/>
        <v>0</v>
      </c>
      <c r="MF70" s="271">
        <f t="shared" si="1787"/>
        <v>0</v>
      </c>
      <c r="MG70" s="271">
        <f t="shared" si="1787"/>
        <v>0</v>
      </c>
      <c r="MH70" s="271">
        <f t="shared" si="1787"/>
        <v>0</v>
      </c>
      <c r="MI70" s="271">
        <f t="shared" si="1788"/>
        <v>0</v>
      </c>
      <c r="MJ70" s="271">
        <f t="shared" si="1788"/>
        <v>2.5999999999999999E-3</v>
      </c>
      <c r="MK70" s="271">
        <f t="shared" si="1788"/>
        <v>0</v>
      </c>
      <c r="ML70" s="271">
        <f t="shared" si="1788"/>
        <v>0</v>
      </c>
      <c r="MM70" s="271">
        <f t="shared" si="1788"/>
        <v>0</v>
      </c>
      <c r="MN70" s="271">
        <f t="shared" si="1788"/>
        <v>0</v>
      </c>
      <c r="MO70" s="271">
        <f t="shared" si="1788"/>
        <v>0</v>
      </c>
      <c r="MP70" s="271">
        <f t="shared" si="1788"/>
        <v>0</v>
      </c>
      <c r="MQ70" s="271">
        <f t="shared" si="1788"/>
        <v>0</v>
      </c>
      <c r="MR70" s="271">
        <f t="shared" si="1788"/>
        <v>0</v>
      </c>
      <c r="MS70" s="271">
        <f t="shared" si="1788"/>
        <v>0</v>
      </c>
      <c r="MT70" s="271">
        <f t="shared" si="1788"/>
        <v>0</v>
      </c>
      <c r="MU70" s="714">
        <f t="shared" si="1789"/>
        <v>0</v>
      </c>
      <c r="MV70" s="714">
        <f t="shared" si="1789"/>
        <v>0</v>
      </c>
      <c r="MW70" s="714">
        <f t="shared" si="1789"/>
        <v>6.7000000000000002E-3</v>
      </c>
      <c r="MX70" s="714">
        <f t="shared" si="1789"/>
        <v>0</v>
      </c>
      <c r="MY70" s="714">
        <f t="shared" si="1789"/>
        <v>0</v>
      </c>
      <c r="MZ70" s="714">
        <f t="shared" si="1789"/>
        <v>0</v>
      </c>
      <c r="NA70" s="714">
        <f t="shared" si="1789"/>
        <v>0</v>
      </c>
      <c r="NB70" s="714">
        <f t="shared" si="1789"/>
        <v>0</v>
      </c>
      <c r="NC70" s="714">
        <f t="shared" si="1789"/>
        <v>0</v>
      </c>
      <c r="ND70" s="714">
        <f t="shared" si="1789"/>
        <v>1.6000000000000001E-3</v>
      </c>
      <c r="NE70" s="714">
        <f t="shared" si="1789"/>
        <v>0</v>
      </c>
      <c r="NF70" s="714">
        <f t="shared" si="1789"/>
        <v>0</v>
      </c>
      <c r="NG70" s="817">
        <f t="shared" si="1790"/>
        <v>0</v>
      </c>
      <c r="NH70" s="817">
        <f t="shared" si="1790"/>
        <v>0</v>
      </c>
      <c r="NI70" s="817">
        <f t="shared" si="1790"/>
        <v>0</v>
      </c>
      <c r="NJ70" s="817">
        <f t="shared" si="1790"/>
        <v>0</v>
      </c>
      <c r="NK70" s="817">
        <f t="shared" si="1790"/>
        <v>0</v>
      </c>
      <c r="NL70" s="817">
        <f t="shared" si="1790"/>
        <v>0</v>
      </c>
      <c r="NM70" s="817">
        <f t="shared" si="1790"/>
        <v>0</v>
      </c>
      <c r="NN70" s="817">
        <f t="shared" si="1790"/>
        <v>0</v>
      </c>
      <c r="NO70" s="817">
        <f t="shared" si="1790"/>
        <v>0</v>
      </c>
      <c r="NP70" s="817">
        <f t="shared" si="1790"/>
        <v>0</v>
      </c>
      <c r="NQ70" s="817">
        <f t="shared" si="1790"/>
        <v>0</v>
      </c>
      <c r="NR70" s="817">
        <f t="shared" si="1790"/>
        <v>0</v>
      </c>
      <c r="NS70" s="870">
        <f t="shared" si="1791"/>
        <v>0</v>
      </c>
      <c r="NT70" s="870">
        <f t="shared" si="1791"/>
        <v>0</v>
      </c>
      <c r="NU70" s="870">
        <f t="shared" si="1791"/>
        <v>0</v>
      </c>
      <c r="NV70" s="870">
        <f t="shared" si="1791"/>
        <v>0</v>
      </c>
      <c r="NW70" s="870">
        <f t="shared" si="1791"/>
        <v>0</v>
      </c>
      <c r="NX70" s="870">
        <f t="shared" si="1791"/>
        <v>0</v>
      </c>
      <c r="NY70" s="870">
        <f t="shared" si="1791"/>
        <v>0</v>
      </c>
      <c r="NZ70" s="870">
        <f t="shared" si="1791"/>
        <v>0</v>
      </c>
      <c r="OA70" s="870">
        <f t="shared" si="1791"/>
        <v>0</v>
      </c>
      <c r="OB70" s="870">
        <f t="shared" si="1791"/>
        <v>0</v>
      </c>
      <c r="OC70" s="870">
        <f t="shared" si="1791"/>
        <v>0</v>
      </c>
      <c r="OD70" s="870">
        <f t="shared" si="1791"/>
        <v>0</v>
      </c>
      <c r="OE70" s="1057">
        <f t="shared" si="1792"/>
        <v>0</v>
      </c>
      <c r="OF70" s="1057">
        <f t="shared" si="1792"/>
        <v>2.8999999999999998E-3</v>
      </c>
      <c r="OG70" s="1057">
        <f t="shared" si="1792"/>
        <v>0</v>
      </c>
      <c r="OH70" s="1057">
        <f t="shared" si="1792"/>
        <v>1.7100000000000001E-2</v>
      </c>
      <c r="OI70" s="1057">
        <f t="shared" si="1792"/>
        <v>0</v>
      </c>
      <c r="OJ70" s="1057">
        <f t="shared" si="1792"/>
        <v>0</v>
      </c>
      <c r="OK70" s="1057">
        <f t="shared" si="1792"/>
        <v>1E-4</v>
      </c>
      <c r="OL70" s="1057">
        <f t="shared" si="1792"/>
        <v>0</v>
      </c>
      <c r="OM70" s="1057">
        <f t="shared" si="1792"/>
        <v>4.3E-3</v>
      </c>
      <c r="ON70" s="1057">
        <f t="shared" si="1792"/>
        <v>0</v>
      </c>
      <c r="OO70" s="1057">
        <f t="shared" si="1792"/>
        <v>0</v>
      </c>
      <c r="OP70" s="1057">
        <f t="shared" si="1792"/>
        <v>0</v>
      </c>
      <c r="OQ70" s="1079">
        <f t="shared" si="1793"/>
        <v>0</v>
      </c>
      <c r="OR70" s="1079">
        <f t="shared" si="1793"/>
        <v>0</v>
      </c>
      <c r="OS70" s="1079">
        <f t="shared" si="1793"/>
        <v>5.7000000000000002E-2</v>
      </c>
      <c r="OT70" s="1079">
        <f t="shared" si="1793"/>
        <v>0</v>
      </c>
      <c r="OU70" s="1079">
        <f t="shared" si="1793"/>
        <v>3.5700000000000003E-2</v>
      </c>
      <c r="OV70" s="1079">
        <f t="shared" si="1793"/>
        <v>2E-3</v>
      </c>
      <c r="OW70" s="1079">
        <f t="shared" si="1793"/>
        <v>0</v>
      </c>
      <c r="OX70" s="1079">
        <f t="shared" si="1793"/>
        <v>0</v>
      </c>
      <c r="OY70" s="1079">
        <f t="shared" si="1793"/>
        <v>0</v>
      </c>
      <c r="OZ70" s="1079">
        <f t="shared" si="1793"/>
        <v>0</v>
      </c>
      <c r="PA70" s="1079">
        <f t="shared" si="1794"/>
        <v>0</v>
      </c>
      <c r="PB70" s="1079">
        <f t="shared" si="1794"/>
        <v>3.5000000000000001E-3</v>
      </c>
      <c r="PC70" s="1137">
        <f>ED70</f>
        <v>0</v>
      </c>
      <c r="PD70" s="1137">
        <f t="shared" si="1795"/>
        <v>0</v>
      </c>
      <c r="PE70" s="1137">
        <f t="shared" si="1795"/>
        <v>0</v>
      </c>
      <c r="PF70" s="1137">
        <f t="shared" si="1795"/>
        <v>0</v>
      </c>
      <c r="PG70" s="1137">
        <f t="shared" si="1795"/>
        <v>0</v>
      </c>
      <c r="PH70" s="1137">
        <f t="shared" si="1795"/>
        <v>0</v>
      </c>
      <c r="PI70" s="1137">
        <f t="shared" si="1795"/>
        <v>0</v>
      </c>
      <c r="PJ70" s="1137">
        <f t="shared" si="1795"/>
        <v>0</v>
      </c>
      <c r="PK70" s="1137">
        <f t="shared" si="1795"/>
        <v>0</v>
      </c>
      <c r="PL70" s="1137">
        <f t="shared" si="1795"/>
        <v>0</v>
      </c>
      <c r="PM70" s="1137">
        <f t="shared" si="1795"/>
        <v>0</v>
      </c>
      <c r="PN70" s="1137">
        <f t="shared" si="1795"/>
        <v>0</v>
      </c>
    </row>
    <row r="71" spans="1:430" s="282" customFormat="1" ht="15.75" thickBot="1" x14ac:dyDescent="0.3">
      <c r="A71" s="684"/>
      <c r="B71" s="280">
        <v>9.5</v>
      </c>
      <c r="C71" s="281"/>
      <c r="D71" s="281"/>
      <c r="E71" s="1204" t="s">
        <v>178</v>
      </c>
      <c r="F71" s="1205"/>
      <c r="G71" s="1206"/>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6">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c r="EJ71" s="576"/>
      <c r="EK71" s="276"/>
      <c r="EL71" s="576"/>
      <c r="EM71" s="276"/>
      <c r="EN71" s="576"/>
      <c r="EO71" s="276"/>
      <c r="EP71" s="277" t="s">
        <v>29</v>
      </c>
      <c r="EQ71" s="278">
        <f>SUM(ED71:EO71)/$EP$4</f>
        <v>0.72822000000000009</v>
      </c>
      <c r="ER71" s="608">
        <f>AX71-AU71</f>
        <v>2.3100000000000009E-2</v>
      </c>
      <c r="ES71" s="416">
        <f>ER71/AU71</f>
        <v>3.4339229968782532E-2</v>
      </c>
      <c r="ET71" s="608">
        <f>AY71-AX71</f>
        <v>-2.6999999999999247E-3</v>
      </c>
      <c r="EU71" s="416">
        <f>ET71/AX71</f>
        <v>-3.8804254096003517E-3</v>
      </c>
      <c r="EV71" s="608">
        <f>AZ71-AY71</f>
        <v>4.0399999999999991E-2</v>
      </c>
      <c r="EW71" s="416">
        <f>EV71/AY71</f>
        <v>5.8288847208195049E-2</v>
      </c>
      <c r="EX71" s="608">
        <f>BA71-AZ71</f>
        <v>2.8999999999999915E-2</v>
      </c>
      <c r="EY71" s="416">
        <f>EX71/AZ71</f>
        <v>3.9536468984321629E-2</v>
      </c>
      <c r="EZ71" s="608">
        <f>BB71-BA71</f>
        <v>7.3000000000000842E-3</v>
      </c>
      <c r="FA71" s="416">
        <f>EZ71/BA71</f>
        <v>9.5737704918033902E-3</v>
      </c>
      <c r="FB71" s="608">
        <f>BC71-BB71</f>
        <v>-7.0900000000000074E-2</v>
      </c>
      <c r="FC71" s="416">
        <f>FB71/BB71</f>
        <v>-9.2101844634970217E-2</v>
      </c>
      <c r="FD71" s="608">
        <f>BD71-BC71</f>
        <v>7.1999999999999842E-3</v>
      </c>
      <c r="FE71" s="416">
        <f>FD71/BC71</f>
        <v>1.0301902990413486E-2</v>
      </c>
      <c r="FF71" s="608">
        <f>BE71-BD71</f>
        <v>-8.9999999999990088E-4</v>
      </c>
      <c r="FG71" s="416">
        <f>FF71/BD71</f>
        <v>-1.2746069961760388E-3</v>
      </c>
      <c r="FH71" s="608">
        <f>BF71-BE71</f>
        <v>1.3399999999999967E-2</v>
      </c>
      <c r="FI71" s="416">
        <f>FH71/BE71</f>
        <v>1.9001701644923378E-2</v>
      </c>
      <c r="FJ71" s="608">
        <f>BG71-BF71</f>
        <v>3.3799999999999941E-2</v>
      </c>
      <c r="FK71" s="101">
        <f>FJ71/BF71</f>
        <v>4.7035903145004089E-2</v>
      </c>
      <c r="FL71" s="592">
        <f>BH71-BG71</f>
        <v>-2.959999999999996E-2</v>
      </c>
      <c r="FM71" s="416">
        <f>FL71/BG71</f>
        <v>-3.9340776182881391E-2</v>
      </c>
      <c r="FN71" s="608">
        <f>BI71-BH71</f>
        <v>-3.0299999999999994E-2</v>
      </c>
      <c r="FO71" s="416">
        <f>FN71/BH71</f>
        <v>-4.192030990592141E-2</v>
      </c>
      <c r="FP71" s="608">
        <f>BL71-BI71</f>
        <v>7.1200000000000041E-2</v>
      </c>
      <c r="FQ71" s="416">
        <f>FP71/BI71</f>
        <v>0.10281588447653435</v>
      </c>
      <c r="FR71" s="307">
        <f>BM71-BL71</f>
        <v>1.0199999999999987E-2</v>
      </c>
      <c r="FS71" s="371">
        <f>FR71/BL71</f>
        <v>1.3356029854654951E-2</v>
      </c>
      <c r="FT71" s="307">
        <f>BN71-BM71</f>
        <v>2.0499999999999963E-2</v>
      </c>
      <c r="FU71" s="371">
        <f>FT71/BM71</f>
        <v>2.6489210492311618E-2</v>
      </c>
      <c r="FV71" s="307">
        <f>BO71-BN71</f>
        <v>-2.6000000000000023E-2</v>
      </c>
      <c r="FW71" s="371">
        <f>FV71/BN71</f>
        <v>-3.2729103726082606E-2</v>
      </c>
      <c r="FX71" s="307">
        <f>BP71-BO71</f>
        <v>1.9100000000000006E-2</v>
      </c>
      <c r="FY71" s="371">
        <f>FX71/BO71</f>
        <v>2.4856845393024476E-2</v>
      </c>
      <c r="FZ71" s="307">
        <f>BQ71-BP71</f>
        <v>9.2400000000000038E-2</v>
      </c>
      <c r="GA71" s="371">
        <f>FZ71/BP71</f>
        <v>0.11733333333333339</v>
      </c>
      <c r="GB71" s="307">
        <f>BR71-BQ71</f>
        <v>1.3499999999999956E-2</v>
      </c>
      <c r="GC71" s="371">
        <f>GB71/BQ71</f>
        <v>1.5342652574156105E-2</v>
      </c>
      <c r="GD71" s="307">
        <f>BS71-BR71</f>
        <v>1.6900000000000026E-2</v>
      </c>
      <c r="GE71" s="371">
        <f>GD71/BR71</f>
        <v>1.8916498768748631E-2</v>
      </c>
      <c r="GF71" s="307">
        <f>BT71-BS71</f>
        <v>-3.5399999999999987E-2</v>
      </c>
      <c r="GG71" s="371">
        <f>GF71/BS71</f>
        <v>-3.888827858947598E-2</v>
      </c>
      <c r="GH71" s="307">
        <f>BU71-BT71</f>
        <v>2.7499999999999969E-2</v>
      </c>
      <c r="GI71" s="371">
        <f>GH71/BT71</f>
        <v>3.1432163675848633E-2</v>
      </c>
      <c r="GJ71" s="307">
        <f>BV71-BU71</f>
        <v>-7.0999999999999952E-3</v>
      </c>
      <c r="GK71" s="371">
        <f>GJ71/BU71</f>
        <v>-7.8679078014184337E-3</v>
      </c>
      <c r="GL71" s="307">
        <f>BW71-BV71</f>
        <v>6.2300000000000022E-2</v>
      </c>
      <c r="GM71" s="371">
        <f>GL71/BV71</f>
        <v>6.9585613760750606E-2</v>
      </c>
      <c r="GN71" s="307">
        <f>BZ71-BW71</f>
        <v>-0.11229999999999996</v>
      </c>
      <c r="GO71" s="371">
        <f>GN71/BW71</f>
        <v>-0.11727234753550539</v>
      </c>
      <c r="GP71" s="307">
        <f>CA71-BZ71</f>
        <v>-0.17530000000000001</v>
      </c>
      <c r="GQ71" s="371">
        <f>GP71/BZ71</f>
        <v>-0.20738199455814504</v>
      </c>
      <c r="GR71" s="307">
        <f>CB71-CA71</f>
        <v>2.3599999999999954E-2</v>
      </c>
      <c r="GS71" s="371">
        <f>GR71/CA71</f>
        <v>3.5223880597014853E-2</v>
      </c>
      <c r="GT71" s="307">
        <f>CC71-CB71</f>
        <v>-2.2299999999999986E-2</v>
      </c>
      <c r="GU71" s="371">
        <f>GT71/CB71</f>
        <v>-3.2151095732410595E-2</v>
      </c>
      <c r="GV71" s="307">
        <f>CD71-CC71</f>
        <v>-1.980000000000004E-2</v>
      </c>
      <c r="GW71" s="371">
        <f>GV71/CC71</f>
        <v>-2.9495009682705259E-2</v>
      </c>
      <c r="GX71" s="307">
        <f>CE71-CD71</f>
        <v>2.629999999999999E-2</v>
      </c>
      <c r="GY71" s="371">
        <f>GX71/CD71</f>
        <v>4.0368380660015336E-2</v>
      </c>
      <c r="GZ71" s="307">
        <f>CF71-CE71</f>
        <v>2.9000000000000137E-3</v>
      </c>
      <c r="HA71" s="371">
        <f>GZ71/CE71</f>
        <v>4.2785482443198786E-3</v>
      </c>
      <c r="HB71" s="307">
        <f>CG71-CF71</f>
        <v>-2.2199999999999998E-2</v>
      </c>
      <c r="HC71" s="371">
        <f>HB71/CF71</f>
        <v>-3.2613486117232256E-2</v>
      </c>
      <c r="HD71" s="307">
        <f>CH71-CG71</f>
        <v>2.4000000000000021E-2</v>
      </c>
      <c r="HE71" s="371">
        <f>HD71/CG71</f>
        <v>3.6446469248291605E-2</v>
      </c>
      <c r="HF71" s="307">
        <f>CI71-CH71</f>
        <v>-5.4700000000000082E-2</v>
      </c>
      <c r="HG71" s="371">
        <f>HF71/CH71</f>
        <v>-8.0146520146520267E-2</v>
      </c>
      <c r="HH71" s="307">
        <f>CJ71-CI71</f>
        <v>3.4900000000000042E-2</v>
      </c>
      <c r="HI71" s="371">
        <f>HH71/CI71</f>
        <v>5.5590952532653788E-2</v>
      </c>
      <c r="HJ71" s="307">
        <f>CK71-CJ71</f>
        <v>-2.4599999999999955E-2</v>
      </c>
      <c r="HK71" s="371">
        <f>HJ71/CJ71</f>
        <v>-3.7120869171570779E-2</v>
      </c>
      <c r="HL71" s="307">
        <f>CN71-CK71</f>
        <v>7.3699999999999988E-2</v>
      </c>
      <c r="HM71" s="371">
        <f>HL71/CK71</f>
        <v>0.11549913806613382</v>
      </c>
      <c r="HN71" s="307">
        <f>CO71-CN71</f>
        <v>-7.7400000000000024E-2</v>
      </c>
      <c r="HO71" s="371">
        <f>HN71/CN71</f>
        <v>-0.10873840966563646</v>
      </c>
      <c r="HP71" s="307">
        <f>CP71-CO71</f>
        <v>-0.20519999999999994</v>
      </c>
      <c r="HQ71" s="371">
        <f>HP71/CO71</f>
        <v>-0.32345523329129877</v>
      </c>
      <c r="HR71" s="307">
        <f>CQ71-CP71</f>
        <v>-4.8500000000000043E-2</v>
      </c>
      <c r="HS71" s="371">
        <f>HR71/CP71</f>
        <v>-0.11300093196644929</v>
      </c>
      <c r="HT71" s="307">
        <f>CR71-CQ71</f>
        <v>-2.6999999999999802E-3</v>
      </c>
      <c r="HU71" s="371">
        <f>HT71/CQ71</f>
        <v>-7.0921985815602323E-3</v>
      </c>
      <c r="HV71" s="307">
        <f>CS71-CR71</f>
        <v>2.360000000000001E-2</v>
      </c>
      <c r="HW71" s="371">
        <f>HV71/CR71</f>
        <v>6.243386243386246E-2</v>
      </c>
      <c r="HX71" s="307">
        <f>CT71-CS71</f>
        <v>0.34769999999999995</v>
      </c>
      <c r="HY71" s="371">
        <f>HX71/CS71</f>
        <v>0.86578685258964128</v>
      </c>
      <c r="HZ71" s="307">
        <f>CU71-CT71</f>
        <v>-0.30869999999999997</v>
      </c>
      <c r="IA71" s="371">
        <f>HZ71/CT71</f>
        <v>-0.41198451888429199</v>
      </c>
      <c r="IB71" s="307">
        <f>CV71-CU71</f>
        <v>3.7899999999999989E-2</v>
      </c>
      <c r="IC71" s="371">
        <f>IB71/CU71</f>
        <v>8.6019064911484311E-2</v>
      </c>
      <c r="ID71" s="307">
        <f>CW71-CV71</f>
        <v>-4.0699999999999958E-2</v>
      </c>
      <c r="IE71" s="371">
        <f>ID71/CV71</f>
        <v>-8.5057471264367732E-2</v>
      </c>
      <c r="IF71" s="307">
        <f>CX71-CW71</f>
        <v>3.1299999999999994E-2</v>
      </c>
      <c r="IG71" s="371">
        <f>IF71/CW71</f>
        <v>7.1493832800365448E-2</v>
      </c>
      <c r="IH71" s="307">
        <f>CY71-CX71</f>
        <v>-3.9600000000000024E-2</v>
      </c>
      <c r="II71" s="371">
        <f>IH71/CX71</f>
        <v>-8.441696866339804E-2</v>
      </c>
      <c r="IJ71" s="307">
        <f>DB71-CY71</f>
        <v>1.2400000000000022E-2</v>
      </c>
      <c r="IK71" s="371">
        <f>IJ71/CY71</f>
        <v>2.8870779976717165E-2</v>
      </c>
      <c r="IL71" s="307">
        <f>DC71-DB71</f>
        <v>1.4899999999999969E-2</v>
      </c>
      <c r="IM71" s="371">
        <f>IL71/DB71</f>
        <v>3.3718035754695563E-2</v>
      </c>
      <c r="IN71" s="307">
        <f>DD71-DC71</f>
        <v>1.8600000000000005E-2</v>
      </c>
      <c r="IO71" s="371">
        <f>IN71/DD71</f>
        <v>3.9124947412705099E-2</v>
      </c>
      <c r="IP71" s="307">
        <f>DE71-DD71</f>
        <v>2.2000000000000353E-3</v>
      </c>
      <c r="IQ71" s="371">
        <f>IP71/DD71</f>
        <v>4.627681952040461E-3</v>
      </c>
      <c r="IR71" s="307">
        <f>DF71-DE71</f>
        <v>2.9999999999996696E-4</v>
      </c>
      <c r="IS71" s="371">
        <f>IR71/DO71</f>
        <v>6.2107515009309281E-4</v>
      </c>
      <c r="IT71" s="307">
        <f>DG71-DF71</f>
        <v>3.7800000000000056E-2</v>
      </c>
      <c r="IU71" s="371">
        <f>IT71/DF71</f>
        <v>7.9096045197740231E-2</v>
      </c>
      <c r="IV71" s="307">
        <f>DH71-DG71</f>
        <v>-2.200000000000002E-2</v>
      </c>
      <c r="IW71" s="371">
        <f>IV71/DG71</f>
        <v>-4.266046150862908E-2</v>
      </c>
      <c r="IX71" s="307">
        <f>DI71-DH71</f>
        <v>-1.1800000000000033E-2</v>
      </c>
      <c r="IY71" s="371">
        <f>IX71/DH71</f>
        <v>-2.3901154547295994E-2</v>
      </c>
      <c r="IZ71" s="307">
        <f>DJ71-DI71</f>
        <v>2.4299999999999988E-2</v>
      </c>
      <c r="JA71" s="371">
        <f>IZ71/DI71</f>
        <v>5.042539946046895E-2</v>
      </c>
      <c r="JB71" s="307">
        <f>DK71-DJ71</f>
        <v>-1.6100000000000003E-2</v>
      </c>
      <c r="JC71" s="371">
        <f>JB71/DJ71</f>
        <v>-3.1805610430659825E-2</v>
      </c>
      <c r="JD71" s="307">
        <f>DL71-DK71</f>
        <v>-9.299999999999975E-3</v>
      </c>
      <c r="JE71" s="371">
        <f>JD71/DK71</f>
        <v>-1.8975719240971179E-2</v>
      </c>
      <c r="JF71" s="307">
        <f>DM71-DL71</f>
        <v>1.7600000000000005E-2</v>
      </c>
      <c r="JG71" s="371">
        <f>JF71/DL71</f>
        <v>3.6605657237936781E-2</v>
      </c>
      <c r="JH71" s="307">
        <f>DP71-DM71</f>
        <v>-9.9000000000000199E-3</v>
      </c>
      <c r="JI71" s="371">
        <f>JH71/DM71</f>
        <v>-1.9863563402889285E-2</v>
      </c>
      <c r="JJ71" s="307">
        <f>DQ71-DP71</f>
        <v>-2.1999999999999797E-3</v>
      </c>
      <c r="JK71" s="371">
        <f>JJ71/DP71</f>
        <v>-4.5035823950869596E-3</v>
      </c>
      <c r="JL71" s="307">
        <f>DR71-DQ71</f>
        <v>5.0700000000000023E-2</v>
      </c>
      <c r="JM71" s="371">
        <f>JL71/DQ71</f>
        <v>0.10425663170882175</v>
      </c>
      <c r="JN71" s="307">
        <f>DS71-DR71</f>
        <v>0.11780000000000002</v>
      </c>
      <c r="JO71" s="371">
        <f>JN71/DR71</f>
        <v>0.21936685288640598</v>
      </c>
      <c r="JP71" s="307">
        <f>DT71-DS71</f>
        <v>5.0899999999999945E-2</v>
      </c>
      <c r="JQ71" s="371">
        <f>JP71/DS71</f>
        <v>7.7733659132559474E-2</v>
      </c>
      <c r="JR71" s="307">
        <f>DU71-DT71</f>
        <v>5.5100000000000038E-2</v>
      </c>
      <c r="JS71" s="371">
        <f>JR71/DT71</f>
        <v>7.807850361343352E-2</v>
      </c>
      <c r="JT71" s="307">
        <f>DV71-DU71</f>
        <v>0.12959999999999994</v>
      </c>
      <c r="JU71" s="371">
        <f>JT71/DU71</f>
        <v>0.17034700315457404</v>
      </c>
      <c r="JV71" s="307">
        <f>DW71-DV71</f>
        <v>-5.6699999999999973E-2</v>
      </c>
      <c r="JW71" s="371">
        <f>JV71/DV71</f>
        <v>-6.367924528301884E-2</v>
      </c>
      <c r="JX71" s="307">
        <f>DX71-DW71</f>
        <v>-2.4900000000000033E-2</v>
      </c>
      <c r="JY71" s="371">
        <f>JX71/DW71</f>
        <v>-2.9866858582223862E-2</v>
      </c>
      <c r="JZ71" s="307">
        <f>DY71-DX71</f>
        <v>-2.6999999999999913E-2</v>
      </c>
      <c r="KA71" s="371">
        <f>JZ71/DX71</f>
        <v>-3.3382789317507315E-2</v>
      </c>
      <c r="KB71" s="307">
        <f>DZ71-DY71</f>
        <v>-0.16770000000000007</v>
      </c>
      <c r="KC71" s="371">
        <f>KB71/DY71</f>
        <v>-0.21450498848810445</v>
      </c>
      <c r="KD71" s="307">
        <f>EA71-DZ71</f>
        <v>0.28390000000000004</v>
      </c>
      <c r="KE71" s="371">
        <f>KD71/DZ71</f>
        <v>0.46230255658687519</v>
      </c>
      <c r="KF71" s="307">
        <f t="shared" si="1772"/>
        <v>-4.3499999999999983E-2</v>
      </c>
      <c r="KG71" s="1112">
        <f t="shared" si="1773"/>
        <v>-4.8440979955456549E-2</v>
      </c>
      <c r="KH71" s="307">
        <f t="shared" si="1774"/>
        <v>1.3299999999999979E-2</v>
      </c>
      <c r="KI71" s="371">
        <f t="shared" si="1775"/>
        <v>1.5564657694558195E-2</v>
      </c>
      <c r="KJ71" s="1169">
        <f t="shared" si="1776"/>
        <v>-0.18830000000000002</v>
      </c>
      <c r="KK71" s="371">
        <f t="shared" ref="KK71:LC71" si="1797">KJ71/EE71</f>
        <v>-0.21698548052546671</v>
      </c>
      <c r="KL71" s="307">
        <f t="shared" si="1777"/>
        <v>-6.9200000000000039E-2</v>
      </c>
      <c r="KM71" s="371">
        <f t="shared" si="1797"/>
        <v>-0.11338685892184179</v>
      </c>
      <c r="KN71" s="307">
        <f t="shared" si="1778"/>
        <v>1.870000000000005E-2</v>
      </c>
      <c r="KO71" s="371">
        <f>KN71/EG71</f>
        <v>3.0640668523676966E-2</v>
      </c>
      <c r="KP71" s="307">
        <f t="shared" si="1779"/>
        <v>-0.629</v>
      </c>
      <c r="KQ71" s="371" t="e">
        <f t="shared" si="1797"/>
        <v>#DIV/0!</v>
      </c>
      <c r="KR71" s="307">
        <f t="shared" si="1780"/>
        <v>0</v>
      </c>
      <c r="KS71" s="371" t="e">
        <f t="shared" si="1797"/>
        <v>#DIV/0!</v>
      </c>
      <c r="KT71" s="307">
        <f t="shared" si="1781"/>
        <v>0</v>
      </c>
      <c r="KU71" s="371" t="e">
        <f t="shared" si="1797"/>
        <v>#DIV/0!</v>
      </c>
      <c r="KV71" s="307">
        <f t="shared" si="1782"/>
        <v>0</v>
      </c>
      <c r="KW71" s="371">
        <f t="shared" si="1797"/>
        <v>0</v>
      </c>
      <c r="KX71" s="307">
        <f t="shared" si="1783"/>
        <v>0</v>
      </c>
      <c r="KY71" s="371">
        <f t="shared" si="1797"/>
        <v>0</v>
      </c>
      <c r="KZ71" s="307">
        <f t="shared" si="1784"/>
        <v>0</v>
      </c>
      <c r="LA71" s="371">
        <f t="shared" si="1797"/>
        <v>0</v>
      </c>
      <c r="LB71" s="307">
        <f t="shared" si="1785"/>
        <v>0</v>
      </c>
      <c r="LC71" s="371">
        <f t="shared" si="1797"/>
        <v>0</v>
      </c>
      <c r="LD71" s="576">
        <f>DT71</f>
        <v>0.70569999999999999</v>
      </c>
      <c r="LE71" s="976">
        <f>EH71</f>
        <v>0.629</v>
      </c>
      <c r="LF71" s="608">
        <f>LE71-LD71</f>
        <v>-7.669999999999999E-2</v>
      </c>
      <c r="LG71" s="101">
        <f>IF(ISERROR(LF71/LD71),0,LF71/LD71)</f>
        <v>-0.10868641065608614</v>
      </c>
      <c r="LH71" s="612"/>
      <c r="LI71" s="612"/>
      <c r="LJ71" s="612"/>
      <c r="LK71" s="282" t="str">
        <f>E71</f>
        <v>ERP Respone Time (Seconds)</v>
      </c>
      <c r="LL71" s="283" t="e">
        <f>#REF!</f>
        <v>#REF!</v>
      </c>
      <c r="LM71" s="283" t="e">
        <f>#REF!</f>
        <v>#REF!</v>
      </c>
      <c r="LN71" s="283" t="e">
        <f>#REF!</f>
        <v>#REF!</v>
      </c>
      <c r="LO71" s="283" t="e">
        <f>#REF!</f>
        <v>#REF!</v>
      </c>
      <c r="LP71" s="283" t="e">
        <f>#REF!</f>
        <v>#REF!</v>
      </c>
      <c r="LQ71" s="283" t="e">
        <f>#REF!</f>
        <v>#REF!</v>
      </c>
      <c r="LR71" s="283" t="e">
        <f>#REF!</f>
        <v>#REF!</v>
      </c>
      <c r="LS71" s="283" t="e">
        <f>#REF!</f>
        <v>#REF!</v>
      </c>
      <c r="LT71" s="283" t="e">
        <f>#REF!</f>
        <v>#REF!</v>
      </c>
      <c r="LU71" s="283" t="e">
        <f>#REF!</f>
        <v>#REF!</v>
      </c>
      <c r="LV71" s="283" t="e">
        <f>#REF!</f>
        <v>#REF!</v>
      </c>
      <c r="LW71" s="284">
        <f t="shared" si="1787"/>
        <v>0.51559999999999995</v>
      </c>
      <c r="LX71" s="284">
        <f t="shared" si="1787"/>
        <v>0.53559999999999997</v>
      </c>
      <c r="LY71" s="284">
        <f t="shared" si="1787"/>
        <v>0.53210000000000002</v>
      </c>
      <c r="LZ71" s="284">
        <f t="shared" si="1787"/>
        <v>0.52669999999999995</v>
      </c>
      <c r="MA71" s="284">
        <f t="shared" si="1787"/>
        <v>0.52480000000000004</v>
      </c>
      <c r="MB71" s="284">
        <f t="shared" si="1787"/>
        <v>0.53029999999999999</v>
      </c>
      <c r="MC71" s="284">
        <f t="shared" si="1787"/>
        <v>0.56989999999999996</v>
      </c>
      <c r="MD71" s="284">
        <f t="shared" si="1787"/>
        <v>0.56769999999999998</v>
      </c>
      <c r="ME71" s="284">
        <f t="shared" si="1787"/>
        <v>0.5706</v>
      </c>
      <c r="MF71" s="284">
        <f t="shared" si="1787"/>
        <v>0.58550000000000002</v>
      </c>
      <c r="MG71" s="284">
        <f t="shared" si="1787"/>
        <v>0.59940000000000004</v>
      </c>
      <c r="MH71" s="284">
        <f t="shared" si="1787"/>
        <v>0.67269999999999996</v>
      </c>
      <c r="MI71" s="284">
        <f t="shared" si="1788"/>
        <v>0.69579999999999997</v>
      </c>
      <c r="MJ71" s="284">
        <f t="shared" si="1788"/>
        <v>0.69310000000000005</v>
      </c>
      <c r="MK71" s="284">
        <f t="shared" si="1788"/>
        <v>0.73350000000000004</v>
      </c>
      <c r="ML71" s="284">
        <f t="shared" si="1788"/>
        <v>0.76249999999999996</v>
      </c>
      <c r="MM71" s="284">
        <f t="shared" si="1788"/>
        <v>0.76980000000000004</v>
      </c>
      <c r="MN71" s="284">
        <f t="shared" si="1788"/>
        <v>0.69889999999999997</v>
      </c>
      <c r="MO71" s="284">
        <f t="shared" si="1788"/>
        <v>0.70609999999999995</v>
      </c>
      <c r="MP71" s="284">
        <f t="shared" si="1788"/>
        <v>0.70520000000000005</v>
      </c>
      <c r="MQ71" s="284">
        <f t="shared" si="1788"/>
        <v>0.71860000000000002</v>
      </c>
      <c r="MR71" s="284">
        <f t="shared" si="1788"/>
        <v>0.75239999999999996</v>
      </c>
      <c r="MS71" s="284">
        <f t="shared" si="1788"/>
        <v>0.7228</v>
      </c>
      <c r="MT71" s="284">
        <f t="shared" si="1788"/>
        <v>0.6925</v>
      </c>
      <c r="MU71" s="716">
        <f t="shared" si="1789"/>
        <v>0.76370000000000005</v>
      </c>
      <c r="MV71" s="716">
        <f t="shared" si="1789"/>
        <v>0.77390000000000003</v>
      </c>
      <c r="MW71" s="716">
        <f t="shared" si="1789"/>
        <v>0.7944</v>
      </c>
      <c r="MX71" s="716">
        <f t="shared" si="1789"/>
        <v>0.76839999999999997</v>
      </c>
      <c r="MY71" s="716">
        <f t="shared" si="1789"/>
        <v>0.78749999999999998</v>
      </c>
      <c r="MZ71" s="716">
        <f t="shared" si="1789"/>
        <v>0.87990000000000002</v>
      </c>
      <c r="NA71" s="716">
        <f t="shared" si="1789"/>
        <v>0.89339999999999997</v>
      </c>
      <c r="NB71" s="716">
        <f t="shared" si="1789"/>
        <v>0.9103</v>
      </c>
      <c r="NC71" s="716">
        <f t="shared" si="1789"/>
        <v>0.87490000000000001</v>
      </c>
      <c r="ND71" s="716">
        <f t="shared" si="1789"/>
        <v>0.90239999999999998</v>
      </c>
      <c r="NE71" s="716">
        <f t="shared" si="1789"/>
        <v>0.89529999999999998</v>
      </c>
      <c r="NF71" s="716">
        <f t="shared" si="1789"/>
        <v>0.95760000000000001</v>
      </c>
      <c r="NG71" s="819">
        <f t="shared" si="1790"/>
        <v>0.84530000000000005</v>
      </c>
      <c r="NH71" s="819">
        <f t="shared" si="1790"/>
        <v>0.67</v>
      </c>
      <c r="NI71" s="819">
        <f t="shared" si="1790"/>
        <v>0.69359999999999999</v>
      </c>
      <c r="NJ71" s="819">
        <f t="shared" si="1790"/>
        <v>0.67130000000000001</v>
      </c>
      <c r="NK71" s="819">
        <f t="shared" si="1790"/>
        <v>0.65149999999999997</v>
      </c>
      <c r="NL71" s="819">
        <f t="shared" si="1790"/>
        <v>0.67779999999999996</v>
      </c>
      <c r="NM71" s="819">
        <f t="shared" si="1790"/>
        <v>0.68069999999999997</v>
      </c>
      <c r="NN71" s="819">
        <f t="shared" si="1790"/>
        <v>0.65849999999999997</v>
      </c>
      <c r="NO71" s="819">
        <f t="shared" si="1790"/>
        <v>0.6825</v>
      </c>
      <c r="NP71" s="819">
        <f t="shared" si="1790"/>
        <v>0.62779999999999991</v>
      </c>
      <c r="NQ71" s="819">
        <f t="shared" si="1790"/>
        <v>0.66269999999999996</v>
      </c>
      <c r="NR71" s="819">
        <f t="shared" si="1790"/>
        <v>0.6381</v>
      </c>
      <c r="NS71" s="872">
        <f t="shared" si="1791"/>
        <v>0.71179999999999999</v>
      </c>
      <c r="NT71" s="872">
        <f t="shared" si="1791"/>
        <v>0.63439999999999996</v>
      </c>
      <c r="NU71" s="872">
        <f t="shared" si="1791"/>
        <v>0.42920000000000003</v>
      </c>
      <c r="NV71" s="872">
        <f t="shared" si="1791"/>
        <v>0.38069999999999998</v>
      </c>
      <c r="NW71" s="872">
        <f t="shared" si="1791"/>
        <v>0.378</v>
      </c>
      <c r="NX71" s="872">
        <f t="shared" si="1791"/>
        <v>0.40160000000000001</v>
      </c>
      <c r="NY71" s="872">
        <f t="shared" si="1791"/>
        <v>0.74929999999999997</v>
      </c>
      <c r="NZ71" s="872">
        <f t="shared" si="1791"/>
        <v>0.44059999999999999</v>
      </c>
      <c r="OA71" s="872">
        <f t="shared" si="1791"/>
        <v>0.47849999999999998</v>
      </c>
      <c r="OB71" s="872">
        <f t="shared" si="1791"/>
        <v>0.43780000000000002</v>
      </c>
      <c r="OC71" s="872">
        <f t="shared" si="1791"/>
        <v>0.46910000000000002</v>
      </c>
      <c r="OD71" s="872">
        <f t="shared" si="1791"/>
        <v>0.42949999999999999</v>
      </c>
      <c r="OE71" s="1059">
        <f t="shared" si="1792"/>
        <v>0.44190000000000002</v>
      </c>
      <c r="OF71" s="1059">
        <f t="shared" si="1792"/>
        <v>0.45679999999999998</v>
      </c>
      <c r="OG71" s="1059">
        <f t="shared" si="1792"/>
        <v>0.47539999999999999</v>
      </c>
      <c r="OH71" s="1059">
        <f t="shared" si="1792"/>
        <v>0.47760000000000002</v>
      </c>
      <c r="OI71" s="1059">
        <f t="shared" si="1792"/>
        <v>0.47789999999999999</v>
      </c>
      <c r="OJ71" s="1059">
        <f t="shared" si="1792"/>
        <v>0.51570000000000005</v>
      </c>
      <c r="OK71" s="1059">
        <f t="shared" si="1792"/>
        <v>0.49370000000000003</v>
      </c>
      <c r="OL71" s="1059">
        <f t="shared" si="1792"/>
        <v>0.4819</v>
      </c>
      <c r="OM71" s="1059">
        <f t="shared" si="1792"/>
        <v>0.50619999999999998</v>
      </c>
      <c r="ON71" s="1059">
        <f t="shared" si="1792"/>
        <v>0.49009999999999998</v>
      </c>
      <c r="OO71" s="1059">
        <f t="shared" si="1792"/>
        <v>0.48080000000000001</v>
      </c>
      <c r="OP71" s="1059">
        <f t="shared" si="1792"/>
        <v>0.49840000000000001</v>
      </c>
      <c r="OQ71" s="1081">
        <f t="shared" si="1793"/>
        <v>0.48849999999999999</v>
      </c>
      <c r="OR71" s="1081">
        <f t="shared" si="1793"/>
        <v>0.48630000000000001</v>
      </c>
      <c r="OS71" s="1081">
        <f t="shared" si="1793"/>
        <v>0.53700000000000003</v>
      </c>
      <c r="OT71" s="1081">
        <f t="shared" si="1793"/>
        <v>0.65480000000000005</v>
      </c>
      <c r="OU71" s="1081">
        <f t="shared" si="1793"/>
        <v>0.70569999999999999</v>
      </c>
      <c r="OV71" s="1081">
        <f t="shared" si="1793"/>
        <v>0.76080000000000003</v>
      </c>
      <c r="OW71" s="1081">
        <f t="shared" si="1793"/>
        <v>0.89039999999999997</v>
      </c>
      <c r="OX71" s="1081">
        <f t="shared" si="1793"/>
        <v>0.8337</v>
      </c>
      <c r="OY71" s="1081">
        <f t="shared" si="1793"/>
        <v>0.80879999999999996</v>
      </c>
      <c r="OZ71" s="1081">
        <f t="shared" si="1793"/>
        <v>0.78180000000000005</v>
      </c>
      <c r="PA71" s="1081">
        <f t="shared" si="1794"/>
        <v>0.61409999999999998</v>
      </c>
      <c r="PB71" s="1081">
        <f t="shared" si="1794"/>
        <v>0.89800000000000002</v>
      </c>
      <c r="PC71" s="1139">
        <f>ED71</f>
        <v>0.85450000000000004</v>
      </c>
      <c r="PD71" s="1139">
        <f t="shared" si="1795"/>
        <v>0.86780000000000002</v>
      </c>
      <c r="PE71" s="1139">
        <f t="shared" si="1795"/>
        <v>0.67949999999999999</v>
      </c>
      <c r="PF71" s="1139">
        <f t="shared" si="1795"/>
        <v>0.61029999999999995</v>
      </c>
      <c r="PG71" s="1139">
        <f t="shared" si="1795"/>
        <v>0.629</v>
      </c>
      <c r="PH71" s="1139">
        <f t="shared" si="1795"/>
        <v>0</v>
      </c>
      <c r="PI71" s="1139">
        <f t="shared" si="1795"/>
        <v>0</v>
      </c>
      <c r="PJ71" s="1139">
        <f t="shared" si="1795"/>
        <v>0</v>
      </c>
      <c r="PK71" s="1139">
        <f t="shared" si="1795"/>
        <v>0</v>
      </c>
      <c r="PL71" s="1139">
        <f t="shared" si="1795"/>
        <v>0</v>
      </c>
      <c r="PM71" s="1139">
        <f t="shared" si="1795"/>
        <v>0</v>
      </c>
      <c r="PN71" s="1139">
        <f t="shared" si="1795"/>
        <v>0</v>
      </c>
    </row>
    <row r="72" spans="1:430" s="2" customFormat="1" ht="15.75" hidden="1" customHeight="1" outlineLevel="1" x14ac:dyDescent="0.25">
      <c r="A72" s="839" t="s">
        <v>2</v>
      </c>
      <c r="B72" s="840"/>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3"/>
      <c r="EU72" s="834"/>
      <c r="EW72" s="834"/>
      <c r="EY72" s="834"/>
      <c r="FA72" s="834"/>
      <c r="FC72" s="834"/>
      <c r="FE72" s="834"/>
      <c r="FG72" s="834"/>
      <c r="FI72" s="834"/>
      <c r="FK72" s="834"/>
      <c r="FM72" s="834"/>
      <c r="FO72" s="834"/>
      <c r="FQ72" s="834"/>
      <c r="FS72" s="834"/>
      <c r="FU72" s="834"/>
      <c r="FW72" s="834"/>
      <c r="FY72" s="834"/>
      <c r="GA72" s="834"/>
      <c r="GC72" s="834"/>
      <c r="GE72" s="834"/>
      <c r="GG72" s="834"/>
      <c r="GI72" s="834"/>
      <c r="GK72" s="834"/>
      <c r="GM72" s="834"/>
      <c r="GO72" s="834"/>
      <c r="GQ72" s="834"/>
      <c r="GS72" s="834"/>
      <c r="GU72" s="834"/>
      <c r="GW72" s="834"/>
      <c r="GY72" s="834"/>
      <c r="HA72" s="834"/>
      <c r="HC72" s="834"/>
      <c r="HE72" s="834"/>
      <c r="HG72" s="834"/>
      <c r="HI72" s="834"/>
      <c r="HK72" s="834"/>
      <c r="HM72" s="834"/>
      <c r="HO72" s="834"/>
      <c r="HQ72" s="834"/>
      <c r="HS72" s="834"/>
      <c r="HU72" s="834"/>
      <c r="HW72" s="834"/>
      <c r="HY72" s="834"/>
      <c r="IA72" s="834"/>
      <c r="IC72" s="834"/>
      <c r="IE72" s="834"/>
      <c r="IG72" s="834"/>
      <c r="II72" s="834"/>
      <c r="IK72" s="834"/>
      <c r="IM72" s="834"/>
      <c r="IO72" s="834"/>
      <c r="IQ72" s="834"/>
      <c r="IS72" s="834"/>
      <c r="IU72" s="834"/>
      <c r="IW72" s="834"/>
      <c r="IY72" s="834"/>
      <c r="JA72" s="834"/>
      <c r="JC72" s="834"/>
      <c r="JE72" s="834"/>
      <c r="JG72" s="834"/>
      <c r="JH72" s="377"/>
      <c r="JI72" s="377"/>
      <c r="JJ72" s="377"/>
      <c r="JK72" s="377"/>
      <c r="JL72" s="377"/>
      <c r="JM72" s="377"/>
      <c r="JN72" s="377"/>
      <c r="JO72" s="377"/>
      <c r="JP72" s="377"/>
      <c r="JQ72" s="377"/>
      <c r="JR72" s="377"/>
      <c r="JS72" s="377"/>
      <c r="JT72" s="377"/>
      <c r="JU72" s="377"/>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17"/>
      <c r="LE72" s="834"/>
      <c r="LG72" s="835"/>
      <c r="LH72" s="834"/>
      <c r="LI72" s="834"/>
      <c r="LJ72" s="834"/>
      <c r="LL72" s="836"/>
      <c r="LM72" s="836"/>
      <c r="LN72" s="836"/>
      <c r="LO72" s="836"/>
      <c r="LP72" s="836"/>
      <c r="LQ72" s="836"/>
      <c r="LR72" s="836"/>
      <c r="LS72" s="836"/>
      <c r="LT72" s="836"/>
      <c r="LU72" s="836"/>
      <c r="LV72" s="836"/>
      <c r="LW72" s="836"/>
      <c r="LX72" s="836"/>
      <c r="LY72" s="836"/>
      <c r="LZ72" s="836"/>
      <c r="MA72" s="836"/>
      <c r="MB72" s="836"/>
      <c r="MC72" s="836"/>
      <c r="MD72" s="836"/>
      <c r="ME72" s="836"/>
      <c r="MF72" s="836"/>
      <c r="MG72" s="836"/>
      <c r="MH72" s="836"/>
      <c r="MI72" s="836"/>
      <c r="MJ72" s="836"/>
      <c r="MK72" s="836"/>
      <c r="ML72" s="836"/>
      <c r="MM72" s="836"/>
      <c r="MN72" s="836"/>
      <c r="MO72" s="836"/>
      <c r="MP72" s="836"/>
      <c r="MQ72" s="836"/>
      <c r="MR72" s="836"/>
      <c r="MS72" s="836"/>
      <c r="MT72" s="836"/>
      <c r="MU72" s="836"/>
      <c r="MV72" s="836"/>
      <c r="MW72" s="836"/>
      <c r="MX72" s="836"/>
      <c r="MY72" s="836"/>
      <c r="MZ72" s="836"/>
      <c r="NA72" s="836"/>
      <c r="NB72" s="836"/>
      <c r="NC72" s="836"/>
      <c r="ND72" s="836"/>
      <c r="NE72" s="836"/>
      <c r="NF72" s="836"/>
      <c r="NG72" s="836"/>
      <c r="NH72" s="836"/>
      <c r="NI72" s="836"/>
      <c r="NJ72" s="836"/>
      <c r="NK72" s="836"/>
      <c r="NL72" s="836"/>
      <c r="NM72" s="836"/>
      <c r="NN72" s="836"/>
      <c r="NO72" s="836"/>
      <c r="NP72" s="836"/>
      <c r="NQ72" s="836"/>
      <c r="NR72" s="836"/>
    </row>
    <row r="73" spans="1:430" ht="8.25" hidden="1" customHeight="1" outlineLevel="1" x14ac:dyDescent="0.25">
      <c r="A73" s="841"/>
      <c r="B73" s="842"/>
      <c r="AR73" s="23"/>
      <c r="AT73" s="23"/>
      <c r="BH73" s="23"/>
      <c r="BU73" s="17"/>
      <c r="BW73" s="17"/>
      <c r="CI73" s="17"/>
      <c r="CK73" s="17"/>
      <c r="CW73" s="17"/>
      <c r="CY73" s="17"/>
      <c r="DK73" s="17"/>
      <c r="DM73" s="17"/>
      <c r="DY73" s="17"/>
      <c r="EA73" s="17"/>
      <c r="EM73" s="17"/>
      <c r="EO73" s="17"/>
      <c r="ES73" s="605"/>
      <c r="LG73" s="837"/>
      <c r="LL73" s="838"/>
      <c r="LM73" s="838"/>
      <c r="LN73" s="838"/>
      <c r="LO73" s="838"/>
      <c r="LP73" s="838"/>
      <c r="LQ73" s="838"/>
      <c r="LR73" s="838"/>
      <c r="LS73" s="838"/>
      <c r="LT73" s="838"/>
      <c r="LU73" s="838"/>
      <c r="LV73" s="838"/>
      <c r="LW73" s="838"/>
      <c r="LX73" s="838"/>
      <c r="LY73" s="838"/>
      <c r="LZ73" s="838"/>
      <c r="MA73" s="838"/>
      <c r="MB73" s="838"/>
      <c r="MC73" s="838"/>
      <c r="MD73" s="838"/>
      <c r="ME73" s="838"/>
      <c r="MF73" s="838"/>
      <c r="MG73" s="838"/>
      <c r="MH73" s="838"/>
      <c r="MI73" s="838"/>
      <c r="MJ73" s="838"/>
      <c r="MK73" s="838"/>
      <c r="ML73" s="838"/>
      <c r="MM73" s="838"/>
      <c r="MN73" s="838"/>
      <c r="MO73" s="838"/>
      <c r="MP73" s="838"/>
      <c r="MQ73" s="838"/>
      <c r="MR73" s="838"/>
      <c r="MS73" s="838"/>
      <c r="MT73" s="838"/>
      <c r="MU73" s="838"/>
      <c r="MV73" s="838"/>
      <c r="MW73" s="838"/>
      <c r="MX73" s="838"/>
      <c r="MY73" s="838"/>
      <c r="MZ73" s="838"/>
      <c r="NA73" s="838"/>
      <c r="NB73" s="838"/>
      <c r="NC73" s="838"/>
      <c r="ND73" s="838"/>
      <c r="NE73" s="838"/>
      <c r="NF73" s="838"/>
      <c r="NG73" s="838"/>
      <c r="NH73" s="838"/>
      <c r="NI73" s="838"/>
      <c r="NJ73" s="838"/>
      <c r="NK73" s="838"/>
      <c r="NL73" s="838"/>
      <c r="NM73" s="838"/>
      <c r="NN73" s="838"/>
      <c r="NO73" s="838"/>
      <c r="NP73" s="838"/>
      <c r="NQ73" s="838"/>
      <c r="NR73" s="838"/>
    </row>
    <row r="74" spans="1:430" ht="15" hidden="1" customHeight="1" outlineLevel="1" x14ac:dyDescent="0.25">
      <c r="A74" s="1182">
        <v>39814</v>
      </c>
      <c r="B74" s="1182"/>
      <c r="C74" s="411"/>
      <c r="D74" s="411"/>
      <c r="G74" s="412"/>
      <c r="AR74" s="23"/>
      <c r="AT74" s="23"/>
      <c r="BH74" s="23"/>
      <c r="BU74" s="17"/>
      <c r="BW74" s="17"/>
      <c r="CI74" s="17"/>
      <c r="CK74" s="17"/>
      <c r="CW74" s="17"/>
      <c r="CY74" s="17"/>
      <c r="DK74" s="17"/>
      <c r="DM74" s="17"/>
      <c r="DY74" s="17"/>
      <c r="EA74" s="17"/>
      <c r="EM74" s="17"/>
      <c r="EO74" s="17"/>
      <c r="ES74" s="605"/>
      <c r="LG74" s="837"/>
      <c r="LL74" s="838"/>
      <c r="LM74" s="838"/>
      <c r="LN74" s="838"/>
      <c r="LO74" s="838"/>
      <c r="LP74" s="838"/>
      <c r="LQ74" s="838"/>
      <c r="LR74" s="838"/>
      <c r="LS74" s="838"/>
      <c r="LT74" s="838"/>
      <c r="LU74" s="838"/>
      <c r="LV74" s="838"/>
      <c r="LW74" s="838"/>
      <c r="LX74" s="838"/>
      <c r="LY74" s="838"/>
      <c r="LZ74" s="838"/>
      <c r="MA74" s="838"/>
      <c r="MB74" s="838"/>
      <c r="MC74" s="838"/>
      <c r="MD74" s="838"/>
      <c r="ME74" s="838"/>
      <c r="MF74" s="838"/>
      <c r="MG74" s="838"/>
      <c r="MH74" s="838"/>
      <c r="MI74" s="838"/>
      <c r="MJ74" s="838"/>
      <c r="MK74" s="838"/>
      <c r="ML74" s="838"/>
      <c r="MM74" s="838"/>
      <c r="MN74" s="838"/>
      <c r="MO74" s="838"/>
      <c r="MP74" s="838"/>
      <c r="MQ74" s="838"/>
      <c r="MR74" s="838"/>
      <c r="MS74" s="838"/>
      <c r="MT74" s="838"/>
      <c r="MU74" s="838"/>
      <c r="MV74" s="838"/>
      <c r="MW74" s="838"/>
      <c r="MX74" s="838"/>
      <c r="MY74" s="838"/>
      <c r="MZ74" s="838"/>
      <c r="NA74" s="838"/>
      <c r="NB74" s="838"/>
      <c r="NC74" s="838"/>
      <c r="ND74" s="838"/>
      <c r="NE74" s="838"/>
      <c r="NF74" s="838"/>
      <c r="NG74" s="838"/>
      <c r="NH74" s="838"/>
      <c r="NI74" s="838"/>
      <c r="NJ74" s="838"/>
      <c r="NK74" s="838"/>
      <c r="NL74" s="838"/>
      <c r="NM74" s="838"/>
      <c r="NN74" s="838"/>
      <c r="NO74" s="838"/>
      <c r="NP74" s="838"/>
      <c r="NQ74" s="838"/>
      <c r="NR74" s="838"/>
    </row>
    <row r="75" spans="1:430" ht="15" hidden="1" customHeight="1" outlineLevel="1" x14ac:dyDescent="0.25">
      <c r="A75" s="1182">
        <v>39832</v>
      </c>
      <c r="B75" s="1182"/>
      <c r="C75" s="411"/>
      <c r="D75" s="411"/>
      <c r="AR75" s="23"/>
      <c r="AT75" s="23"/>
      <c r="BH75" s="23"/>
      <c r="BU75" s="17"/>
      <c r="BW75" s="17"/>
      <c r="CI75" s="17"/>
      <c r="CK75" s="17"/>
      <c r="CW75" s="17"/>
      <c r="CY75" s="17"/>
      <c r="DK75" s="17"/>
      <c r="DM75" s="17"/>
      <c r="DY75" s="17"/>
      <c r="EA75" s="17"/>
      <c r="EM75" s="17"/>
      <c r="EO75" s="17"/>
      <c r="ES75" s="605"/>
      <c r="LG75" s="837"/>
      <c r="LL75" s="838"/>
      <c r="LM75" s="838"/>
      <c r="LN75" s="838"/>
      <c r="LO75" s="838"/>
      <c r="LP75" s="838"/>
      <c r="LQ75" s="838"/>
      <c r="LR75" s="838"/>
      <c r="LS75" s="838"/>
      <c r="LT75" s="838"/>
      <c r="LU75" s="838"/>
      <c r="LV75" s="838"/>
      <c r="LW75" s="838"/>
      <c r="LX75" s="838"/>
      <c r="LY75" s="838"/>
      <c r="LZ75" s="838"/>
      <c r="MA75" s="838"/>
      <c r="MB75" s="838"/>
      <c r="MC75" s="838"/>
      <c r="MD75" s="838"/>
      <c r="ME75" s="838"/>
      <c r="MF75" s="838"/>
      <c r="MG75" s="838"/>
      <c r="MH75" s="838"/>
      <c r="MI75" s="838"/>
      <c r="MJ75" s="838"/>
      <c r="MK75" s="838"/>
      <c r="ML75" s="838"/>
      <c r="MM75" s="838"/>
      <c r="MN75" s="838"/>
      <c r="MO75" s="838"/>
      <c r="MP75" s="838"/>
      <c r="MQ75" s="838"/>
      <c r="MR75" s="838"/>
      <c r="MS75" s="838"/>
      <c r="MT75" s="838"/>
      <c r="MU75" s="838"/>
      <c r="MV75" s="838"/>
      <c r="MW75" s="838"/>
      <c r="MX75" s="838"/>
      <c r="MY75" s="838"/>
      <c r="MZ75" s="838"/>
      <c r="NA75" s="838"/>
      <c r="NB75" s="838"/>
      <c r="NC75" s="838"/>
      <c r="ND75" s="838"/>
      <c r="NE75" s="838"/>
      <c r="NF75" s="838"/>
      <c r="NG75" s="838"/>
      <c r="NH75" s="838"/>
      <c r="NI75" s="838"/>
      <c r="NJ75" s="838"/>
      <c r="NK75" s="838"/>
      <c r="NL75" s="838"/>
      <c r="NM75" s="838"/>
      <c r="NN75" s="838"/>
      <c r="NO75" s="838"/>
      <c r="NP75" s="838"/>
      <c r="NQ75" s="838"/>
      <c r="NR75" s="838"/>
    </row>
    <row r="76" spans="1:430" ht="15" hidden="1" customHeight="1" outlineLevel="1" x14ac:dyDescent="0.25">
      <c r="A76" s="1182">
        <v>39913</v>
      </c>
      <c r="B76" s="1182"/>
      <c r="C76" s="411"/>
      <c r="D76" s="411"/>
      <c r="AR76" s="23"/>
      <c r="AT76" s="23"/>
      <c r="BH76" s="23"/>
      <c r="BU76" s="17"/>
      <c r="BW76" s="17"/>
      <c r="CI76" s="17"/>
      <c r="CK76" s="17"/>
      <c r="CW76" s="17"/>
      <c r="CY76" s="17"/>
      <c r="DK76" s="17"/>
      <c r="DM76" s="17"/>
      <c r="DY76" s="17"/>
      <c r="EA76" s="17"/>
      <c r="EM76" s="17"/>
      <c r="EO76" s="17"/>
      <c r="ES76" s="605"/>
      <c r="LG76" s="837"/>
      <c r="LL76" s="838"/>
      <c r="LM76" s="838"/>
      <c r="LN76" s="838"/>
      <c r="LO76" s="838"/>
      <c r="LP76" s="838"/>
      <c r="LQ76" s="838"/>
      <c r="LR76" s="838"/>
      <c r="LS76" s="838"/>
      <c r="LT76" s="838"/>
      <c r="LU76" s="838"/>
      <c r="LV76" s="838"/>
      <c r="LW76" s="838"/>
      <c r="LX76" s="838"/>
      <c r="LY76" s="838"/>
      <c r="LZ76" s="838"/>
      <c r="MA76" s="838"/>
      <c r="MB76" s="838"/>
      <c r="MC76" s="838"/>
      <c r="MD76" s="838"/>
      <c r="ME76" s="838"/>
      <c r="MF76" s="838"/>
      <c r="MG76" s="838"/>
      <c r="MH76" s="838"/>
      <c r="MI76" s="838"/>
      <c r="MJ76" s="838"/>
      <c r="MK76" s="838"/>
      <c r="ML76" s="838"/>
      <c r="MM76" s="838"/>
      <c r="MN76" s="838"/>
      <c r="MO76" s="838"/>
      <c r="MP76" s="838"/>
      <c r="MQ76" s="838"/>
      <c r="MR76" s="838"/>
      <c r="MS76" s="838"/>
      <c r="MT76" s="838"/>
      <c r="MU76" s="838"/>
      <c r="MV76" s="838"/>
      <c r="MW76" s="838"/>
      <c r="MX76" s="838"/>
      <c r="MY76" s="838"/>
      <c r="MZ76" s="838"/>
      <c r="NA76" s="838"/>
      <c r="NB76" s="838"/>
      <c r="NC76" s="838"/>
      <c r="ND76" s="838"/>
      <c r="NE76" s="838"/>
      <c r="NF76" s="838"/>
      <c r="NG76" s="838"/>
      <c r="NH76" s="838"/>
      <c r="NI76" s="838"/>
      <c r="NJ76" s="838"/>
      <c r="NK76" s="838"/>
      <c r="NL76" s="838"/>
      <c r="NM76" s="838"/>
      <c r="NN76" s="838"/>
      <c r="NO76" s="838"/>
      <c r="NP76" s="838"/>
      <c r="NQ76" s="838"/>
      <c r="NR76" s="838"/>
    </row>
    <row r="77" spans="1:430" ht="15" hidden="1" customHeight="1" outlineLevel="1" x14ac:dyDescent="0.25">
      <c r="A77" s="1182">
        <v>39958</v>
      </c>
      <c r="B77" s="1182"/>
      <c r="C77" s="411"/>
      <c r="D77" s="411"/>
      <c r="AR77" s="23"/>
      <c r="AT77" s="23"/>
      <c r="BH77" s="23"/>
      <c r="BU77" s="17"/>
      <c r="BW77" s="17"/>
      <c r="CI77" s="17"/>
      <c r="CK77" s="17"/>
      <c r="CW77" s="17"/>
      <c r="CY77" s="17"/>
      <c r="DK77" s="17"/>
      <c r="DM77" s="17"/>
      <c r="DY77" s="17"/>
      <c r="EA77" s="17"/>
      <c r="EM77" s="17"/>
      <c r="EO77" s="17"/>
      <c r="ES77" s="605"/>
      <c r="LG77" s="837"/>
      <c r="LL77" s="838"/>
      <c r="LM77" s="838"/>
      <c r="LN77" s="838"/>
      <c r="LO77" s="838"/>
      <c r="LP77" s="838"/>
      <c r="LQ77" s="838"/>
      <c r="LR77" s="838"/>
      <c r="LS77" s="838"/>
      <c r="LT77" s="838"/>
      <c r="LU77" s="838"/>
      <c r="LV77" s="838"/>
      <c r="LW77" s="838"/>
      <c r="LX77" s="838"/>
      <c r="LY77" s="838"/>
      <c r="LZ77" s="838"/>
      <c r="MA77" s="838"/>
      <c r="MB77" s="838"/>
      <c r="MC77" s="838"/>
      <c r="MD77" s="838"/>
      <c r="ME77" s="838"/>
      <c r="MF77" s="838"/>
      <c r="MG77" s="838"/>
      <c r="MH77" s="838"/>
      <c r="MI77" s="838"/>
      <c r="MJ77" s="838"/>
      <c r="MK77" s="838"/>
      <c r="ML77" s="838"/>
      <c r="MM77" s="838"/>
      <c r="MN77" s="838"/>
      <c r="MO77" s="838"/>
      <c r="MP77" s="838"/>
      <c r="MQ77" s="838"/>
      <c r="MR77" s="838"/>
      <c r="MS77" s="838"/>
      <c r="MT77" s="838"/>
      <c r="MU77" s="838"/>
      <c r="MV77" s="838"/>
      <c r="MW77" s="838"/>
      <c r="MX77" s="838"/>
      <c r="MY77" s="838"/>
      <c r="MZ77" s="838"/>
      <c r="NA77" s="838"/>
      <c r="NB77" s="838"/>
      <c r="NC77" s="838"/>
      <c r="ND77" s="838"/>
      <c r="NE77" s="838"/>
      <c r="NF77" s="838"/>
      <c r="NG77" s="838"/>
      <c r="NH77" s="838"/>
      <c r="NI77" s="838"/>
      <c r="NJ77" s="838"/>
      <c r="NK77" s="838"/>
      <c r="NL77" s="838"/>
      <c r="NM77" s="838"/>
      <c r="NN77" s="838"/>
      <c r="NO77" s="838"/>
      <c r="NP77" s="838"/>
      <c r="NQ77" s="838"/>
      <c r="NR77" s="838"/>
    </row>
    <row r="78" spans="1:430" ht="15" hidden="1" customHeight="1" outlineLevel="1" x14ac:dyDescent="0.25">
      <c r="A78" s="1182">
        <v>39997</v>
      </c>
      <c r="B78" s="1182"/>
      <c r="C78" s="411"/>
      <c r="D78" s="411"/>
      <c r="AR78" s="23"/>
      <c r="AT78" s="23"/>
      <c r="BH78" s="23"/>
      <c r="BU78" s="17"/>
      <c r="BW78" s="17"/>
      <c r="CI78" s="17"/>
      <c r="CK78" s="17"/>
      <c r="CW78" s="17"/>
      <c r="CY78" s="17"/>
      <c r="DK78" s="17"/>
      <c r="DM78" s="17"/>
      <c r="DY78" s="17"/>
      <c r="EA78" s="17"/>
      <c r="EM78" s="17"/>
      <c r="EO78" s="17"/>
      <c r="ES78" s="605"/>
      <c r="LG78" s="837"/>
      <c r="LL78" s="838"/>
      <c r="LM78" s="838"/>
      <c r="LN78" s="838"/>
      <c r="LO78" s="838"/>
      <c r="LP78" s="838"/>
      <c r="LQ78" s="838"/>
      <c r="LR78" s="838"/>
      <c r="LS78" s="838"/>
      <c r="LT78" s="838"/>
      <c r="LU78" s="838"/>
      <c r="LV78" s="838"/>
      <c r="LW78" s="838"/>
      <c r="LX78" s="838"/>
      <c r="LY78" s="838"/>
      <c r="LZ78" s="838"/>
      <c r="MA78" s="838"/>
      <c r="MB78" s="838"/>
      <c r="MC78" s="838"/>
      <c r="MD78" s="838"/>
      <c r="ME78" s="838"/>
      <c r="MF78" s="838"/>
      <c r="MG78" s="838"/>
      <c r="MH78" s="838"/>
      <c r="MI78" s="838"/>
      <c r="MJ78" s="838"/>
      <c r="MK78" s="838"/>
      <c r="ML78" s="838"/>
      <c r="MM78" s="838"/>
      <c r="MN78" s="838"/>
      <c r="MO78" s="838"/>
      <c r="MP78" s="838"/>
      <c r="MQ78" s="838"/>
      <c r="MR78" s="838"/>
      <c r="MS78" s="838"/>
      <c r="MT78" s="838"/>
      <c r="MU78" s="838"/>
      <c r="MV78" s="838"/>
      <c r="MW78" s="838"/>
      <c r="MX78" s="838"/>
      <c r="MY78" s="838"/>
      <c r="MZ78" s="838"/>
      <c r="NA78" s="838"/>
      <c r="NB78" s="838"/>
      <c r="NC78" s="838"/>
      <c r="ND78" s="838"/>
      <c r="NE78" s="838"/>
      <c r="NF78" s="838"/>
      <c r="NG78" s="838"/>
      <c r="NH78" s="838"/>
      <c r="NI78" s="838"/>
      <c r="NJ78" s="838"/>
      <c r="NK78" s="838"/>
      <c r="NL78" s="838"/>
      <c r="NM78" s="838"/>
      <c r="NN78" s="838"/>
      <c r="NO78" s="838"/>
      <c r="NP78" s="838"/>
      <c r="NQ78" s="838"/>
      <c r="NR78" s="838"/>
    </row>
    <row r="79" spans="1:430" ht="15" hidden="1" customHeight="1" outlineLevel="1" x14ac:dyDescent="0.25">
      <c r="A79" s="1182">
        <v>40063</v>
      </c>
      <c r="B79" s="1182"/>
      <c r="C79" s="411"/>
      <c r="D79" s="411"/>
      <c r="AR79" s="23"/>
      <c r="AT79" s="23"/>
      <c r="BH79" s="23"/>
      <c r="BU79" s="17"/>
      <c r="BW79" s="17"/>
      <c r="CI79" s="17"/>
      <c r="CK79" s="17"/>
      <c r="CW79" s="17"/>
      <c r="CY79" s="17"/>
      <c r="DK79" s="17"/>
      <c r="DM79" s="17"/>
      <c r="DY79" s="17"/>
      <c r="EA79" s="17"/>
      <c r="EM79" s="17"/>
      <c r="EO79" s="17"/>
      <c r="ES79" s="605"/>
      <c r="LG79" s="837"/>
      <c r="LL79" s="838"/>
      <c r="LM79" s="838"/>
      <c r="LN79" s="838"/>
      <c r="LO79" s="838"/>
      <c r="LP79" s="838"/>
      <c r="LQ79" s="838"/>
      <c r="LR79" s="838"/>
      <c r="LS79" s="838"/>
      <c r="LT79" s="838"/>
      <c r="LU79" s="838"/>
      <c r="LV79" s="838"/>
      <c r="LW79" s="838"/>
      <c r="LX79" s="838"/>
      <c r="LY79" s="838"/>
      <c r="LZ79" s="838"/>
      <c r="MA79" s="838"/>
      <c r="MB79" s="838"/>
      <c r="MC79" s="838"/>
      <c r="MD79" s="838"/>
      <c r="ME79" s="838"/>
      <c r="MF79" s="838"/>
      <c r="MG79" s="838"/>
      <c r="MH79" s="838"/>
      <c r="MI79" s="838"/>
      <c r="MJ79" s="838"/>
      <c r="MK79" s="838"/>
      <c r="ML79" s="838"/>
      <c r="MM79" s="838"/>
      <c r="MN79" s="838"/>
      <c r="MO79" s="838"/>
      <c r="MP79" s="838"/>
      <c r="MQ79" s="838"/>
      <c r="MR79" s="838"/>
      <c r="MS79" s="838"/>
      <c r="MT79" s="838"/>
      <c r="MU79" s="838"/>
      <c r="MV79" s="838"/>
      <c r="MW79" s="838"/>
      <c r="MX79" s="838"/>
      <c r="MY79" s="838"/>
      <c r="MZ79" s="838"/>
      <c r="NA79" s="838"/>
      <c r="NB79" s="838"/>
      <c r="NC79" s="838"/>
      <c r="ND79" s="838"/>
      <c r="NE79" s="838"/>
      <c r="NF79" s="838"/>
      <c r="NG79" s="838"/>
      <c r="NH79" s="838"/>
      <c r="NI79" s="838"/>
      <c r="NJ79" s="838"/>
      <c r="NK79" s="838"/>
      <c r="NL79" s="838"/>
      <c r="NM79" s="838"/>
      <c r="NN79" s="838"/>
      <c r="NO79" s="838"/>
      <c r="NP79" s="838"/>
      <c r="NQ79" s="838"/>
      <c r="NR79" s="838"/>
    </row>
    <row r="80" spans="1:430" ht="15" hidden="1" customHeight="1" outlineLevel="1" x14ac:dyDescent="0.25">
      <c r="A80" s="1182">
        <v>40128</v>
      </c>
      <c r="B80" s="1182"/>
      <c r="C80" s="411"/>
      <c r="D80" s="411"/>
      <c r="AR80" s="23"/>
      <c r="AT80" s="23"/>
      <c r="BH80" s="23"/>
      <c r="BU80" s="17"/>
      <c r="BW80" s="17"/>
      <c r="CI80" s="17"/>
      <c r="CK80" s="17"/>
      <c r="CW80" s="17"/>
      <c r="CY80" s="17"/>
      <c r="DK80" s="17"/>
      <c r="DM80" s="17"/>
      <c r="DY80" s="17"/>
      <c r="EA80" s="17"/>
      <c r="EM80" s="17"/>
      <c r="EO80" s="17"/>
      <c r="ES80" s="605"/>
      <c r="LG80" s="837"/>
      <c r="LL80" s="838"/>
      <c r="LM80" s="838"/>
      <c r="LN80" s="838"/>
      <c r="LO80" s="838"/>
      <c r="LP80" s="838"/>
      <c r="LQ80" s="838"/>
      <c r="LR80" s="838"/>
      <c r="LS80" s="838"/>
      <c r="LT80" s="838"/>
      <c r="LU80" s="838"/>
      <c r="LV80" s="838"/>
      <c r="LW80" s="838"/>
      <c r="LX80" s="838"/>
      <c r="LY80" s="838"/>
      <c r="LZ80" s="838"/>
      <c r="MA80" s="838"/>
      <c r="MB80" s="838"/>
      <c r="MC80" s="838"/>
      <c r="MD80" s="838"/>
      <c r="ME80" s="838"/>
      <c r="MF80" s="838"/>
      <c r="MG80" s="838"/>
      <c r="MH80" s="838"/>
      <c r="MI80" s="838"/>
      <c r="MJ80" s="838"/>
      <c r="MK80" s="838"/>
      <c r="ML80" s="838"/>
      <c r="MM80" s="838"/>
      <c r="MN80" s="838"/>
      <c r="MO80" s="838"/>
      <c r="MP80" s="838"/>
      <c r="MQ80" s="838"/>
      <c r="MR80" s="838"/>
      <c r="MS80" s="838"/>
      <c r="MT80" s="838"/>
      <c r="MU80" s="838"/>
      <c r="MV80" s="838"/>
      <c r="MW80" s="838"/>
      <c r="MX80" s="838"/>
      <c r="MY80" s="838"/>
      <c r="MZ80" s="838"/>
      <c r="NA80" s="838"/>
      <c r="NB80" s="838"/>
      <c r="NC80" s="838"/>
      <c r="ND80" s="838"/>
      <c r="NE80" s="838"/>
      <c r="NF80" s="838"/>
      <c r="NG80" s="838"/>
      <c r="NH80" s="838"/>
      <c r="NI80" s="838"/>
      <c r="NJ80" s="838"/>
      <c r="NK80" s="838"/>
      <c r="NL80" s="838"/>
      <c r="NM80" s="838"/>
      <c r="NN80" s="838"/>
      <c r="NO80" s="838"/>
      <c r="NP80" s="838"/>
      <c r="NQ80" s="838"/>
      <c r="NR80" s="838"/>
    </row>
    <row r="81" spans="1:382" ht="15" hidden="1" customHeight="1" outlineLevel="1" x14ac:dyDescent="0.25">
      <c r="A81" s="1182">
        <v>40143</v>
      </c>
      <c r="B81" s="1182"/>
      <c r="C81" s="411"/>
      <c r="D81" s="411"/>
      <c r="AR81" s="23"/>
      <c r="AT81" s="23"/>
      <c r="BH81" s="23"/>
      <c r="BU81" s="17"/>
      <c r="BW81" s="17"/>
      <c r="CI81" s="17"/>
      <c r="CK81" s="17"/>
      <c r="CW81" s="17"/>
      <c r="CY81" s="17"/>
      <c r="DK81" s="17"/>
      <c r="DM81" s="17"/>
      <c r="DY81" s="17"/>
      <c r="EA81" s="17"/>
      <c r="EM81" s="17"/>
      <c r="EO81" s="17"/>
      <c r="ES81" s="605"/>
      <c r="LG81" s="837"/>
      <c r="LL81" s="838"/>
      <c r="LM81" s="838"/>
      <c r="LN81" s="838"/>
      <c r="LO81" s="838"/>
      <c r="LP81" s="838"/>
      <c r="LQ81" s="838"/>
      <c r="LR81" s="838"/>
      <c r="LS81" s="838"/>
      <c r="LT81" s="838"/>
      <c r="LU81" s="838"/>
      <c r="LV81" s="838"/>
      <c r="LW81" s="838"/>
      <c r="LX81" s="838"/>
      <c r="LY81" s="838"/>
      <c r="LZ81" s="838"/>
      <c r="MA81" s="838"/>
      <c r="MB81" s="838"/>
      <c r="MC81" s="838"/>
      <c r="MD81" s="838"/>
      <c r="ME81" s="838"/>
      <c r="MF81" s="838"/>
      <c r="MG81" s="838"/>
      <c r="MH81" s="838"/>
      <c r="MI81" s="838"/>
      <c r="MJ81" s="838"/>
      <c r="MK81" s="838"/>
      <c r="ML81" s="838"/>
      <c r="MM81" s="838"/>
      <c r="MN81" s="838"/>
      <c r="MO81" s="838"/>
      <c r="MP81" s="838"/>
      <c r="MQ81" s="838"/>
      <c r="MR81" s="838"/>
      <c r="MS81" s="838"/>
      <c r="MT81" s="838"/>
      <c r="MU81" s="838"/>
      <c r="MV81" s="838"/>
      <c r="MW81" s="838"/>
      <c r="MX81" s="838"/>
      <c r="MY81" s="838"/>
      <c r="MZ81" s="838"/>
      <c r="NA81" s="838"/>
      <c r="NB81" s="838"/>
      <c r="NC81" s="838"/>
      <c r="ND81" s="838"/>
      <c r="NE81" s="838"/>
      <c r="NF81" s="838"/>
      <c r="NG81" s="838"/>
      <c r="NH81" s="838"/>
      <c r="NI81" s="838"/>
      <c r="NJ81" s="838"/>
      <c r="NK81" s="838"/>
      <c r="NL81" s="838"/>
      <c r="NM81" s="838"/>
      <c r="NN81" s="838"/>
      <c r="NO81" s="838"/>
      <c r="NP81" s="838"/>
      <c r="NQ81" s="838"/>
      <c r="NR81" s="838"/>
    </row>
    <row r="82" spans="1:382" ht="15" hidden="1" customHeight="1" outlineLevel="1" x14ac:dyDescent="0.25">
      <c r="A82" s="1182">
        <v>40144</v>
      </c>
      <c r="B82" s="1182"/>
      <c r="C82" s="411"/>
      <c r="D82" s="411"/>
      <c r="AR82" s="23"/>
      <c r="AT82" s="23"/>
      <c r="BH82" s="23"/>
      <c r="BU82" s="17"/>
      <c r="BW82" s="17"/>
      <c r="CI82" s="17"/>
      <c r="CK82" s="17"/>
      <c r="CW82" s="17"/>
      <c r="CY82" s="17"/>
      <c r="DK82" s="17"/>
      <c r="DM82" s="17"/>
      <c r="DY82" s="17"/>
      <c r="EA82" s="17"/>
      <c r="EM82" s="17"/>
      <c r="EO82" s="17"/>
      <c r="ES82" s="605"/>
      <c r="LG82" s="837"/>
      <c r="LL82" s="838"/>
      <c r="LM82" s="838"/>
      <c r="LN82" s="838"/>
      <c r="LO82" s="838"/>
      <c r="LP82" s="838"/>
      <c r="LQ82" s="838"/>
      <c r="LR82" s="838"/>
      <c r="LS82" s="838"/>
      <c r="LT82" s="838"/>
      <c r="LU82" s="838"/>
      <c r="LV82" s="838"/>
      <c r="LW82" s="838"/>
      <c r="LX82" s="838"/>
      <c r="LY82" s="838"/>
      <c r="LZ82" s="838"/>
      <c r="MA82" s="838"/>
      <c r="MB82" s="838"/>
      <c r="MC82" s="838"/>
      <c r="MD82" s="838"/>
      <c r="ME82" s="838"/>
      <c r="MF82" s="838"/>
      <c r="MG82" s="838"/>
      <c r="MH82" s="838"/>
      <c r="MI82" s="838"/>
      <c r="MJ82" s="838"/>
      <c r="MK82" s="838"/>
      <c r="ML82" s="838"/>
      <c r="MM82" s="838"/>
      <c r="MN82" s="838"/>
      <c r="MO82" s="838"/>
      <c r="MP82" s="838"/>
      <c r="MQ82" s="838"/>
      <c r="MR82" s="838"/>
      <c r="MS82" s="838"/>
      <c r="MT82" s="838"/>
      <c r="MU82" s="838"/>
      <c r="MV82" s="838"/>
      <c r="MW82" s="838"/>
      <c r="MX82" s="838"/>
      <c r="MY82" s="838"/>
      <c r="MZ82" s="838"/>
      <c r="NA82" s="838"/>
      <c r="NB82" s="838"/>
      <c r="NC82" s="838"/>
      <c r="ND82" s="838"/>
      <c r="NE82" s="838"/>
      <c r="NF82" s="838"/>
      <c r="NG82" s="838"/>
      <c r="NH82" s="838"/>
      <c r="NI82" s="838"/>
      <c r="NJ82" s="838"/>
      <c r="NK82" s="838"/>
      <c r="NL82" s="838"/>
      <c r="NM82" s="838"/>
      <c r="NN82" s="838"/>
      <c r="NO82" s="838"/>
      <c r="NP82" s="838"/>
      <c r="NQ82" s="838"/>
      <c r="NR82" s="838"/>
    </row>
    <row r="83" spans="1:382" ht="15" hidden="1" customHeight="1" outlineLevel="1" x14ac:dyDescent="0.25">
      <c r="A83" s="1182">
        <v>40171</v>
      </c>
      <c r="B83" s="1182"/>
      <c r="C83" s="411"/>
      <c r="D83" s="411"/>
      <c r="AR83" s="23"/>
      <c r="AT83" s="23"/>
      <c r="BH83" s="23"/>
      <c r="BU83" s="17"/>
      <c r="BW83" s="17"/>
      <c r="CI83" s="17"/>
      <c r="CK83" s="17"/>
      <c r="CW83" s="17"/>
      <c r="CY83" s="17"/>
      <c r="DK83" s="17"/>
      <c r="DM83" s="17"/>
      <c r="DY83" s="17"/>
      <c r="EA83" s="17"/>
      <c r="EM83" s="17"/>
      <c r="EO83" s="17"/>
      <c r="ES83" s="605"/>
      <c r="LG83" s="837"/>
      <c r="LL83" s="838"/>
      <c r="LM83" s="838"/>
      <c r="LN83" s="838"/>
      <c r="LO83" s="838"/>
      <c r="LP83" s="838"/>
      <c r="LQ83" s="838"/>
      <c r="LR83" s="838"/>
      <c r="LS83" s="838"/>
      <c r="LT83" s="838"/>
      <c r="LU83" s="838"/>
      <c r="LV83" s="838"/>
      <c r="LW83" s="838"/>
      <c r="LX83" s="838"/>
      <c r="LY83" s="838"/>
      <c r="LZ83" s="838"/>
      <c r="MA83" s="838"/>
      <c r="MB83" s="838"/>
      <c r="MC83" s="838"/>
      <c r="MD83" s="838"/>
      <c r="ME83" s="838"/>
      <c r="MF83" s="838"/>
      <c r="MG83" s="838"/>
      <c r="MH83" s="838"/>
      <c r="MI83" s="838"/>
      <c r="MJ83" s="838"/>
      <c r="MK83" s="838"/>
      <c r="ML83" s="838"/>
      <c r="MM83" s="838"/>
      <c r="MN83" s="838"/>
      <c r="MO83" s="838"/>
      <c r="MP83" s="838"/>
      <c r="MQ83" s="838"/>
      <c r="MR83" s="838"/>
      <c r="MS83" s="838"/>
      <c r="MT83" s="838"/>
      <c r="MU83" s="838"/>
      <c r="MV83" s="838"/>
      <c r="MW83" s="838"/>
      <c r="MX83" s="838"/>
      <c r="MY83" s="838"/>
      <c r="MZ83" s="838"/>
      <c r="NA83" s="838"/>
      <c r="NB83" s="838"/>
      <c r="NC83" s="838"/>
      <c r="ND83" s="838"/>
      <c r="NE83" s="838"/>
      <c r="NF83" s="838"/>
      <c r="NG83" s="838"/>
      <c r="NH83" s="838"/>
      <c r="NI83" s="838"/>
      <c r="NJ83" s="838"/>
      <c r="NK83" s="838"/>
      <c r="NL83" s="838"/>
      <c r="NM83" s="838"/>
      <c r="NN83" s="838"/>
      <c r="NO83" s="838"/>
      <c r="NP83" s="838"/>
      <c r="NQ83" s="838"/>
      <c r="NR83" s="838"/>
    </row>
    <row r="84" spans="1:382" ht="15" hidden="1" customHeight="1" outlineLevel="1" x14ac:dyDescent="0.25">
      <c r="A84" s="1182">
        <v>40179</v>
      </c>
      <c r="B84" s="1182"/>
      <c r="C84" s="411"/>
      <c r="D84" s="411"/>
      <c r="AR84" s="23"/>
      <c r="AT84" s="23"/>
      <c r="BH84" s="23"/>
      <c r="BU84" s="17"/>
      <c r="BW84" s="17"/>
      <c r="CI84" s="17"/>
      <c r="CK84" s="17"/>
      <c r="CW84" s="17"/>
      <c r="CY84" s="17"/>
      <c r="DK84" s="17"/>
      <c r="DM84" s="17"/>
      <c r="DY84" s="17"/>
      <c r="EA84" s="17"/>
      <c r="EM84" s="17"/>
      <c r="EO84" s="17"/>
      <c r="ES84" s="605"/>
      <c r="LG84" s="837"/>
      <c r="LL84" s="838"/>
      <c r="LM84" s="838"/>
      <c r="LN84" s="838"/>
      <c r="LO84" s="838"/>
      <c r="LP84" s="838"/>
      <c r="LQ84" s="838"/>
      <c r="LR84" s="838"/>
      <c r="LS84" s="838"/>
      <c r="LT84" s="838"/>
      <c r="LU84" s="838"/>
      <c r="LV84" s="838"/>
      <c r="LW84" s="838"/>
      <c r="LX84" s="838"/>
      <c r="LY84" s="838"/>
      <c r="LZ84" s="838"/>
      <c r="MA84" s="838"/>
      <c r="MB84" s="838"/>
      <c r="MC84" s="838"/>
      <c r="MD84" s="838"/>
      <c r="ME84" s="838"/>
      <c r="MF84" s="838"/>
      <c r="MG84" s="838"/>
      <c r="MH84" s="838"/>
      <c r="MI84" s="838"/>
      <c r="MJ84" s="838"/>
      <c r="MK84" s="838"/>
      <c r="ML84" s="838"/>
      <c r="MM84" s="838"/>
      <c r="MN84" s="838"/>
      <c r="MO84" s="838"/>
      <c r="MP84" s="838"/>
      <c r="MQ84" s="838"/>
      <c r="MR84" s="838"/>
      <c r="MS84" s="838"/>
      <c r="MT84" s="838"/>
      <c r="MU84" s="838"/>
      <c r="MV84" s="838"/>
      <c r="MW84" s="838"/>
      <c r="MX84" s="838"/>
      <c r="MY84" s="838"/>
      <c r="MZ84" s="838"/>
      <c r="NA84" s="838"/>
      <c r="NB84" s="838"/>
      <c r="NC84" s="838"/>
      <c r="ND84" s="838"/>
      <c r="NE84" s="838"/>
      <c r="NF84" s="838"/>
      <c r="NG84" s="838"/>
      <c r="NH84" s="838"/>
      <c r="NI84" s="838"/>
      <c r="NJ84" s="838"/>
      <c r="NK84" s="838"/>
      <c r="NL84" s="838"/>
      <c r="NM84" s="838"/>
      <c r="NN84" s="838"/>
      <c r="NO84" s="838"/>
      <c r="NP84" s="838"/>
      <c r="NQ84" s="838"/>
      <c r="NR84" s="838"/>
    </row>
    <row r="85" spans="1:382" ht="15" hidden="1" customHeight="1" outlineLevel="1" x14ac:dyDescent="0.25">
      <c r="A85" s="1182">
        <v>40196</v>
      </c>
      <c r="B85" s="1182"/>
      <c r="C85" s="411"/>
      <c r="D85" s="411"/>
      <c r="AR85" s="23"/>
      <c r="AT85" s="23"/>
      <c r="BH85" s="23"/>
      <c r="BU85" s="17"/>
      <c r="BW85" s="17"/>
      <c r="CI85" s="17"/>
      <c r="CK85" s="17"/>
      <c r="CW85" s="17"/>
      <c r="CY85" s="17"/>
      <c r="DK85" s="17"/>
      <c r="DM85" s="17"/>
      <c r="DY85" s="17"/>
      <c r="EA85" s="17"/>
      <c r="EM85" s="17"/>
      <c r="EO85" s="17"/>
      <c r="ES85" s="605"/>
      <c r="LG85" s="837"/>
      <c r="LL85" s="838"/>
      <c r="LM85" s="838"/>
      <c r="LN85" s="838"/>
      <c r="LO85" s="838"/>
      <c r="LP85" s="838"/>
      <c r="LQ85" s="838"/>
      <c r="LR85" s="838"/>
      <c r="LS85" s="838"/>
      <c r="LT85" s="838"/>
      <c r="LU85" s="838"/>
      <c r="LV85" s="838"/>
      <c r="LW85" s="838"/>
      <c r="LX85" s="838"/>
      <c r="LY85" s="838"/>
      <c r="LZ85" s="838"/>
      <c r="MA85" s="838"/>
      <c r="MB85" s="838"/>
      <c r="MC85" s="838"/>
      <c r="MD85" s="838"/>
      <c r="ME85" s="838"/>
      <c r="MF85" s="838"/>
      <c r="MG85" s="838"/>
      <c r="MH85" s="838"/>
      <c r="MI85" s="838"/>
      <c r="MJ85" s="838"/>
      <c r="MK85" s="838"/>
      <c r="ML85" s="838"/>
      <c r="MM85" s="838"/>
      <c r="MN85" s="838"/>
      <c r="MO85" s="838"/>
      <c r="MP85" s="838"/>
      <c r="MQ85" s="838"/>
      <c r="MR85" s="838"/>
      <c r="MS85" s="838"/>
      <c r="MT85" s="838"/>
      <c r="MU85" s="838"/>
      <c r="MV85" s="838"/>
      <c r="MW85" s="838"/>
      <c r="MX85" s="838"/>
      <c r="MY85" s="838"/>
      <c r="MZ85" s="838"/>
      <c r="NA85" s="838"/>
      <c r="NB85" s="838"/>
      <c r="NC85" s="838"/>
      <c r="ND85" s="838"/>
      <c r="NE85" s="838"/>
      <c r="NF85" s="838"/>
      <c r="NG85" s="838"/>
      <c r="NH85" s="838"/>
      <c r="NI85" s="838"/>
      <c r="NJ85" s="838"/>
      <c r="NK85" s="838"/>
      <c r="NL85" s="838"/>
      <c r="NM85" s="838"/>
      <c r="NN85" s="838"/>
      <c r="NO85" s="838"/>
      <c r="NP85" s="838"/>
      <c r="NQ85" s="838"/>
      <c r="NR85" s="838"/>
    </row>
    <row r="86" spans="1:382" ht="15" hidden="1" customHeight="1" outlineLevel="1" x14ac:dyDescent="0.25">
      <c r="A86" s="1182">
        <v>40219</v>
      </c>
      <c r="B86" s="1182"/>
      <c r="C86" s="411"/>
      <c r="D86" s="411"/>
      <c r="AR86" s="23"/>
      <c r="AT86" s="23"/>
      <c r="BH86" s="23"/>
      <c r="BU86" s="17"/>
      <c r="BW86" s="17"/>
      <c r="CI86" s="17"/>
      <c r="CK86" s="17"/>
      <c r="CW86" s="17"/>
      <c r="CY86" s="17"/>
      <c r="DK86" s="17"/>
      <c r="DM86" s="17"/>
      <c r="DY86" s="17"/>
      <c r="EA86" s="17"/>
      <c r="EM86" s="17"/>
      <c r="EO86" s="17"/>
      <c r="ES86" s="605"/>
      <c r="LG86" s="837"/>
      <c r="LL86" s="838"/>
      <c r="LM86" s="838"/>
      <c r="LN86" s="838"/>
      <c r="LO86" s="838"/>
      <c r="LP86" s="838"/>
      <c r="LQ86" s="838"/>
      <c r="LR86" s="838"/>
      <c r="LS86" s="838"/>
      <c r="LT86" s="838"/>
      <c r="LU86" s="838"/>
      <c r="LV86" s="838"/>
      <c r="LW86" s="838"/>
      <c r="LX86" s="838"/>
      <c r="LY86" s="838"/>
      <c r="LZ86" s="838"/>
      <c r="MA86" s="838"/>
      <c r="MB86" s="838"/>
      <c r="MC86" s="838"/>
      <c r="MD86" s="838"/>
      <c r="ME86" s="838"/>
      <c r="MF86" s="838"/>
      <c r="MG86" s="838"/>
      <c r="MH86" s="838"/>
      <c r="MI86" s="838"/>
      <c r="MJ86" s="838"/>
      <c r="MK86" s="838"/>
      <c r="ML86" s="838"/>
      <c r="MM86" s="838"/>
      <c r="MN86" s="838"/>
      <c r="MO86" s="838"/>
      <c r="MP86" s="838"/>
      <c r="MQ86" s="838"/>
      <c r="MR86" s="838"/>
      <c r="MS86" s="838"/>
      <c r="MT86" s="838"/>
      <c r="MU86" s="838"/>
      <c r="MV86" s="838"/>
      <c r="MW86" s="838"/>
      <c r="MX86" s="838"/>
      <c r="MY86" s="838"/>
      <c r="MZ86" s="838"/>
      <c r="NA86" s="838"/>
      <c r="NB86" s="838"/>
      <c r="NC86" s="838"/>
      <c r="ND86" s="838"/>
      <c r="NE86" s="838"/>
      <c r="NF86" s="838"/>
      <c r="NG86" s="838"/>
      <c r="NH86" s="838"/>
      <c r="NI86" s="838"/>
      <c r="NJ86" s="838"/>
      <c r="NK86" s="838"/>
      <c r="NL86" s="838"/>
      <c r="NM86" s="838"/>
      <c r="NN86" s="838"/>
      <c r="NO86" s="838"/>
      <c r="NP86" s="838"/>
      <c r="NQ86" s="838"/>
      <c r="NR86" s="838"/>
    </row>
    <row r="87" spans="1:382" ht="15" hidden="1" customHeight="1" outlineLevel="1" x14ac:dyDescent="0.25">
      <c r="A87" s="1182">
        <v>40329</v>
      </c>
      <c r="B87" s="1182"/>
      <c r="C87" s="411"/>
      <c r="D87" s="411"/>
      <c r="AR87" s="23"/>
      <c r="AT87" s="23"/>
      <c r="BH87" s="23"/>
      <c r="BU87" s="17"/>
      <c r="BW87" s="17"/>
      <c r="CI87" s="17"/>
      <c r="CK87" s="17"/>
      <c r="CW87" s="17"/>
      <c r="CY87" s="17"/>
      <c r="DK87" s="17"/>
      <c r="DM87" s="17"/>
      <c r="DY87" s="17"/>
      <c r="EA87" s="17"/>
      <c r="EM87" s="17"/>
      <c r="EO87" s="17"/>
      <c r="ES87" s="605"/>
      <c r="LG87" s="837"/>
      <c r="LL87" s="838"/>
      <c r="LM87" s="838"/>
      <c r="LN87" s="838"/>
      <c r="LO87" s="838"/>
      <c r="LP87" s="838"/>
      <c r="LQ87" s="838"/>
      <c r="LR87" s="838"/>
      <c r="LS87" s="838"/>
      <c r="LT87" s="838"/>
      <c r="LU87" s="838"/>
      <c r="LV87" s="838"/>
      <c r="LW87" s="838"/>
      <c r="LX87" s="838"/>
      <c r="LY87" s="838"/>
      <c r="LZ87" s="838"/>
      <c r="MA87" s="838"/>
      <c r="MB87" s="838"/>
      <c r="MC87" s="838"/>
      <c r="MD87" s="838"/>
      <c r="ME87" s="838"/>
      <c r="MF87" s="838"/>
      <c r="MG87" s="838"/>
      <c r="MH87" s="838"/>
      <c r="MI87" s="838"/>
      <c r="MJ87" s="838"/>
      <c r="MK87" s="838"/>
      <c r="ML87" s="838"/>
      <c r="MM87" s="838"/>
      <c r="MN87" s="838"/>
      <c r="MO87" s="838"/>
      <c r="MP87" s="838"/>
      <c r="MQ87" s="838"/>
      <c r="MR87" s="838"/>
      <c r="MS87" s="838"/>
      <c r="MT87" s="838"/>
      <c r="MU87" s="838"/>
      <c r="MV87" s="838"/>
      <c r="MW87" s="838"/>
      <c r="MX87" s="838"/>
      <c r="MY87" s="838"/>
      <c r="MZ87" s="838"/>
      <c r="NA87" s="838"/>
      <c r="NB87" s="838"/>
      <c r="NC87" s="838"/>
      <c r="ND87" s="838"/>
      <c r="NE87" s="838"/>
      <c r="NF87" s="838"/>
      <c r="NG87" s="838"/>
      <c r="NH87" s="838"/>
      <c r="NI87" s="838"/>
      <c r="NJ87" s="838"/>
      <c r="NK87" s="838"/>
      <c r="NL87" s="838"/>
      <c r="NM87" s="838"/>
      <c r="NN87" s="838"/>
      <c r="NO87" s="838"/>
      <c r="NP87" s="838"/>
      <c r="NQ87" s="838"/>
      <c r="NR87" s="838"/>
    </row>
    <row r="88" spans="1:382" ht="15" hidden="1" customHeight="1" outlineLevel="1" x14ac:dyDescent="0.25">
      <c r="A88" s="1182">
        <v>40364</v>
      </c>
      <c r="B88" s="1182"/>
      <c r="C88" s="411"/>
      <c r="D88" s="411"/>
      <c r="AR88" s="23"/>
      <c r="AT88" s="23"/>
      <c r="BH88" s="23"/>
      <c r="BU88" s="17"/>
      <c r="BW88" s="17"/>
      <c r="CI88" s="17"/>
      <c r="CK88" s="17"/>
      <c r="CW88" s="17"/>
      <c r="CY88" s="17"/>
      <c r="DK88" s="17"/>
      <c r="DM88" s="17"/>
      <c r="DY88" s="17"/>
      <c r="EA88" s="17"/>
      <c r="EM88" s="17"/>
      <c r="EO88" s="17"/>
      <c r="ES88" s="605"/>
      <c r="LG88" s="837"/>
      <c r="LL88" s="838"/>
      <c r="LM88" s="838"/>
      <c r="LN88" s="838"/>
      <c r="LO88" s="838"/>
      <c r="LP88" s="838"/>
      <c r="LQ88" s="838"/>
      <c r="LR88" s="838"/>
      <c r="LS88" s="838"/>
      <c r="LT88" s="838"/>
      <c r="LU88" s="838"/>
      <c r="LV88" s="838"/>
      <c r="LW88" s="838"/>
      <c r="LX88" s="838"/>
      <c r="LY88" s="838"/>
      <c r="LZ88" s="838"/>
      <c r="MA88" s="838"/>
      <c r="MB88" s="838"/>
      <c r="MC88" s="838"/>
      <c r="MD88" s="838"/>
      <c r="ME88" s="838"/>
      <c r="MF88" s="838"/>
      <c r="MG88" s="838"/>
      <c r="MH88" s="838"/>
      <c r="MI88" s="838"/>
      <c r="MJ88" s="838"/>
      <c r="MK88" s="838"/>
      <c r="ML88" s="838"/>
      <c r="MM88" s="838"/>
      <c r="MN88" s="838"/>
      <c r="MO88" s="838"/>
      <c r="MP88" s="838"/>
      <c r="MQ88" s="838"/>
      <c r="MR88" s="838"/>
      <c r="MS88" s="838"/>
      <c r="MT88" s="838"/>
      <c r="MU88" s="838"/>
      <c r="MV88" s="838"/>
      <c r="MW88" s="838"/>
      <c r="MX88" s="838"/>
      <c r="MY88" s="838"/>
      <c r="MZ88" s="838"/>
      <c r="NA88" s="838"/>
      <c r="NB88" s="838"/>
      <c r="NC88" s="838"/>
      <c r="ND88" s="838"/>
      <c r="NE88" s="838"/>
      <c r="NF88" s="838"/>
      <c r="NG88" s="838"/>
      <c r="NH88" s="838"/>
      <c r="NI88" s="838"/>
      <c r="NJ88" s="838"/>
      <c r="NK88" s="838"/>
      <c r="NL88" s="838"/>
      <c r="NM88" s="838"/>
      <c r="NN88" s="838"/>
      <c r="NO88" s="838"/>
      <c r="NP88" s="838"/>
      <c r="NQ88" s="838"/>
      <c r="NR88" s="838"/>
    </row>
    <row r="89" spans="1:382" ht="15" hidden="1" customHeight="1" outlineLevel="1" x14ac:dyDescent="0.25">
      <c r="A89" s="1182">
        <v>40427</v>
      </c>
      <c r="B89" s="1182"/>
      <c r="C89" s="411"/>
      <c r="D89" s="411"/>
      <c r="AR89" s="23"/>
      <c r="AT89" s="23"/>
      <c r="BH89" s="23"/>
      <c r="BU89" s="17"/>
      <c r="BW89" s="17"/>
      <c r="CI89" s="17"/>
      <c r="CK89" s="17"/>
      <c r="CW89" s="17"/>
      <c r="CY89" s="17"/>
      <c r="DK89" s="17"/>
      <c r="DM89" s="17"/>
      <c r="DY89" s="17"/>
      <c r="EA89" s="17"/>
      <c r="EM89" s="17"/>
      <c r="EO89" s="17"/>
      <c r="ES89" s="605"/>
      <c r="LG89" s="837"/>
      <c r="LL89" s="838"/>
      <c r="LM89" s="838"/>
      <c r="LN89" s="838"/>
      <c r="LO89" s="838"/>
      <c r="LP89" s="838"/>
      <c r="LQ89" s="838"/>
      <c r="LR89" s="838"/>
      <c r="LS89" s="838"/>
      <c r="LT89" s="838"/>
      <c r="LU89" s="838"/>
      <c r="LV89" s="838"/>
      <c r="LW89" s="838"/>
      <c r="LX89" s="838"/>
      <c r="LY89" s="838"/>
      <c r="LZ89" s="838"/>
      <c r="MA89" s="838"/>
      <c r="MB89" s="838"/>
      <c r="MC89" s="838"/>
      <c r="MD89" s="838"/>
      <c r="ME89" s="838"/>
      <c r="MF89" s="838"/>
      <c r="MG89" s="838"/>
      <c r="MH89" s="838"/>
      <c r="MI89" s="838"/>
      <c r="MJ89" s="838"/>
      <c r="MK89" s="838"/>
      <c r="ML89" s="838"/>
      <c r="MM89" s="838"/>
      <c r="MN89" s="838"/>
      <c r="MO89" s="838"/>
      <c r="MP89" s="838"/>
      <c r="MQ89" s="838"/>
      <c r="MR89" s="838"/>
      <c r="MS89" s="838"/>
      <c r="MT89" s="838"/>
      <c r="MU89" s="838"/>
      <c r="MV89" s="838"/>
      <c r="MW89" s="838"/>
      <c r="MX89" s="838"/>
      <c r="MY89" s="838"/>
      <c r="MZ89" s="838"/>
      <c r="NA89" s="838"/>
      <c r="NB89" s="838"/>
      <c r="NC89" s="838"/>
      <c r="ND89" s="838"/>
      <c r="NE89" s="838"/>
      <c r="NF89" s="838"/>
      <c r="NG89" s="838"/>
      <c r="NH89" s="838"/>
      <c r="NI89" s="838"/>
      <c r="NJ89" s="838"/>
      <c r="NK89" s="838"/>
      <c r="NL89" s="838"/>
      <c r="NM89" s="838"/>
      <c r="NN89" s="838"/>
      <c r="NO89" s="838"/>
      <c r="NP89" s="838"/>
      <c r="NQ89" s="838"/>
      <c r="NR89" s="838"/>
    </row>
    <row r="90" spans="1:382" ht="15" hidden="1" customHeight="1" outlineLevel="1" x14ac:dyDescent="0.25">
      <c r="A90" s="1182">
        <v>40493</v>
      </c>
      <c r="B90" s="1182"/>
      <c r="C90" s="411"/>
      <c r="D90" s="411"/>
      <c r="AR90" s="23"/>
      <c r="AT90" s="23"/>
      <c r="BH90" s="23"/>
      <c r="BU90" s="17"/>
      <c r="BW90" s="17"/>
      <c r="CI90" s="17"/>
      <c r="CK90" s="17"/>
      <c r="CW90" s="17"/>
      <c r="CY90" s="17"/>
      <c r="DK90" s="17"/>
      <c r="DM90" s="17"/>
      <c r="DY90" s="17"/>
      <c r="EA90" s="17"/>
      <c r="EM90" s="17"/>
      <c r="EO90" s="17"/>
      <c r="ES90" s="605"/>
      <c r="LG90" s="837"/>
      <c r="LL90" s="838"/>
      <c r="LM90" s="838"/>
      <c r="LN90" s="838"/>
      <c r="LO90" s="838"/>
      <c r="LP90" s="838"/>
      <c r="LQ90" s="838"/>
      <c r="LR90" s="838"/>
      <c r="LS90" s="838"/>
      <c r="LT90" s="838"/>
      <c r="LU90" s="838"/>
      <c r="LV90" s="838"/>
      <c r="LW90" s="838"/>
      <c r="LX90" s="838"/>
      <c r="LY90" s="838"/>
      <c r="LZ90" s="838"/>
      <c r="MA90" s="838"/>
      <c r="MB90" s="838"/>
      <c r="MC90" s="838"/>
      <c r="MD90" s="838"/>
      <c r="ME90" s="838"/>
      <c r="MF90" s="838"/>
      <c r="MG90" s="838"/>
      <c r="MH90" s="838"/>
      <c r="MI90" s="838"/>
      <c r="MJ90" s="838"/>
      <c r="MK90" s="838"/>
      <c r="ML90" s="838"/>
      <c r="MM90" s="838"/>
      <c r="MN90" s="838"/>
      <c r="MO90" s="838"/>
      <c r="MP90" s="838"/>
      <c r="MQ90" s="838"/>
      <c r="MR90" s="838"/>
      <c r="MS90" s="838"/>
      <c r="MT90" s="838"/>
      <c r="MU90" s="838"/>
      <c r="MV90" s="838"/>
      <c r="MW90" s="838"/>
      <c r="MX90" s="838"/>
      <c r="MY90" s="838"/>
      <c r="MZ90" s="838"/>
      <c r="NA90" s="838"/>
      <c r="NB90" s="838"/>
      <c r="NC90" s="838"/>
      <c r="ND90" s="838"/>
      <c r="NE90" s="838"/>
      <c r="NF90" s="838"/>
      <c r="NG90" s="838"/>
      <c r="NH90" s="838"/>
      <c r="NI90" s="838"/>
      <c r="NJ90" s="838"/>
      <c r="NK90" s="838"/>
      <c r="NL90" s="838"/>
      <c r="NM90" s="838"/>
      <c r="NN90" s="838"/>
      <c r="NO90" s="838"/>
      <c r="NP90" s="838"/>
      <c r="NQ90" s="838"/>
      <c r="NR90" s="838"/>
    </row>
    <row r="91" spans="1:382" ht="15" hidden="1" customHeight="1" outlineLevel="1" x14ac:dyDescent="0.25">
      <c r="A91" s="1182">
        <v>40507</v>
      </c>
      <c r="B91" s="1182"/>
      <c r="C91" s="411"/>
      <c r="D91" s="411"/>
      <c r="AR91" s="23"/>
      <c r="AT91" s="23"/>
      <c r="BH91" s="23"/>
      <c r="BU91" s="17"/>
      <c r="BW91" s="17"/>
      <c r="CI91" s="17"/>
      <c r="CK91" s="17"/>
      <c r="CW91" s="17"/>
      <c r="CY91" s="17"/>
      <c r="DK91" s="17"/>
      <c r="DM91" s="17"/>
      <c r="DY91" s="17"/>
      <c r="EA91" s="17"/>
      <c r="EM91" s="17"/>
      <c r="EO91" s="17"/>
      <c r="ES91" s="605"/>
      <c r="LG91" s="837"/>
      <c r="LL91" s="838"/>
      <c r="LM91" s="838"/>
      <c r="LN91" s="838"/>
      <c r="LO91" s="838"/>
      <c r="LP91" s="838"/>
      <c r="LQ91" s="838"/>
      <c r="LR91" s="838"/>
      <c r="LS91" s="838"/>
      <c r="LT91" s="838"/>
      <c r="LU91" s="838"/>
      <c r="LV91" s="838"/>
      <c r="LW91" s="838"/>
      <c r="LX91" s="838"/>
      <c r="LY91" s="838"/>
      <c r="LZ91" s="838"/>
      <c r="MA91" s="838"/>
      <c r="MB91" s="838"/>
      <c r="MC91" s="838"/>
      <c r="MD91" s="838"/>
      <c r="ME91" s="838"/>
      <c r="MF91" s="838"/>
      <c r="MG91" s="838"/>
      <c r="MH91" s="838"/>
      <c r="MI91" s="838"/>
      <c r="MJ91" s="838"/>
      <c r="MK91" s="838"/>
      <c r="ML91" s="838"/>
      <c r="MM91" s="838"/>
      <c r="MN91" s="838"/>
      <c r="MO91" s="838"/>
      <c r="MP91" s="838"/>
      <c r="MQ91" s="838"/>
      <c r="MR91" s="838"/>
      <c r="MS91" s="838"/>
      <c r="MT91" s="838"/>
      <c r="MU91" s="838"/>
      <c r="MV91" s="838"/>
      <c r="MW91" s="838"/>
      <c r="MX91" s="838"/>
      <c r="MY91" s="838"/>
      <c r="MZ91" s="838"/>
      <c r="NA91" s="838"/>
      <c r="NB91" s="838"/>
      <c r="NC91" s="838"/>
      <c r="ND91" s="838"/>
      <c r="NE91" s="838"/>
      <c r="NF91" s="838"/>
      <c r="NG91" s="838"/>
      <c r="NH91" s="838"/>
      <c r="NI91" s="838"/>
      <c r="NJ91" s="838"/>
      <c r="NK91" s="838"/>
      <c r="NL91" s="838"/>
      <c r="NM91" s="838"/>
      <c r="NN91" s="838"/>
      <c r="NO91" s="838"/>
      <c r="NP91" s="838"/>
      <c r="NQ91" s="838"/>
      <c r="NR91" s="838"/>
    </row>
    <row r="92" spans="1:382" ht="15" hidden="1" customHeight="1" outlineLevel="1" x14ac:dyDescent="0.25">
      <c r="A92" s="1182">
        <v>40508</v>
      </c>
      <c r="B92" s="1182"/>
      <c r="C92" s="411"/>
      <c r="D92" s="411"/>
      <c r="AR92" s="23"/>
      <c r="AT92" s="23"/>
      <c r="BH92" s="23"/>
      <c r="BU92" s="17"/>
      <c r="BW92" s="17"/>
      <c r="CI92" s="17"/>
      <c r="CK92" s="17"/>
      <c r="CW92" s="17"/>
      <c r="CY92" s="17"/>
      <c r="DK92" s="17"/>
      <c r="DM92" s="17"/>
      <c r="DY92" s="17"/>
      <c r="EA92" s="17"/>
      <c r="EM92" s="17"/>
      <c r="EO92" s="17"/>
      <c r="ES92" s="605"/>
      <c r="LG92" s="837"/>
      <c r="LL92" s="838"/>
      <c r="LM92" s="838"/>
      <c r="LN92" s="838"/>
      <c r="LO92" s="838"/>
      <c r="LP92" s="838"/>
      <c r="LQ92" s="838"/>
      <c r="LR92" s="838"/>
      <c r="LS92" s="838"/>
      <c r="LT92" s="838"/>
      <c r="LU92" s="838"/>
      <c r="LV92" s="838"/>
      <c r="LW92" s="838"/>
      <c r="LX92" s="838"/>
      <c r="LY92" s="838"/>
      <c r="LZ92" s="838"/>
      <c r="MA92" s="838"/>
      <c r="MB92" s="838"/>
      <c r="MC92" s="838"/>
      <c r="MD92" s="838"/>
      <c r="ME92" s="838"/>
      <c r="MF92" s="838"/>
      <c r="MG92" s="838"/>
      <c r="MH92" s="838"/>
      <c r="MI92" s="838"/>
      <c r="MJ92" s="838"/>
      <c r="MK92" s="838"/>
      <c r="ML92" s="838"/>
      <c r="MM92" s="838"/>
      <c r="MN92" s="838"/>
      <c r="MO92" s="838"/>
      <c r="MP92" s="838"/>
      <c r="MQ92" s="838"/>
      <c r="MR92" s="838"/>
      <c r="MS92" s="838"/>
      <c r="MT92" s="838"/>
      <c r="MU92" s="838"/>
      <c r="MV92" s="838"/>
      <c r="MW92" s="838"/>
      <c r="MX92" s="838"/>
      <c r="MY92" s="838"/>
      <c r="MZ92" s="838"/>
      <c r="NA92" s="838"/>
      <c r="NB92" s="838"/>
      <c r="NC92" s="838"/>
      <c r="ND92" s="838"/>
      <c r="NE92" s="838"/>
      <c r="NF92" s="838"/>
      <c r="NG92" s="838"/>
      <c r="NH92" s="838"/>
      <c r="NI92" s="838"/>
      <c r="NJ92" s="838"/>
      <c r="NK92" s="838"/>
      <c r="NL92" s="838"/>
      <c r="NM92" s="838"/>
      <c r="NN92" s="838"/>
      <c r="NO92" s="838"/>
      <c r="NP92" s="838"/>
      <c r="NQ92" s="838"/>
      <c r="NR92" s="838"/>
    </row>
    <row r="93" spans="1:382" ht="15" hidden="1" customHeight="1" outlineLevel="1" x14ac:dyDescent="0.25">
      <c r="A93" s="1182">
        <v>40536</v>
      </c>
      <c r="B93" s="1182"/>
      <c r="C93" s="411"/>
      <c r="D93" s="411"/>
      <c r="AR93" s="23"/>
      <c r="AT93" s="23"/>
      <c r="BH93" s="23"/>
      <c r="BU93" s="17"/>
      <c r="BW93" s="17"/>
      <c r="CI93" s="17"/>
      <c r="CK93" s="17"/>
      <c r="CW93" s="17"/>
      <c r="CY93" s="17"/>
      <c r="DK93" s="17"/>
      <c r="DM93" s="17"/>
      <c r="DY93" s="17"/>
      <c r="EA93" s="17"/>
      <c r="EM93" s="17"/>
      <c r="EO93" s="17"/>
      <c r="ES93" s="605"/>
      <c r="LG93" s="837"/>
      <c r="LL93" s="838"/>
      <c r="LM93" s="838"/>
      <c r="LN93" s="838"/>
      <c r="LO93" s="838"/>
      <c r="LP93" s="838"/>
      <c r="LQ93" s="838"/>
      <c r="LR93" s="838"/>
      <c r="LS93" s="838"/>
      <c r="LT93" s="838"/>
      <c r="LU93" s="838"/>
      <c r="LV93" s="838"/>
      <c r="LW93" s="838"/>
      <c r="LX93" s="838"/>
      <c r="LY93" s="838"/>
      <c r="LZ93" s="838"/>
      <c r="MA93" s="838"/>
      <c r="MB93" s="838"/>
      <c r="MC93" s="838"/>
      <c r="MD93" s="838"/>
      <c r="ME93" s="838"/>
      <c r="MF93" s="838"/>
      <c r="MG93" s="838"/>
      <c r="MH93" s="838"/>
      <c r="MI93" s="838"/>
      <c r="MJ93" s="838"/>
      <c r="MK93" s="838"/>
      <c r="ML93" s="838"/>
      <c r="MM93" s="838"/>
      <c r="MN93" s="838"/>
      <c r="MO93" s="838"/>
      <c r="MP93" s="838"/>
      <c r="MQ93" s="838"/>
      <c r="MR93" s="838"/>
      <c r="MS93" s="838"/>
      <c r="MT93" s="838"/>
      <c r="MU93" s="838"/>
      <c r="MV93" s="838"/>
      <c r="MW93" s="838"/>
      <c r="MX93" s="838"/>
      <c r="MY93" s="838"/>
      <c r="MZ93" s="838"/>
      <c r="NA93" s="838"/>
      <c r="NB93" s="838"/>
      <c r="NC93" s="838"/>
      <c r="ND93" s="838"/>
      <c r="NE93" s="838"/>
      <c r="NF93" s="838"/>
      <c r="NG93" s="838"/>
      <c r="NH93" s="838"/>
      <c r="NI93" s="838"/>
      <c r="NJ93" s="838"/>
      <c r="NK93" s="838"/>
      <c r="NL93" s="838"/>
      <c r="NM93" s="838"/>
      <c r="NN93" s="838"/>
      <c r="NO93" s="838"/>
      <c r="NP93" s="838"/>
      <c r="NQ93" s="838"/>
      <c r="NR93" s="838"/>
    </row>
    <row r="94" spans="1:382" ht="15" hidden="1" customHeight="1" outlineLevel="1" x14ac:dyDescent="0.25">
      <c r="A94" s="1182">
        <v>40539</v>
      </c>
      <c r="B94" s="1182"/>
      <c r="C94" s="411"/>
      <c r="D94" s="411"/>
      <c r="AR94" s="23"/>
      <c r="AT94" s="23"/>
      <c r="BH94" s="23"/>
      <c r="BU94" s="17"/>
      <c r="BW94" s="17"/>
      <c r="CI94" s="17"/>
      <c r="CK94" s="17"/>
      <c r="CW94" s="17"/>
      <c r="CY94" s="17"/>
      <c r="DK94" s="17"/>
      <c r="DM94" s="17"/>
      <c r="DY94" s="17"/>
      <c r="EA94" s="17"/>
      <c r="EM94" s="17"/>
      <c r="EO94" s="17"/>
      <c r="ES94" s="605"/>
      <c r="LG94" s="837"/>
      <c r="LL94" s="838"/>
      <c r="LM94" s="838"/>
      <c r="LN94" s="838"/>
      <c r="LO94" s="838"/>
      <c r="LP94" s="838"/>
      <c r="LQ94" s="838"/>
      <c r="LR94" s="838"/>
      <c r="LS94" s="838"/>
      <c r="LT94" s="838"/>
      <c r="LU94" s="838"/>
      <c r="LV94" s="838"/>
      <c r="LW94" s="838"/>
      <c r="LX94" s="838"/>
      <c r="LY94" s="838"/>
      <c r="LZ94" s="838"/>
      <c r="MA94" s="838"/>
      <c r="MB94" s="838"/>
      <c r="MC94" s="838"/>
      <c r="MD94" s="838"/>
      <c r="ME94" s="838"/>
      <c r="MF94" s="838"/>
      <c r="MG94" s="838"/>
      <c r="MH94" s="838"/>
      <c r="MI94" s="838"/>
      <c r="MJ94" s="838"/>
      <c r="MK94" s="838"/>
      <c r="ML94" s="838"/>
      <c r="MM94" s="838"/>
      <c r="MN94" s="838"/>
      <c r="MO94" s="838"/>
      <c r="MP94" s="838"/>
      <c r="MQ94" s="838"/>
      <c r="MR94" s="838"/>
      <c r="MS94" s="838"/>
      <c r="MT94" s="838"/>
      <c r="MU94" s="838"/>
      <c r="MV94" s="838"/>
      <c r="MW94" s="838"/>
      <c r="MX94" s="838"/>
      <c r="MY94" s="838"/>
      <c r="MZ94" s="838"/>
      <c r="NA94" s="838"/>
      <c r="NB94" s="838"/>
      <c r="NC94" s="838"/>
      <c r="ND94" s="838"/>
      <c r="NE94" s="838"/>
      <c r="NF94" s="838"/>
      <c r="NG94" s="838"/>
      <c r="NH94" s="838"/>
      <c r="NI94" s="838"/>
      <c r="NJ94" s="838"/>
      <c r="NK94" s="838"/>
      <c r="NL94" s="838"/>
      <c r="NM94" s="838"/>
      <c r="NN94" s="838"/>
      <c r="NO94" s="838"/>
      <c r="NP94" s="838"/>
      <c r="NQ94" s="838"/>
      <c r="NR94" s="838"/>
    </row>
    <row r="95" spans="1:382" ht="15" hidden="1" customHeight="1" outlineLevel="1" x14ac:dyDescent="0.25">
      <c r="A95" s="1189">
        <v>40543</v>
      </c>
      <c r="B95" s="1182"/>
      <c r="C95" s="411"/>
      <c r="D95" s="411"/>
      <c r="AR95" s="23"/>
      <c r="AT95" s="23"/>
      <c r="BH95" s="23"/>
      <c r="BU95" s="17"/>
      <c r="BW95" s="17"/>
      <c r="CI95" s="17"/>
      <c r="CK95" s="17"/>
      <c r="CW95" s="17"/>
      <c r="CY95" s="17"/>
      <c r="DK95" s="17"/>
      <c r="DM95" s="17"/>
      <c r="DY95" s="17"/>
      <c r="EA95" s="17"/>
      <c r="EM95" s="17"/>
      <c r="EO95" s="17"/>
      <c r="ES95" s="605"/>
      <c r="LG95" s="837"/>
      <c r="LL95" s="838"/>
      <c r="LM95" s="838"/>
      <c r="LN95" s="838"/>
      <c r="LO95" s="838"/>
      <c r="LP95" s="838"/>
      <c r="LQ95" s="838"/>
      <c r="LR95" s="838"/>
      <c r="LS95" s="838"/>
      <c r="LT95" s="838"/>
      <c r="LU95" s="838"/>
      <c r="LV95" s="838"/>
      <c r="LW95" s="838"/>
      <c r="LX95" s="838"/>
      <c r="LY95" s="838"/>
      <c r="LZ95" s="838"/>
      <c r="MA95" s="838"/>
      <c r="MB95" s="838"/>
      <c r="MC95" s="838"/>
      <c r="MD95" s="838"/>
      <c r="ME95" s="838"/>
      <c r="MF95" s="838"/>
      <c r="MG95" s="838"/>
      <c r="MH95" s="838"/>
      <c r="MI95" s="838"/>
      <c r="MJ95" s="838"/>
      <c r="MK95" s="838"/>
      <c r="ML95" s="838"/>
      <c r="MM95" s="838"/>
      <c r="MN95" s="838"/>
      <c r="MO95" s="838"/>
      <c r="MP95" s="838"/>
      <c r="MQ95" s="838"/>
      <c r="MR95" s="838"/>
      <c r="MS95" s="838"/>
      <c r="MT95" s="838"/>
      <c r="MU95" s="838"/>
      <c r="MV95" s="838"/>
      <c r="MW95" s="838"/>
      <c r="MX95" s="838"/>
      <c r="MY95" s="838"/>
      <c r="MZ95" s="838"/>
      <c r="NA95" s="838"/>
      <c r="NB95" s="838"/>
      <c r="NC95" s="838"/>
      <c r="ND95" s="838"/>
      <c r="NE95" s="838"/>
      <c r="NF95" s="838"/>
      <c r="NG95" s="838"/>
      <c r="NH95" s="838"/>
      <c r="NI95" s="838"/>
      <c r="NJ95" s="838"/>
      <c r="NK95" s="838"/>
      <c r="NL95" s="838"/>
      <c r="NM95" s="838"/>
      <c r="NN95" s="838"/>
      <c r="NO95" s="838"/>
      <c r="NP95" s="838"/>
      <c r="NQ95" s="838"/>
      <c r="NR95" s="838"/>
    </row>
    <row r="96" spans="1:382" ht="15" hidden="1" customHeight="1" outlineLevel="1" x14ac:dyDescent="0.25">
      <c r="A96" s="1182">
        <v>40560</v>
      </c>
      <c r="B96" s="1182"/>
      <c r="C96" s="411"/>
      <c r="D96" s="411"/>
      <c r="AR96" s="23"/>
      <c r="AT96" s="23"/>
      <c r="BH96" s="23"/>
      <c r="BU96" s="17"/>
      <c r="BW96" s="17"/>
      <c r="CI96" s="17"/>
      <c r="CK96" s="17"/>
      <c r="CW96" s="17"/>
      <c r="CY96" s="17"/>
      <c r="DK96" s="17"/>
      <c r="DM96" s="17"/>
      <c r="DY96" s="17"/>
      <c r="EA96" s="17"/>
      <c r="EM96" s="17"/>
      <c r="EO96" s="17"/>
      <c r="ES96" s="605"/>
      <c r="LG96" s="837"/>
      <c r="LL96" s="838"/>
      <c r="LM96" s="838"/>
      <c r="LN96" s="838"/>
      <c r="LO96" s="838"/>
      <c r="LP96" s="838"/>
      <c r="LQ96" s="838"/>
      <c r="LR96" s="838"/>
      <c r="LS96" s="838"/>
      <c r="LT96" s="838"/>
      <c r="LU96" s="838"/>
      <c r="LV96" s="838"/>
      <c r="LW96" s="838"/>
      <c r="LX96" s="838"/>
      <c r="LY96" s="838"/>
      <c r="LZ96" s="838"/>
      <c r="MA96" s="838"/>
      <c r="MB96" s="838"/>
      <c r="MC96" s="838"/>
      <c r="MD96" s="838"/>
      <c r="ME96" s="838"/>
      <c r="MF96" s="838"/>
      <c r="MG96" s="838"/>
      <c r="MH96" s="838"/>
      <c r="MI96" s="838"/>
      <c r="MJ96" s="838"/>
      <c r="MK96" s="838"/>
      <c r="ML96" s="838"/>
      <c r="MM96" s="838"/>
      <c r="MN96" s="838"/>
      <c r="MO96" s="838"/>
      <c r="MP96" s="838"/>
      <c r="MQ96" s="838"/>
      <c r="MR96" s="838"/>
      <c r="MS96" s="838"/>
      <c r="MT96" s="838"/>
      <c r="MU96" s="838"/>
      <c r="MV96" s="838"/>
      <c r="MW96" s="838"/>
      <c r="MX96" s="838"/>
      <c r="MY96" s="838"/>
      <c r="MZ96" s="838"/>
      <c r="NA96" s="838"/>
      <c r="NB96" s="838"/>
      <c r="NC96" s="838"/>
      <c r="ND96" s="838"/>
      <c r="NE96" s="838"/>
      <c r="NF96" s="838"/>
      <c r="NG96" s="838"/>
      <c r="NH96" s="838"/>
      <c r="NI96" s="838"/>
      <c r="NJ96" s="838"/>
      <c r="NK96" s="838"/>
      <c r="NL96" s="838"/>
      <c r="NM96" s="838"/>
      <c r="NN96" s="838"/>
      <c r="NO96" s="838"/>
      <c r="NP96" s="838"/>
      <c r="NQ96" s="838"/>
      <c r="NR96" s="838"/>
    </row>
    <row r="97" spans="1:382" ht="15" hidden="1" customHeight="1" outlineLevel="1" x14ac:dyDescent="0.25">
      <c r="A97" s="1182">
        <v>40655</v>
      </c>
      <c r="B97" s="1182"/>
      <c r="C97" s="411"/>
      <c r="D97" s="411"/>
      <c r="AR97" s="23"/>
      <c r="AT97" s="23"/>
      <c r="BH97" s="23"/>
      <c r="BU97" s="17"/>
      <c r="BW97" s="17"/>
      <c r="CI97" s="17"/>
      <c r="CK97" s="17"/>
      <c r="CW97" s="17"/>
      <c r="CY97" s="17"/>
      <c r="DK97" s="17"/>
      <c r="DM97" s="17"/>
      <c r="DY97" s="17"/>
      <c r="EA97" s="17"/>
      <c r="EM97" s="17"/>
      <c r="EO97" s="17"/>
      <c r="ES97" s="605"/>
      <c r="LG97" s="837"/>
      <c r="LL97" s="838"/>
      <c r="LM97" s="838"/>
      <c r="LN97" s="838"/>
      <c r="LO97" s="838"/>
      <c r="LP97" s="838"/>
      <c r="LQ97" s="838"/>
      <c r="LR97" s="838"/>
      <c r="LS97" s="838"/>
      <c r="LT97" s="838"/>
      <c r="LU97" s="838"/>
      <c r="LV97" s="838"/>
      <c r="LW97" s="838"/>
      <c r="LX97" s="838"/>
      <c r="LY97" s="838"/>
      <c r="LZ97" s="838"/>
      <c r="MA97" s="838"/>
      <c r="MB97" s="838"/>
      <c r="MC97" s="838"/>
      <c r="MD97" s="838"/>
      <c r="ME97" s="838"/>
      <c r="MF97" s="838"/>
      <c r="MG97" s="838"/>
      <c r="MH97" s="838"/>
      <c r="MI97" s="838"/>
      <c r="MJ97" s="838"/>
      <c r="MK97" s="838"/>
      <c r="ML97" s="838"/>
      <c r="MM97" s="838"/>
      <c r="MN97" s="838"/>
      <c r="MO97" s="838"/>
      <c r="MP97" s="838"/>
      <c r="MQ97" s="838"/>
      <c r="MR97" s="838"/>
      <c r="MS97" s="838"/>
      <c r="MT97" s="838"/>
      <c r="MU97" s="838"/>
      <c r="MV97" s="838"/>
      <c r="MW97" s="838"/>
      <c r="MX97" s="838"/>
      <c r="MY97" s="838"/>
      <c r="MZ97" s="838"/>
      <c r="NA97" s="838"/>
      <c r="NB97" s="838"/>
      <c r="NC97" s="838"/>
      <c r="ND97" s="838"/>
      <c r="NE97" s="838"/>
      <c r="NF97" s="838"/>
      <c r="NG97" s="838"/>
      <c r="NH97" s="838"/>
      <c r="NI97" s="838"/>
      <c r="NJ97" s="838"/>
      <c r="NK97" s="838"/>
      <c r="NL97" s="838"/>
      <c r="NM97" s="838"/>
      <c r="NN97" s="838"/>
      <c r="NO97" s="838"/>
      <c r="NP97" s="838"/>
      <c r="NQ97" s="838"/>
      <c r="NR97" s="838"/>
    </row>
    <row r="98" spans="1:382" ht="15" hidden="1" customHeight="1" outlineLevel="1" x14ac:dyDescent="0.25">
      <c r="A98" s="1182">
        <v>40693</v>
      </c>
      <c r="B98" s="1182"/>
      <c r="C98" s="411"/>
      <c r="D98" s="411"/>
      <c r="AR98" s="23"/>
      <c r="AT98" s="23"/>
      <c r="BH98" s="23"/>
      <c r="BU98" s="17"/>
      <c r="BW98" s="17"/>
      <c r="CI98" s="17"/>
      <c r="CK98" s="17"/>
      <c r="CW98" s="17"/>
      <c r="CY98" s="17"/>
      <c r="DK98" s="17"/>
      <c r="DM98" s="17"/>
      <c r="DY98" s="17"/>
      <c r="EA98" s="17"/>
      <c r="EM98" s="17"/>
      <c r="EO98" s="17"/>
      <c r="ES98" s="605"/>
      <c r="LG98" s="837"/>
      <c r="LL98" s="838"/>
      <c r="LM98" s="838"/>
      <c r="LN98" s="838"/>
      <c r="LO98" s="838"/>
      <c r="LP98" s="838"/>
      <c r="LQ98" s="838"/>
      <c r="LR98" s="838"/>
      <c r="LS98" s="838"/>
      <c r="LT98" s="838"/>
      <c r="LU98" s="838"/>
      <c r="LV98" s="838"/>
      <c r="LW98" s="838"/>
      <c r="LX98" s="838"/>
      <c r="LY98" s="838"/>
      <c r="LZ98" s="838"/>
      <c r="MA98" s="838"/>
      <c r="MB98" s="838"/>
      <c r="MC98" s="838"/>
      <c r="MD98" s="838"/>
      <c r="ME98" s="838"/>
      <c r="MF98" s="838"/>
      <c r="MG98" s="838"/>
      <c r="MH98" s="838"/>
      <c r="MI98" s="838"/>
      <c r="MJ98" s="838"/>
      <c r="MK98" s="838"/>
      <c r="ML98" s="838"/>
      <c r="MM98" s="838"/>
      <c r="MN98" s="838"/>
      <c r="MO98" s="838"/>
      <c r="MP98" s="838"/>
      <c r="MQ98" s="838"/>
      <c r="MR98" s="838"/>
      <c r="MS98" s="838"/>
      <c r="MT98" s="838"/>
      <c r="MU98" s="838"/>
      <c r="MV98" s="838"/>
      <c r="MW98" s="838"/>
      <c r="MX98" s="838"/>
      <c r="MY98" s="838"/>
      <c r="MZ98" s="838"/>
      <c r="NA98" s="838"/>
      <c r="NB98" s="838"/>
      <c r="NC98" s="838"/>
      <c r="ND98" s="838"/>
      <c r="NE98" s="838"/>
      <c r="NF98" s="838"/>
      <c r="NG98" s="838"/>
      <c r="NH98" s="838"/>
      <c r="NI98" s="838"/>
      <c r="NJ98" s="838"/>
      <c r="NK98" s="838"/>
      <c r="NL98" s="838"/>
      <c r="NM98" s="838"/>
      <c r="NN98" s="838"/>
      <c r="NO98" s="838"/>
      <c r="NP98" s="838"/>
      <c r="NQ98" s="838"/>
      <c r="NR98" s="838"/>
    </row>
    <row r="99" spans="1:382" ht="15" hidden="1" customHeight="1" outlineLevel="1" x14ac:dyDescent="0.25">
      <c r="A99" s="1182">
        <v>40728</v>
      </c>
      <c r="B99" s="1182"/>
      <c r="C99" s="411"/>
      <c r="D99" s="411"/>
      <c r="AR99" s="23"/>
      <c r="AT99" s="23"/>
      <c r="BH99" s="23"/>
      <c r="BU99" s="17"/>
      <c r="BW99" s="17"/>
      <c r="CI99" s="17"/>
      <c r="CK99" s="17"/>
      <c r="CW99" s="17"/>
      <c r="CY99" s="17"/>
      <c r="DK99" s="17"/>
      <c r="DM99" s="17"/>
      <c r="DY99" s="17"/>
      <c r="EA99" s="17"/>
      <c r="EM99" s="17"/>
      <c r="EO99" s="17"/>
      <c r="ES99" s="605"/>
      <c r="LG99" s="837"/>
      <c r="LL99" s="838"/>
      <c r="LM99" s="838"/>
      <c r="LN99" s="838"/>
      <c r="LO99" s="838"/>
      <c r="LP99" s="838"/>
      <c r="LQ99" s="838"/>
      <c r="LR99" s="838"/>
      <c r="LS99" s="838"/>
      <c r="LT99" s="838"/>
      <c r="LU99" s="838"/>
      <c r="LV99" s="838"/>
      <c r="LW99" s="838"/>
      <c r="LX99" s="838"/>
      <c r="LY99" s="838"/>
      <c r="LZ99" s="838"/>
      <c r="MA99" s="838"/>
      <c r="MB99" s="838"/>
      <c r="MC99" s="838"/>
      <c r="MD99" s="838"/>
      <c r="ME99" s="838"/>
      <c r="MF99" s="838"/>
      <c r="MG99" s="838"/>
      <c r="MH99" s="838"/>
      <c r="MI99" s="838"/>
      <c r="MJ99" s="838"/>
      <c r="MK99" s="838"/>
      <c r="ML99" s="838"/>
      <c r="MM99" s="838"/>
      <c r="MN99" s="838"/>
      <c r="MO99" s="838"/>
      <c r="MP99" s="838"/>
      <c r="MQ99" s="838"/>
      <c r="MR99" s="838"/>
      <c r="MS99" s="838"/>
      <c r="MT99" s="838"/>
      <c r="MU99" s="838"/>
      <c r="MV99" s="838"/>
      <c r="MW99" s="838"/>
      <c r="MX99" s="838"/>
      <c r="MY99" s="838"/>
      <c r="MZ99" s="838"/>
      <c r="NA99" s="838"/>
      <c r="NB99" s="838"/>
      <c r="NC99" s="838"/>
      <c r="ND99" s="838"/>
      <c r="NE99" s="838"/>
      <c r="NF99" s="838"/>
      <c r="NG99" s="838"/>
      <c r="NH99" s="838"/>
      <c r="NI99" s="838"/>
      <c r="NJ99" s="838"/>
      <c r="NK99" s="838"/>
      <c r="NL99" s="838"/>
      <c r="NM99" s="838"/>
      <c r="NN99" s="838"/>
      <c r="NO99" s="838"/>
      <c r="NP99" s="838"/>
      <c r="NQ99" s="838"/>
      <c r="NR99" s="838"/>
    </row>
    <row r="100" spans="1:382" ht="15" hidden="1" customHeight="1" outlineLevel="1" x14ac:dyDescent="0.25">
      <c r="A100" s="1182">
        <v>40791</v>
      </c>
      <c r="B100" s="1182"/>
      <c r="C100" s="411"/>
      <c r="D100" s="411"/>
      <c r="AR100" s="23"/>
      <c r="AT100" s="23"/>
      <c r="BH100" s="23"/>
      <c r="BU100" s="17"/>
      <c r="BW100" s="17"/>
      <c r="CI100" s="17"/>
      <c r="CK100" s="17"/>
      <c r="CW100" s="17"/>
      <c r="CY100" s="17"/>
      <c r="DK100" s="17"/>
      <c r="DM100" s="17"/>
      <c r="DY100" s="17"/>
      <c r="EA100" s="17"/>
      <c r="EM100" s="17"/>
      <c r="EO100" s="17"/>
      <c r="ES100" s="605"/>
      <c r="LG100" s="837"/>
      <c r="LL100" s="838"/>
      <c r="LM100" s="838"/>
      <c r="LN100" s="838"/>
      <c r="LO100" s="838"/>
      <c r="LP100" s="838"/>
      <c r="LQ100" s="838"/>
      <c r="LR100" s="838"/>
      <c r="LS100" s="838"/>
      <c r="LT100" s="838"/>
      <c r="LU100" s="838"/>
      <c r="LV100" s="838"/>
      <c r="LW100" s="838"/>
      <c r="LX100" s="838"/>
      <c r="LY100" s="838"/>
      <c r="LZ100" s="838"/>
      <c r="MA100" s="838"/>
      <c r="MB100" s="838"/>
      <c r="MC100" s="838"/>
      <c r="MD100" s="838"/>
      <c r="ME100" s="838"/>
      <c r="MF100" s="838"/>
      <c r="MG100" s="838"/>
      <c r="MH100" s="838"/>
      <c r="MI100" s="838"/>
      <c r="MJ100" s="838"/>
      <c r="MK100" s="838"/>
      <c r="ML100" s="838"/>
      <c r="MM100" s="838"/>
      <c r="MN100" s="838"/>
      <c r="MO100" s="838"/>
      <c r="MP100" s="838"/>
      <c r="MQ100" s="838"/>
      <c r="MR100" s="838"/>
      <c r="MS100" s="838"/>
      <c r="MT100" s="838"/>
      <c r="MU100" s="838"/>
      <c r="MV100" s="838"/>
      <c r="MW100" s="838"/>
      <c r="MX100" s="838"/>
      <c r="MY100" s="838"/>
      <c r="MZ100" s="838"/>
      <c r="NA100" s="838"/>
      <c r="NB100" s="838"/>
      <c r="NC100" s="838"/>
      <c r="ND100" s="838"/>
      <c r="NE100" s="838"/>
      <c r="NF100" s="838"/>
      <c r="NG100" s="838"/>
      <c r="NH100" s="838"/>
      <c r="NI100" s="838"/>
      <c r="NJ100" s="838"/>
      <c r="NK100" s="838"/>
      <c r="NL100" s="838"/>
      <c r="NM100" s="838"/>
      <c r="NN100" s="838"/>
      <c r="NO100" s="838"/>
      <c r="NP100" s="838"/>
      <c r="NQ100" s="838"/>
      <c r="NR100" s="838"/>
    </row>
    <row r="101" spans="1:382" ht="15" hidden="1" customHeight="1" outlineLevel="1" x14ac:dyDescent="0.25">
      <c r="A101" s="1182">
        <v>40858</v>
      </c>
      <c r="B101" s="1182"/>
      <c r="C101" s="411"/>
      <c r="D101" s="411"/>
      <c r="AR101" s="23"/>
      <c r="AT101" s="23"/>
      <c r="BH101" s="23"/>
      <c r="BU101" s="17"/>
      <c r="BW101" s="17"/>
      <c r="CI101" s="17"/>
      <c r="CK101" s="17"/>
      <c r="CW101" s="17"/>
      <c r="CY101" s="17"/>
      <c r="DK101" s="17"/>
      <c r="DM101" s="17"/>
      <c r="DY101" s="17"/>
      <c r="EA101" s="17"/>
      <c r="EM101" s="17"/>
      <c r="EO101" s="17"/>
      <c r="ES101" s="605"/>
      <c r="LG101" s="837"/>
      <c r="LL101" s="838"/>
      <c r="LM101" s="838"/>
      <c r="LN101" s="838"/>
      <c r="LO101" s="838"/>
      <c r="LP101" s="838"/>
      <c r="LQ101" s="838"/>
      <c r="LR101" s="838"/>
      <c r="LS101" s="838"/>
      <c r="LT101" s="838"/>
      <c r="LU101" s="838"/>
      <c r="LV101" s="838"/>
      <c r="LW101" s="838"/>
      <c r="LX101" s="838"/>
      <c r="LY101" s="838"/>
      <c r="LZ101" s="838"/>
      <c r="MA101" s="838"/>
      <c r="MB101" s="838"/>
      <c r="MC101" s="838"/>
      <c r="MD101" s="838"/>
      <c r="ME101" s="838"/>
      <c r="MF101" s="838"/>
      <c r="MG101" s="838"/>
      <c r="MH101" s="838"/>
      <c r="MI101" s="838"/>
      <c r="MJ101" s="838"/>
      <c r="MK101" s="838"/>
      <c r="ML101" s="838"/>
      <c r="MM101" s="838"/>
      <c r="MN101" s="838"/>
      <c r="MO101" s="838"/>
      <c r="MP101" s="838"/>
      <c r="MQ101" s="838"/>
      <c r="MR101" s="838"/>
      <c r="MS101" s="838"/>
      <c r="MT101" s="838"/>
      <c r="MU101" s="838"/>
      <c r="MV101" s="838"/>
      <c r="MW101" s="838"/>
      <c r="MX101" s="838"/>
      <c r="MY101" s="838"/>
      <c r="MZ101" s="838"/>
      <c r="NA101" s="838"/>
      <c r="NB101" s="838"/>
      <c r="NC101" s="838"/>
      <c r="ND101" s="838"/>
      <c r="NE101" s="838"/>
      <c r="NF101" s="838"/>
      <c r="NG101" s="838"/>
      <c r="NH101" s="838"/>
      <c r="NI101" s="838"/>
      <c r="NJ101" s="838"/>
      <c r="NK101" s="838"/>
      <c r="NL101" s="838"/>
      <c r="NM101" s="838"/>
      <c r="NN101" s="838"/>
      <c r="NO101" s="838"/>
      <c r="NP101" s="838"/>
      <c r="NQ101" s="838"/>
      <c r="NR101" s="838"/>
    </row>
    <row r="102" spans="1:382" ht="15" hidden="1" customHeight="1" outlineLevel="1" x14ac:dyDescent="0.25">
      <c r="A102" s="1182">
        <v>40871</v>
      </c>
      <c r="B102" s="1182"/>
      <c r="C102" s="411"/>
      <c r="D102" s="411"/>
      <c r="AR102" s="23"/>
      <c r="AT102" s="23"/>
      <c r="BH102" s="23"/>
      <c r="BU102" s="17"/>
      <c r="BW102" s="17"/>
      <c r="CI102" s="17"/>
      <c r="CK102" s="17"/>
      <c r="CW102" s="17"/>
      <c r="CY102" s="17"/>
      <c r="DK102" s="17"/>
      <c r="DM102" s="17"/>
      <c r="DY102" s="17"/>
      <c r="EA102" s="17"/>
      <c r="EM102" s="17"/>
      <c r="EO102" s="17"/>
      <c r="ES102" s="605"/>
      <c r="LG102" s="837"/>
      <c r="LL102" s="838"/>
      <c r="LM102" s="838"/>
      <c r="LN102" s="838"/>
      <c r="LO102" s="838"/>
      <c r="LP102" s="838"/>
      <c r="LQ102" s="838"/>
      <c r="LR102" s="838"/>
      <c r="LS102" s="838"/>
      <c r="LT102" s="838"/>
      <c r="LU102" s="838"/>
      <c r="LV102" s="838"/>
      <c r="LW102" s="838"/>
      <c r="LX102" s="838"/>
      <c r="LY102" s="838"/>
      <c r="LZ102" s="838"/>
      <c r="MA102" s="838"/>
      <c r="MB102" s="838"/>
      <c r="MC102" s="838"/>
      <c r="MD102" s="838"/>
      <c r="ME102" s="838"/>
      <c r="MF102" s="838"/>
      <c r="MG102" s="838"/>
      <c r="MH102" s="838"/>
      <c r="MI102" s="838"/>
      <c r="MJ102" s="838"/>
      <c r="MK102" s="838"/>
      <c r="ML102" s="838"/>
      <c r="MM102" s="838"/>
      <c r="MN102" s="838"/>
      <c r="MO102" s="838"/>
      <c r="MP102" s="838"/>
      <c r="MQ102" s="838"/>
      <c r="MR102" s="838"/>
      <c r="MS102" s="838"/>
      <c r="MT102" s="838"/>
      <c r="MU102" s="838"/>
      <c r="MV102" s="838"/>
      <c r="MW102" s="838"/>
      <c r="MX102" s="838"/>
      <c r="MY102" s="838"/>
      <c r="MZ102" s="838"/>
      <c r="NA102" s="838"/>
      <c r="NB102" s="838"/>
      <c r="NC102" s="838"/>
      <c r="ND102" s="838"/>
      <c r="NE102" s="838"/>
      <c r="NF102" s="838"/>
      <c r="NG102" s="838"/>
      <c r="NH102" s="838"/>
      <c r="NI102" s="838"/>
      <c r="NJ102" s="838"/>
      <c r="NK102" s="838"/>
      <c r="NL102" s="838"/>
      <c r="NM102" s="838"/>
      <c r="NN102" s="838"/>
      <c r="NO102" s="838"/>
      <c r="NP102" s="838"/>
      <c r="NQ102" s="838"/>
      <c r="NR102" s="838"/>
    </row>
    <row r="103" spans="1:382" ht="15" hidden="1" customHeight="1" outlineLevel="1" x14ac:dyDescent="0.25">
      <c r="A103" s="1182">
        <v>40872</v>
      </c>
      <c r="B103" s="1182"/>
      <c r="C103" s="411"/>
      <c r="D103" s="411"/>
      <c r="AR103" s="23"/>
      <c r="AT103" s="23"/>
      <c r="BH103" s="23"/>
      <c r="BU103" s="17"/>
      <c r="BW103" s="17"/>
      <c r="CI103" s="17"/>
      <c r="CK103" s="17"/>
      <c r="CW103" s="17"/>
      <c r="CY103" s="17"/>
      <c r="DK103" s="17"/>
      <c r="DM103" s="17"/>
      <c r="DY103" s="17"/>
      <c r="EA103" s="17"/>
      <c r="EM103" s="17"/>
      <c r="EO103" s="17"/>
      <c r="ES103" s="605"/>
      <c r="LG103" s="837"/>
      <c r="LL103" s="838"/>
      <c r="LM103" s="838"/>
      <c r="LN103" s="838"/>
      <c r="LO103" s="838"/>
      <c r="LP103" s="838"/>
      <c r="LQ103" s="838"/>
      <c r="LR103" s="838"/>
      <c r="LS103" s="838"/>
      <c r="LT103" s="838"/>
      <c r="LU103" s="838"/>
      <c r="LV103" s="838"/>
      <c r="LW103" s="838"/>
      <c r="LX103" s="838"/>
      <c r="LY103" s="838"/>
      <c r="LZ103" s="838"/>
      <c r="MA103" s="838"/>
      <c r="MB103" s="838"/>
      <c r="MC103" s="838"/>
      <c r="MD103" s="838"/>
      <c r="ME103" s="838"/>
      <c r="MF103" s="838"/>
      <c r="MG103" s="838"/>
      <c r="MH103" s="838"/>
      <c r="MI103" s="838"/>
      <c r="MJ103" s="838"/>
      <c r="MK103" s="838"/>
      <c r="ML103" s="838"/>
      <c r="MM103" s="838"/>
      <c r="MN103" s="838"/>
      <c r="MO103" s="838"/>
      <c r="MP103" s="838"/>
      <c r="MQ103" s="838"/>
      <c r="MR103" s="838"/>
      <c r="MS103" s="838"/>
      <c r="MT103" s="838"/>
      <c r="MU103" s="838"/>
      <c r="MV103" s="838"/>
      <c r="MW103" s="838"/>
      <c r="MX103" s="838"/>
      <c r="MY103" s="838"/>
      <c r="MZ103" s="838"/>
      <c r="NA103" s="838"/>
      <c r="NB103" s="838"/>
      <c r="NC103" s="838"/>
      <c r="ND103" s="838"/>
      <c r="NE103" s="838"/>
      <c r="NF103" s="838"/>
      <c r="NG103" s="838"/>
      <c r="NH103" s="838"/>
      <c r="NI103" s="838"/>
      <c r="NJ103" s="838"/>
      <c r="NK103" s="838"/>
      <c r="NL103" s="838"/>
      <c r="NM103" s="838"/>
      <c r="NN103" s="838"/>
      <c r="NO103" s="838"/>
      <c r="NP103" s="838"/>
      <c r="NQ103" s="838"/>
      <c r="NR103" s="838"/>
    </row>
    <row r="104" spans="1:382" ht="15" hidden="1" customHeight="1" outlineLevel="1" x14ac:dyDescent="0.25">
      <c r="A104" s="1189">
        <v>40903</v>
      </c>
      <c r="B104" s="1182"/>
      <c r="C104" s="411"/>
      <c r="D104" s="411"/>
      <c r="AR104" s="23"/>
      <c r="AT104" s="23"/>
      <c r="BH104" s="23"/>
      <c r="BU104" s="17"/>
      <c r="BW104" s="17"/>
      <c r="CI104" s="17"/>
      <c r="CK104" s="17"/>
      <c r="CW104" s="17"/>
      <c r="CY104" s="17"/>
      <c r="DK104" s="17"/>
      <c r="DM104" s="17"/>
      <c r="DY104" s="17"/>
      <c r="EA104" s="17"/>
      <c r="EM104" s="17"/>
      <c r="EO104" s="17"/>
      <c r="ES104" s="605"/>
      <c r="LG104" s="837"/>
      <c r="LL104" s="838"/>
      <c r="LM104" s="838"/>
      <c r="LN104" s="838"/>
      <c r="LO104" s="838"/>
      <c r="LP104" s="838"/>
      <c r="LQ104" s="838"/>
      <c r="LR104" s="838"/>
      <c r="LS104" s="838"/>
      <c r="LT104" s="838"/>
      <c r="LU104" s="838"/>
      <c r="LV104" s="838"/>
      <c r="LW104" s="838"/>
      <c r="LX104" s="838"/>
      <c r="LY104" s="838"/>
      <c r="LZ104" s="838"/>
      <c r="MA104" s="838"/>
      <c r="MB104" s="838"/>
      <c r="MC104" s="838"/>
      <c r="MD104" s="838"/>
      <c r="ME104" s="838"/>
      <c r="MF104" s="838"/>
      <c r="MG104" s="838"/>
      <c r="MH104" s="838"/>
      <c r="MI104" s="838"/>
      <c r="MJ104" s="838"/>
      <c r="MK104" s="838"/>
      <c r="ML104" s="838"/>
      <c r="MM104" s="838"/>
      <c r="MN104" s="838"/>
      <c r="MO104" s="838"/>
      <c r="MP104" s="838"/>
      <c r="MQ104" s="838"/>
      <c r="MR104" s="838"/>
      <c r="MS104" s="838"/>
      <c r="MT104" s="838"/>
      <c r="MU104" s="838"/>
      <c r="MV104" s="838"/>
      <c r="MW104" s="838"/>
      <c r="MX104" s="838"/>
      <c r="MY104" s="838"/>
      <c r="MZ104" s="838"/>
      <c r="NA104" s="838"/>
      <c r="NB104" s="838"/>
      <c r="NC104" s="838"/>
      <c r="ND104" s="838"/>
      <c r="NE104" s="838"/>
      <c r="NF104" s="838"/>
      <c r="NG104" s="838"/>
      <c r="NH104" s="838"/>
      <c r="NI104" s="838"/>
      <c r="NJ104" s="838"/>
      <c r="NK104" s="838"/>
      <c r="NL104" s="838"/>
      <c r="NM104" s="838"/>
      <c r="NN104" s="838"/>
      <c r="NO104" s="838"/>
      <c r="NP104" s="838"/>
      <c r="NQ104" s="838"/>
      <c r="NR104" s="838"/>
    </row>
    <row r="105" spans="1:382" ht="15" hidden="1" customHeight="1" outlineLevel="1" x14ac:dyDescent="0.25">
      <c r="A105" s="1182">
        <v>40904</v>
      </c>
      <c r="B105" s="1182"/>
      <c r="C105" s="411"/>
      <c r="D105" s="411"/>
      <c r="AR105" s="23"/>
      <c r="AT105" s="23"/>
      <c r="BH105" s="23"/>
      <c r="BU105" s="17"/>
      <c r="BW105" s="17"/>
      <c r="CI105" s="17"/>
      <c r="CK105" s="17"/>
      <c r="CW105" s="17"/>
      <c r="CY105" s="17"/>
      <c r="DK105" s="17"/>
      <c r="DM105" s="17"/>
      <c r="DY105" s="17"/>
      <c r="EA105" s="17"/>
      <c r="EM105" s="17"/>
      <c r="EO105" s="17"/>
      <c r="ES105" s="605"/>
      <c r="LG105" s="837"/>
      <c r="LL105" s="838"/>
      <c r="LM105" s="838"/>
      <c r="LN105" s="838"/>
      <c r="LO105" s="838"/>
      <c r="LP105" s="838"/>
      <c r="LQ105" s="838"/>
      <c r="LR105" s="838"/>
      <c r="LS105" s="838"/>
      <c r="LT105" s="838"/>
      <c r="LU105" s="838"/>
      <c r="LV105" s="838"/>
      <c r="LW105" s="838"/>
      <c r="LX105" s="838"/>
      <c r="LY105" s="838"/>
      <c r="LZ105" s="838"/>
      <c r="MA105" s="838"/>
      <c r="MB105" s="838"/>
      <c r="MC105" s="838"/>
      <c r="MD105" s="838"/>
      <c r="ME105" s="838"/>
      <c r="MF105" s="838"/>
      <c r="MG105" s="838"/>
      <c r="MH105" s="838"/>
      <c r="MI105" s="838"/>
      <c r="MJ105" s="838"/>
      <c r="MK105" s="838"/>
      <c r="ML105" s="838"/>
      <c r="MM105" s="838"/>
      <c r="MN105" s="838"/>
      <c r="MO105" s="838"/>
      <c r="MP105" s="838"/>
      <c r="MQ105" s="838"/>
      <c r="MR105" s="838"/>
      <c r="MS105" s="838"/>
      <c r="MT105" s="838"/>
      <c r="MU105" s="838"/>
      <c r="MV105" s="838"/>
      <c r="MW105" s="838"/>
      <c r="MX105" s="838"/>
      <c r="MY105" s="838"/>
      <c r="MZ105" s="838"/>
      <c r="NA105" s="838"/>
      <c r="NB105" s="838"/>
      <c r="NC105" s="838"/>
      <c r="ND105" s="838"/>
      <c r="NE105" s="838"/>
      <c r="NF105" s="838"/>
      <c r="NG105" s="838"/>
      <c r="NH105" s="838"/>
      <c r="NI105" s="838"/>
      <c r="NJ105" s="838"/>
      <c r="NK105" s="838"/>
      <c r="NL105" s="838"/>
      <c r="NM105" s="838"/>
      <c r="NN105" s="838"/>
      <c r="NO105" s="838"/>
      <c r="NP105" s="838"/>
      <c r="NQ105" s="838"/>
      <c r="NR105" s="838"/>
    </row>
    <row r="106" spans="1:382" ht="15" hidden="1" customHeight="1" outlineLevel="1" x14ac:dyDescent="0.25">
      <c r="A106" s="1182">
        <v>40910</v>
      </c>
      <c r="B106" s="1182"/>
      <c r="C106" s="411"/>
      <c r="D106" s="411"/>
      <c r="AR106" s="23"/>
      <c r="AT106" s="23"/>
      <c r="BH106" s="23"/>
      <c r="BU106" s="17"/>
      <c r="BW106" s="17"/>
      <c r="CI106" s="17"/>
      <c r="CK106" s="17"/>
      <c r="CW106" s="17"/>
      <c r="CY106" s="17"/>
      <c r="DK106" s="17"/>
      <c r="DM106" s="17"/>
      <c r="DY106" s="17"/>
      <c r="EA106" s="17"/>
      <c r="EM106" s="17"/>
      <c r="EO106" s="17"/>
      <c r="ES106" s="605"/>
      <c r="LG106" s="837"/>
      <c r="LL106" s="838"/>
      <c r="LM106" s="838"/>
      <c r="LN106" s="838"/>
      <c r="LO106" s="838"/>
      <c r="LP106" s="838"/>
      <c r="LQ106" s="838"/>
      <c r="LR106" s="838"/>
      <c r="LS106" s="838"/>
      <c r="LT106" s="838"/>
      <c r="LU106" s="838"/>
      <c r="LV106" s="838"/>
      <c r="LW106" s="838"/>
      <c r="LX106" s="838"/>
      <c r="LY106" s="838"/>
      <c r="LZ106" s="838"/>
      <c r="MA106" s="838"/>
      <c r="MB106" s="838"/>
      <c r="MC106" s="838"/>
      <c r="MD106" s="838"/>
      <c r="ME106" s="838"/>
      <c r="MF106" s="838"/>
      <c r="MG106" s="838"/>
      <c r="MH106" s="838"/>
      <c r="MI106" s="838"/>
      <c r="MJ106" s="838"/>
      <c r="MK106" s="838"/>
      <c r="ML106" s="838"/>
      <c r="MM106" s="838"/>
      <c r="MN106" s="838"/>
      <c r="MO106" s="838"/>
      <c r="MP106" s="838"/>
      <c r="MQ106" s="838"/>
      <c r="MR106" s="838"/>
      <c r="MS106" s="838"/>
      <c r="MT106" s="838"/>
      <c r="MU106" s="838"/>
      <c r="MV106" s="838"/>
      <c r="MW106" s="838"/>
      <c r="MX106" s="838"/>
      <c r="MY106" s="838"/>
      <c r="MZ106" s="838"/>
      <c r="NA106" s="838"/>
      <c r="NB106" s="838"/>
      <c r="NC106" s="838"/>
      <c r="ND106" s="838"/>
      <c r="NE106" s="838"/>
      <c r="NF106" s="838"/>
      <c r="NG106" s="838"/>
      <c r="NH106" s="838"/>
      <c r="NI106" s="838"/>
      <c r="NJ106" s="838"/>
      <c r="NK106" s="838"/>
      <c r="NL106" s="838"/>
      <c r="NM106" s="838"/>
      <c r="NN106" s="838"/>
      <c r="NO106" s="838"/>
      <c r="NP106" s="838"/>
      <c r="NQ106" s="838"/>
      <c r="NR106" s="838"/>
    </row>
    <row r="107" spans="1:382" ht="15" hidden="1" customHeight="1" outlineLevel="1" x14ac:dyDescent="0.25">
      <c r="A107" s="1182">
        <v>40924</v>
      </c>
      <c r="B107" s="1182"/>
      <c r="C107" s="411"/>
      <c r="D107" s="411"/>
      <c r="AR107" s="23"/>
      <c r="AT107" s="23"/>
      <c r="BH107" s="23"/>
      <c r="BU107" s="17"/>
      <c r="BW107" s="17"/>
      <c r="CI107" s="17"/>
      <c r="CK107" s="17"/>
      <c r="CW107" s="17"/>
      <c r="CY107" s="17"/>
      <c r="DK107" s="17"/>
      <c r="DM107" s="17"/>
      <c r="DY107" s="17"/>
      <c r="EA107" s="17"/>
      <c r="EM107" s="17"/>
      <c r="EO107" s="17"/>
      <c r="ES107" s="605"/>
      <c r="LG107" s="837"/>
      <c r="LL107" s="838"/>
      <c r="LM107" s="838"/>
      <c r="LN107" s="838"/>
      <c r="LO107" s="838"/>
      <c r="LP107" s="838"/>
      <c r="LQ107" s="838"/>
      <c r="LR107" s="838"/>
      <c r="LS107" s="838"/>
      <c r="LT107" s="838"/>
      <c r="LU107" s="838"/>
      <c r="LV107" s="838"/>
      <c r="LW107" s="838"/>
      <c r="LX107" s="838"/>
      <c r="LY107" s="838"/>
      <c r="LZ107" s="838"/>
      <c r="MA107" s="838"/>
      <c r="MB107" s="838"/>
      <c r="MC107" s="838"/>
      <c r="MD107" s="838"/>
      <c r="ME107" s="838"/>
      <c r="MF107" s="838"/>
      <c r="MG107" s="838"/>
      <c r="MH107" s="838"/>
      <c r="MI107" s="838"/>
      <c r="MJ107" s="838"/>
      <c r="MK107" s="838"/>
      <c r="ML107" s="838"/>
      <c r="MM107" s="838"/>
      <c r="MN107" s="838"/>
      <c r="MO107" s="838"/>
      <c r="MP107" s="838"/>
      <c r="MQ107" s="838"/>
      <c r="MR107" s="838"/>
      <c r="MS107" s="838"/>
      <c r="MT107" s="838"/>
      <c r="MU107" s="838"/>
      <c r="MV107" s="838"/>
      <c r="MW107" s="838"/>
      <c r="MX107" s="838"/>
      <c r="MY107" s="838"/>
      <c r="MZ107" s="838"/>
      <c r="NA107" s="838"/>
      <c r="NB107" s="838"/>
      <c r="NC107" s="838"/>
      <c r="ND107" s="838"/>
      <c r="NE107" s="838"/>
      <c r="NF107" s="838"/>
      <c r="NG107" s="838"/>
      <c r="NH107" s="838"/>
      <c r="NI107" s="838"/>
      <c r="NJ107" s="838"/>
      <c r="NK107" s="838"/>
      <c r="NL107" s="838"/>
      <c r="NM107" s="838"/>
      <c r="NN107" s="838"/>
      <c r="NO107" s="838"/>
      <c r="NP107" s="838"/>
      <c r="NQ107" s="838"/>
      <c r="NR107" s="838"/>
    </row>
    <row r="108" spans="1:382" ht="15" hidden="1" customHeight="1" outlineLevel="1" x14ac:dyDescent="0.25">
      <c r="A108" s="1182">
        <v>41005</v>
      </c>
      <c r="B108" s="1182"/>
      <c r="C108" s="411"/>
      <c r="D108" s="411"/>
      <c r="AR108" s="23"/>
      <c r="AT108" s="23"/>
      <c r="BH108" s="23"/>
      <c r="BU108" s="17"/>
      <c r="BW108" s="17"/>
      <c r="CI108" s="17"/>
      <c r="CK108" s="17"/>
      <c r="CW108" s="17"/>
      <c r="CY108" s="17"/>
      <c r="DK108" s="17"/>
      <c r="DM108" s="17"/>
      <c r="DY108" s="17"/>
      <c r="EA108" s="17"/>
      <c r="EM108" s="17"/>
      <c r="EO108" s="17"/>
      <c r="ES108" s="605"/>
      <c r="LG108" s="837"/>
      <c r="LL108" s="838"/>
      <c r="LM108" s="838"/>
      <c r="LN108" s="838"/>
      <c r="LO108" s="838"/>
      <c r="LP108" s="838"/>
      <c r="LQ108" s="838"/>
      <c r="LR108" s="838"/>
      <c r="LS108" s="838"/>
      <c r="LT108" s="838"/>
      <c r="LU108" s="838"/>
      <c r="LV108" s="838"/>
      <c r="LW108" s="838"/>
      <c r="LX108" s="838"/>
      <c r="LY108" s="838"/>
      <c r="LZ108" s="838"/>
      <c r="MA108" s="838"/>
      <c r="MB108" s="838"/>
      <c r="MC108" s="838"/>
      <c r="MD108" s="838"/>
      <c r="ME108" s="838"/>
      <c r="MF108" s="838"/>
      <c r="MG108" s="838"/>
      <c r="MH108" s="838"/>
      <c r="MI108" s="838"/>
      <c r="MJ108" s="838"/>
      <c r="MK108" s="838"/>
      <c r="ML108" s="838"/>
      <c r="MM108" s="838"/>
      <c r="MN108" s="838"/>
      <c r="MO108" s="838"/>
      <c r="MP108" s="838"/>
      <c r="MQ108" s="838"/>
      <c r="MR108" s="838"/>
      <c r="MS108" s="838"/>
      <c r="MT108" s="838"/>
      <c r="MU108" s="838"/>
      <c r="MV108" s="838"/>
      <c r="MW108" s="838"/>
      <c r="MX108" s="838"/>
      <c r="MY108" s="838"/>
      <c r="MZ108" s="838"/>
      <c r="NA108" s="838"/>
      <c r="NB108" s="838"/>
      <c r="NC108" s="838"/>
      <c r="ND108" s="838"/>
      <c r="NE108" s="838"/>
      <c r="NF108" s="838"/>
      <c r="NG108" s="838"/>
      <c r="NH108" s="838"/>
      <c r="NI108" s="838"/>
      <c r="NJ108" s="838"/>
      <c r="NK108" s="838"/>
      <c r="NL108" s="838"/>
      <c r="NM108" s="838"/>
      <c r="NN108" s="838"/>
      <c r="NO108" s="838"/>
      <c r="NP108" s="838"/>
      <c r="NQ108" s="838"/>
      <c r="NR108" s="838"/>
    </row>
    <row r="109" spans="1:382" ht="15" hidden="1" customHeight="1" outlineLevel="1" x14ac:dyDescent="0.25">
      <c r="A109" s="1182">
        <v>41057</v>
      </c>
      <c r="B109" s="1182"/>
      <c r="C109" s="411"/>
      <c r="D109" s="411"/>
      <c r="AR109" s="23"/>
      <c r="AT109" s="23"/>
      <c r="BH109" s="23"/>
      <c r="BU109" s="17"/>
      <c r="BW109" s="17"/>
      <c r="CI109" s="17"/>
      <c r="CK109" s="17"/>
      <c r="CW109" s="17"/>
      <c r="CY109" s="17"/>
      <c r="DK109" s="17"/>
      <c r="DM109" s="17"/>
      <c r="DY109" s="17"/>
      <c r="EA109" s="17"/>
      <c r="EM109" s="17"/>
      <c r="EO109" s="17"/>
      <c r="ES109" s="605"/>
      <c r="LG109" s="837"/>
      <c r="LL109" s="838"/>
      <c r="LM109" s="838"/>
      <c r="LN109" s="838"/>
      <c r="LO109" s="838"/>
      <c r="LP109" s="838"/>
      <c r="LQ109" s="838"/>
      <c r="LR109" s="838"/>
      <c r="LS109" s="838"/>
      <c r="LT109" s="838"/>
      <c r="LU109" s="838"/>
      <c r="LV109" s="838"/>
      <c r="LW109" s="838"/>
      <c r="LX109" s="838"/>
      <c r="LY109" s="838"/>
      <c r="LZ109" s="838"/>
      <c r="MA109" s="838"/>
      <c r="MB109" s="838"/>
      <c r="MC109" s="838"/>
      <c r="MD109" s="838"/>
      <c r="ME109" s="838"/>
      <c r="MF109" s="838"/>
      <c r="MG109" s="838"/>
      <c r="MH109" s="838"/>
      <c r="MI109" s="838"/>
      <c r="MJ109" s="838"/>
      <c r="MK109" s="838"/>
      <c r="ML109" s="838"/>
      <c r="MM109" s="838"/>
      <c r="MN109" s="838"/>
      <c r="MO109" s="838"/>
      <c r="MP109" s="838"/>
      <c r="MQ109" s="838"/>
      <c r="MR109" s="838"/>
      <c r="MS109" s="838"/>
      <c r="MT109" s="838"/>
      <c r="MU109" s="838"/>
      <c r="MV109" s="838"/>
      <c r="MW109" s="838"/>
      <c r="MX109" s="838"/>
      <c r="MY109" s="838"/>
      <c r="MZ109" s="838"/>
      <c r="NA109" s="838"/>
      <c r="NB109" s="838"/>
      <c r="NC109" s="838"/>
      <c r="ND109" s="838"/>
      <c r="NE109" s="838"/>
      <c r="NF109" s="838"/>
      <c r="NG109" s="838"/>
      <c r="NH109" s="838"/>
      <c r="NI109" s="838"/>
      <c r="NJ109" s="838"/>
      <c r="NK109" s="838"/>
      <c r="NL109" s="838"/>
      <c r="NM109" s="838"/>
      <c r="NN109" s="838"/>
      <c r="NO109" s="838"/>
      <c r="NP109" s="838"/>
      <c r="NQ109" s="838"/>
      <c r="NR109" s="838"/>
    </row>
    <row r="110" spans="1:382" ht="15" hidden="1" customHeight="1" outlineLevel="1" x14ac:dyDescent="0.25">
      <c r="A110" s="1182">
        <v>41094</v>
      </c>
      <c r="B110" s="1182"/>
      <c r="C110" s="411"/>
      <c r="D110" s="411"/>
      <c r="AR110" s="23"/>
      <c r="AT110" s="23"/>
      <c r="BH110" s="23"/>
      <c r="BU110" s="17"/>
      <c r="BW110" s="17"/>
      <c r="CI110" s="17"/>
      <c r="CK110" s="17"/>
      <c r="CW110" s="17"/>
      <c r="CY110" s="17"/>
      <c r="DK110" s="17"/>
      <c r="DM110" s="17"/>
      <c r="DY110" s="17"/>
      <c r="EA110" s="17"/>
      <c r="EM110" s="17"/>
      <c r="EO110" s="17"/>
      <c r="ES110" s="605"/>
      <c r="LG110" s="837"/>
      <c r="LL110" s="838"/>
      <c r="LM110" s="838"/>
      <c r="LN110" s="838"/>
      <c r="LO110" s="838"/>
      <c r="LP110" s="838"/>
      <c r="LQ110" s="838"/>
      <c r="LR110" s="838"/>
      <c r="LS110" s="838"/>
      <c r="LT110" s="838"/>
      <c r="LU110" s="838"/>
      <c r="LV110" s="838"/>
      <c r="LW110" s="838"/>
      <c r="LX110" s="838"/>
      <c r="LY110" s="838"/>
      <c r="LZ110" s="838"/>
      <c r="MA110" s="838"/>
      <c r="MB110" s="838"/>
      <c r="MC110" s="838"/>
      <c r="MD110" s="838"/>
      <c r="ME110" s="838"/>
      <c r="MF110" s="838"/>
      <c r="MG110" s="838"/>
      <c r="MH110" s="838"/>
      <c r="MI110" s="838"/>
      <c r="MJ110" s="838"/>
      <c r="MK110" s="838"/>
      <c r="ML110" s="838"/>
      <c r="MM110" s="838"/>
      <c r="MN110" s="838"/>
      <c r="MO110" s="838"/>
      <c r="MP110" s="838"/>
      <c r="MQ110" s="838"/>
      <c r="MR110" s="838"/>
      <c r="MS110" s="838"/>
      <c r="MT110" s="838"/>
      <c r="MU110" s="838"/>
      <c r="MV110" s="838"/>
      <c r="MW110" s="838"/>
      <c r="MX110" s="838"/>
      <c r="MY110" s="838"/>
      <c r="MZ110" s="838"/>
      <c r="NA110" s="838"/>
      <c r="NB110" s="838"/>
      <c r="NC110" s="838"/>
      <c r="ND110" s="838"/>
      <c r="NE110" s="838"/>
      <c r="NF110" s="838"/>
      <c r="NG110" s="838"/>
      <c r="NH110" s="838"/>
      <c r="NI110" s="838"/>
      <c r="NJ110" s="838"/>
      <c r="NK110" s="838"/>
      <c r="NL110" s="838"/>
      <c r="NM110" s="838"/>
      <c r="NN110" s="838"/>
      <c r="NO110" s="838"/>
      <c r="NP110" s="838"/>
      <c r="NQ110" s="838"/>
      <c r="NR110" s="838"/>
    </row>
    <row r="111" spans="1:382" ht="15" hidden="1" customHeight="1" outlineLevel="1" x14ac:dyDescent="0.25">
      <c r="A111" s="1182">
        <v>41155</v>
      </c>
      <c r="B111" s="1182"/>
      <c r="C111" s="411"/>
      <c r="D111" s="411"/>
      <c r="AR111" s="23"/>
      <c r="AT111" s="23"/>
      <c r="BH111" s="23"/>
      <c r="BU111" s="17"/>
      <c r="BW111" s="17"/>
      <c r="CI111" s="17"/>
      <c r="CK111" s="17"/>
      <c r="CW111" s="17"/>
      <c r="CY111" s="17"/>
      <c r="DK111" s="17"/>
      <c r="DM111" s="17"/>
      <c r="DY111" s="17"/>
      <c r="EA111" s="17"/>
      <c r="EM111" s="17"/>
      <c r="EO111" s="17"/>
      <c r="ES111" s="605"/>
      <c r="LG111" s="837"/>
      <c r="LL111" s="838"/>
      <c r="LM111" s="838"/>
      <c r="LN111" s="838"/>
      <c r="LO111" s="838"/>
      <c r="LP111" s="838"/>
      <c r="LQ111" s="838"/>
      <c r="LR111" s="838"/>
      <c r="LS111" s="838"/>
      <c r="LT111" s="838"/>
      <c r="LU111" s="838"/>
      <c r="LV111" s="838"/>
      <c r="LW111" s="838"/>
      <c r="LX111" s="838"/>
      <c r="LY111" s="838"/>
      <c r="LZ111" s="838"/>
      <c r="MA111" s="838"/>
      <c r="MB111" s="838"/>
      <c r="MC111" s="838"/>
      <c r="MD111" s="838"/>
      <c r="ME111" s="838"/>
      <c r="MF111" s="838"/>
      <c r="MG111" s="838"/>
      <c r="MH111" s="838"/>
      <c r="MI111" s="838"/>
      <c r="MJ111" s="838"/>
      <c r="MK111" s="838"/>
      <c r="ML111" s="838"/>
      <c r="MM111" s="838"/>
      <c r="MN111" s="838"/>
      <c r="MO111" s="838"/>
      <c r="MP111" s="838"/>
      <c r="MQ111" s="838"/>
      <c r="MR111" s="838"/>
      <c r="MS111" s="838"/>
      <c r="MT111" s="838"/>
      <c r="MU111" s="838"/>
      <c r="MV111" s="838"/>
      <c r="MW111" s="838"/>
      <c r="MX111" s="838"/>
      <c r="MY111" s="838"/>
      <c r="MZ111" s="838"/>
      <c r="NA111" s="838"/>
      <c r="NB111" s="838"/>
      <c r="NC111" s="838"/>
      <c r="ND111" s="838"/>
      <c r="NE111" s="838"/>
      <c r="NF111" s="838"/>
      <c r="NG111" s="838"/>
      <c r="NH111" s="838"/>
      <c r="NI111" s="838"/>
      <c r="NJ111" s="838"/>
      <c r="NK111" s="838"/>
      <c r="NL111" s="838"/>
      <c r="NM111" s="838"/>
      <c r="NN111" s="838"/>
      <c r="NO111" s="838"/>
      <c r="NP111" s="838"/>
      <c r="NQ111" s="838"/>
      <c r="NR111" s="838"/>
    </row>
    <row r="112" spans="1:382" ht="15" hidden="1" customHeight="1" outlineLevel="1" x14ac:dyDescent="0.25">
      <c r="A112" s="1182">
        <v>41225</v>
      </c>
      <c r="B112" s="1182"/>
      <c r="C112" s="411"/>
      <c r="D112" s="411"/>
      <c r="AR112" s="23"/>
      <c r="AT112" s="23"/>
      <c r="BH112" s="23"/>
      <c r="BU112" s="17"/>
      <c r="BW112" s="17"/>
      <c r="CI112" s="17"/>
      <c r="CK112" s="17"/>
      <c r="CW112" s="17"/>
      <c r="CY112" s="17"/>
      <c r="DK112" s="17"/>
      <c r="DM112" s="17"/>
      <c r="DY112" s="17"/>
      <c r="EA112" s="17"/>
      <c r="EM112" s="17"/>
      <c r="EO112" s="17"/>
      <c r="ES112" s="605"/>
      <c r="LG112" s="837"/>
      <c r="LL112" s="838"/>
      <c r="LM112" s="838"/>
      <c r="LN112" s="838"/>
      <c r="LO112" s="838"/>
      <c r="LP112" s="838"/>
      <c r="LQ112" s="838"/>
      <c r="LR112" s="838"/>
      <c r="LS112" s="838"/>
      <c r="LT112" s="838"/>
      <c r="LU112" s="838"/>
      <c r="LV112" s="838"/>
      <c r="LW112" s="838"/>
      <c r="LX112" s="838"/>
      <c r="LY112" s="838"/>
      <c r="LZ112" s="838"/>
      <c r="MA112" s="838"/>
      <c r="MB112" s="838"/>
      <c r="MC112" s="838"/>
      <c r="MD112" s="838"/>
      <c r="ME112" s="838"/>
      <c r="MF112" s="838"/>
      <c r="MG112" s="838"/>
      <c r="MH112" s="838"/>
      <c r="MI112" s="838"/>
      <c r="MJ112" s="838"/>
      <c r="MK112" s="838"/>
      <c r="ML112" s="838"/>
      <c r="MM112" s="838"/>
      <c r="MN112" s="838"/>
      <c r="MO112" s="838"/>
      <c r="MP112" s="838"/>
      <c r="MQ112" s="838"/>
      <c r="MR112" s="838"/>
      <c r="MS112" s="838"/>
      <c r="MT112" s="838"/>
      <c r="MU112" s="838"/>
      <c r="MV112" s="838"/>
      <c r="MW112" s="838"/>
      <c r="MX112" s="838"/>
      <c r="MY112" s="838"/>
      <c r="MZ112" s="838"/>
      <c r="NA112" s="838"/>
      <c r="NB112" s="838"/>
      <c r="NC112" s="838"/>
      <c r="ND112" s="838"/>
      <c r="NE112" s="838"/>
      <c r="NF112" s="838"/>
      <c r="NG112" s="838"/>
      <c r="NH112" s="838"/>
      <c r="NI112" s="838"/>
      <c r="NJ112" s="838"/>
      <c r="NK112" s="838"/>
      <c r="NL112" s="838"/>
      <c r="NM112" s="838"/>
      <c r="NN112" s="838"/>
      <c r="NO112" s="838"/>
      <c r="NP112" s="838"/>
      <c r="NQ112" s="838"/>
      <c r="NR112" s="838"/>
    </row>
    <row r="113" spans="1:382" ht="15" hidden="1" customHeight="1" outlineLevel="1" x14ac:dyDescent="0.25">
      <c r="A113" s="1182">
        <v>41235</v>
      </c>
      <c r="B113" s="1182"/>
      <c r="C113" s="411"/>
      <c r="D113" s="411"/>
      <c r="AR113" s="23"/>
      <c r="AT113" s="23"/>
      <c r="BH113" s="23"/>
      <c r="BU113" s="17"/>
      <c r="BW113" s="17"/>
      <c r="CI113" s="17"/>
      <c r="CK113" s="17"/>
      <c r="CW113" s="17"/>
      <c r="CY113" s="17"/>
      <c r="DK113" s="17"/>
      <c r="DM113" s="17"/>
      <c r="DY113" s="17"/>
      <c r="EA113" s="17"/>
      <c r="EM113" s="17"/>
      <c r="EO113" s="17"/>
      <c r="ES113" s="605"/>
      <c r="LG113" s="837"/>
      <c r="LL113" s="838"/>
      <c r="LM113" s="838"/>
      <c r="LN113" s="838"/>
      <c r="LO113" s="838"/>
      <c r="LP113" s="838"/>
      <c r="LQ113" s="838"/>
      <c r="LR113" s="838"/>
      <c r="LS113" s="838"/>
      <c r="LT113" s="838"/>
      <c r="LU113" s="838"/>
      <c r="LV113" s="838"/>
      <c r="LW113" s="838"/>
      <c r="LX113" s="838"/>
      <c r="LY113" s="838"/>
      <c r="LZ113" s="838"/>
      <c r="MA113" s="838"/>
      <c r="MB113" s="838"/>
      <c r="MC113" s="838"/>
      <c r="MD113" s="838"/>
      <c r="ME113" s="838"/>
      <c r="MF113" s="838"/>
      <c r="MG113" s="838"/>
      <c r="MH113" s="838"/>
      <c r="MI113" s="838"/>
      <c r="MJ113" s="838"/>
      <c r="MK113" s="838"/>
      <c r="ML113" s="838"/>
      <c r="MM113" s="838"/>
      <c r="MN113" s="838"/>
      <c r="MO113" s="838"/>
      <c r="MP113" s="838"/>
      <c r="MQ113" s="838"/>
      <c r="MR113" s="838"/>
      <c r="MS113" s="838"/>
      <c r="MT113" s="838"/>
      <c r="MU113" s="838"/>
      <c r="MV113" s="838"/>
      <c r="MW113" s="838"/>
      <c r="MX113" s="838"/>
      <c r="MY113" s="838"/>
      <c r="MZ113" s="838"/>
      <c r="NA113" s="838"/>
      <c r="NB113" s="838"/>
      <c r="NC113" s="838"/>
      <c r="ND113" s="838"/>
      <c r="NE113" s="838"/>
      <c r="NF113" s="838"/>
      <c r="NG113" s="838"/>
      <c r="NH113" s="838"/>
      <c r="NI113" s="838"/>
      <c r="NJ113" s="838"/>
      <c r="NK113" s="838"/>
      <c r="NL113" s="838"/>
      <c r="NM113" s="838"/>
      <c r="NN113" s="838"/>
      <c r="NO113" s="838"/>
      <c r="NP113" s="838"/>
      <c r="NQ113" s="838"/>
      <c r="NR113" s="838"/>
    </row>
    <row r="114" spans="1:382" ht="15" hidden="1" customHeight="1" outlineLevel="1" x14ac:dyDescent="0.25">
      <c r="A114" s="1182">
        <v>41236</v>
      </c>
      <c r="B114" s="1182"/>
      <c r="C114" s="411"/>
      <c r="D114" s="411"/>
      <c r="AR114" s="23"/>
      <c r="AT114" s="23"/>
      <c r="BH114" s="23"/>
      <c r="BU114" s="17"/>
      <c r="BW114" s="17"/>
      <c r="CI114" s="17"/>
      <c r="CK114" s="17"/>
      <c r="CW114" s="17"/>
      <c r="CY114" s="17"/>
      <c r="DK114" s="17"/>
      <c r="DM114" s="17"/>
      <c r="DY114" s="17"/>
      <c r="EA114" s="17"/>
      <c r="EM114" s="17"/>
      <c r="EO114" s="17"/>
      <c r="ES114" s="605"/>
      <c r="LG114" s="837"/>
      <c r="LL114" s="838"/>
      <c r="LM114" s="838"/>
      <c r="LN114" s="838"/>
      <c r="LO114" s="838"/>
      <c r="LP114" s="838"/>
      <c r="LQ114" s="838"/>
      <c r="LR114" s="838"/>
      <c r="LS114" s="838"/>
      <c r="LT114" s="838"/>
      <c r="LU114" s="838"/>
      <c r="LV114" s="838"/>
      <c r="LW114" s="838"/>
      <c r="LX114" s="838"/>
      <c r="LY114" s="838"/>
      <c r="LZ114" s="838"/>
      <c r="MA114" s="838"/>
      <c r="MB114" s="838"/>
      <c r="MC114" s="838"/>
      <c r="MD114" s="838"/>
      <c r="ME114" s="838"/>
      <c r="MF114" s="838"/>
      <c r="MG114" s="838"/>
      <c r="MH114" s="838"/>
      <c r="MI114" s="838"/>
      <c r="MJ114" s="838"/>
      <c r="MK114" s="838"/>
      <c r="ML114" s="838"/>
      <c r="MM114" s="838"/>
      <c r="MN114" s="838"/>
      <c r="MO114" s="838"/>
      <c r="MP114" s="838"/>
      <c r="MQ114" s="838"/>
      <c r="MR114" s="838"/>
      <c r="MS114" s="838"/>
      <c r="MT114" s="838"/>
      <c r="MU114" s="838"/>
      <c r="MV114" s="838"/>
      <c r="MW114" s="838"/>
      <c r="MX114" s="838"/>
      <c r="MY114" s="838"/>
      <c r="MZ114" s="838"/>
      <c r="NA114" s="838"/>
      <c r="NB114" s="838"/>
      <c r="NC114" s="838"/>
      <c r="ND114" s="838"/>
      <c r="NE114" s="838"/>
      <c r="NF114" s="838"/>
      <c r="NG114" s="838"/>
      <c r="NH114" s="838"/>
      <c r="NI114" s="838"/>
      <c r="NJ114" s="838"/>
      <c r="NK114" s="838"/>
      <c r="NL114" s="838"/>
      <c r="NM114" s="838"/>
      <c r="NN114" s="838"/>
      <c r="NO114" s="838"/>
      <c r="NP114" s="838"/>
      <c r="NQ114" s="838"/>
      <c r="NR114" s="838"/>
    </row>
    <row r="115" spans="1:382" ht="15" hidden="1" customHeight="1" outlineLevel="1" x14ac:dyDescent="0.25">
      <c r="A115" s="1182">
        <v>41267</v>
      </c>
      <c r="B115" s="1182"/>
      <c r="C115" s="411"/>
      <c r="D115" s="411"/>
      <c r="AR115" s="23"/>
      <c r="AT115" s="23"/>
      <c r="BH115" s="23"/>
      <c r="BU115" s="17"/>
      <c r="BW115" s="17"/>
      <c r="CI115" s="17"/>
      <c r="CK115" s="17"/>
      <c r="CW115" s="17"/>
      <c r="CY115" s="17"/>
      <c r="DK115" s="17"/>
      <c r="DM115" s="17"/>
      <c r="DY115" s="17"/>
      <c r="EA115" s="17"/>
      <c r="EM115" s="17"/>
      <c r="EO115" s="17"/>
      <c r="ES115" s="605"/>
      <c r="LG115" s="837"/>
      <c r="LL115" s="838"/>
      <c r="LM115" s="838"/>
      <c r="LN115" s="838"/>
      <c r="LO115" s="838"/>
      <c r="LP115" s="838"/>
      <c r="LQ115" s="838"/>
      <c r="LR115" s="838"/>
      <c r="LS115" s="838"/>
      <c r="LT115" s="838"/>
      <c r="LU115" s="838"/>
      <c r="LV115" s="838"/>
      <c r="LW115" s="838"/>
      <c r="LX115" s="838"/>
      <c r="LY115" s="838"/>
      <c r="LZ115" s="838"/>
      <c r="MA115" s="838"/>
      <c r="MB115" s="838"/>
      <c r="MC115" s="838"/>
      <c r="MD115" s="838"/>
      <c r="ME115" s="838"/>
      <c r="MF115" s="838"/>
      <c r="MG115" s="838"/>
      <c r="MH115" s="838"/>
      <c r="MI115" s="838"/>
      <c r="MJ115" s="838"/>
      <c r="MK115" s="838"/>
      <c r="ML115" s="838"/>
      <c r="MM115" s="838"/>
      <c r="MN115" s="838"/>
      <c r="MO115" s="838"/>
      <c r="MP115" s="838"/>
      <c r="MQ115" s="838"/>
      <c r="MR115" s="838"/>
      <c r="MS115" s="838"/>
      <c r="MT115" s="838"/>
      <c r="MU115" s="838"/>
      <c r="MV115" s="838"/>
      <c r="MW115" s="838"/>
      <c r="MX115" s="838"/>
      <c r="MY115" s="838"/>
      <c r="MZ115" s="838"/>
      <c r="NA115" s="838"/>
      <c r="NB115" s="838"/>
      <c r="NC115" s="838"/>
      <c r="ND115" s="838"/>
      <c r="NE115" s="838"/>
      <c r="NF115" s="838"/>
      <c r="NG115" s="838"/>
      <c r="NH115" s="838"/>
      <c r="NI115" s="838"/>
      <c r="NJ115" s="838"/>
      <c r="NK115" s="838"/>
      <c r="NL115" s="838"/>
      <c r="NM115" s="838"/>
      <c r="NN115" s="838"/>
      <c r="NO115" s="838"/>
      <c r="NP115" s="838"/>
      <c r="NQ115" s="838"/>
      <c r="NR115" s="838"/>
    </row>
    <row r="116" spans="1:382" ht="15" hidden="1" customHeight="1" outlineLevel="1" x14ac:dyDescent="0.25">
      <c r="A116" s="1182">
        <v>41268</v>
      </c>
      <c r="B116" s="1182"/>
      <c r="C116" s="411"/>
      <c r="D116" s="411"/>
      <c r="AR116" s="23"/>
      <c r="AT116" s="23"/>
      <c r="BH116" s="23"/>
      <c r="BU116" s="17"/>
      <c r="BW116" s="17"/>
      <c r="CI116" s="17"/>
      <c r="CK116" s="17"/>
      <c r="CW116" s="17"/>
      <c r="CY116" s="17"/>
      <c r="DK116" s="17"/>
      <c r="DM116" s="17"/>
      <c r="DY116" s="17"/>
      <c r="EA116" s="17"/>
      <c r="EM116" s="17"/>
      <c r="EO116" s="17"/>
      <c r="ES116" s="605"/>
      <c r="LG116" s="837"/>
      <c r="LL116" s="838"/>
      <c r="LM116" s="838"/>
      <c r="LN116" s="838"/>
      <c r="LO116" s="838"/>
      <c r="LP116" s="838"/>
      <c r="LQ116" s="838"/>
      <c r="LR116" s="838"/>
      <c r="LS116" s="838"/>
      <c r="LT116" s="838"/>
      <c r="LU116" s="838"/>
      <c r="LV116" s="838"/>
      <c r="LW116" s="838"/>
      <c r="LX116" s="838"/>
      <c r="LY116" s="838"/>
      <c r="LZ116" s="838"/>
      <c r="MA116" s="838"/>
      <c r="MB116" s="838"/>
      <c r="MC116" s="838"/>
      <c r="MD116" s="838"/>
      <c r="ME116" s="838"/>
      <c r="MF116" s="838"/>
      <c r="MG116" s="838"/>
      <c r="MH116" s="838"/>
      <c r="MI116" s="838"/>
      <c r="MJ116" s="838"/>
      <c r="MK116" s="838"/>
      <c r="ML116" s="838"/>
      <c r="MM116" s="838"/>
      <c r="MN116" s="838"/>
      <c r="MO116" s="838"/>
      <c r="MP116" s="838"/>
      <c r="MQ116" s="838"/>
      <c r="MR116" s="838"/>
      <c r="MS116" s="838"/>
      <c r="MT116" s="838"/>
      <c r="MU116" s="838"/>
      <c r="MV116" s="838"/>
      <c r="MW116" s="838"/>
      <c r="MX116" s="838"/>
      <c r="MY116" s="838"/>
      <c r="MZ116" s="838"/>
      <c r="NA116" s="838"/>
      <c r="NB116" s="838"/>
      <c r="NC116" s="838"/>
      <c r="ND116" s="838"/>
      <c r="NE116" s="838"/>
      <c r="NF116" s="838"/>
      <c r="NG116" s="838"/>
      <c r="NH116" s="838"/>
      <c r="NI116" s="838"/>
      <c r="NJ116" s="838"/>
      <c r="NK116" s="838"/>
      <c r="NL116" s="838"/>
      <c r="NM116" s="838"/>
      <c r="NN116" s="838"/>
      <c r="NO116" s="838"/>
      <c r="NP116" s="838"/>
      <c r="NQ116" s="838"/>
      <c r="NR116" s="838"/>
    </row>
    <row r="117" spans="1:382" ht="15" hidden="1" customHeight="1" outlineLevel="1" x14ac:dyDescent="0.25">
      <c r="A117" s="1182">
        <v>41269</v>
      </c>
      <c r="B117" s="1182"/>
      <c r="C117" s="411"/>
      <c r="D117" s="411"/>
      <c r="AR117" s="23"/>
      <c r="AT117" s="23"/>
      <c r="BH117" s="23"/>
      <c r="BU117" s="17"/>
      <c r="BW117" s="17"/>
      <c r="CI117" s="17"/>
      <c r="CK117" s="17"/>
      <c r="CW117" s="17"/>
      <c r="CY117" s="17"/>
      <c r="DK117" s="17"/>
      <c r="DM117" s="17"/>
      <c r="DY117" s="17"/>
      <c r="EA117" s="17"/>
      <c r="EM117" s="17"/>
      <c r="EO117" s="17"/>
      <c r="ES117" s="605"/>
      <c r="LG117" s="837"/>
      <c r="LL117" s="838"/>
      <c r="LM117" s="838"/>
      <c r="LN117" s="838"/>
      <c r="LO117" s="838"/>
      <c r="LP117" s="838"/>
      <c r="LQ117" s="838"/>
      <c r="LR117" s="838"/>
      <c r="LS117" s="838"/>
      <c r="LT117" s="838"/>
      <c r="LU117" s="838"/>
      <c r="LV117" s="838"/>
      <c r="LW117" s="838"/>
      <c r="LX117" s="838"/>
      <c r="LY117" s="838"/>
      <c r="LZ117" s="838"/>
      <c r="MA117" s="838"/>
      <c r="MB117" s="838"/>
      <c r="MC117" s="838"/>
      <c r="MD117" s="838"/>
      <c r="ME117" s="838"/>
      <c r="MF117" s="838"/>
      <c r="MG117" s="838"/>
      <c r="MH117" s="838"/>
      <c r="MI117" s="838"/>
      <c r="MJ117" s="838"/>
      <c r="MK117" s="838"/>
      <c r="ML117" s="838"/>
      <c r="MM117" s="838"/>
      <c r="MN117" s="838"/>
      <c r="MO117" s="838"/>
      <c r="MP117" s="838"/>
      <c r="MQ117" s="838"/>
      <c r="MR117" s="838"/>
      <c r="MS117" s="838"/>
      <c r="MT117" s="838"/>
      <c r="MU117" s="838"/>
      <c r="MV117" s="838"/>
      <c r="MW117" s="838"/>
      <c r="MX117" s="838"/>
      <c r="MY117" s="838"/>
      <c r="MZ117" s="838"/>
      <c r="NA117" s="838"/>
      <c r="NB117" s="838"/>
      <c r="NC117" s="838"/>
      <c r="ND117" s="838"/>
      <c r="NE117" s="838"/>
      <c r="NF117" s="838"/>
      <c r="NG117" s="838"/>
      <c r="NH117" s="838"/>
      <c r="NI117" s="838"/>
      <c r="NJ117" s="838"/>
      <c r="NK117" s="838"/>
      <c r="NL117" s="838"/>
      <c r="NM117" s="838"/>
      <c r="NN117" s="838"/>
      <c r="NO117" s="838"/>
      <c r="NP117" s="838"/>
      <c r="NQ117" s="838"/>
      <c r="NR117" s="838"/>
    </row>
    <row r="118" spans="1:382" ht="15" hidden="1" customHeight="1" outlineLevel="1" x14ac:dyDescent="0.25">
      <c r="A118" s="1182">
        <v>41275</v>
      </c>
      <c r="B118" s="1182"/>
      <c r="C118" s="411"/>
      <c r="D118" s="411"/>
      <c r="AR118" s="23"/>
      <c r="AT118" s="23"/>
      <c r="BH118" s="23"/>
      <c r="BU118" s="17"/>
      <c r="BW118" s="17"/>
      <c r="CI118" s="17"/>
      <c r="CK118" s="17"/>
      <c r="CW118" s="17"/>
      <c r="CY118" s="17"/>
      <c r="DK118" s="17"/>
      <c r="DM118" s="17"/>
      <c r="DY118" s="17"/>
      <c r="EA118" s="17"/>
      <c r="EM118" s="17"/>
      <c r="EO118" s="17"/>
      <c r="ES118" s="605"/>
      <c r="LG118" s="837"/>
      <c r="LL118" s="838"/>
      <c r="LM118" s="838"/>
      <c r="LN118" s="838"/>
      <c r="LO118" s="838"/>
      <c r="LP118" s="838"/>
      <c r="LQ118" s="838"/>
      <c r="LR118" s="838"/>
      <c r="LS118" s="838"/>
      <c r="LT118" s="838"/>
      <c r="LU118" s="838"/>
      <c r="LV118" s="838"/>
      <c r="LW118" s="838"/>
      <c r="LX118" s="838"/>
      <c r="LY118" s="838"/>
      <c r="LZ118" s="838"/>
      <c r="MA118" s="838"/>
      <c r="MB118" s="838"/>
      <c r="MC118" s="838"/>
      <c r="MD118" s="838"/>
      <c r="ME118" s="838"/>
      <c r="MF118" s="838"/>
      <c r="MG118" s="838"/>
      <c r="MH118" s="838"/>
      <c r="MI118" s="838"/>
      <c r="MJ118" s="838"/>
      <c r="MK118" s="838"/>
      <c r="ML118" s="838"/>
      <c r="MM118" s="838"/>
      <c r="MN118" s="838"/>
      <c r="MO118" s="838"/>
      <c r="MP118" s="838"/>
      <c r="MQ118" s="838"/>
      <c r="MR118" s="838"/>
      <c r="MS118" s="838"/>
      <c r="MT118" s="838"/>
      <c r="MU118" s="838"/>
      <c r="MV118" s="838"/>
      <c r="MW118" s="838"/>
      <c r="MX118" s="838"/>
      <c r="MY118" s="838"/>
      <c r="MZ118" s="838"/>
      <c r="NA118" s="838"/>
      <c r="NB118" s="838"/>
      <c r="NC118" s="838"/>
      <c r="ND118" s="838"/>
      <c r="NE118" s="838"/>
      <c r="NF118" s="838"/>
      <c r="NG118" s="838"/>
      <c r="NH118" s="838"/>
      <c r="NI118" s="838"/>
      <c r="NJ118" s="838"/>
      <c r="NK118" s="838"/>
      <c r="NL118" s="838"/>
      <c r="NM118" s="838"/>
      <c r="NN118" s="838"/>
      <c r="NO118" s="838"/>
      <c r="NP118" s="838"/>
      <c r="NQ118" s="838"/>
      <c r="NR118" s="838"/>
    </row>
    <row r="119" spans="1:382" ht="15" hidden="1" customHeight="1" outlineLevel="1" x14ac:dyDescent="0.25">
      <c r="A119" s="1182">
        <v>41295</v>
      </c>
      <c r="B119" s="1182"/>
      <c r="C119" s="411"/>
      <c r="D119" s="411"/>
      <c r="AR119" s="23"/>
      <c r="AT119" s="23"/>
      <c r="BH119" s="23"/>
      <c r="BU119" s="17"/>
      <c r="BW119" s="17"/>
      <c r="CI119" s="17"/>
      <c r="CK119" s="17"/>
      <c r="CW119" s="17"/>
      <c r="CY119" s="17"/>
      <c r="DK119" s="17"/>
      <c r="DM119" s="17"/>
      <c r="DY119" s="17"/>
      <c r="EA119" s="17"/>
      <c r="EM119" s="17"/>
      <c r="EO119" s="17"/>
      <c r="ES119" s="605"/>
      <c r="LG119" s="837"/>
      <c r="LL119" s="838"/>
      <c r="LM119" s="838"/>
      <c r="LN119" s="838"/>
      <c r="LO119" s="838"/>
      <c r="LP119" s="838"/>
      <c r="LQ119" s="838"/>
      <c r="LR119" s="838"/>
      <c r="LS119" s="838"/>
      <c r="LT119" s="838"/>
      <c r="LU119" s="838"/>
      <c r="LV119" s="838"/>
      <c r="LW119" s="838"/>
      <c r="LX119" s="838"/>
      <c r="LY119" s="838"/>
      <c r="LZ119" s="838"/>
      <c r="MA119" s="838"/>
      <c r="MB119" s="838"/>
      <c r="MC119" s="838"/>
      <c r="MD119" s="838"/>
      <c r="ME119" s="838"/>
      <c r="MF119" s="838"/>
      <c r="MG119" s="838"/>
      <c r="MH119" s="838"/>
      <c r="MI119" s="838"/>
      <c r="MJ119" s="838"/>
      <c r="MK119" s="838"/>
      <c r="ML119" s="838"/>
      <c r="MM119" s="838"/>
      <c r="MN119" s="838"/>
      <c r="MO119" s="838"/>
      <c r="MP119" s="838"/>
      <c r="MQ119" s="838"/>
      <c r="MR119" s="838"/>
      <c r="MS119" s="838"/>
      <c r="MT119" s="838"/>
      <c r="MU119" s="838"/>
      <c r="MV119" s="838"/>
      <c r="MW119" s="838"/>
      <c r="MX119" s="838"/>
      <c r="MY119" s="838"/>
      <c r="MZ119" s="838"/>
      <c r="NA119" s="838"/>
      <c r="NB119" s="838"/>
      <c r="NC119" s="838"/>
      <c r="ND119" s="838"/>
      <c r="NE119" s="838"/>
      <c r="NF119" s="838"/>
      <c r="NG119" s="838"/>
      <c r="NH119" s="838"/>
      <c r="NI119" s="838"/>
      <c r="NJ119" s="838"/>
      <c r="NK119" s="838"/>
      <c r="NL119" s="838"/>
      <c r="NM119" s="838"/>
      <c r="NN119" s="838"/>
      <c r="NO119" s="838"/>
      <c r="NP119" s="838"/>
      <c r="NQ119" s="838"/>
      <c r="NR119" s="838"/>
    </row>
    <row r="120" spans="1:382" ht="15" hidden="1" customHeight="1" outlineLevel="1" x14ac:dyDescent="0.25">
      <c r="A120" s="1182">
        <v>41362</v>
      </c>
      <c r="B120" s="1182"/>
      <c r="C120" s="411"/>
      <c r="D120" s="411"/>
      <c r="AR120" s="23"/>
      <c r="AT120" s="23"/>
      <c r="BH120" s="23"/>
      <c r="BU120" s="17"/>
      <c r="BW120" s="17"/>
      <c r="CI120" s="17"/>
      <c r="CK120" s="17"/>
      <c r="CW120" s="17"/>
      <c r="CY120" s="17"/>
      <c r="DK120" s="17"/>
      <c r="DM120" s="17"/>
      <c r="DY120" s="17"/>
      <c r="EA120" s="17"/>
      <c r="EM120" s="17"/>
      <c r="EO120" s="17"/>
      <c r="ES120" s="605"/>
      <c r="LG120" s="837"/>
      <c r="LL120" s="838"/>
      <c r="LM120" s="838"/>
      <c r="LN120" s="838"/>
      <c r="LO120" s="838"/>
      <c r="LP120" s="838"/>
      <c r="LQ120" s="838"/>
      <c r="LR120" s="838"/>
      <c r="LS120" s="838"/>
      <c r="LT120" s="838"/>
      <c r="LU120" s="838"/>
      <c r="LV120" s="838"/>
      <c r="LW120" s="838"/>
      <c r="LX120" s="838"/>
      <c r="LY120" s="838"/>
      <c r="LZ120" s="838"/>
      <c r="MA120" s="838"/>
      <c r="MB120" s="838"/>
      <c r="MC120" s="838"/>
      <c r="MD120" s="838"/>
      <c r="ME120" s="838"/>
      <c r="MF120" s="838"/>
      <c r="MG120" s="838"/>
      <c r="MH120" s="838"/>
      <c r="MI120" s="838"/>
      <c r="MJ120" s="838"/>
      <c r="MK120" s="838"/>
      <c r="ML120" s="838"/>
      <c r="MM120" s="838"/>
      <c r="MN120" s="838"/>
      <c r="MO120" s="838"/>
      <c r="MP120" s="838"/>
      <c r="MQ120" s="838"/>
      <c r="MR120" s="838"/>
      <c r="MS120" s="838"/>
      <c r="MT120" s="838"/>
      <c r="MU120" s="838"/>
      <c r="MV120" s="838"/>
      <c r="MW120" s="838"/>
      <c r="MX120" s="838"/>
      <c r="MY120" s="838"/>
      <c r="MZ120" s="838"/>
      <c r="NA120" s="838"/>
      <c r="NB120" s="838"/>
      <c r="NC120" s="838"/>
      <c r="ND120" s="838"/>
      <c r="NE120" s="838"/>
      <c r="NF120" s="838"/>
      <c r="NG120" s="838"/>
      <c r="NH120" s="838"/>
      <c r="NI120" s="838"/>
      <c r="NJ120" s="838"/>
      <c r="NK120" s="838"/>
      <c r="NL120" s="838"/>
      <c r="NM120" s="838"/>
      <c r="NN120" s="838"/>
      <c r="NO120" s="838"/>
      <c r="NP120" s="838"/>
      <c r="NQ120" s="838"/>
      <c r="NR120" s="838"/>
    </row>
    <row r="121" spans="1:382" ht="15" hidden="1" customHeight="1" outlineLevel="1" x14ac:dyDescent="0.25">
      <c r="A121" s="1189">
        <v>41421</v>
      </c>
      <c r="B121" s="1182"/>
      <c r="C121" s="411"/>
      <c r="D121" s="411"/>
      <c r="AR121" s="23"/>
      <c r="AT121" s="23"/>
      <c r="BH121" s="23"/>
      <c r="BU121" s="17"/>
      <c r="BW121" s="17"/>
      <c r="CI121" s="17"/>
      <c r="CK121" s="17"/>
      <c r="CW121" s="17"/>
      <c r="CY121" s="17"/>
      <c r="DK121" s="17"/>
      <c r="DM121" s="17"/>
      <c r="DY121" s="17"/>
      <c r="EA121" s="17"/>
      <c r="EM121" s="17"/>
      <c r="EO121" s="17"/>
      <c r="ES121" s="605"/>
      <c r="LG121" s="837"/>
      <c r="LL121" s="838"/>
      <c r="LM121" s="838"/>
      <c r="LN121" s="838"/>
      <c r="LO121" s="838"/>
      <c r="LP121" s="838"/>
      <c r="LQ121" s="838"/>
      <c r="LR121" s="838"/>
      <c r="LS121" s="838"/>
      <c r="LT121" s="838"/>
      <c r="LU121" s="838"/>
      <c r="LV121" s="838"/>
      <c r="LW121" s="838"/>
      <c r="LX121" s="838"/>
      <c r="LY121" s="838"/>
      <c r="LZ121" s="838"/>
      <c r="MA121" s="838"/>
      <c r="MB121" s="838"/>
      <c r="MC121" s="838"/>
      <c r="MD121" s="838"/>
      <c r="ME121" s="838"/>
      <c r="MF121" s="838"/>
      <c r="MG121" s="838"/>
      <c r="MH121" s="838"/>
      <c r="MI121" s="838"/>
      <c r="MJ121" s="838"/>
      <c r="MK121" s="838"/>
      <c r="ML121" s="838"/>
      <c r="MM121" s="838"/>
      <c r="MN121" s="838"/>
      <c r="MO121" s="838"/>
      <c r="MP121" s="838"/>
      <c r="MQ121" s="838"/>
      <c r="MR121" s="838"/>
      <c r="MS121" s="838"/>
      <c r="MT121" s="838"/>
      <c r="MU121" s="838"/>
      <c r="MV121" s="838"/>
      <c r="MW121" s="838"/>
      <c r="MX121" s="838"/>
      <c r="MY121" s="838"/>
      <c r="MZ121" s="838"/>
      <c r="NA121" s="838"/>
      <c r="NB121" s="838"/>
      <c r="NC121" s="838"/>
      <c r="ND121" s="838"/>
      <c r="NE121" s="838"/>
      <c r="NF121" s="838"/>
      <c r="NG121" s="838"/>
      <c r="NH121" s="838"/>
      <c r="NI121" s="838"/>
      <c r="NJ121" s="838"/>
      <c r="NK121" s="838"/>
      <c r="NL121" s="838"/>
      <c r="NM121" s="838"/>
      <c r="NN121" s="838"/>
      <c r="NO121" s="838"/>
      <c r="NP121" s="838"/>
      <c r="NQ121" s="838"/>
      <c r="NR121" s="838"/>
    </row>
    <row r="122" spans="1:382" ht="15" hidden="1" customHeight="1" outlineLevel="1" x14ac:dyDescent="0.25">
      <c r="A122" s="1182">
        <v>41459</v>
      </c>
      <c r="B122" s="1182"/>
      <c r="C122" s="411"/>
      <c r="D122" s="411"/>
      <c r="AR122" s="23"/>
      <c r="AT122" s="23"/>
      <c r="BH122" s="23"/>
      <c r="BU122" s="17"/>
      <c r="BW122" s="17"/>
      <c r="CI122" s="17"/>
      <c r="CK122" s="17"/>
      <c r="CW122" s="17"/>
      <c r="CY122" s="17"/>
      <c r="DK122" s="17"/>
      <c r="DM122" s="17"/>
      <c r="DY122" s="17"/>
      <c r="EA122" s="17"/>
      <c r="EM122" s="17"/>
      <c r="EO122" s="17"/>
      <c r="ES122" s="605"/>
      <c r="LG122" s="837"/>
      <c r="LL122" s="838"/>
      <c r="LM122" s="838"/>
      <c r="LN122" s="838"/>
      <c r="LO122" s="838"/>
      <c r="LP122" s="838"/>
      <c r="LQ122" s="838"/>
      <c r="LR122" s="838"/>
      <c r="LS122" s="838"/>
      <c r="LT122" s="838"/>
      <c r="LU122" s="838"/>
      <c r="LV122" s="838"/>
      <c r="LW122" s="838"/>
      <c r="LX122" s="838"/>
      <c r="LY122" s="838"/>
      <c r="LZ122" s="838"/>
      <c r="MA122" s="838"/>
      <c r="MB122" s="838"/>
      <c r="MC122" s="838"/>
      <c r="MD122" s="838"/>
      <c r="ME122" s="838"/>
      <c r="MF122" s="838"/>
      <c r="MG122" s="838"/>
      <c r="MH122" s="838"/>
      <c r="MI122" s="838"/>
      <c r="MJ122" s="838"/>
      <c r="MK122" s="838"/>
      <c r="ML122" s="838"/>
      <c r="MM122" s="838"/>
      <c r="MN122" s="838"/>
      <c r="MO122" s="838"/>
      <c r="MP122" s="838"/>
      <c r="MQ122" s="838"/>
      <c r="MR122" s="838"/>
      <c r="MS122" s="838"/>
      <c r="MT122" s="838"/>
      <c r="MU122" s="838"/>
      <c r="MV122" s="838"/>
      <c r="MW122" s="838"/>
      <c r="MX122" s="838"/>
      <c r="MY122" s="838"/>
      <c r="MZ122" s="838"/>
      <c r="NA122" s="838"/>
      <c r="NB122" s="838"/>
      <c r="NC122" s="838"/>
      <c r="ND122" s="838"/>
      <c r="NE122" s="838"/>
      <c r="NF122" s="838"/>
      <c r="NG122" s="838"/>
      <c r="NH122" s="838"/>
      <c r="NI122" s="838"/>
      <c r="NJ122" s="838"/>
      <c r="NK122" s="838"/>
      <c r="NL122" s="838"/>
      <c r="NM122" s="838"/>
      <c r="NN122" s="838"/>
      <c r="NO122" s="838"/>
      <c r="NP122" s="838"/>
      <c r="NQ122" s="838"/>
      <c r="NR122" s="838"/>
    </row>
    <row r="123" spans="1:382" ht="15" hidden="1" customHeight="1" outlineLevel="1" x14ac:dyDescent="0.25">
      <c r="A123" s="1182">
        <v>41519</v>
      </c>
      <c r="B123" s="1182"/>
      <c r="C123" s="411"/>
      <c r="D123" s="411"/>
      <c r="AR123" s="23"/>
      <c r="AT123" s="23"/>
      <c r="BH123" s="23"/>
      <c r="BU123" s="17"/>
      <c r="BW123" s="17"/>
      <c r="CI123" s="17"/>
      <c r="CK123" s="17"/>
      <c r="CW123" s="17"/>
      <c r="CY123" s="17"/>
      <c r="DK123" s="17"/>
      <c r="DM123" s="17"/>
      <c r="DY123" s="17"/>
      <c r="EA123" s="17"/>
      <c r="EM123" s="17"/>
      <c r="EO123" s="17"/>
      <c r="ES123" s="605"/>
      <c r="LG123" s="837"/>
      <c r="LL123" s="838"/>
      <c r="LM123" s="838"/>
      <c r="LN123" s="838"/>
      <c r="LO123" s="838"/>
      <c r="LP123" s="838"/>
      <c r="LQ123" s="838"/>
      <c r="LR123" s="838"/>
      <c r="LS123" s="838"/>
      <c r="LT123" s="838"/>
      <c r="LU123" s="838"/>
      <c r="LV123" s="838"/>
      <c r="LW123" s="838"/>
      <c r="LX123" s="838"/>
      <c r="LY123" s="838"/>
      <c r="LZ123" s="838"/>
      <c r="MA123" s="838"/>
      <c r="MB123" s="838"/>
      <c r="MC123" s="838"/>
      <c r="MD123" s="838"/>
      <c r="ME123" s="838"/>
      <c r="MF123" s="838"/>
      <c r="MG123" s="838"/>
      <c r="MH123" s="838"/>
      <c r="MI123" s="838"/>
      <c r="MJ123" s="838"/>
      <c r="MK123" s="838"/>
      <c r="ML123" s="838"/>
      <c r="MM123" s="838"/>
      <c r="MN123" s="838"/>
      <c r="MO123" s="838"/>
      <c r="MP123" s="838"/>
      <c r="MQ123" s="838"/>
      <c r="MR123" s="838"/>
      <c r="MS123" s="838"/>
      <c r="MT123" s="838"/>
      <c r="MU123" s="838"/>
      <c r="MV123" s="838"/>
      <c r="MW123" s="838"/>
      <c r="MX123" s="838"/>
      <c r="MY123" s="838"/>
      <c r="MZ123" s="838"/>
      <c r="NA123" s="838"/>
      <c r="NB123" s="838"/>
      <c r="NC123" s="838"/>
      <c r="ND123" s="838"/>
      <c r="NE123" s="838"/>
      <c r="NF123" s="838"/>
      <c r="NG123" s="838"/>
      <c r="NH123" s="838"/>
      <c r="NI123" s="838"/>
      <c r="NJ123" s="838"/>
      <c r="NK123" s="838"/>
      <c r="NL123" s="838"/>
      <c r="NM123" s="838"/>
      <c r="NN123" s="838"/>
      <c r="NO123" s="838"/>
      <c r="NP123" s="838"/>
      <c r="NQ123" s="838"/>
      <c r="NR123" s="838"/>
    </row>
    <row r="124" spans="1:382" ht="15" hidden="1" customHeight="1" outlineLevel="1" x14ac:dyDescent="0.25">
      <c r="A124" s="1189">
        <v>41589</v>
      </c>
      <c r="B124" s="1182"/>
      <c r="C124" s="411"/>
      <c r="D124" s="411"/>
      <c r="AR124" s="23"/>
      <c r="AT124" s="23"/>
      <c r="BH124" s="23"/>
      <c r="BU124" s="17"/>
      <c r="BW124" s="17"/>
      <c r="CI124" s="17"/>
      <c r="CK124" s="17"/>
      <c r="CW124" s="17"/>
      <c r="CY124" s="17"/>
      <c r="DK124" s="17"/>
      <c r="DM124" s="17"/>
      <c r="DY124" s="17"/>
      <c r="EA124" s="17"/>
      <c r="EM124" s="17"/>
      <c r="EO124" s="17"/>
      <c r="ES124" s="605"/>
      <c r="LG124" s="837"/>
      <c r="LL124" s="838"/>
      <c r="LM124" s="838"/>
      <c r="LN124" s="838"/>
      <c r="LO124" s="838"/>
      <c r="LP124" s="838"/>
      <c r="LQ124" s="838"/>
      <c r="LR124" s="838"/>
      <c r="LS124" s="838"/>
      <c r="LT124" s="838"/>
      <c r="LU124" s="838"/>
      <c r="LV124" s="838"/>
      <c r="LW124" s="838"/>
      <c r="LX124" s="838"/>
      <c r="LY124" s="838"/>
      <c r="LZ124" s="838"/>
      <c r="MA124" s="838"/>
      <c r="MB124" s="838"/>
      <c r="MC124" s="838"/>
      <c r="MD124" s="838"/>
      <c r="ME124" s="838"/>
      <c r="MF124" s="838"/>
      <c r="MG124" s="838"/>
      <c r="MH124" s="838"/>
      <c r="MI124" s="838"/>
      <c r="MJ124" s="838"/>
      <c r="MK124" s="838"/>
      <c r="ML124" s="838"/>
      <c r="MM124" s="838"/>
      <c r="MN124" s="838"/>
      <c r="MO124" s="838"/>
      <c r="MP124" s="838"/>
      <c r="MQ124" s="838"/>
      <c r="MR124" s="838"/>
      <c r="MS124" s="838"/>
      <c r="MT124" s="838"/>
      <c r="MU124" s="838"/>
      <c r="MV124" s="838"/>
      <c r="MW124" s="838"/>
      <c r="MX124" s="838"/>
      <c r="MY124" s="838"/>
      <c r="MZ124" s="838"/>
      <c r="NA124" s="838"/>
      <c r="NB124" s="838"/>
      <c r="NC124" s="838"/>
      <c r="ND124" s="838"/>
      <c r="NE124" s="838"/>
      <c r="NF124" s="838"/>
      <c r="NG124" s="838"/>
      <c r="NH124" s="838"/>
      <c r="NI124" s="838"/>
      <c r="NJ124" s="838"/>
      <c r="NK124" s="838"/>
      <c r="NL124" s="838"/>
      <c r="NM124" s="838"/>
      <c r="NN124" s="838"/>
      <c r="NO124" s="838"/>
      <c r="NP124" s="838"/>
      <c r="NQ124" s="838"/>
      <c r="NR124" s="838"/>
    </row>
    <row r="125" spans="1:382" ht="15" hidden="1" customHeight="1" outlineLevel="1" x14ac:dyDescent="0.25">
      <c r="A125" s="1182">
        <v>41606</v>
      </c>
      <c r="B125" s="1182"/>
      <c r="C125" s="411"/>
      <c r="D125" s="411"/>
      <c r="AR125" s="23"/>
      <c r="AT125" s="23"/>
      <c r="BH125" s="23"/>
      <c r="BU125" s="17"/>
      <c r="BW125" s="17"/>
      <c r="CI125" s="17"/>
      <c r="CK125" s="17"/>
      <c r="CW125" s="17"/>
      <c r="CY125" s="17"/>
      <c r="DK125" s="17"/>
      <c r="DM125" s="17"/>
      <c r="DY125" s="17"/>
      <c r="EA125" s="17"/>
      <c r="EM125" s="17"/>
      <c r="EO125" s="17"/>
      <c r="ES125" s="605"/>
      <c r="LG125" s="837"/>
      <c r="LL125" s="838"/>
      <c r="LM125" s="838"/>
      <c r="LN125" s="838"/>
      <c r="LO125" s="838"/>
      <c r="LP125" s="838"/>
      <c r="LQ125" s="838"/>
      <c r="LR125" s="838"/>
      <c r="LS125" s="838"/>
      <c r="LT125" s="838"/>
      <c r="LU125" s="838"/>
      <c r="LV125" s="838"/>
      <c r="LW125" s="838"/>
      <c r="LX125" s="838"/>
      <c r="LY125" s="838"/>
      <c r="LZ125" s="838"/>
      <c r="MA125" s="838"/>
      <c r="MB125" s="838"/>
      <c r="MC125" s="838"/>
      <c r="MD125" s="838"/>
      <c r="ME125" s="838"/>
      <c r="MF125" s="838"/>
      <c r="MG125" s="838"/>
      <c r="MH125" s="838"/>
      <c r="MI125" s="838"/>
      <c r="MJ125" s="838"/>
      <c r="MK125" s="838"/>
      <c r="ML125" s="838"/>
      <c r="MM125" s="838"/>
      <c r="MN125" s="838"/>
      <c r="MO125" s="838"/>
      <c r="MP125" s="838"/>
      <c r="MQ125" s="838"/>
      <c r="MR125" s="838"/>
      <c r="MS125" s="838"/>
      <c r="MT125" s="838"/>
      <c r="MU125" s="838"/>
      <c r="MV125" s="838"/>
      <c r="MW125" s="838"/>
      <c r="MX125" s="838"/>
      <c r="MY125" s="838"/>
      <c r="MZ125" s="838"/>
      <c r="NA125" s="838"/>
      <c r="NB125" s="838"/>
      <c r="NC125" s="838"/>
      <c r="ND125" s="838"/>
      <c r="NE125" s="838"/>
      <c r="NF125" s="838"/>
      <c r="NG125" s="838"/>
      <c r="NH125" s="838"/>
      <c r="NI125" s="838"/>
      <c r="NJ125" s="838"/>
      <c r="NK125" s="838"/>
      <c r="NL125" s="838"/>
      <c r="NM125" s="838"/>
      <c r="NN125" s="838"/>
      <c r="NO125" s="838"/>
      <c r="NP125" s="838"/>
      <c r="NQ125" s="838"/>
      <c r="NR125" s="838"/>
    </row>
    <row r="126" spans="1:382" ht="15" hidden="1" customHeight="1" outlineLevel="1" x14ac:dyDescent="0.25">
      <c r="A126" s="1182">
        <v>41607</v>
      </c>
      <c r="B126" s="1182"/>
      <c r="C126" s="411"/>
      <c r="D126" s="411"/>
      <c r="AR126" s="23"/>
      <c r="AT126" s="23"/>
      <c r="BH126" s="23"/>
      <c r="BU126" s="17"/>
      <c r="BW126" s="17"/>
      <c r="CI126" s="17"/>
      <c r="CK126" s="17"/>
      <c r="CW126" s="17"/>
      <c r="CY126" s="17"/>
      <c r="DK126" s="17"/>
      <c r="DM126" s="17"/>
      <c r="DY126" s="17"/>
      <c r="EA126" s="17"/>
      <c r="EM126" s="17"/>
      <c r="EO126" s="17"/>
      <c r="ES126" s="605"/>
      <c r="LG126" s="837"/>
      <c r="LL126" s="838"/>
      <c r="LM126" s="838"/>
      <c r="LN126" s="838"/>
      <c r="LO126" s="838"/>
      <c r="LP126" s="838"/>
      <c r="LQ126" s="838"/>
      <c r="LR126" s="838"/>
      <c r="LS126" s="838"/>
      <c r="LT126" s="838"/>
      <c r="LU126" s="838"/>
      <c r="LV126" s="838"/>
      <c r="LW126" s="838"/>
      <c r="LX126" s="838"/>
      <c r="LY126" s="838"/>
      <c r="LZ126" s="838"/>
      <c r="MA126" s="838"/>
      <c r="MB126" s="838"/>
      <c r="MC126" s="838"/>
      <c r="MD126" s="838"/>
      <c r="ME126" s="838"/>
      <c r="MF126" s="838"/>
      <c r="MG126" s="838"/>
      <c r="MH126" s="838"/>
      <c r="MI126" s="838"/>
      <c r="MJ126" s="838"/>
      <c r="MK126" s="838"/>
      <c r="ML126" s="838"/>
      <c r="MM126" s="838"/>
      <c r="MN126" s="838"/>
      <c r="MO126" s="838"/>
      <c r="MP126" s="838"/>
      <c r="MQ126" s="838"/>
      <c r="MR126" s="838"/>
      <c r="MS126" s="838"/>
      <c r="MT126" s="838"/>
      <c r="MU126" s="838"/>
      <c r="MV126" s="838"/>
      <c r="MW126" s="838"/>
      <c r="MX126" s="838"/>
      <c r="MY126" s="838"/>
      <c r="MZ126" s="838"/>
      <c r="NA126" s="838"/>
      <c r="NB126" s="838"/>
      <c r="NC126" s="838"/>
      <c r="ND126" s="838"/>
      <c r="NE126" s="838"/>
      <c r="NF126" s="838"/>
      <c r="NG126" s="838"/>
      <c r="NH126" s="838"/>
      <c r="NI126" s="838"/>
      <c r="NJ126" s="838"/>
      <c r="NK126" s="838"/>
      <c r="NL126" s="838"/>
      <c r="NM126" s="838"/>
      <c r="NN126" s="838"/>
      <c r="NO126" s="838"/>
      <c r="NP126" s="838"/>
      <c r="NQ126" s="838"/>
      <c r="NR126" s="838"/>
    </row>
    <row r="127" spans="1:382" ht="15" hidden="1" customHeight="1" outlineLevel="1" x14ac:dyDescent="0.25">
      <c r="A127" s="1182">
        <v>41632</v>
      </c>
      <c r="B127" s="1182"/>
      <c r="C127" s="411"/>
      <c r="D127" s="411"/>
      <c r="AR127" s="23"/>
      <c r="AT127" s="23"/>
      <c r="BH127" s="23"/>
      <c r="BU127" s="17"/>
      <c r="BW127" s="17"/>
      <c r="CI127" s="17"/>
      <c r="CK127" s="17"/>
      <c r="CW127" s="17"/>
      <c r="CY127" s="17"/>
      <c r="DK127" s="17"/>
      <c r="DM127" s="17"/>
      <c r="DY127" s="17"/>
      <c r="EA127" s="17"/>
      <c r="EM127" s="17"/>
      <c r="EO127" s="17"/>
      <c r="ES127" s="605"/>
      <c r="LG127" s="837"/>
      <c r="LL127" s="838"/>
      <c r="LM127" s="838"/>
      <c r="LN127" s="838"/>
      <c r="LO127" s="838"/>
      <c r="LP127" s="838"/>
      <c r="LQ127" s="838"/>
      <c r="LR127" s="838"/>
      <c r="LS127" s="838"/>
      <c r="LT127" s="838"/>
      <c r="LU127" s="838"/>
      <c r="LV127" s="838"/>
      <c r="LW127" s="838"/>
      <c r="LX127" s="838"/>
      <c r="LY127" s="838"/>
      <c r="LZ127" s="838"/>
      <c r="MA127" s="838"/>
      <c r="MB127" s="838"/>
      <c r="MC127" s="838"/>
      <c r="MD127" s="838"/>
      <c r="ME127" s="838"/>
      <c r="MF127" s="838"/>
      <c r="MG127" s="838"/>
      <c r="MH127" s="838"/>
      <c r="MI127" s="838"/>
      <c r="MJ127" s="838"/>
      <c r="MK127" s="838"/>
      <c r="ML127" s="838"/>
      <c r="MM127" s="838"/>
      <c r="MN127" s="838"/>
      <c r="MO127" s="838"/>
      <c r="MP127" s="838"/>
      <c r="MQ127" s="838"/>
      <c r="MR127" s="838"/>
      <c r="MS127" s="838"/>
      <c r="MT127" s="838"/>
      <c r="MU127" s="838"/>
      <c r="MV127" s="838"/>
      <c r="MW127" s="838"/>
      <c r="MX127" s="838"/>
      <c r="MY127" s="838"/>
      <c r="MZ127" s="838"/>
      <c r="NA127" s="838"/>
      <c r="NB127" s="838"/>
      <c r="NC127" s="838"/>
      <c r="ND127" s="838"/>
      <c r="NE127" s="838"/>
      <c r="NF127" s="838"/>
      <c r="NG127" s="838"/>
      <c r="NH127" s="838"/>
      <c r="NI127" s="838"/>
      <c r="NJ127" s="838"/>
      <c r="NK127" s="838"/>
      <c r="NL127" s="838"/>
      <c r="NM127" s="838"/>
      <c r="NN127" s="838"/>
      <c r="NO127" s="838"/>
      <c r="NP127" s="838"/>
      <c r="NQ127" s="838"/>
      <c r="NR127" s="838"/>
    </row>
    <row r="128" spans="1:382" ht="15" hidden="1" customHeight="1" outlineLevel="1" x14ac:dyDescent="0.25">
      <c r="A128" s="1182">
        <v>41633</v>
      </c>
      <c r="B128" s="1182"/>
      <c r="C128" s="411"/>
      <c r="D128" s="411"/>
      <c r="AR128" s="23"/>
      <c r="AT128" s="23"/>
      <c r="BH128" s="23"/>
      <c r="BU128" s="17"/>
      <c r="BW128" s="17"/>
      <c r="CI128" s="17"/>
      <c r="CK128" s="17"/>
      <c r="CW128" s="17"/>
      <c r="CY128" s="17"/>
      <c r="DK128" s="17"/>
      <c r="DM128" s="17"/>
      <c r="DY128" s="17"/>
      <c r="EA128" s="17"/>
      <c r="EM128" s="17"/>
      <c r="EO128" s="17"/>
      <c r="ES128" s="605"/>
      <c r="LG128" s="837"/>
      <c r="LL128" s="838"/>
      <c r="LM128" s="838"/>
      <c r="LN128" s="838"/>
      <c r="LO128" s="838"/>
      <c r="LP128" s="838"/>
      <c r="LQ128" s="838"/>
      <c r="LR128" s="838"/>
      <c r="LS128" s="838"/>
      <c r="LT128" s="838"/>
      <c r="LU128" s="838"/>
      <c r="LV128" s="838"/>
      <c r="LW128" s="838"/>
      <c r="LX128" s="838"/>
      <c r="LY128" s="838"/>
      <c r="LZ128" s="838"/>
      <c r="MA128" s="838"/>
      <c r="MB128" s="838"/>
      <c r="MC128" s="838"/>
      <c r="MD128" s="838"/>
      <c r="ME128" s="838"/>
      <c r="MF128" s="838"/>
      <c r="MG128" s="838"/>
      <c r="MH128" s="838"/>
      <c r="MI128" s="838"/>
      <c r="MJ128" s="838"/>
      <c r="MK128" s="838"/>
      <c r="ML128" s="838"/>
      <c r="MM128" s="838"/>
      <c r="MN128" s="838"/>
      <c r="MO128" s="838"/>
      <c r="MP128" s="838"/>
      <c r="MQ128" s="838"/>
      <c r="MR128" s="838"/>
      <c r="MS128" s="838"/>
      <c r="MT128" s="838"/>
      <c r="MU128" s="838"/>
      <c r="MV128" s="838"/>
      <c r="MW128" s="838"/>
      <c r="MX128" s="838"/>
      <c r="MY128" s="838"/>
      <c r="MZ128" s="838"/>
      <c r="NA128" s="838"/>
      <c r="NB128" s="838"/>
      <c r="NC128" s="838"/>
      <c r="ND128" s="838"/>
      <c r="NE128" s="838"/>
      <c r="NF128" s="838"/>
      <c r="NG128" s="838"/>
      <c r="NH128" s="838"/>
      <c r="NI128" s="838"/>
      <c r="NJ128" s="838"/>
      <c r="NK128" s="838"/>
      <c r="NL128" s="838"/>
      <c r="NM128" s="838"/>
      <c r="NN128" s="838"/>
      <c r="NO128" s="838"/>
      <c r="NP128" s="838"/>
      <c r="NQ128" s="838"/>
      <c r="NR128" s="838"/>
    </row>
    <row r="129" spans="1:382" ht="15" hidden="1" customHeight="1" outlineLevel="1" x14ac:dyDescent="0.25">
      <c r="A129" s="1182">
        <v>41634</v>
      </c>
      <c r="B129" s="1182"/>
      <c r="C129" s="411"/>
      <c r="D129" s="411"/>
      <c r="AR129" s="23"/>
      <c r="AT129" s="23"/>
      <c r="BH129" s="23"/>
      <c r="BU129" s="17"/>
      <c r="BW129" s="17"/>
      <c r="CI129" s="17"/>
      <c r="CK129" s="17"/>
      <c r="CW129" s="17"/>
      <c r="CY129" s="17"/>
      <c r="DK129" s="17"/>
      <c r="DM129" s="17"/>
      <c r="DY129" s="17"/>
      <c r="EA129" s="17"/>
      <c r="EM129" s="17"/>
      <c r="EO129" s="17"/>
      <c r="ES129" s="605"/>
      <c r="LG129" s="837"/>
      <c r="LL129" s="838"/>
      <c r="LM129" s="838"/>
      <c r="LN129" s="838"/>
      <c r="LO129" s="838"/>
      <c r="LP129" s="838"/>
      <c r="LQ129" s="838"/>
      <c r="LR129" s="838"/>
      <c r="LS129" s="838"/>
      <c r="LT129" s="838"/>
      <c r="LU129" s="838"/>
      <c r="LV129" s="838"/>
      <c r="LW129" s="838"/>
      <c r="LX129" s="838"/>
      <c r="LY129" s="838"/>
      <c r="LZ129" s="838"/>
      <c r="MA129" s="838"/>
      <c r="MB129" s="838"/>
      <c r="MC129" s="838"/>
      <c r="MD129" s="838"/>
      <c r="ME129" s="838"/>
      <c r="MF129" s="838"/>
      <c r="MG129" s="838"/>
      <c r="MH129" s="838"/>
      <c r="MI129" s="838"/>
      <c r="MJ129" s="838"/>
      <c r="MK129" s="838"/>
      <c r="ML129" s="838"/>
      <c r="MM129" s="838"/>
      <c r="MN129" s="838"/>
      <c r="MO129" s="838"/>
      <c r="MP129" s="838"/>
      <c r="MQ129" s="838"/>
      <c r="MR129" s="838"/>
      <c r="MS129" s="838"/>
      <c r="MT129" s="838"/>
      <c r="MU129" s="838"/>
      <c r="MV129" s="838"/>
      <c r="MW129" s="838"/>
      <c r="MX129" s="838"/>
      <c r="MY129" s="838"/>
      <c r="MZ129" s="838"/>
      <c r="NA129" s="838"/>
      <c r="NB129" s="838"/>
      <c r="NC129" s="838"/>
      <c r="ND129" s="838"/>
      <c r="NE129" s="838"/>
      <c r="NF129" s="838"/>
      <c r="NG129" s="838"/>
      <c r="NH129" s="838"/>
      <c r="NI129" s="838"/>
      <c r="NJ129" s="838"/>
      <c r="NK129" s="838"/>
      <c r="NL129" s="838"/>
      <c r="NM129" s="838"/>
      <c r="NN129" s="838"/>
      <c r="NO129" s="838"/>
      <c r="NP129" s="838"/>
      <c r="NQ129" s="838"/>
      <c r="NR129" s="838"/>
    </row>
    <row r="130" spans="1:382" ht="15" hidden="1" customHeight="1" outlineLevel="1" x14ac:dyDescent="0.25">
      <c r="A130" s="1182">
        <v>41635</v>
      </c>
      <c r="B130" s="1182"/>
      <c r="C130" s="411"/>
      <c r="AR130" s="23"/>
      <c r="AT130" s="23"/>
      <c r="BH130" s="23"/>
      <c r="BU130" s="17"/>
      <c r="BW130" s="17"/>
      <c r="CI130" s="17"/>
      <c r="CK130" s="17"/>
      <c r="CW130" s="17"/>
      <c r="CY130" s="17"/>
      <c r="DK130" s="17"/>
      <c r="DM130" s="17"/>
      <c r="DY130" s="17"/>
      <c r="EA130" s="17"/>
      <c r="EM130" s="17"/>
      <c r="EO130" s="17"/>
      <c r="ES130" s="605"/>
      <c r="LG130" s="837"/>
      <c r="LL130" s="838"/>
      <c r="LM130" s="838"/>
      <c r="LN130" s="838"/>
      <c r="LO130" s="838"/>
      <c r="LP130" s="838"/>
      <c r="LQ130" s="838"/>
      <c r="LR130" s="838"/>
      <c r="LS130" s="838"/>
      <c r="LT130" s="838"/>
      <c r="LU130" s="838"/>
      <c r="LV130" s="838"/>
      <c r="LW130" s="838"/>
      <c r="LX130" s="838"/>
      <c r="LY130" s="838"/>
      <c r="LZ130" s="838"/>
      <c r="MA130" s="838"/>
      <c r="MB130" s="838"/>
      <c r="MC130" s="838"/>
      <c r="MD130" s="838"/>
      <c r="ME130" s="838"/>
      <c r="MF130" s="838"/>
      <c r="MG130" s="838"/>
      <c r="MH130" s="838"/>
      <c r="MI130" s="838"/>
      <c r="MJ130" s="838"/>
      <c r="MK130" s="838"/>
      <c r="ML130" s="838"/>
      <c r="MM130" s="838"/>
      <c r="MN130" s="838"/>
      <c r="MO130" s="838"/>
      <c r="MP130" s="838"/>
      <c r="MQ130" s="838"/>
      <c r="MR130" s="838"/>
      <c r="MS130" s="838"/>
      <c r="MT130" s="838"/>
      <c r="MU130" s="838"/>
      <c r="MV130" s="838"/>
      <c r="MW130" s="838"/>
      <c r="MX130" s="838"/>
      <c r="MY130" s="838"/>
      <c r="MZ130" s="838"/>
      <c r="NA130" s="838"/>
      <c r="NB130" s="838"/>
      <c r="NC130" s="838"/>
      <c r="ND130" s="838"/>
      <c r="NE130" s="838"/>
      <c r="NF130" s="838"/>
      <c r="NG130" s="838"/>
      <c r="NH130" s="838"/>
      <c r="NI130" s="838"/>
      <c r="NJ130" s="838"/>
      <c r="NK130" s="838"/>
      <c r="NL130" s="838"/>
      <c r="NM130" s="838"/>
      <c r="NN130" s="838"/>
      <c r="NO130" s="838"/>
      <c r="NP130" s="838"/>
      <c r="NQ130" s="838"/>
      <c r="NR130" s="838"/>
    </row>
    <row r="131" spans="1:382" ht="15" hidden="1" customHeight="1" outlineLevel="1" x14ac:dyDescent="0.25">
      <c r="A131" s="1182">
        <v>41640</v>
      </c>
      <c r="B131" s="1182"/>
      <c r="C131" s="411"/>
      <c r="AR131" s="23"/>
      <c r="AT131" s="23"/>
      <c r="BH131" s="23"/>
      <c r="BU131" s="17"/>
      <c r="BW131" s="17"/>
      <c r="CI131" s="17"/>
      <c r="CK131" s="17"/>
      <c r="CW131" s="17"/>
      <c r="CY131" s="17"/>
      <c r="DK131" s="17"/>
      <c r="DM131" s="17"/>
      <c r="DY131" s="17"/>
      <c r="EA131" s="17"/>
      <c r="EM131" s="17"/>
      <c r="EO131" s="17"/>
      <c r="LG131" s="837"/>
      <c r="LL131" s="838"/>
      <c r="LM131" s="838"/>
      <c r="LN131" s="838"/>
      <c r="LO131" s="838"/>
      <c r="LP131" s="838"/>
      <c r="LQ131" s="838"/>
      <c r="LR131" s="838"/>
      <c r="LS131" s="838"/>
      <c r="LT131" s="838"/>
      <c r="LU131" s="838"/>
      <c r="LV131" s="838"/>
      <c r="LW131" s="838"/>
      <c r="LX131" s="838"/>
      <c r="LY131" s="838"/>
      <c r="LZ131" s="838"/>
      <c r="MA131" s="838"/>
      <c r="MB131" s="838"/>
      <c r="MC131" s="838"/>
      <c r="MD131" s="838"/>
      <c r="ME131" s="838"/>
      <c r="MF131" s="838"/>
      <c r="MG131" s="838"/>
      <c r="MH131" s="838"/>
      <c r="MI131" s="838"/>
      <c r="MJ131" s="838"/>
      <c r="MK131" s="838"/>
      <c r="ML131" s="838"/>
      <c r="MM131" s="838"/>
      <c r="MN131" s="838"/>
      <c r="MO131" s="838"/>
      <c r="MP131" s="838"/>
      <c r="MQ131" s="838"/>
      <c r="MR131" s="838"/>
      <c r="MS131" s="838"/>
      <c r="MT131" s="838"/>
      <c r="MU131" s="838"/>
      <c r="MV131" s="838"/>
      <c r="MW131" s="838"/>
      <c r="MX131" s="838"/>
      <c r="MY131" s="838"/>
      <c r="MZ131" s="838"/>
      <c r="NA131" s="838"/>
      <c r="NB131" s="838"/>
      <c r="NC131" s="838"/>
      <c r="ND131" s="838"/>
      <c r="NE131" s="838"/>
      <c r="NF131" s="838"/>
      <c r="NG131" s="838"/>
      <c r="NH131" s="838"/>
      <c r="NI131" s="838"/>
      <c r="NJ131" s="838"/>
      <c r="NK131" s="838"/>
      <c r="NL131" s="838"/>
      <c r="NM131" s="838"/>
      <c r="NN131" s="838"/>
      <c r="NO131" s="838"/>
      <c r="NP131" s="838"/>
      <c r="NQ131" s="838"/>
      <c r="NR131" s="838"/>
    </row>
    <row r="132" spans="1:382" ht="15" hidden="1" customHeight="1" outlineLevel="1" x14ac:dyDescent="0.25">
      <c r="A132" s="1182">
        <v>41659</v>
      </c>
      <c r="B132" s="1182"/>
      <c r="C132" s="411"/>
      <c r="AR132" s="23"/>
      <c r="AT132" s="23"/>
      <c r="BH132" s="23"/>
      <c r="BU132" s="17"/>
      <c r="BW132" s="17"/>
      <c r="CI132" s="17"/>
      <c r="CK132" s="17"/>
      <c r="CW132" s="17"/>
      <c r="CY132" s="17"/>
      <c r="DK132" s="17"/>
      <c r="DM132" s="17"/>
      <c r="DY132" s="17"/>
      <c r="EA132" s="17"/>
      <c r="EM132" s="17"/>
      <c r="EO132" s="17"/>
      <c r="LG132" s="837"/>
      <c r="LL132" s="838"/>
      <c r="LM132" s="838"/>
      <c r="LN132" s="838"/>
      <c r="LO132" s="838"/>
      <c r="LP132" s="838"/>
      <c r="LQ132" s="838"/>
      <c r="LR132" s="838"/>
      <c r="LS132" s="838"/>
      <c r="LT132" s="838"/>
      <c r="LU132" s="838"/>
      <c r="LV132" s="838"/>
      <c r="LW132" s="838"/>
      <c r="LX132" s="838"/>
      <c r="LY132" s="838"/>
      <c r="LZ132" s="838"/>
      <c r="MA132" s="838"/>
      <c r="MB132" s="838"/>
      <c r="MC132" s="838"/>
      <c r="MD132" s="838"/>
      <c r="ME132" s="838"/>
      <c r="MF132" s="838"/>
      <c r="MG132" s="838"/>
      <c r="MH132" s="838"/>
      <c r="MI132" s="838"/>
      <c r="MJ132" s="838"/>
      <c r="MK132" s="838"/>
      <c r="ML132" s="838"/>
      <c r="MM132" s="838"/>
      <c r="MN132" s="838"/>
      <c r="MO132" s="838"/>
      <c r="MP132" s="838"/>
      <c r="MQ132" s="838"/>
      <c r="MR132" s="838"/>
      <c r="MS132" s="838"/>
      <c r="MT132" s="838"/>
      <c r="MU132" s="838"/>
      <c r="MV132" s="838"/>
      <c r="MW132" s="838"/>
      <c r="MX132" s="838"/>
      <c r="MY132" s="838"/>
      <c r="MZ132" s="838"/>
      <c r="NA132" s="838"/>
      <c r="NB132" s="838"/>
      <c r="NC132" s="838"/>
      <c r="ND132" s="838"/>
      <c r="NE132" s="838"/>
      <c r="NF132" s="838"/>
      <c r="NG132" s="838"/>
      <c r="NH132" s="838"/>
      <c r="NI132" s="838"/>
      <c r="NJ132" s="838"/>
      <c r="NK132" s="838"/>
      <c r="NL132" s="838"/>
      <c r="NM132" s="838"/>
      <c r="NN132" s="838"/>
      <c r="NO132" s="838"/>
      <c r="NP132" s="838"/>
      <c r="NQ132" s="838"/>
      <c r="NR132" s="838"/>
    </row>
    <row r="133" spans="1:382" ht="15" hidden="1" customHeight="1" outlineLevel="1" x14ac:dyDescent="0.25">
      <c r="A133" s="1182">
        <v>41747</v>
      </c>
      <c r="B133" s="1182"/>
      <c r="C133" s="411"/>
      <c r="AR133" s="23"/>
      <c r="AT133" s="23"/>
      <c r="BH133" s="23"/>
      <c r="BU133" s="17"/>
      <c r="BW133" s="17"/>
      <c r="CI133" s="17"/>
      <c r="CK133" s="17"/>
      <c r="CW133" s="17"/>
      <c r="CY133" s="17"/>
      <c r="DK133" s="17"/>
      <c r="DM133" s="17"/>
      <c r="DY133" s="17"/>
      <c r="EA133" s="17"/>
      <c r="EM133" s="17"/>
      <c r="EO133" s="17"/>
      <c r="LG133" s="837"/>
      <c r="LL133" s="838"/>
      <c r="LM133" s="838"/>
      <c r="LN133" s="838"/>
      <c r="LO133" s="838"/>
      <c r="LP133" s="838"/>
      <c r="LQ133" s="838"/>
      <c r="LR133" s="838"/>
      <c r="LS133" s="838"/>
      <c r="LT133" s="838"/>
      <c r="LU133" s="838"/>
      <c r="LV133" s="838"/>
      <c r="LW133" s="838"/>
      <c r="LX133" s="838"/>
      <c r="LY133" s="838"/>
      <c r="LZ133" s="838"/>
      <c r="MA133" s="838"/>
      <c r="MB133" s="838"/>
      <c r="MC133" s="838"/>
      <c r="MD133" s="838"/>
      <c r="ME133" s="838"/>
      <c r="MF133" s="838"/>
      <c r="MG133" s="838"/>
      <c r="MH133" s="838"/>
      <c r="MI133" s="838"/>
      <c r="MJ133" s="838"/>
      <c r="MK133" s="838"/>
      <c r="ML133" s="838"/>
      <c r="MM133" s="838"/>
      <c r="MN133" s="838"/>
      <c r="MO133" s="838"/>
      <c r="MP133" s="838"/>
      <c r="MQ133" s="838"/>
      <c r="MR133" s="838"/>
      <c r="MS133" s="838"/>
      <c r="MT133" s="838"/>
      <c r="MU133" s="838"/>
      <c r="MV133" s="838"/>
      <c r="MW133" s="838"/>
      <c r="MX133" s="838"/>
      <c r="MY133" s="838"/>
      <c r="MZ133" s="838"/>
      <c r="NA133" s="838"/>
      <c r="NB133" s="838"/>
      <c r="NC133" s="838"/>
      <c r="ND133" s="838"/>
      <c r="NE133" s="838"/>
      <c r="NF133" s="838"/>
      <c r="NG133" s="838"/>
      <c r="NH133" s="838"/>
      <c r="NI133" s="838"/>
      <c r="NJ133" s="838"/>
      <c r="NK133" s="838"/>
      <c r="NL133" s="838"/>
      <c r="NM133" s="838"/>
      <c r="NN133" s="838"/>
      <c r="NO133" s="838"/>
      <c r="NP133" s="838"/>
      <c r="NQ133" s="838"/>
      <c r="NR133" s="838"/>
    </row>
    <row r="134" spans="1:382" ht="15" hidden="1" customHeight="1" outlineLevel="1" x14ac:dyDescent="0.25">
      <c r="A134" s="1182">
        <v>41785</v>
      </c>
      <c r="B134" s="1182"/>
      <c r="C134" s="411"/>
      <c r="AR134" s="23"/>
      <c r="AT134" s="23"/>
      <c r="BH134" s="23"/>
      <c r="BU134" s="17"/>
      <c r="BW134" s="17"/>
      <c r="CI134" s="17"/>
      <c r="CK134" s="17"/>
      <c r="CW134" s="17"/>
      <c r="CY134" s="17"/>
      <c r="DK134" s="17"/>
      <c r="DM134" s="17"/>
      <c r="DY134" s="17"/>
      <c r="EA134" s="17"/>
      <c r="EM134" s="17"/>
      <c r="EO134" s="17"/>
      <c r="LG134" s="837"/>
      <c r="LL134" s="838"/>
      <c r="LM134" s="838"/>
      <c r="LN134" s="838"/>
      <c r="LO134" s="838"/>
      <c r="LP134" s="838"/>
      <c r="LQ134" s="838"/>
      <c r="LR134" s="838"/>
      <c r="LS134" s="838"/>
      <c r="LT134" s="838"/>
      <c r="LU134" s="838"/>
      <c r="LV134" s="838"/>
      <c r="LW134" s="838"/>
      <c r="LX134" s="838"/>
      <c r="LY134" s="838"/>
      <c r="LZ134" s="838"/>
      <c r="MA134" s="838"/>
      <c r="MB134" s="838"/>
      <c r="MC134" s="838"/>
      <c r="MD134" s="838"/>
      <c r="ME134" s="838"/>
      <c r="MF134" s="838"/>
      <c r="MG134" s="838"/>
      <c r="MH134" s="838"/>
      <c r="MI134" s="838"/>
      <c r="MJ134" s="838"/>
      <c r="MK134" s="838"/>
      <c r="ML134" s="838"/>
      <c r="MM134" s="838"/>
      <c r="MN134" s="838"/>
      <c r="MO134" s="838"/>
      <c r="MP134" s="838"/>
      <c r="MQ134" s="838"/>
      <c r="MR134" s="838"/>
      <c r="MS134" s="838"/>
      <c r="MT134" s="838"/>
      <c r="MU134" s="838"/>
      <c r="MV134" s="838"/>
      <c r="MW134" s="838"/>
      <c r="MX134" s="838"/>
      <c r="MY134" s="838"/>
      <c r="MZ134" s="838"/>
      <c r="NA134" s="838"/>
      <c r="NB134" s="838"/>
      <c r="NC134" s="838"/>
      <c r="ND134" s="838"/>
      <c r="NE134" s="838"/>
      <c r="NF134" s="838"/>
      <c r="NG134" s="838"/>
      <c r="NH134" s="838"/>
      <c r="NI134" s="838"/>
      <c r="NJ134" s="838"/>
      <c r="NK134" s="838"/>
      <c r="NL134" s="838"/>
      <c r="NM134" s="838"/>
      <c r="NN134" s="838"/>
      <c r="NO134" s="838"/>
      <c r="NP134" s="838"/>
      <c r="NQ134" s="838"/>
      <c r="NR134" s="838"/>
    </row>
    <row r="135" spans="1:382" ht="15" hidden="1" customHeight="1" outlineLevel="1" x14ac:dyDescent="0.25">
      <c r="A135" s="1182">
        <v>41824</v>
      </c>
      <c r="B135" s="1182"/>
      <c r="C135" s="411"/>
      <c r="AR135" s="23"/>
      <c r="AT135" s="23"/>
      <c r="BH135" s="23"/>
      <c r="BU135" s="17"/>
      <c r="BW135" s="17"/>
      <c r="CI135" s="17"/>
      <c r="CK135" s="17"/>
      <c r="CW135" s="17"/>
      <c r="CY135" s="17"/>
      <c r="DK135" s="17"/>
      <c r="DM135" s="17"/>
      <c r="DY135" s="17"/>
      <c r="EA135" s="17"/>
      <c r="EM135" s="17"/>
      <c r="EO135" s="17"/>
      <c r="LG135" s="837"/>
      <c r="LL135" s="838"/>
      <c r="LM135" s="838"/>
      <c r="LN135" s="838"/>
      <c r="LO135" s="838"/>
      <c r="LP135" s="838"/>
      <c r="LQ135" s="838"/>
      <c r="LR135" s="838"/>
      <c r="LS135" s="838"/>
      <c r="LT135" s="838"/>
      <c r="LU135" s="838"/>
      <c r="LV135" s="838"/>
      <c r="LW135" s="838"/>
      <c r="LX135" s="838"/>
      <c r="LY135" s="838"/>
      <c r="LZ135" s="838"/>
      <c r="MA135" s="838"/>
      <c r="MB135" s="838"/>
      <c r="MC135" s="838"/>
      <c r="MD135" s="838"/>
      <c r="ME135" s="838"/>
      <c r="MF135" s="838"/>
      <c r="MG135" s="838"/>
      <c r="MH135" s="838"/>
      <c r="MI135" s="838"/>
      <c r="MJ135" s="838"/>
      <c r="MK135" s="838"/>
      <c r="ML135" s="838"/>
      <c r="MM135" s="838"/>
      <c r="MN135" s="838"/>
      <c r="MO135" s="838"/>
      <c r="MP135" s="838"/>
      <c r="MQ135" s="838"/>
      <c r="MR135" s="838"/>
      <c r="MS135" s="838"/>
      <c r="MT135" s="838"/>
      <c r="MU135" s="838"/>
      <c r="MV135" s="838"/>
      <c r="MW135" s="838"/>
      <c r="MX135" s="838"/>
      <c r="MY135" s="838"/>
      <c r="MZ135" s="838"/>
      <c r="NA135" s="838"/>
      <c r="NB135" s="838"/>
      <c r="NC135" s="838"/>
      <c r="ND135" s="838"/>
      <c r="NE135" s="838"/>
      <c r="NF135" s="838"/>
      <c r="NG135" s="838"/>
      <c r="NH135" s="838"/>
      <c r="NI135" s="838"/>
      <c r="NJ135" s="838"/>
      <c r="NK135" s="838"/>
      <c r="NL135" s="838"/>
      <c r="NM135" s="838"/>
      <c r="NN135" s="838"/>
      <c r="NO135" s="838"/>
      <c r="NP135" s="838"/>
      <c r="NQ135" s="838"/>
      <c r="NR135" s="838"/>
    </row>
    <row r="136" spans="1:382" ht="15" hidden="1" customHeight="1" outlineLevel="1" x14ac:dyDescent="0.25">
      <c r="A136" s="1182">
        <v>41883</v>
      </c>
      <c r="B136" s="1182"/>
      <c r="C136" s="411"/>
      <c r="AR136" s="23"/>
      <c r="AT136" s="23"/>
      <c r="BH136" s="23"/>
      <c r="BU136" s="17"/>
      <c r="BW136" s="17"/>
      <c r="CI136" s="17"/>
      <c r="CK136" s="17"/>
      <c r="CW136" s="17"/>
      <c r="CY136" s="17"/>
      <c r="DK136" s="17"/>
      <c r="DM136" s="17"/>
      <c r="DY136" s="17"/>
      <c r="EA136" s="17"/>
      <c r="EM136" s="17"/>
      <c r="EO136" s="17"/>
      <c r="LG136" s="837"/>
      <c r="LL136" s="838"/>
      <c r="LM136" s="838"/>
      <c r="LN136" s="838"/>
      <c r="LO136" s="838"/>
      <c r="LP136" s="838"/>
      <c r="LQ136" s="838"/>
      <c r="LR136" s="838"/>
      <c r="LS136" s="838"/>
      <c r="LT136" s="838"/>
      <c r="LU136" s="838"/>
      <c r="LV136" s="838"/>
      <c r="LW136" s="838"/>
      <c r="LX136" s="838"/>
      <c r="LY136" s="838"/>
      <c r="LZ136" s="838"/>
      <c r="MA136" s="838"/>
      <c r="MB136" s="838"/>
      <c r="MC136" s="838"/>
      <c r="MD136" s="838"/>
      <c r="ME136" s="838"/>
      <c r="MF136" s="838"/>
      <c r="MG136" s="838"/>
      <c r="MH136" s="838"/>
      <c r="MI136" s="838"/>
      <c r="MJ136" s="838"/>
      <c r="MK136" s="838"/>
      <c r="ML136" s="838"/>
      <c r="MM136" s="838"/>
      <c r="MN136" s="838"/>
      <c r="MO136" s="838"/>
      <c r="MP136" s="838"/>
      <c r="MQ136" s="838"/>
      <c r="MR136" s="838"/>
      <c r="MS136" s="838"/>
      <c r="MT136" s="838"/>
      <c r="MU136" s="838"/>
      <c r="MV136" s="838"/>
      <c r="MW136" s="838"/>
      <c r="MX136" s="838"/>
      <c r="MY136" s="838"/>
      <c r="MZ136" s="838"/>
      <c r="NA136" s="838"/>
      <c r="NB136" s="838"/>
      <c r="NC136" s="838"/>
      <c r="ND136" s="838"/>
      <c r="NE136" s="838"/>
      <c r="NF136" s="838"/>
      <c r="NG136" s="838"/>
      <c r="NH136" s="838"/>
      <c r="NI136" s="838"/>
      <c r="NJ136" s="838"/>
      <c r="NK136" s="838"/>
      <c r="NL136" s="838"/>
      <c r="NM136" s="838"/>
      <c r="NN136" s="838"/>
      <c r="NO136" s="838"/>
      <c r="NP136" s="838"/>
      <c r="NQ136" s="838"/>
      <c r="NR136" s="838"/>
    </row>
    <row r="137" spans="1:382" ht="15" hidden="1" customHeight="1" outlineLevel="1" x14ac:dyDescent="0.25">
      <c r="A137" s="1182">
        <v>41954</v>
      </c>
      <c r="B137" s="1182"/>
      <c r="C137" s="411"/>
      <c r="AR137" s="23"/>
      <c r="AT137" s="23"/>
      <c r="BH137" s="23"/>
      <c r="BU137" s="17"/>
      <c r="BW137" s="17"/>
      <c r="CI137" s="17"/>
      <c r="CK137" s="17"/>
      <c r="CW137" s="17"/>
      <c r="CY137" s="17"/>
      <c r="DK137" s="17"/>
      <c r="DM137" s="17"/>
      <c r="DY137" s="17"/>
      <c r="EA137" s="17"/>
      <c r="EM137" s="17"/>
      <c r="EO137" s="17"/>
      <c r="LG137" s="837"/>
      <c r="LL137" s="838"/>
      <c r="LM137" s="838"/>
      <c r="LN137" s="838"/>
      <c r="LO137" s="838"/>
      <c r="LP137" s="838"/>
      <c r="LQ137" s="838"/>
      <c r="LR137" s="838"/>
      <c r="LS137" s="838"/>
      <c r="LT137" s="838"/>
      <c r="LU137" s="838"/>
      <c r="LV137" s="838"/>
      <c r="LW137" s="838"/>
      <c r="LX137" s="838"/>
      <c r="LY137" s="838"/>
      <c r="LZ137" s="838"/>
      <c r="MA137" s="838"/>
      <c r="MB137" s="838"/>
      <c r="MC137" s="838"/>
      <c r="MD137" s="838"/>
      <c r="ME137" s="838"/>
      <c r="MF137" s="838"/>
      <c r="MG137" s="838"/>
      <c r="MH137" s="838"/>
      <c r="MI137" s="838"/>
      <c r="MJ137" s="838"/>
      <c r="MK137" s="838"/>
      <c r="ML137" s="838"/>
      <c r="MM137" s="838"/>
      <c r="MN137" s="838"/>
      <c r="MO137" s="838"/>
      <c r="MP137" s="838"/>
      <c r="MQ137" s="838"/>
      <c r="MR137" s="838"/>
      <c r="MS137" s="838"/>
      <c r="MT137" s="838"/>
      <c r="MU137" s="838"/>
      <c r="MV137" s="838"/>
      <c r="MW137" s="838"/>
      <c r="MX137" s="838"/>
      <c r="MY137" s="838"/>
      <c r="MZ137" s="838"/>
      <c r="NA137" s="838"/>
      <c r="NB137" s="838"/>
      <c r="NC137" s="838"/>
      <c r="ND137" s="838"/>
      <c r="NE137" s="838"/>
      <c r="NF137" s="838"/>
      <c r="NG137" s="838"/>
      <c r="NH137" s="838"/>
      <c r="NI137" s="838"/>
      <c r="NJ137" s="838"/>
      <c r="NK137" s="838"/>
      <c r="NL137" s="838"/>
      <c r="NM137" s="838"/>
      <c r="NN137" s="838"/>
      <c r="NO137" s="838"/>
      <c r="NP137" s="838"/>
      <c r="NQ137" s="838"/>
      <c r="NR137" s="838"/>
    </row>
    <row r="138" spans="1:382" ht="15" hidden="1" customHeight="1" outlineLevel="1" x14ac:dyDescent="0.25">
      <c r="A138" s="1182">
        <v>41970</v>
      </c>
      <c r="B138" s="1182"/>
      <c r="C138" s="411"/>
      <c r="AR138" s="23"/>
      <c r="AT138" s="23"/>
      <c r="BH138" s="23"/>
      <c r="BU138" s="17"/>
      <c r="BW138" s="17"/>
      <c r="CI138" s="17"/>
      <c r="CK138" s="17"/>
      <c r="CW138" s="17"/>
      <c r="CY138" s="17"/>
      <c r="DK138" s="17"/>
      <c r="DM138" s="17"/>
      <c r="DY138" s="17"/>
      <c r="EA138" s="17"/>
      <c r="EM138" s="17"/>
      <c r="EO138" s="17"/>
      <c r="LG138" s="837"/>
      <c r="LL138" s="838"/>
      <c r="LM138" s="838"/>
      <c r="LN138" s="838"/>
      <c r="LO138" s="838"/>
      <c r="LP138" s="838"/>
      <c r="LQ138" s="838"/>
      <c r="LR138" s="838"/>
      <c r="LS138" s="838"/>
      <c r="LT138" s="838"/>
      <c r="LU138" s="838"/>
      <c r="LV138" s="838"/>
      <c r="LW138" s="838"/>
      <c r="LX138" s="838"/>
      <c r="LY138" s="838"/>
      <c r="LZ138" s="838"/>
      <c r="MA138" s="838"/>
      <c r="MB138" s="838"/>
      <c r="MC138" s="838"/>
      <c r="MD138" s="838"/>
      <c r="ME138" s="838"/>
      <c r="MF138" s="838"/>
      <c r="MG138" s="838"/>
      <c r="MH138" s="838"/>
      <c r="MI138" s="838"/>
      <c r="MJ138" s="838"/>
      <c r="MK138" s="838"/>
      <c r="ML138" s="838"/>
      <c r="MM138" s="838"/>
      <c r="MN138" s="838"/>
      <c r="MO138" s="838"/>
      <c r="MP138" s="838"/>
      <c r="MQ138" s="838"/>
      <c r="MR138" s="838"/>
      <c r="MS138" s="838"/>
      <c r="MT138" s="838"/>
      <c r="MU138" s="838"/>
      <c r="MV138" s="838"/>
      <c r="MW138" s="838"/>
      <c r="MX138" s="838"/>
      <c r="MY138" s="838"/>
      <c r="MZ138" s="838"/>
      <c r="NA138" s="838"/>
      <c r="NB138" s="838"/>
      <c r="NC138" s="838"/>
      <c r="ND138" s="838"/>
      <c r="NE138" s="838"/>
      <c r="NF138" s="838"/>
      <c r="NG138" s="838"/>
      <c r="NH138" s="838"/>
      <c r="NI138" s="838"/>
      <c r="NJ138" s="838"/>
      <c r="NK138" s="838"/>
      <c r="NL138" s="838"/>
      <c r="NM138" s="838"/>
      <c r="NN138" s="838"/>
      <c r="NO138" s="838"/>
      <c r="NP138" s="838"/>
      <c r="NQ138" s="838"/>
      <c r="NR138" s="838"/>
    </row>
    <row r="139" spans="1:382" ht="15" hidden="1" customHeight="1" outlineLevel="1" x14ac:dyDescent="0.25">
      <c r="A139" s="1182">
        <v>41971</v>
      </c>
      <c r="B139" s="1182"/>
      <c r="C139" s="411"/>
      <c r="AR139" s="23"/>
      <c r="AT139" s="23"/>
      <c r="BH139" s="23"/>
      <c r="BU139" s="17"/>
      <c r="BW139" s="17"/>
      <c r="CI139" s="17"/>
      <c r="CK139" s="17"/>
      <c r="CW139" s="17"/>
      <c r="CY139" s="17"/>
      <c r="DK139" s="17"/>
      <c r="DM139" s="17"/>
      <c r="DY139" s="17"/>
      <c r="EA139" s="17"/>
      <c r="EM139" s="17"/>
      <c r="EO139" s="17"/>
      <c r="LG139" s="837"/>
      <c r="LL139" s="838"/>
      <c r="LM139" s="838"/>
      <c r="LN139" s="838"/>
      <c r="LO139" s="838"/>
      <c r="LP139" s="838"/>
      <c r="LQ139" s="838"/>
      <c r="LR139" s="838"/>
      <c r="LS139" s="838"/>
      <c r="LT139" s="838"/>
      <c r="LU139" s="838"/>
      <c r="LV139" s="838"/>
      <c r="LW139" s="838"/>
      <c r="LX139" s="838"/>
      <c r="LY139" s="838"/>
      <c r="LZ139" s="838"/>
      <c r="MA139" s="838"/>
      <c r="MB139" s="838"/>
      <c r="MC139" s="838"/>
      <c r="MD139" s="838"/>
      <c r="ME139" s="838"/>
      <c r="MF139" s="838"/>
      <c r="MG139" s="838"/>
      <c r="MH139" s="838"/>
      <c r="MI139" s="838"/>
      <c r="MJ139" s="838"/>
      <c r="MK139" s="838"/>
      <c r="ML139" s="838"/>
      <c r="MM139" s="838"/>
      <c r="MN139" s="838"/>
      <c r="MO139" s="838"/>
      <c r="MP139" s="838"/>
      <c r="MQ139" s="838"/>
      <c r="MR139" s="838"/>
      <c r="MS139" s="838"/>
      <c r="MT139" s="838"/>
      <c r="MU139" s="838"/>
      <c r="MV139" s="838"/>
      <c r="MW139" s="838"/>
      <c r="MX139" s="838"/>
      <c r="MY139" s="838"/>
      <c r="MZ139" s="838"/>
      <c r="NA139" s="838"/>
      <c r="NB139" s="838"/>
      <c r="NC139" s="838"/>
      <c r="ND139" s="838"/>
      <c r="NE139" s="838"/>
      <c r="NF139" s="838"/>
      <c r="NG139" s="838"/>
      <c r="NH139" s="838"/>
      <c r="NI139" s="838"/>
      <c r="NJ139" s="838"/>
      <c r="NK139" s="838"/>
      <c r="NL139" s="838"/>
      <c r="NM139" s="838"/>
      <c r="NN139" s="838"/>
      <c r="NO139" s="838"/>
      <c r="NP139" s="838"/>
      <c r="NQ139" s="838"/>
      <c r="NR139" s="838"/>
    </row>
    <row r="140" spans="1:382" ht="15" hidden="1" customHeight="1" outlineLevel="1" x14ac:dyDescent="0.25">
      <c r="A140" s="1182">
        <v>41997</v>
      </c>
      <c r="B140" s="1182"/>
      <c r="C140" s="411"/>
      <c r="AR140" s="23"/>
      <c r="AT140" s="23"/>
      <c r="BH140" s="23"/>
      <c r="BU140" s="17"/>
      <c r="BW140" s="17"/>
      <c r="CI140" s="17"/>
      <c r="CK140" s="17"/>
      <c r="CW140" s="17"/>
      <c r="CY140" s="17"/>
      <c r="DK140" s="17"/>
      <c r="DM140" s="17"/>
      <c r="DY140" s="17"/>
      <c r="EA140" s="17"/>
      <c r="EM140" s="17"/>
      <c r="EO140" s="17"/>
      <c r="LG140" s="837"/>
      <c r="LL140" s="838"/>
      <c r="LM140" s="838"/>
      <c r="LN140" s="838"/>
      <c r="LO140" s="838"/>
      <c r="LP140" s="838"/>
      <c r="LQ140" s="838"/>
      <c r="LR140" s="838"/>
      <c r="LS140" s="838"/>
      <c r="LT140" s="838"/>
      <c r="LU140" s="838"/>
      <c r="LV140" s="838"/>
      <c r="LW140" s="838"/>
      <c r="LX140" s="838"/>
      <c r="LY140" s="838"/>
      <c r="LZ140" s="838"/>
      <c r="MA140" s="838"/>
      <c r="MB140" s="838"/>
      <c r="MC140" s="838"/>
      <c r="MD140" s="838"/>
      <c r="ME140" s="838"/>
      <c r="MF140" s="838"/>
      <c r="MG140" s="838"/>
      <c r="MH140" s="838"/>
      <c r="MI140" s="838"/>
      <c r="MJ140" s="838"/>
      <c r="MK140" s="838"/>
      <c r="ML140" s="838"/>
      <c r="MM140" s="838"/>
      <c r="MN140" s="838"/>
      <c r="MO140" s="838"/>
      <c r="MP140" s="838"/>
      <c r="MQ140" s="838"/>
      <c r="MR140" s="838"/>
      <c r="MS140" s="838"/>
      <c r="MT140" s="838"/>
      <c r="MU140" s="838"/>
      <c r="MV140" s="838"/>
      <c r="MW140" s="838"/>
      <c r="MX140" s="838"/>
      <c r="MY140" s="838"/>
      <c r="MZ140" s="838"/>
      <c r="NA140" s="838"/>
      <c r="NB140" s="838"/>
      <c r="NC140" s="838"/>
      <c r="ND140" s="838"/>
      <c r="NE140" s="838"/>
      <c r="NF140" s="838"/>
      <c r="NG140" s="838"/>
      <c r="NH140" s="838"/>
      <c r="NI140" s="838"/>
      <c r="NJ140" s="838"/>
      <c r="NK140" s="838"/>
      <c r="NL140" s="838"/>
      <c r="NM140" s="838"/>
      <c r="NN140" s="838"/>
      <c r="NO140" s="838"/>
      <c r="NP140" s="838"/>
      <c r="NQ140" s="838"/>
      <c r="NR140" s="838"/>
    </row>
    <row r="141" spans="1:382" ht="15" hidden="1" customHeight="1" outlineLevel="1" x14ac:dyDescent="0.25">
      <c r="A141" s="1182">
        <v>41998</v>
      </c>
      <c r="B141" s="1182"/>
      <c r="C141" s="411"/>
      <c r="AR141" s="23"/>
      <c r="AT141" s="23"/>
      <c r="BH141" s="23"/>
      <c r="BU141" s="17"/>
      <c r="BW141" s="17"/>
      <c r="CI141" s="17"/>
      <c r="CK141" s="17"/>
      <c r="CW141" s="17"/>
      <c r="CY141" s="17"/>
      <c r="DK141" s="17"/>
      <c r="DM141" s="17"/>
      <c r="DY141" s="17"/>
      <c r="EA141" s="17"/>
      <c r="EM141" s="17"/>
      <c r="EO141" s="17"/>
      <c r="LG141" s="837"/>
      <c r="LL141" s="838"/>
      <c r="LM141" s="838"/>
      <c r="LN141" s="838"/>
      <c r="LO141" s="838"/>
      <c r="LP141" s="838"/>
      <c r="LQ141" s="838"/>
      <c r="LR141" s="838"/>
      <c r="LS141" s="838"/>
      <c r="LT141" s="838"/>
      <c r="LU141" s="838"/>
      <c r="LV141" s="838"/>
      <c r="LW141" s="838"/>
      <c r="LX141" s="838"/>
      <c r="LY141" s="838"/>
      <c r="LZ141" s="838"/>
      <c r="MA141" s="838"/>
      <c r="MB141" s="838"/>
      <c r="MC141" s="838"/>
      <c r="MD141" s="838"/>
      <c r="ME141" s="838"/>
      <c r="MF141" s="838"/>
      <c r="MG141" s="838"/>
      <c r="MH141" s="838"/>
      <c r="MI141" s="838"/>
      <c r="MJ141" s="838"/>
      <c r="MK141" s="838"/>
      <c r="ML141" s="838"/>
      <c r="MM141" s="838"/>
      <c r="MN141" s="838"/>
      <c r="MO141" s="838"/>
      <c r="MP141" s="838"/>
      <c r="MQ141" s="838"/>
      <c r="MR141" s="838"/>
      <c r="MS141" s="838"/>
      <c r="MT141" s="838"/>
      <c r="MU141" s="838"/>
      <c r="MV141" s="838"/>
      <c r="MW141" s="838"/>
      <c r="MX141" s="838"/>
      <c r="MY141" s="838"/>
      <c r="MZ141" s="838"/>
      <c r="NA141" s="838"/>
      <c r="NB141" s="838"/>
      <c r="NC141" s="838"/>
      <c r="ND141" s="838"/>
      <c r="NE141" s="838"/>
      <c r="NF141" s="838"/>
      <c r="NG141" s="838"/>
      <c r="NH141" s="838"/>
      <c r="NI141" s="838"/>
      <c r="NJ141" s="838"/>
      <c r="NK141" s="838"/>
      <c r="NL141" s="838"/>
      <c r="NM141" s="838"/>
      <c r="NN141" s="838"/>
      <c r="NO141" s="838"/>
      <c r="NP141" s="838"/>
      <c r="NQ141" s="838"/>
      <c r="NR141" s="838"/>
    </row>
    <row r="142" spans="1:382" ht="15" hidden="1" customHeight="1" outlineLevel="1" x14ac:dyDescent="0.25">
      <c r="A142" s="1182">
        <v>41999</v>
      </c>
      <c r="B142" s="1182"/>
      <c r="C142" s="411"/>
      <c r="AR142" s="23"/>
      <c r="AT142" s="23"/>
      <c r="BH142" s="23"/>
      <c r="BU142" s="17"/>
      <c r="BW142" s="17"/>
      <c r="CI142" s="17"/>
      <c r="CK142" s="17"/>
      <c r="CW142" s="17"/>
      <c r="CY142" s="17"/>
      <c r="DK142" s="17"/>
      <c r="DM142" s="17"/>
      <c r="DY142" s="17"/>
      <c r="EA142" s="17"/>
      <c r="EM142" s="17"/>
      <c r="EO142" s="17"/>
      <c r="LG142" s="837"/>
      <c r="LL142" s="838"/>
      <c r="LM142" s="838"/>
      <c r="LN142" s="838"/>
      <c r="LO142" s="838"/>
      <c r="LP142" s="838"/>
      <c r="LQ142" s="838"/>
      <c r="LR142" s="838"/>
      <c r="LS142" s="838"/>
      <c r="LT142" s="838"/>
      <c r="LU142" s="838"/>
      <c r="LV142" s="838"/>
      <c r="LW142" s="838"/>
      <c r="LX142" s="838"/>
      <c r="LY142" s="838"/>
      <c r="LZ142" s="838"/>
      <c r="MA142" s="838"/>
      <c r="MB142" s="838"/>
      <c r="MC142" s="838"/>
      <c r="MD142" s="838"/>
      <c r="ME142" s="838"/>
      <c r="MF142" s="838"/>
      <c r="MG142" s="838"/>
      <c r="MH142" s="838"/>
      <c r="MI142" s="838"/>
      <c r="MJ142" s="838"/>
      <c r="MK142" s="838"/>
      <c r="ML142" s="838"/>
      <c r="MM142" s="838"/>
      <c r="MN142" s="838"/>
      <c r="MO142" s="838"/>
      <c r="MP142" s="838"/>
      <c r="MQ142" s="838"/>
      <c r="MR142" s="838"/>
      <c r="MS142" s="838"/>
      <c r="MT142" s="838"/>
      <c r="MU142" s="838"/>
      <c r="MV142" s="838"/>
      <c r="MW142" s="838"/>
      <c r="MX142" s="838"/>
      <c r="MY142" s="838"/>
      <c r="MZ142" s="838"/>
      <c r="NA142" s="838"/>
      <c r="NB142" s="838"/>
      <c r="NC142" s="838"/>
      <c r="ND142" s="838"/>
      <c r="NE142" s="838"/>
      <c r="NF142" s="838"/>
      <c r="NG142" s="838"/>
      <c r="NH142" s="838"/>
      <c r="NI142" s="838"/>
      <c r="NJ142" s="838"/>
      <c r="NK142" s="838"/>
      <c r="NL142" s="838"/>
      <c r="NM142" s="838"/>
      <c r="NN142" s="838"/>
      <c r="NO142" s="838"/>
      <c r="NP142" s="838"/>
      <c r="NQ142" s="838"/>
      <c r="NR142" s="838"/>
    </row>
    <row r="143" spans="1:382" ht="15" hidden="1" customHeight="1" outlineLevel="1" x14ac:dyDescent="0.25">
      <c r="A143" s="1182">
        <v>42005</v>
      </c>
      <c r="B143" s="1182"/>
      <c r="C143" s="411"/>
      <c r="AR143" s="23"/>
      <c r="AT143" s="23"/>
      <c r="BH143" s="23"/>
      <c r="BU143" s="17"/>
      <c r="BW143" s="17"/>
      <c r="CI143" s="17"/>
      <c r="CK143" s="17"/>
      <c r="CW143" s="17"/>
      <c r="CY143" s="17"/>
      <c r="DK143" s="17"/>
      <c r="DM143" s="17"/>
      <c r="DY143" s="17"/>
      <c r="EA143" s="17"/>
      <c r="EM143" s="17"/>
      <c r="EO143" s="17"/>
      <c r="LG143" s="837"/>
      <c r="LL143" s="838"/>
      <c r="LM143" s="838"/>
      <c r="LN143" s="838"/>
      <c r="LO143" s="838"/>
      <c r="LP143" s="838"/>
      <c r="LQ143" s="838"/>
      <c r="LR143" s="838"/>
      <c r="LS143" s="838"/>
      <c r="LT143" s="838"/>
      <c r="LU143" s="838"/>
      <c r="LV143" s="838"/>
      <c r="LW143" s="838"/>
      <c r="LX143" s="838"/>
      <c r="LY143" s="838"/>
      <c r="LZ143" s="838"/>
      <c r="MA143" s="838"/>
      <c r="MB143" s="838"/>
      <c r="MC143" s="838"/>
      <c r="MD143" s="838"/>
      <c r="ME143" s="838"/>
      <c r="MF143" s="838"/>
      <c r="MG143" s="838"/>
      <c r="MH143" s="838"/>
      <c r="MI143" s="838"/>
      <c r="MJ143" s="838"/>
      <c r="MK143" s="838"/>
      <c r="ML143" s="838"/>
      <c r="MM143" s="838"/>
      <c r="MN143" s="838"/>
      <c r="MO143" s="838"/>
      <c r="MP143" s="838"/>
      <c r="MQ143" s="838"/>
      <c r="MR143" s="838"/>
      <c r="MS143" s="838"/>
      <c r="MT143" s="838"/>
      <c r="MU143" s="838"/>
      <c r="MV143" s="838"/>
      <c r="MW143" s="838"/>
      <c r="MX143" s="838"/>
      <c r="MY143" s="838"/>
      <c r="MZ143" s="838"/>
      <c r="NA143" s="838"/>
      <c r="NB143" s="838"/>
      <c r="NC143" s="838"/>
      <c r="ND143" s="838"/>
      <c r="NE143" s="838"/>
      <c r="NF143" s="838"/>
      <c r="NG143" s="838"/>
      <c r="NH143" s="838"/>
      <c r="NI143" s="838"/>
      <c r="NJ143" s="838"/>
      <c r="NK143" s="838"/>
      <c r="NL143" s="838"/>
      <c r="NM143" s="838"/>
      <c r="NN143" s="838"/>
      <c r="NO143" s="838"/>
      <c r="NP143" s="838"/>
      <c r="NQ143" s="838"/>
      <c r="NR143" s="838"/>
    </row>
    <row r="144" spans="1:382" ht="15" hidden="1" customHeight="1" outlineLevel="1" x14ac:dyDescent="0.25">
      <c r="A144" s="1182">
        <v>42023</v>
      </c>
      <c r="B144" s="1182"/>
      <c r="C144" s="411"/>
      <c r="AR144" s="23"/>
      <c r="AT144" s="23"/>
      <c r="BH144" s="23"/>
      <c r="BU144" s="17"/>
      <c r="BW144" s="17"/>
      <c r="CI144" s="17"/>
      <c r="CK144" s="17"/>
      <c r="CW144" s="17"/>
      <c r="CY144" s="17"/>
      <c r="DK144" s="17"/>
      <c r="DM144" s="17"/>
      <c r="DY144" s="17"/>
      <c r="EA144" s="17"/>
      <c r="EM144" s="17"/>
      <c r="EO144" s="17"/>
      <c r="LG144" s="837"/>
      <c r="LL144" s="838"/>
      <c r="LM144" s="838"/>
      <c r="LN144" s="838"/>
      <c r="LO144" s="838"/>
      <c r="LP144" s="838"/>
      <c r="LQ144" s="838"/>
      <c r="LR144" s="838"/>
      <c r="LS144" s="838"/>
      <c r="LT144" s="838"/>
      <c r="LU144" s="838"/>
      <c r="LV144" s="838"/>
      <c r="LW144" s="838"/>
      <c r="LX144" s="838"/>
      <c r="LY144" s="838"/>
      <c r="LZ144" s="838"/>
      <c r="MA144" s="838"/>
      <c r="MB144" s="838"/>
      <c r="MC144" s="838"/>
      <c r="MD144" s="838"/>
      <c r="ME144" s="838"/>
      <c r="MF144" s="838"/>
      <c r="MG144" s="838"/>
      <c r="MH144" s="838"/>
      <c r="MI144" s="838"/>
      <c r="MJ144" s="838"/>
      <c r="MK144" s="838"/>
      <c r="ML144" s="838"/>
      <c r="MM144" s="838"/>
      <c r="MN144" s="838"/>
      <c r="MO144" s="838"/>
      <c r="MP144" s="838"/>
      <c r="MQ144" s="838"/>
      <c r="MR144" s="838"/>
      <c r="MS144" s="838"/>
      <c r="MT144" s="838"/>
      <c r="MU144" s="838"/>
      <c r="MV144" s="838"/>
      <c r="MW144" s="838"/>
      <c r="MX144" s="838"/>
      <c r="MY144" s="838"/>
      <c r="MZ144" s="838"/>
      <c r="NA144" s="838"/>
      <c r="NB144" s="838"/>
      <c r="NC144" s="838"/>
      <c r="ND144" s="838"/>
      <c r="NE144" s="838"/>
      <c r="NF144" s="838"/>
      <c r="NG144" s="838"/>
      <c r="NH144" s="838"/>
      <c r="NI144" s="838"/>
      <c r="NJ144" s="838"/>
      <c r="NK144" s="838"/>
      <c r="NL144" s="838"/>
      <c r="NM144" s="838"/>
      <c r="NN144" s="838"/>
      <c r="NO144" s="838"/>
      <c r="NP144" s="838"/>
      <c r="NQ144" s="838"/>
      <c r="NR144" s="838"/>
    </row>
    <row r="145" spans="1:382" ht="15" hidden="1" customHeight="1" outlineLevel="1" x14ac:dyDescent="0.25">
      <c r="A145" s="1182">
        <v>42097</v>
      </c>
      <c r="B145" s="1182"/>
      <c r="C145" s="411"/>
      <c r="AR145" s="23"/>
      <c r="AT145" s="23"/>
      <c r="BH145" s="23"/>
      <c r="BU145" s="17"/>
      <c r="BW145" s="17"/>
      <c r="CI145" s="17"/>
      <c r="CK145" s="17"/>
      <c r="CW145" s="17"/>
      <c r="CY145" s="17"/>
      <c r="DK145" s="17"/>
      <c r="DM145" s="17"/>
      <c r="DY145" s="17"/>
      <c r="EA145" s="17"/>
      <c r="EM145" s="17"/>
      <c r="EO145" s="17"/>
      <c r="LG145" s="837"/>
      <c r="LL145" s="838"/>
      <c r="LM145" s="838"/>
      <c r="LN145" s="838"/>
      <c r="LO145" s="838"/>
      <c r="LP145" s="838"/>
      <c r="LQ145" s="838"/>
      <c r="LR145" s="838"/>
      <c r="LS145" s="838"/>
      <c r="LT145" s="838"/>
      <c r="LU145" s="838"/>
      <c r="LV145" s="838"/>
      <c r="LW145" s="838"/>
      <c r="LX145" s="838"/>
      <c r="LY145" s="838"/>
      <c r="LZ145" s="838"/>
      <c r="MA145" s="838"/>
      <c r="MB145" s="838"/>
      <c r="MC145" s="838"/>
      <c r="MD145" s="838"/>
      <c r="ME145" s="838"/>
      <c r="MF145" s="838"/>
      <c r="MG145" s="838"/>
      <c r="MH145" s="838"/>
      <c r="MI145" s="838"/>
      <c r="MJ145" s="838"/>
      <c r="MK145" s="838"/>
      <c r="ML145" s="838"/>
      <c r="MM145" s="838"/>
      <c r="MN145" s="838"/>
      <c r="MO145" s="838"/>
      <c r="MP145" s="838"/>
      <c r="MQ145" s="838"/>
      <c r="MR145" s="838"/>
      <c r="MS145" s="838"/>
      <c r="MT145" s="838"/>
      <c r="MU145" s="838"/>
      <c r="MV145" s="838"/>
      <c r="MW145" s="838"/>
      <c r="MX145" s="838"/>
      <c r="MY145" s="838"/>
      <c r="MZ145" s="838"/>
      <c r="NA145" s="838"/>
      <c r="NB145" s="838"/>
      <c r="NC145" s="838"/>
      <c r="ND145" s="838"/>
      <c r="NE145" s="838"/>
      <c r="NF145" s="838"/>
      <c r="NG145" s="838"/>
      <c r="NH145" s="838"/>
      <c r="NI145" s="838"/>
      <c r="NJ145" s="838"/>
      <c r="NK145" s="838"/>
      <c r="NL145" s="838"/>
      <c r="NM145" s="838"/>
      <c r="NN145" s="838"/>
      <c r="NO145" s="838"/>
      <c r="NP145" s="838"/>
      <c r="NQ145" s="838"/>
      <c r="NR145" s="838"/>
    </row>
    <row r="146" spans="1:382" ht="15" hidden="1" customHeight="1" outlineLevel="1" x14ac:dyDescent="0.25">
      <c r="A146" s="1182">
        <v>42149</v>
      </c>
      <c r="B146" s="1182"/>
      <c r="C146" s="411"/>
      <c r="AR146" s="23"/>
      <c r="AT146" s="23"/>
      <c r="BH146" s="23"/>
      <c r="BU146" s="17"/>
      <c r="BW146" s="17"/>
      <c r="CI146" s="17"/>
      <c r="CK146" s="17"/>
      <c r="CW146" s="17"/>
      <c r="CY146" s="17"/>
      <c r="DK146" s="17"/>
      <c r="DM146" s="17"/>
      <c r="DY146" s="17"/>
      <c r="EA146" s="17"/>
      <c r="EM146" s="17"/>
      <c r="EO146" s="17"/>
      <c r="LG146" s="837"/>
      <c r="LL146" s="838"/>
      <c r="LM146" s="838"/>
      <c r="LN146" s="838"/>
      <c r="LO146" s="838"/>
      <c r="LP146" s="838"/>
      <c r="LQ146" s="838"/>
      <c r="LR146" s="838"/>
      <c r="LS146" s="838"/>
      <c r="LT146" s="838"/>
      <c r="LU146" s="838"/>
      <c r="LV146" s="838"/>
      <c r="LW146" s="838"/>
      <c r="LX146" s="838"/>
      <c r="LY146" s="838"/>
      <c r="LZ146" s="838"/>
      <c r="MA146" s="838"/>
      <c r="MB146" s="838"/>
      <c r="MC146" s="838"/>
      <c r="MD146" s="838"/>
      <c r="ME146" s="838"/>
      <c r="MF146" s="838"/>
      <c r="MG146" s="838"/>
      <c r="MH146" s="838"/>
      <c r="MI146" s="838"/>
      <c r="MJ146" s="838"/>
      <c r="MK146" s="838"/>
      <c r="ML146" s="838"/>
      <c r="MM146" s="838"/>
      <c r="MN146" s="838"/>
      <c r="MO146" s="838"/>
      <c r="MP146" s="838"/>
      <c r="MQ146" s="838"/>
      <c r="MR146" s="838"/>
      <c r="MS146" s="838"/>
      <c r="MT146" s="838"/>
      <c r="MU146" s="838"/>
      <c r="MV146" s="838"/>
      <c r="MW146" s="838"/>
      <c r="MX146" s="838"/>
      <c r="MY146" s="838"/>
      <c r="MZ146" s="838"/>
      <c r="NA146" s="838"/>
      <c r="NB146" s="838"/>
      <c r="NC146" s="838"/>
      <c r="ND146" s="838"/>
      <c r="NE146" s="838"/>
      <c r="NF146" s="838"/>
      <c r="NG146" s="838"/>
      <c r="NH146" s="838"/>
      <c r="NI146" s="838"/>
      <c r="NJ146" s="838"/>
      <c r="NK146" s="838"/>
      <c r="NL146" s="838"/>
      <c r="NM146" s="838"/>
      <c r="NN146" s="838"/>
      <c r="NO146" s="838"/>
      <c r="NP146" s="838"/>
      <c r="NQ146" s="838"/>
      <c r="NR146" s="838"/>
    </row>
    <row r="147" spans="1:382" ht="15" hidden="1" customHeight="1" outlineLevel="1" x14ac:dyDescent="0.25">
      <c r="A147" s="1182">
        <v>42188</v>
      </c>
      <c r="B147" s="1182"/>
      <c r="C147" s="411"/>
      <c r="AR147" s="23"/>
      <c r="AT147" s="23"/>
      <c r="BH147" s="23"/>
      <c r="BU147" s="17"/>
      <c r="BW147" s="17"/>
      <c r="CI147" s="17"/>
      <c r="CK147" s="17"/>
      <c r="CW147" s="17"/>
      <c r="CY147" s="17"/>
      <c r="DK147" s="17"/>
      <c r="DM147" s="17"/>
      <c r="DY147" s="17"/>
      <c r="EA147" s="17"/>
      <c r="EM147" s="17"/>
      <c r="EO147" s="17"/>
      <c r="LG147" s="837"/>
      <c r="LL147" s="838"/>
      <c r="LM147" s="838"/>
      <c r="LN147" s="838"/>
      <c r="LO147" s="838"/>
      <c r="LP147" s="838"/>
      <c r="LQ147" s="838"/>
      <c r="LR147" s="838"/>
      <c r="LS147" s="838"/>
      <c r="LT147" s="838"/>
      <c r="LU147" s="838"/>
      <c r="LV147" s="838"/>
      <c r="LW147" s="838"/>
      <c r="LX147" s="838"/>
      <c r="LY147" s="838"/>
      <c r="LZ147" s="838"/>
      <c r="MA147" s="838"/>
      <c r="MB147" s="838"/>
      <c r="MC147" s="838"/>
      <c r="MD147" s="838"/>
      <c r="ME147" s="838"/>
      <c r="MF147" s="838"/>
      <c r="MG147" s="838"/>
      <c r="MH147" s="838"/>
      <c r="MI147" s="838"/>
      <c r="MJ147" s="838"/>
      <c r="MK147" s="838"/>
      <c r="ML147" s="838"/>
      <c r="MM147" s="838"/>
      <c r="MN147" s="838"/>
      <c r="MO147" s="838"/>
      <c r="MP147" s="838"/>
      <c r="MQ147" s="838"/>
      <c r="MR147" s="838"/>
      <c r="MS147" s="838"/>
      <c r="MT147" s="838"/>
      <c r="MU147" s="838"/>
      <c r="MV147" s="838"/>
      <c r="MW147" s="838"/>
      <c r="MX147" s="838"/>
      <c r="MY147" s="838"/>
      <c r="MZ147" s="838"/>
      <c r="NA147" s="838"/>
      <c r="NB147" s="838"/>
      <c r="NC147" s="838"/>
      <c r="ND147" s="838"/>
      <c r="NE147" s="838"/>
      <c r="NF147" s="838"/>
      <c r="NG147" s="838"/>
      <c r="NH147" s="838"/>
      <c r="NI147" s="838"/>
      <c r="NJ147" s="838"/>
      <c r="NK147" s="838"/>
      <c r="NL147" s="838"/>
      <c r="NM147" s="838"/>
      <c r="NN147" s="838"/>
      <c r="NO147" s="838"/>
      <c r="NP147" s="838"/>
      <c r="NQ147" s="838"/>
      <c r="NR147" s="838"/>
    </row>
    <row r="148" spans="1:382" ht="15" hidden="1" customHeight="1" outlineLevel="1" x14ac:dyDescent="0.25">
      <c r="A148" s="1182">
        <v>42254</v>
      </c>
      <c r="B148" s="1182"/>
      <c r="C148" s="411"/>
      <c r="AR148" s="23"/>
      <c r="AT148" s="23"/>
      <c r="BH148" s="23"/>
      <c r="BU148" s="17"/>
      <c r="BW148" s="17"/>
      <c r="CI148" s="17"/>
      <c r="CK148" s="17"/>
      <c r="CW148" s="17"/>
      <c r="CY148" s="17"/>
      <c r="DK148" s="17"/>
      <c r="DM148" s="17"/>
      <c r="DY148" s="17"/>
      <c r="EA148" s="17"/>
      <c r="EM148" s="17"/>
      <c r="EO148" s="17"/>
      <c r="LG148" s="837"/>
      <c r="LL148" s="838"/>
      <c r="LM148" s="838"/>
      <c r="LN148" s="838"/>
      <c r="LO148" s="838"/>
      <c r="LP148" s="838"/>
      <c r="LQ148" s="838"/>
      <c r="LR148" s="838"/>
      <c r="LS148" s="838"/>
      <c r="LT148" s="838"/>
      <c r="LU148" s="838"/>
      <c r="LV148" s="838"/>
      <c r="LW148" s="838"/>
      <c r="LX148" s="838"/>
      <c r="LY148" s="838"/>
      <c r="LZ148" s="838"/>
      <c r="MA148" s="838"/>
      <c r="MB148" s="838"/>
      <c r="MC148" s="838"/>
      <c r="MD148" s="838"/>
      <c r="ME148" s="838"/>
      <c r="MF148" s="838"/>
      <c r="MG148" s="838"/>
      <c r="MH148" s="838"/>
      <c r="MI148" s="838"/>
      <c r="MJ148" s="838"/>
      <c r="MK148" s="838"/>
      <c r="ML148" s="838"/>
      <c r="MM148" s="838"/>
      <c r="MN148" s="838"/>
      <c r="MO148" s="838"/>
      <c r="MP148" s="838"/>
      <c r="MQ148" s="838"/>
      <c r="MR148" s="838"/>
      <c r="MS148" s="838"/>
      <c r="MT148" s="838"/>
      <c r="MU148" s="838"/>
      <c r="MV148" s="838"/>
      <c r="MW148" s="838"/>
      <c r="MX148" s="838"/>
      <c r="MY148" s="838"/>
      <c r="MZ148" s="838"/>
      <c r="NA148" s="838"/>
      <c r="NB148" s="838"/>
      <c r="NC148" s="838"/>
      <c r="ND148" s="838"/>
      <c r="NE148" s="838"/>
      <c r="NF148" s="838"/>
      <c r="NG148" s="838"/>
      <c r="NH148" s="838"/>
      <c r="NI148" s="838"/>
      <c r="NJ148" s="838"/>
      <c r="NK148" s="838"/>
      <c r="NL148" s="838"/>
      <c r="NM148" s="838"/>
      <c r="NN148" s="838"/>
      <c r="NO148" s="838"/>
      <c r="NP148" s="838"/>
      <c r="NQ148" s="838"/>
      <c r="NR148" s="838"/>
    </row>
    <row r="149" spans="1:382" ht="15" hidden="1" customHeight="1" outlineLevel="1" x14ac:dyDescent="0.25">
      <c r="A149" s="1182">
        <v>42319</v>
      </c>
      <c r="B149" s="1182"/>
      <c r="C149" s="411"/>
      <c r="AR149" s="23"/>
      <c r="AT149" s="23"/>
      <c r="BH149" s="23"/>
      <c r="BU149" s="17"/>
      <c r="BW149" s="17"/>
      <c r="CI149" s="17"/>
      <c r="CK149" s="17"/>
      <c r="CW149" s="17"/>
      <c r="CY149" s="17"/>
      <c r="DK149" s="17"/>
      <c r="DM149" s="17"/>
      <c r="DY149" s="17"/>
      <c r="EA149" s="17"/>
      <c r="EM149" s="17"/>
      <c r="EO149" s="17"/>
      <c r="LG149" s="837"/>
      <c r="LL149" s="838"/>
      <c r="LM149" s="838"/>
      <c r="LN149" s="838"/>
      <c r="LO149" s="838"/>
      <c r="LP149" s="838"/>
      <c r="LQ149" s="838"/>
      <c r="LR149" s="838"/>
      <c r="LS149" s="838"/>
      <c r="LT149" s="838"/>
      <c r="LU149" s="838"/>
      <c r="LV149" s="838"/>
      <c r="LW149" s="838"/>
      <c r="LX149" s="838"/>
      <c r="LY149" s="838"/>
      <c r="LZ149" s="838"/>
      <c r="MA149" s="838"/>
      <c r="MB149" s="838"/>
      <c r="MC149" s="838"/>
      <c r="MD149" s="838"/>
      <c r="ME149" s="838"/>
      <c r="MF149" s="838"/>
      <c r="MG149" s="838"/>
      <c r="MH149" s="838"/>
      <c r="MI149" s="838"/>
      <c r="MJ149" s="838"/>
      <c r="MK149" s="838"/>
      <c r="ML149" s="838"/>
      <c r="MM149" s="838"/>
      <c r="MN149" s="838"/>
      <c r="MO149" s="838"/>
      <c r="MP149" s="838"/>
      <c r="MQ149" s="838"/>
      <c r="MR149" s="838"/>
      <c r="MS149" s="838"/>
      <c r="MT149" s="838"/>
      <c r="MU149" s="838"/>
      <c r="MV149" s="838"/>
      <c r="MW149" s="838"/>
      <c r="MX149" s="838"/>
      <c r="MY149" s="838"/>
      <c r="MZ149" s="838"/>
      <c r="NA149" s="838"/>
      <c r="NB149" s="838"/>
      <c r="NC149" s="838"/>
      <c r="ND149" s="838"/>
      <c r="NE149" s="838"/>
      <c r="NF149" s="838"/>
      <c r="NG149" s="838"/>
      <c r="NH149" s="838"/>
      <c r="NI149" s="838"/>
      <c r="NJ149" s="838"/>
      <c r="NK149" s="838"/>
      <c r="NL149" s="838"/>
      <c r="NM149" s="838"/>
      <c r="NN149" s="838"/>
      <c r="NO149" s="838"/>
      <c r="NP149" s="838"/>
      <c r="NQ149" s="838"/>
      <c r="NR149" s="838"/>
    </row>
    <row r="150" spans="1:382" ht="15" hidden="1" customHeight="1" outlineLevel="1" x14ac:dyDescent="0.25">
      <c r="A150" s="1182">
        <v>42334</v>
      </c>
      <c r="B150" s="1182"/>
      <c r="C150" s="411"/>
      <c r="AR150" s="23"/>
      <c r="AT150" s="23"/>
      <c r="BH150" s="23"/>
      <c r="BU150" s="17"/>
      <c r="BW150" s="17"/>
      <c r="CI150" s="17"/>
      <c r="CK150" s="17"/>
      <c r="CW150" s="17"/>
      <c r="CY150" s="17"/>
      <c r="DK150" s="17"/>
      <c r="DM150" s="17"/>
      <c r="DY150" s="17"/>
      <c r="EA150" s="17"/>
      <c r="EM150" s="17"/>
      <c r="EO150" s="17"/>
      <c r="LG150" s="837"/>
      <c r="LL150" s="838"/>
      <c r="LM150" s="838"/>
      <c r="LN150" s="838"/>
      <c r="LO150" s="838"/>
      <c r="LP150" s="838"/>
      <c r="LQ150" s="838"/>
      <c r="LR150" s="838"/>
      <c r="LS150" s="838"/>
      <c r="LT150" s="838"/>
      <c r="LU150" s="838"/>
      <c r="LV150" s="838"/>
      <c r="LW150" s="838"/>
      <c r="LX150" s="838"/>
      <c r="LY150" s="838"/>
      <c r="LZ150" s="838"/>
      <c r="MA150" s="838"/>
      <c r="MB150" s="838"/>
      <c r="MC150" s="838"/>
      <c r="MD150" s="838"/>
      <c r="ME150" s="838"/>
      <c r="MF150" s="838"/>
      <c r="MG150" s="838"/>
      <c r="MH150" s="838"/>
      <c r="MI150" s="838"/>
      <c r="MJ150" s="838"/>
      <c r="MK150" s="838"/>
      <c r="ML150" s="838"/>
      <c r="MM150" s="838"/>
      <c r="MN150" s="838"/>
      <c r="MO150" s="838"/>
      <c r="MP150" s="838"/>
      <c r="MQ150" s="838"/>
      <c r="MR150" s="838"/>
      <c r="MS150" s="838"/>
      <c r="MT150" s="838"/>
      <c r="MU150" s="838"/>
      <c r="MV150" s="838"/>
      <c r="MW150" s="838"/>
      <c r="MX150" s="838"/>
      <c r="MY150" s="838"/>
      <c r="MZ150" s="838"/>
      <c r="NA150" s="838"/>
      <c r="NB150" s="838"/>
      <c r="NC150" s="838"/>
      <c r="ND150" s="838"/>
      <c r="NE150" s="838"/>
      <c r="NF150" s="838"/>
      <c r="NG150" s="838"/>
      <c r="NH150" s="838"/>
      <c r="NI150" s="838"/>
      <c r="NJ150" s="838"/>
      <c r="NK150" s="838"/>
      <c r="NL150" s="838"/>
      <c r="NM150" s="838"/>
      <c r="NN150" s="838"/>
      <c r="NO150" s="838"/>
      <c r="NP150" s="838"/>
      <c r="NQ150" s="838"/>
      <c r="NR150" s="838"/>
    </row>
    <row r="151" spans="1:382" ht="15" hidden="1" customHeight="1" outlineLevel="1" x14ac:dyDescent="0.25">
      <c r="A151" s="1182">
        <v>42335</v>
      </c>
      <c r="B151" s="1182"/>
      <c r="C151" s="411"/>
      <c r="AR151" s="23"/>
      <c r="AT151" s="23"/>
      <c r="BH151" s="23"/>
      <c r="BU151" s="17"/>
      <c r="BW151" s="17"/>
      <c r="CI151" s="17"/>
      <c r="CK151" s="17"/>
      <c r="CW151" s="17"/>
      <c r="CY151" s="17"/>
      <c r="DK151" s="17"/>
      <c r="DM151" s="17"/>
      <c r="DY151" s="17"/>
      <c r="EA151" s="17"/>
      <c r="EM151" s="17"/>
      <c r="EO151" s="17"/>
      <c r="LG151" s="837"/>
      <c r="LL151" s="838"/>
      <c r="LM151" s="838"/>
      <c r="LN151" s="838"/>
      <c r="LO151" s="838"/>
      <c r="LP151" s="838"/>
      <c r="LQ151" s="838"/>
      <c r="LR151" s="838"/>
      <c r="LS151" s="838"/>
      <c r="LT151" s="838"/>
      <c r="LU151" s="838"/>
      <c r="LV151" s="838"/>
      <c r="LW151" s="838"/>
      <c r="LX151" s="838"/>
      <c r="LY151" s="838"/>
      <c r="LZ151" s="838"/>
      <c r="MA151" s="838"/>
      <c r="MB151" s="838"/>
      <c r="MC151" s="838"/>
      <c r="MD151" s="838"/>
      <c r="ME151" s="838"/>
      <c r="MF151" s="838"/>
      <c r="MG151" s="838"/>
      <c r="MH151" s="838"/>
      <c r="MI151" s="838"/>
      <c r="MJ151" s="838"/>
      <c r="MK151" s="838"/>
      <c r="ML151" s="838"/>
      <c r="MM151" s="838"/>
      <c r="MN151" s="838"/>
      <c r="MO151" s="838"/>
      <c r="MP151" s="838"/>
      <c r="MQ151" s="838"/>
      <c r="MR151" s="838"/>
      <c r="MS151" s="838"/>
      <c r="MT151" s="838"/>
      <c r="MU151" s="838"/>
      <c r="MV151" s="838"/>
      <c r="MW151" s="838"/>
      <c r="MX151" s="838"/>
      <c r="MY151" s="838"/>
      <c r="MZ151" s="838"/>
      <c r="NA151" s="838"/>
      <c r="NB151" s="838"/>
      <c r="NC151" s="838"/>
      <c r="ND151" s="838"/>
      <c r="NE151" s="838"/>
      <c r="NF151" s="838"/>
      <c r="NG151" s="838"/>
      <c r="NH151" s="838"/>
      <c r="NI151" s="838"/>
      <c r="NJ151" s="838"/>
      <c r="NK151" s="838"/>
      <c r="NL151" s="838"/>
      <c r="NM151" s="838"/>
      <c r="NN151" s="838"/>
      <c r="NO151" s="838"/>
      <c r="NP151" s="838"/>
      <c r="NQ151" s="838"/>
      <c r="NR151" s="838"/>
    </row>
    <row r="152" spans="1:382" ht="15" hidden="1" customHeight="1" outlineLevel="1" x14ac:dyDescent="0.25">
      <c r="A152" s="1182">
        <v>42361</v>
      </c>
      <c r="B152" s="1182"/>
      <c r="C152" s="411"/>
      <c r="AR152" s="23"/>
      <c r="AT152" s="23"/>
      <c r="BH152" s="23"/>
      <c r="BU152" s="17"/>
      <c r="BW152" s="17"/>
      <c r="CI152" s="17"/>
      <c r="CK152" s="17"/>
      <c r="CW152" s="17"/>
      <c r="CY152" s="17"/>
      <c r="DK152" s="17"/>
      <c r="DM152" s="17"/>
      <c r="DY152" s="17"/>
      <c r="EA152" s="17"/>
      <c r="EM152" s="17"/>
      <c r="EO152" s="17"/>
      <c r="LG152" s="837"/>
      <c r="LL152" s="838"/>
      <c r="LM152" s="838"/>
      <c r="LN152" s="838"/>
      <c r="LO152" s="838"/>
      <c r="LP152" s="838"/>
      <c r="LQ152" s="838"/>
      <c r="LR152" s="838"/>
      <c r="LS152" s="838"/>
      <c r="LT152" s="838"/>
      <c r="LU152" s="838"/>
      <c r="LV152" s="838"/>
      <c r="LW152" s="838"/>
      <c r="LX152" s="838"/>
      <c r="LY152" s="838"/>
      <c r="LZ152" s="838"/>
      <c r="MA152" s="838"/>
      <c r="MB152" s="838"/>
      <c r="MC152" s="838"/>
      <c r="MD152" s="838"/>
      <c r="ME152" s="838"/>
      <c r="MF152" s="838"/>
      <c r="MG152" s="838"/>
      <c r="MH152" s="838"/>
      <c r="MI152" s="838"/>
      <c r="MJ152" s="838"/>
      <c r="MK152" s="838"/>
      <c r="ML152" s="838"/>
      <c r="MM152" s="838"/>
      <c r="MN152" s="838"/>
      <c r="MO152" s="838"/>
      <c r="MP152" s="838"/>
      <c r="MQ152" s="838"/>
      <c r="MR152" s="838"/>
      <c r="MS152" s="838"/>
      <c r="MT152" s="838"/>
      <c r="MU152" s="838"/>
      <c r="MV152" s="838"/>
      <c r="MW152" s="838"/>
      <c r="MX152" s="838"/>
      <c r="MY152" s="838"/>
      <c r="MZ152" s="838"/>
      <c r="NA152" s="838"/>
      <c r="NB152" s="838"/>
      <c r="NC152" s="838"/>
      <c r="ND152" s="838"/>
      <c r="NE152" s="838"/>
      <c r="NF152" s="838"/>
      <c r="NG152" s="838"/>
      <c r="NH152" s="838"/>
      <c r="NI152" s="838"/>
      <c r="NJ152" s="838"/>
      <c r="NK152" s="838"/>
      <c r="NL152" s="838"/>
      <c r="NM152" s="838"/>
      <c r="NN152" s="838"/>
      <c r="NO152" s="838"/>
      <c r="NP152" s="838"/>
      <c r="NQ152" s="838"/>
      <c r="NR152" s="838"/>
    </row>
    <row r="153" spans="1:382" ht="15" hidden="1" customHeight="1" outlineLevel="1" x14ac:dyDescent="0.25">
      <c r="A153" s="1182">
        <v>42362</v>
      </c>
      <c r="B153" s="1182"/>
      <c r="C153" s="411"/>
      <c r="AR153" s="23"/>
      <c r="AT153" s="23"/>
      <c r="BH153" s="23"/>
      <c r="BU153" s="17"/>
      <c r="BW153" s="17"/>
      <c r="CI153" s="17"/>
      <c r="CK153" s="17"/>
      <c r="CW153" s="17"/>
      <c r="CY153" s="17"/>
      <c r="DK153" s="17"/>
      <c r="DM153" s="17"/>
      <c r="DY153" s="17"/>
      <c r="EA153" s="17"/>
      <c r="EM153" s="17"/>
      <c r="EO153" s="17"/>
      <c r="LG153" s="837"/>
      <c r="LL153" s="838"/>
      <c r="LM153" s="838"/>
      <c r="LN153" s="838"/>
      <c r="LO153" s="838"/>
      <c r="LP153" s="838"/>
      <c r="LQ153" s="838"/>
      <c r="LR153" s="838"/>
      <c r="LS153" s="838"/>
      <c r="LT153" s="838"/>
      <c r="LU153" s="838"/>
      <c r="LV153" s="838"/>
      <c r="LW153" s="838"/>
      <c r="LX153" s="838"/>
      <c r="LY153" s="838"/>
      <c r="LZ153" s="838"/>
      <c r="MA153" s="838"/>
      <c r="MB153" s="838"/>
      <c r="MC153" s="838"/>
      <c r="MD153" s="838"/>
      <c r="ME153" s="838"/>
      <c r="MF153" s="838"/>
      <c r="MG153" s="838"/>
      <c r="MH153" s="838"/>
      <c r="MI153" s="838"/>
      <c r="MJ153" s="838"/>
      <c r="MK153" s="838"/>
      <c r="ML153" s="838"/>
      <c r="MM153" s="838"/>
      <c r="MN153" s="838"/>
      <c r="MO153" s="838"/>
      <c r="MP153" s="838"/>
      <c r="MQ153" s="838"/>
      <c r="MR153" s="838"/>
      <c r="MS153" s="838"/>
      <c r="MT153" s="838"/>
      <c r="MU153" s="838"/>
      <c r="MV153" s="838"/>
      <c r="MW153" s="838"/>
      <c r="MX153" s="838"/>
      <c r="MY153" s="838"/>
      <c r="MZ153" s="838"/>
      <c r="NA153" s="838"/>
      <c r="NB153" s="838"/>
      <c r="NC153" s="838"/>
      <c r="ND153" s="838"/>
      <c r="NE153" s="838"/>
      <c r="NF153" s="838"/>
      <c r="NG153" s="838"/>
      <c r="NH153" s="838"/>
      <c r="NI153" s="838"/>
      <c r="NJ153" s="838"/>
      <c r="NK153" s="838"/>
      <c r="NL153" s="838"/>
      <c r="NM153" s="838"/>
      <c r="NN153" s="838"/>
      <c r="NO153" s="838"/>
      <c r="NP153" s="838"/>
      <c r="NQ153" s="838"/>
      <c r="NR153" s="838"/>
    </row>
    <row r="154" spans="1:382" ht="15" hidden="1" customHeight="1" outlineLevel="1" x14ac:dyDescent="0.25">
      <c r="A154" s="1182">
        <v>42363</v>
      </c>
      <c r="B154" s="1182"/>
      <c r="C154" s="411"/>
      <c r="AR154" s="23"/>
      <c r="AT154" s="23"/>
      <c r="BH154" s="23"/>
      <c r="BU154" s="17"/>
      <c r="BW154" s="17"/>
      <c r="CI154" s="17"/>
      <c r="CK154" s="17"/>
      <c r="CW154" s="17"/>
      <c r="CY154" s="17"/>
      <c r="DK154" s="17"/>
      <c r="DM154" s="17"/>
      <c r="DY154" s="17"/>
      <c r="EA154" s="17"/>
      <c r="EM154" s="17"/>
      <c r="EO154" s="17"/>
      <c r="LG154" s="837"/>
      <c r="LL154" s="838"/>
      <c r="LM154" s="838"/>
      <c r="LN154" s="838"/>
      <c r="LO154" s="838"/>
      <c r="LP154" s="838"/>
      <c r="LQ154" s="838"/>
      <c r="LR154" s="838"/>
      <c r="LS154" s="838"/>
      <c r="LT154" s="838"/>
      <c r="LU154" s="838"/>
      <c r="LV154" s="838"/>
      <c r="LW154" s="838"/>
      <c r="LX154" s="838"/>
      <c r="LY154" s="838"/>
      <c r="LZ154" s="838"/>
      <c r="MA154" s="838"/>
      <c r="MB154" s="838"/>
      <c r="MC154" s="838"/>
      <c r="MD154" s="838"/>
      <c r="ME154" s="838"/>
      <c r="MF154" s="838"/>
      <c r="MG154" s="838"/>
      <c r="MH154" s="838"/>
      <c r="MI154" s="838"/>
      <c r="MJ154" s="838"/>
      <c r="MK154" s="838"/>
      <c r="ML154" s="838"/>
      <c r="MM154" s="838"/>
      <c r="MN154" s="838"/>
      <c r="MO154" s="838"/>
      <c r="MP154" s="838"/>
      <c r="MQ154" s="838"/>
      <c r="MR154" s="838"/>
      <c r="MS154" s="838"/>
      <c r="MT154" s="838"/>
      <c r="MU154" s="838"/>
      <c r="MV154" s="838"/>
      <c r="MW154" s="838"/>
      <c r="MX154" s="838"/>
      <c r="MY154" s="838"/>
      <c r="MZ154" s="838"/>
      <c r="NA154" s="838"/>
      <c r="NB154" s="838"/>
      <c r="NC154" s="838"/>
      <c r="ND154" s="838"/>
      <c r="NE154" s="838"/>
      <c r="NF154" s="838"/>
      <c r="NG154" s="838"/>
      <c r="NH154" s="838"/>
      <c r="NI154" s="838"/>
      <c r="NJ154" s="838"/>
      <c r="NK154" s="838"/>
      <c r="NL154" s="838"/>
      <c r="NM154" s="838"/>
      <c r="NN154" s="838"/>
      <c r="NO154" s="838"/>
      <c r="NP154" s="838"/>
      <c r="NQ154" s="838"/>
      <c r="NR154" s="838"/>
    </row>
    <row r="155" spans="1:382" ht="15" hidden="1" customHeight="1" outlineLevel="1" x14ac:dyDescent="0.25">
      <c r="A155" s="1182">
        <v>42370</v>
      </c>
      <c r="B155" s="1182"/>
      <c r="C155" s="411"/>
      <c r="AR155" s="23"/>
      <c r="AT155" s="23"/>
      <c r="BH155" s="23"/>
      <c r="BU155" s="17"/>
      <c r="BW155" s="17"/>
      <c r="CI155" s="17"/>
      <c r="CK155" s="17"/>
      <c r="CW155" s="17"/>
      <c r="CY155" s="17"/>
      <c r="DK155" s="17"/>
      <c r="DM155" s="17"/>
      <c r="DY155" s="17"/>
      <c r="EA155" s="17"/>
      <c r="EM155" s="17"/>
      <c r="EO155" s="17"/>
      <c r="LG155" s="837"/>
      <c r="LL155" s="838"/>
      <c r="LM155" s="838"/>
      <c r="LN155" s="838"/>
      <c r="LO155" s="838"/>
      <c r="LP155" s="838"/>
      <c r="LQ155" s="838"/>
      <c r="LR155" s="838"/>
      <c r="LS155" s="838"/>
      <c r="LT155" s="838"/>
      <c r="LU155" s="838"/>
      <c r="LV155" s="838"/>
      <c r="LW155" s="838"/>
      <c r="LX155" s="838"/>
      <c r="LY155" s="838"/>
      <c r="LZ155" s="838"/>
      <c r="MA155" s="838"/>
      <c r="MB155" s="838"/>
      <c r="MC155" s="838"/>
      <c r="MD155" s="838"/>
      <c r="ME155" s="838"/>
      <c r="MF155" s="838"/>
      <c r="MG155" s="838"/>
      <c r="MH155" s="838"/>
      <c r="MI155" s="838"/>
      <c r="MJ155" s="838"/>
      <c r="MK155" s="838"/>
      <c r="ML155" s="838"/>
      <c r="MM155" s="838"/>
      <c r="MN155" s="838"/>
      <c r="MO155" s="838"/>
      <c r="MP155" s="838"/>
      <c r="MQ155" s="838"/>
      <c r="MR155" s="838"/>
      <c r="MS155" s="838"/>
      <c r="MT155" s="838"/>
      <c r="MU155" s="838"/>
      <c r="MV155" s="838"/>
      <c r="MW155" s="838"/>
      <c r="MX155" s="838"/>
      <c r="MY155" s="838"/>
      <c r="MZ155" s="838"/>
      <c r="NA155" s="838"/>
      <c r="NB155" s="838"/>
      <c r="NC155" s="838"/>
      <c r="ND155" s="838"/>
      <c r="NE155" s="838"/>
      <c r="NF155" s="838"/>
      <c r="NG155" s="838"/>
      <c r="NH155" s="838"/>
      <c r="NI155" s="838"/>
      <c r="NJ155" s="838"/>
      <c r="NK155" s="838"/>
      <c r="NL155" s="838"/>
      <c r="NM155" s="838"/>
      <c r="NN155" s="838"/>
      <c r="NO155" s="838"/>
      <c r="NP155" s="838"/>
      <c r="NQ155" s="838"/>
      <c r="NR155" s="838"/>
    </row>
    <row r="156" spans="1:382" ht="15" hidden="1" customHeight="1" outlineLevel="1" x14ac:dyDescent="0.25">
      <c r="A156" s="1182">
        <v>42387</v>
      </c>
      <c r="B156" s="1182"/>
      <c r="C156" s="411"/>
      <c r="AR156" s="23"/>
      <c r="AT156" s="23"/>
      <c r="BH156" s="23"/>
      <c r="BU156" s="17"/>
      <c r="BW156" s="17"/>
      <c r="CI156" s="17"/>
      <c r="CK156" s="17"/>
      <c r="CW156" s="17"/>
      <c r="CY156" s="17"/>
      <c r="DK156" s="17"/>
      <c r="DM156" s="17"/>
      <c r="DY156" s="17"/>
      <c r="EA156" s="17"/>
      <c r="EM156" s="17"/>
      <c r="EO156" s="17"/>
      <c r="LG156" s="837"/>
      <c r="LL156" s="838"/>
      <c r="LM156" s="838"/>
      <c r="LN156" s="838"/>
      <c r="LO156" s="838"/>
      <c r="LP156" s="838"/>
      <c r="LQ156" s="838"/>
      <c r="LR156" s="838"/>
      <c r="LS156" s="838"/>
      <c r="LT156" s="838"/>
      <c r="LU156" s="838"/>
      <c r="LV156" s="838"/>
      <c r="LW156" s="838"/>
      <c r="LX156" s="838"/>
      <c r="LY156" s="838"/>
      <c r="LZ156" s="838"/>
      <c r="MA156" s="838"/>
      <c r="MB156" s="838"/>
      <c r="MC156" s="838"/>
      <c r="MD156" s="838"/>
      <c r="ME156" s="838"/>
      <c r="MF156" s="838"/>
      <c r="MG156" s="838"/>
      <c r="MH156" s="838"/>
      <c r="MI156" s="838"/>
      <c r="MJ156" s="838"/>
      <c r="MK156" s="838"/>
      <c r="ML156" s="838"/>
      <c r="MM156" s="838"/>
      <c r="MN156" s="838"/>
      <c r="MO156" s="838"/>
      <c r="MP156" s="838"/>
      <c r="MQ156" s="838"/>
      <c r="MR156" s="838"/>
      <c r="MS156" s="838"/>
      <c r="MT156" s="838"/>
      <c r="MU156" s="838"/>
      <c r="MV156" s="838"/>
      <c r="MW156" s="838"/>
      <c r="MX156" s="838"/>
      <c r="MY156" s="838"/>
      <c r="MZ156" s="838"/>
      <c r="NA156" s="838"/>
      <c r="NB156" s="838"/>
      <c r="NC156" s="838"/>
      <c r="ND156" s="838"/>
      <c r="NE156" s="838"/>
      <c r="NF156" s="838"/>
      <c r="NG156" s="838"/>
      <c r="NH156" s="838"/>
      <c r="NI156" s="838"/>
      <c r="NJ156" s="838"/>
      <c r="NK156" s="838"/>
      <c r="NL156" s="838"/>
      <c r="NM156" s="838"/>
      <c r="NN156" s="838"/>
      <c r="NO156" s="838"/>
      <c r="NP156" s="838"/>
      <c r="NQ156" s="838"/>
      <c r="NR156" s="838"/>
    </row>
    <row r="157" spans="1:382" ht="15" hidden="1" customHeight="1" outlineLevel="1" x14ac:dyDescent="0.25">
      <c r="A157" s="1182">
        <v>42454</v>
      </c>
      <c r="B157" s="1182"/>
      <c r="C157" s="411"/>
      <c r="AR157" s="23"/>
      <c r="AT157" s="23"/>
      <c r="BH157" s="23"/>
      <c r="BU157" s="17"/>
      <c r="BW157" s="17"/>
      <c r="CI157" s="17"/>
      <c r="CK157" s="17"/>
      <c r="CW157" s="17"/>
      <c r="CY157" s="17"/>
      <c r="DK157" s="17"/>
      <c r="DM157" s="17"/>
      <c r="DY157" s="17"/>
      <c r="EA157" s="17"/>
      <c r="EM157" s="17"/>
      <c r="EO157" s="17"/>
      <c r="LG157" s="837"/>
      <c r="LL157" s="838"/>
      <c r="LM157" s="838"/>
      <c r="LN157" s="838"/>
      <c r="LO157" s="838"/>
      <c r="LP157" s="838"/>
      <c r="LQ157" s="838"/>
      <c r="LR157" s="838"/>
      <c r="LS157" s="838"/>
      <c r="LT157" s="838"/>
      <c r="LU157" s="838"/>
      <c r="LV157" s="838"/>
      <c r="LW157" s="838"/>
      <c r="LX157" s="838"/>
      <c r="LY157" s="838"/>
      <c r="LZ157" s="838"/>
      <c r="MA157" s="838"/>
      <c r="MB157" s="838"/>
      <c r="MC157" s="838"/>
      <c r="MD157" s="838"/>
      <c r="ME157" s="838"/>
      <c r="MF157" s="838"/>
      <c r="MG157" s="838"/>
      <c r="MH157" s="838"/>
      <c r="MI157" s="838"/>
      <c r="MJ157" s="838"/>
      <c r="MK157" s="838"/>
      <c r="ML157" s="838"/>
      <c r="MM157" s="838"/>
      <c r="MN157" s="838"/>
      <c r="MO157" s="838"/>
      <c r="MP157" s="838"/>
      <c r="MQ157" s="838"/>
      <c r="MR157" s="838"/>
      <c r="MS157" s="838"/>
      <c r="MT157" s="838"/>
      <c r="MU157" s="838"/>
      <c r="MV157" s="838"/>
      <c r="MW157" s="838"/>
      <c r="MX157" s="838"/>
      <c r="MY157" s="838"/>
      <c r="MZ157" s="838"/>
      <c r="NA157" s="838"/>
      <c r="NB157" s="838"/>
      <c r="NC157" s="838"/>
      <c r="ND157" s="838"/>
      <c r="NE157" s="838"/>
      <c r="NF157" s="838"/>
      <c r="NG157" s="838"/>
      <c r="NH157" s="838"/>
      <c r="NI157" s="838"/>
      <c r="NJ157" s="838"/>
      <c r="NK157" s="838"/>
      <c r="NL157" s="838"/>
      <c r="NM157" s="838"/>
      <c r="NN157" s="838"/>
      <c r="NO157" s="838"/>
      <c r="NP157" s="838"/>
      <c r="NQ157" s="838"/>
      <c r="NR157" s="838"/>
    </row>
    <row r="158" spans="1:382" ht="15" hidden="1" customHeight="1" outlineLevel="1" x14ac:dyDescent="0.25">
      <c r="A158" s="1182">
        <v>42520</v>
      </c>
      <c r="B158" s="1182"/>
      <c r="C158" s="411"/>
      <c r="AR158" s="23"/>
      <c r="AT158" s="23"/>
      <c r="BH158" s="23"/>
      <c r="BU158" s="17"/>
      <c r="BW158" s="17"/>
      <c r="CI158" s="17"/>
      <c r="CK158" s="17"/>
      <c r="CW158" s="17"/>
      <c r="CY158" s="17"/>
      <c r="DK158" s="17"/>
      <c r="DM158" s="17"/>
      <c r="DY158" s="17"/>
      <c r="EA158" s="17"/>
      <c r="EM158" s="17"/>
      <c r="EO158" s="17"/>
      <c r="LG158" s="837"/>
      <c r="LL158" s="838"/>
      <c r="LM158" s="838"/>
      <c r="LN158" s="838"/>
      <c r="LO158" s="838"/>
      <c r="LP158" s="838"/>
      <c r="LQ158" s="838"/>
      <c r="LR158" s="838"/>
      <c r="LS158" s="838"/>
      <c r="LT158" s="838"/>
      <c r="LU158" s="838"/>
      <c r="LV158" s="838"/>
      <c r="LW158" s="838"/>
      <c r="LX158" s="838"/>
      <c r="LY158" s="838"/>
      <c r="LZ158" s="838"/>
      <c r="MA158" s="838"/>
      <c r="MB158" s="838"/>
      <c r="MC158" s="838"/>
      <c r="MD158" s="838"/>
      <c r="ME158" s="838"/>
      <c r="MF158" s="838"/>
      <c r="MG158" s="838"/>
      <c r="MH158" s="838"/>
      <c r="MI158" s="838"/>
      <c r="MJ158" s="838"/>
      <c r="MK158" s="838"/>
      <c r="ML158" s="838"/>
      <c r="MM158" s="838"/>
      <c r="MN158" s="838"/>
      <c r="MO158" s="838"/>
      <c r="MP158" s="838"/>
      <c r="MQ158" s="838"/>
      <c r="MR158" s="838"/>
      <c r="MS158" s="838"/>
      <c r="MT158" s="838"/>
      <c r="MU158" s="838"/>
      <c r="MV158" s="838"/>
      <c r="MW158" s="838"/>
      <c r="MX158" s="838"/>
      <c r="MY158" s="838"/>
      <c r="MZ158" s="838"/>
      <c r="NA158" s="838"/>
      <c r="NB158" s="838"/>
      <c r="NC158" s="838"/>
      <c r="ND158" s="838"/>
      <c r="NE158" s="838"/>
      <c r="NF158" s="838"/>
      <c r="NG158" s="838"/>
      <c r="NH158" s="838"/>
      <c r="NI158" s="838"/>
      <c r="NJ158" s="838"/>
      <c r="NK158" s="838"/>
      <c r="NL158" s="838"/>
      <c r="NM158" s="838"/>
      <c r="NN158" s="838"/>
      <c r="NO158" s="838"/>
      <c r="NP158" s="838"/>
      <c r="NQ158" s="838"/>
      <c r="NR158" s="838"/>
    </row>
    <row r="159" spans="1:382" ht="15" hidden="1" customHeight="1" outlineLevel="1" x14ac:dyDescent="0.25">
      <c r="A159" s="1182">
        <v>42555</v>
      </c>
      <c r="B159" s="1182"/>
      <c r="C159" s="411"/>
      <c r="AR159" s="23"/>
      <c r="AT159" s="23"/>
      <c r="BH159" s="23"/>
      <c r="BU159" s="17"/>
      <c r="BW159" s="17"/>
      <c r="CI159" s="17"/>
      <c r="CK159" s="17"/>
      <c r="CW159" s="17"/>
      <c r="CY159" s="17"/>
      <c r="DK159" s="17"/>
      <c r="DM159" s="17"/>
      <c r="DY159" s="17"/>
      <c r="EA159" s="17"/>
      <c r="EM159" s="17"/>
      <c r="EO159" s="17"/>
      <c r="LG159" s="837"/>
      <c r="LL159" s="838"/>
      <c r="LM159" s="838"/>
      <c r="LN159" s="838"/>
      <c r="LO159" s="838"/>
      <c r="LP159" s="838"/>
      <c r="LQ159" s="838"/>
      <c r="LR159" s="838"/>
      <c r="LS159" s="838"/>
      <c r="LT159" s="838"/>
      <c r="LU159" s="838"/>
      <c r="LV159" s="838"/>
      <c r="LW159" s="838"/>
      <c r="LX159" s="838"/>
      <c r="LY159" s="838"/>
      <c r="LZ159" s="838"/>
      <c r="MA159" s="838"/>
      <c r="MB159" s="838"/>
      <c r="MC159" s="838"/>
      <c r="MD159" s="838"/>
      <c r="ME159" s="838"/>
      <c r="MF159" s="838"/>
      <c r="MG159" s="838"/>
      <c r="MH159" s="838"/>
      <c r="MI159" s="838"/>
      <c r="MJ159" s="838"/>
      <c r="MK159" s="838"/>
      <c r="ML159" s="838"/>
      <c r="MM159" s="838"/>
      <c r="MN159" s="838"/>
      <c r="MO159" s="838"/>
      <c r="MP159" s="838"/>
      <c r="MQ159" s="838"/>
      <c r="MR159" s="838"/>
      <c r="MS159" s="838"/>
      <c r="MT159" s="838"/>
      <c r="MU159" s="838"/>
      <c r="MV159" s="838"/>
      <c r="MW159" s="838"/>
      <c r="MX159" s="838"/>
      <c r="MY159" s="838"/>
      <c r="MZ159" s="838"/>
      <c r="NA159" s="838"/>
      <c r="NB159" s="838"/>
      <c r="NC159" s="838"/>
      <c r="ND159" s="838"/>
      <c r="NE159" s="838"/>
      <c r="NF159" s="838"/>
      <c r="NG159" s="838"/>
      <c r="NH159" s="838"/>
      <c r="NI159" s="838"/>
      <c r="NJ159" s="838"/>
      <c r="NK159" s="838"/>
      <c r="NL159" s="838"/>
      <c r="NM159" s="838"/>
      <c r="NN159" s="838"/>
      <c r="NO159" s="838"/>
      <c r="NP159" s="838"/>
      <c r="NQ159" s="838"/>
      <c r="NR159" s="838"/>
    </row>
    <row r="160" spans="1:382" ht="15" hidden="1" customHeight="1" outlineLevel="1" x14ac:dyDescent="0.25">
      <c r="A160" s="1182">
        <v>42618</v>
      </c>
      <c r="B160" s="1182"/>
      <c r="C160" s="411"/>
      <c r="AR160" s="23"/>
      <c r="AT160" s="23"/>
      <c r="BH160" s="23"/>
      <c r="BU160" s="17"/>
      <c r="BW160" s="17"/>
      <c r="CI160" s="17"/>
      <c r="CK160" s="17"/>
      <c r="CW160" s="17"/>
      <c r="CY160" s="17"/>
      <c r="DK160" s="17"/>
      <c r="DM160" s="17"/>
      <c r="DY160" s="17"/>
      <c r="EA160" s="17"/>
      <c r="EM160" s="17"/>
      <c r="EO160" s="17"/>
      <c r="LG160" s="837"/>
      <c r="LL160" s="838"/>
      <c r="LM160" s="838"/>
      <c r="LN160" s="838"/>
      <c r="LO160" s="838"/>
      <c r="LP160" s="838"/>
      <c r="LQ160" s="838"/>
      <c r="LR160" s="838"/>
      <c r="LS160" s="838"/>
      <c r="LT160" s="838"/>
      <c r="LU160" s="838"/>
      <c r="LV160" s="838"/>
      <c r="LW160" s="838"/>
      <c r="LX160" s="838"/>
      <c r="LY160" s="838"/>
      <c r="LZ160" s="838"/>
      <c r="MA160" s="838"/>
      <c r="MB160" s="838"/>
      <c r="MC160" s="838"/>
      <c r="MD160" s="838"/>
      <c r="ME160" s="838"/>
      <c r="MF160" s="838"/>
      <c r="MG160" s="838"/>
      <c r="MH160" s="838"/>
      <c r="MI160" s="838"/>
      <c r="MJ160" s="838"/>
      <c r="MK160" s="838"/>
      <c r="ML160" s="838"/>
      <c r="MM160" s="838"/>
      <c r="MN160" s="838"/>
      <c r="MO160" s="838"/>
      <c r="MP160" s="838"/>
      <c r="MQ160" s="838"/>
      <c r="MR160" s="838"/>
      <c r="MS160" s="838"/>
      <c r="MT160" s="838"/>
      <c r="MU160" s="838"/>
      <c r="MV160" s="838"/>
      <c r="MW160" s="838"/>
      <c r="MX160" s="838"/>
      <c r="MY160" s="838"/>
      <c r="MZ160" s="838"/>
      <c r="NA160" s="838"/>
      <c r="NB160" s="838"/>
      <c r="NC160" s="838"/>
      <c r="ND160" s="838"/>
      <c r="NE160" s="838"/>
      <c r="NF160" s="838"/>
      <c r="NG160" s="838"/>
      <c r="NH160" s="838"/>
      <c r="NI160" s="838"/>
      <c r="NJ160" s="838"/>
      <c r="NK160" s="838"/>
      <c r="NL160" s="838"/>
      <c r="NM160" s="838"/>
      <c r="NN160" s="838"/>
      <c r="NO160" s="838"/>
      <c r="NP160" s="838"/>
      <c r="NQ160" s="838"/>
      <c r="NR160" s="838"/>
    </row>
    <row r="161" spans="1:382" ht="15" hidden="1" customHeight="1" outlineLevel="1" x14ac:dyDescent="0.25">
      <c r="A161" s="1182">
        <v>42685</v>
      </c>
      <c r="B161" s="1182"/>
      <c r="C161" s="411"/>
      <c r="AR161" s="23"/>
      <c r="AT161" s="23"/>
      <c r="BH161" s="23"/>
      <c r="BU161" s="17"/>
      <c r="BW161" s="17"/>
      <c r="CI161" s="17"/>
      <c r="CK161" s="17"/>
      <c r="CW161" s="17"/>
      <c r="CY161" s="17"/>
      <c r="DK161" s="17"/>
      <c r="DM161" s="17"/>
      <c r="DY161" s="17"/>
      <c r="EA161" s="17"/>
      <c r="EM161" s="17"/>
      <c r="EO161" s="17"/>
      <c r="LG161" s="837"/>
      <c r="LL161" s="838"/>
      <c r="LM161" s="838"/>
      <c r="LN161" s="838"/>
      <c r="LO161" s="838"/>
      <c r="LP161" s="838"/>
      <c r="LQ161" s="838"/>
      <c r="LR161" s="838"/>
      <c r="LS161" s="838"/>
      <c r="LT161" s="838"/>
      <c r="LU161" s="838"/>
      <c r="LV161" s="838"/>
      <c r="LW161" s="838"/>
      <c r="LX161" s="838"/>
      <c r="LY161" s="838"/>
      <c r="LZ161" s="838"/>
      <c r="MA161" s="838"/>
      <c r="MB161" s="838"/>
      <c r="MC161" s="838"/>
      <c r="MD161" s="838"/>
      <c r="ME161" s="838"/>
      <c r="MF161" s="838"/>
      <c r="MG161" s="838"/>
      <c r="MH161" s="838"/>
      <c r="MI161" s="838"/>
      <c r="MJ161" s="838"/>
      <c r="MK161" s="838"/>
      <c r="ML161" s="838"/>
      <c r="MM161" s="838"/>
      <c r="MN161" s="838"/>
      <c r="MO161" s="838"/>
      <c r="MP161" s="838"/>
      <c r="MQ161" s="838"/>
      <c r="MR161" s="838"/>
      <c r="MS161" s="838"/>
      <c r="MT161" s="838"/>
      <c r="MU161" s="838"/>
      <c r="MV161" s="838"/>
      <c r="MW161" s="838"/>
      <c r="MX161" s="838"/>
      <c r="MY161" s="838"/>
      <c r="MZ161" s="838"/>
      <c r="NA161" s="838"/>
      <c r="NB161" s="838"/>
      <c r="NC161" s="838"/>
      <c r="ND161" s="838"/>
      <c r="NE161" s="838"/>
      <c r="NF161" s="838"/>
      <c r="NG161" s="838"/>
      <c r="NH161" s="838"/>
      <c r="NI161" s="838"/>
      <c r="NJ161" s="838"/>
      <c r="NK161" s="838"/>
      <c r="NL161" s="838"/>
      <c r="NM161" s="838"/>
      <c r="NN161" s="838"/>
      <c r="NO161" s="838"/>
      <c r="NP161" s="838"/>
      <c r="NQ161" s="838"/>
      <c r="NR161" s="838"/>
    </row>
    <row r="162" spans="1:382" ht="15" hidden="1" customHeight="1" outlineLevel="1" x14ac:dyDescent="0.25">
      <c r="A162" s="1182">
        <v>42688</v>
      </c>
      <c r="B162" s="1182"/>
      <c r="C162" s="411"/>
      <c r="AR162" s="23"/>
      <c r="AT162" s="23"/>
      <c r="BH162" s="23"/>
      <c r="BU162" s="17"/>
      <c r="BW162" s="17"/>
      <c r="CI162" s="17"/>
      <c r="CK162" s="17"/>
      <c r="CW162" s="17"/>
      <c r="CY162" s="17"/>
      <c r="DK162" s="17"/>
      <c r="DM162" s="17"/>
      <c r="DY162" s="17"/>
      <c r="EA162" s="17"/>
      <c r="EM162" s="17"/>
      <c r="EO162" s="17"/>
      <c r="LG162" s="837"/>
      <c r="LL162" s="838"/>
      <c r="LM162" s="838"/>
      <c r="LN162" s="838"/>
      <c r="LO162" s="838"/>
      <c r="LP162" s="838"/>
      <c r="LQ162" s="838"/>
      <c r="LR162" s="838"/>
      <c r="LS162" s="838"/>
      <c r="LT162" s="838"/>
      <c r="LU162" s="838"/>
      <c r="LV162" s="838"/>
      <c r="LW162" s="838"/>
      <c r="LX162" s="838"/>
      <c r="LY162" s="838"/>
      <c r="LZ162" s="838"/>
      <c r="MA162" s="838"/>
      <c r="MB162" s="838"/>
      <c r="MC162" s="838"/>
      <c r="MD162" s="838"/>
      <c r="ME162" s="838"/>
      <c r="MF162" s="838"/>
      <c r="MG162" s="838"/>
      <c r="MH162" s="838"/>
      <c r="MI162" s="838"/>
      <c r="MJ162" s="838"/>
      <c r="MK162" s="838"/>
      <c r="ML162" s="838"/>
      <c r="MM162" s="838"/>
      <c r="MN162" s="838"/>
      <c r="MO162" s="838"/>
      <c r="MP162" s="838"/>
      <c r="MQ162" s="838"/>
      <c r="MR162" s="838"/>
      <c r="MS162" s="838"/>
      <c r="MT162" s="838"/>
      <c r="MU162" s="838"/>
      <c r="MV162" s="838"/>
      <c r="MW162" s="838"/>
      <c r="MX162" s="838"/>
      <c r="MY162" s="838"/>
      <c r="MZ162" s="838"/>
      <c r="NA162" s="838"/>
      <c r="NB162" s="838"/>
      <c r="NC162" s="838"/>
      <c r="ND162" s="838"/>
      <c r="NE162" s="838"/>
      <c r="NF162" s="838"/>
      <c r="NG162" s="838"/>
      <c r="NH162" s="838"/>
      <c r="NI162" s="838"/>
      <c r="NJ162" s="838"/>
      <c r="NK162" s="838"/>
      <c r="NL162" s="838"/>
      <c r="NM162" s="838"/>
      <c r="NN162" s="838"/>
      <c r="NO162" s="838"/>
      <c r="NP162" s="838"/>
      <c r="NQ162" s="838"/>
      <c r="NR162" s="838"/>
    </row>
    <row r="163" spans="1:382" ht="15" hidden="1" customHeight="1" outlineLevel="1" x14ac:dyDescent="0.25">
      <c r="A163" s="1182">
        <v>42699</v>
      </c>
      <c r="B163" s="1182"/>
      <c r="C163" s="411"/>
      <c r="AR163" s="23"/>
      <c r="AT163" s="23"/>
      <c r="BH163" s="23"/>
      <c r="BU163" s="17"/>
      <c r="BW163" s="17"/>
      <c r="CI163" s="17"/>
      <c r="CK163" s="17"/>
      <c r="CW163" s="17"/>
      <c r="CY163" s="17"/>
      <c r="DK163" s="17"/>
      <c r="DM163" s="17"/>
      <c r="DY163" s="17"/>
      <c r="EA163" s="17"/>
      <c r="EM163" s="17"/>
      <c r="EO163" s="17"/>
      <c r="LG163" s="837"/>
      <c r="LL163" s="838"/>
      <c r="LM163" s="838"/>
      <c r="LN163" s="838"/>
      <c r="LO163" s="838"/>
      <c r="LP163" s="838"/>
      <c r="LQ163" s="838"/>
      <c r="LR163" s="838"/>
      <c r="LS163" s="838"/>
      <c r="LT163" s="838"/>
      <c r="LU163" s="838"/>
      <c r="LV163" s="838"/>
      <c r="LW163" s="838"/>
      <c r="LX163" s="838"/>
      <c r="LY163" s="838"/>
      <c r="LZ163" s="838"/>
      <c r="MA163" s="838"/>
      <c r="MB163" s="838"/>
      <c r="MC163" s="838"/>
      <c r="MD163" s="838"/>
      <c r="ME163" s="838"/>
      <c r="MF163" s="838"/>
      <c r="MG163" s="838"/>
      <c r="MH163" s="838"/>
      <c r="MI163" s="838"/>
      <c r="MJ163" s="838"/>
      <c r="MK163" s="838"/>
      <c r="ML163" s="838"/>
      <c r="MM163" s="838"/>
      <c r="MN163" s="838"/>
      <c r="MO163" s="838"/>
      <c r="MP163" s="838"/>
      <c r="MQ163" s="838"/>
      <c r="MR163" s="838"/>
      <c r="MS163" s="838"/>
      <c r="MT163" s="838"/>
      <c r="MU163" s="838"/>
      <c r="MV163" s="838"/>
      <c r="MW163" s="838"/>
      <c r="MX163" s="838"/>
      <c r="MY163" s="838"/>
      <c r="MZ163" s="838"/>
      <c r="NA163" s="838"/>
      <c r="NB163" s="838"/>
      <c r="NC163" s="838"/>
      <c r="ND163" s="838"/>
      <c r="NE163" s="838"/>
      <c r="NF163" s="838"/>
      <c r="NG163" s="838"/>
      <c r="NH163" s="838"/>
      <c r="NI163" s="838"/>
      <c r="NJ163" s="838"/>
      <c r="NK163" s="838"/>
      <c r="NL163" s="838"/>
      <c r="NM163" s="838"/>
      <c r="NN163" s="838"/>
      <c r="NO163" s="838"/>
      <c r="NP163" s="838"/>
      <c r="NQ163" s="838"/>
      <c r="NR163" s="838"/>
    </row>
    <row r="164" spans="1:382" ht="15" hidden="1" customHeight="1" outlineLevel="1" x14ac:dyDescent="0.25">
      <c r="A164" s="1182">
        <v>42727</v>
      </c>
      <c r="B164" s="1182"/>
      <c r="C164" s="411"/>
      <c r="AR164" s="23"/>
      <c r="AT164" s="23"/>
      <c r="BH164" s="23"/>
      <c r="BU164" s="17"/>
      <c r="BW164" s="17"/>
      <c r="CI164" s="17"/>
      <c r="CK164" s="17"/>
      <c r="CW164" s="17"/>
      <c r="CY164" s="17"/>
      <c r="DK164" s="17"/>
      <c r="DM164" s="17"/>
      <c r="DY164" s="17"/>
      <c r="EA164" s="17"/>
      <c r="EM164" s="17"/>
      <c r="EO164" s="17"/>
      <c r="LG164" s="837"/>
      <c r="LL164" s="838"/>
      <c r="LM164" s="838"/>
      <c r="LN164" s="838"/>
      <c r="LO164" s="838"/>
      <c r="LP164" s="838"/>
      <c r="LQ164" s="838"/>
      <c r="LR164" s="838"/>
      <c r="LS164" s="838"/>
      <c r="LT164" s="838"/>
      <c r="LU164" s="838"/>
      <c r="LV164" s="838"/>
      <c r="LW164" s="838"/>
      <c r="LX164" s="838"/>
      <c r="LY164" s="838"/>
      <c r="LZ164" s="838"/>
      <c r="MA164" s="838"/>
      <c r="MB164" s="838"/>
      <c r="MC164" s="838"/>
      <c r="MD164" s="838"/>
      <c r="ME164" s="838"/>
      <c r="MF164" s="838"/>
      <c r="MG164" s="838"/>
      <c r="MH164" s="838"/>
      <c r="MI164" s="838"/>
      <c r="MJ164" s="838"/>
      <c r="MK164" s="838"/>
      <c r="ML164" s="838"/>
      <c r="MM164" s="838"/>
      <c r="MN164" s="838"/>
      <c r="MO164" s="838"/>
      <c r="MP164" s="838"/>
      <c r="MQ164" s="838"/>
      <c r="MR164" s="838"/>
      <c r="MS164" s="838"/>
      <c r="MT164" s="838"/>
      <c r="MU164" s="838"/>
      <c r="MV164" s="838"/>
      <c r="MW164" s="838"/>
      <c r="MX164" s="838"/>
      <c r="MY164" s="838"/>
      <c r="MZ164" s="838"/>
      <c r="NA164" s="838"/>
      <c r="NB164" s="838"/>
      <c r="NC164" s="838"/>
      <c r="ND164" s="838"/>
      <c r="NE164" s="838"/>
      <c r="NF164" s="838"/>
      <c r="NG164" s="838"/>
      <c r="NH164" s="838"/>
      <c r="NI164" s="838"/>
      <c r="NJ164" s="838"/>
      <c r="NK164" s="838"/>
      <c r="NL164" s="838"/>
      <c r="NM164" s="838"/>
      <c r="NN164" s="838"/>
      <c r="NO164" s="838"/>
      <c r="NP164" s="838"/>
      <c r="NQ164" s="838"/>
      <c r="NR164" s="838"/>
    </row>
    <row r="165" spans="1:382" ht="15" hidden="1" customHeight="1" outlineLevel="1" x14ac:dyDescent="0.25">
      <c r="A165" s="1182">
        <v>42730</v>
      </c>
      <c r="B165" s="1182"/>
      <c r="C165" s="411"/>
      <c r="AR165" s="23"/>
      <c r="AT165" s="23"/>
      <c r="BH165" s="23"/>
      <c r="BU165" s="17"/>
      <c r="BW165" s="17"/>
      <c r="CI165" s="17"/>
      <c r="CK165" s="17"/>
      <c r="CW165" s="17"/>
      <c r="CY165" s="17"/>
      <c r="DK165" s="17"/>
      <c r="DM165" s="17"/>
      <c r="DY165" s="17"/>
      <c r="EA165" s="17"/>
      <c r="EM165" s="17"/>
      <c r="EO165" s="17"/>
      <c r="LG165" s="837"/>
      <c r="LL165" s="838"/>
      <c r="LM165" s="838"/>
      <c r="LN165" s="838"/>
      <c r="LO165" s="838"/>
      <c r="LP165" s="838"/>
      <c r="LQ165" s="838"/>
      <c r="LR165" s="838"/>
      <c r="LS165" s="838"/>
      <c r="LT165" s="838"/>
      <c r="LU165" s="838"/>
      <c r="LV165" s="838"/>
      <c r="LW165" s="838"/>
      <c r="LX165" s="838"/>
      <c r="LY165" s="838"/>
      <c r="LZ165" s="838"/>
      <c r="MA165" s="838"/>
      <c r="MB165" s="838"/>
      <c r="MC165" s="838"/>
      <c r="MD165" s="838"/>
      <c r="ME165" s="838"/>
      <c r="MF165" s="838"/>
      <c r="MG165" s="838"/>
      <c r="MH165" s="838"/>
      <c r="MI165" s="838"/>
      <c r="MJ165" s="838"/>
      <c r="MK165" s="838"/>
      <c r="ML165" s="838"/>
      <c r="MM165" s="838"/>
      <c r="MN165" s="838"/>
      <c r="MO165" s="838"/>
      <c r="MP165" s="838"/>
      <c r="MQ165" s="838"/>
      <c r="MR165" s="838"/>
      <c r="MS165" s="838"/>
      <c r="MT165" s="838"/>
      <c r="MU165" s="838"/>
      <c r="MV165" s="838"/>
      <c r="MW165" s="838"/>
      <c r="MX165" s="838"/>
      <c r="MY165" s="838"/>
      <c r="MZ165" s="838"/>
      <c r="NA165" s="838"/>
      <c r="NB165" s="838"/>
      <c r="NC165" s="838"/>
      <c r="ND165" s="838"/>
      <c r="NE165" s="838"/>
      <c r="NF165" s="838"/>
      <c r="NG165" s="838"/>
      <c r="NH165" s="838"/>
      <c r="NI165" s="838"/>
      <c r="NJ165" s="838"/>
      <c r="NK165" s="838"/>
      <c r="NL165" s="838"/>
      <c r="NM165" s="838"/>
      <c r="NN165" s="838"/>
      <c r="NO165" s="838"/>
      <c r="NP165" s="838"/>
      <c r="NQ165" s="838"/>
      <c r="NR165" s="838"/>
    </row>
    <row r="166" spans="1:382" ht="15" hidden="1" customHeight="1" outlineLevel="1" x14ac:dyDescent="0.25">
      <c r="A166" s="1182">
        <v>42731</v>
      </c>
      <c r="B166" s="1182"/>
      <c r="C166" s="411"/>
      <c r="AR166" s="23"/>
      <c r="AT166" s="23"/>
      <c r="BH166" s="23"/>
      <c r="BU166" s="17"/>
      <c r="BW166" s="17"/>
      <c r="CI166" s="17"/>
      <c r="CK166" s="17"/>
      <c r="CW166" s="17"/>
      <c r="CY166" s="17"/>
      <c r="DK166" s="17"/>
      <c r="DM166" s="17"/>
      <c r="DY166" s="17"/>
      <c r="EA166" s="17"/>
      <c r="EM166" s="17"/>
      <c r="EO166" s="17"/>
      <c r="LG166" s="837"/>
      <c r="LL166" s="838"/>
      <c r="LM166" s="838"/>
      <c r="LN166" s="838"/>
      <c r="LO166" s="838"/>
      <c r="LP166" s="838"/>
      <c r="LQ166" s="838"/>
      <c r="LR166" s="838"/>
      <c r="LS166" s="838"/>
      <c r="LT166" s="838"/>
      <c r="LU166" s="838"/>
      <c r="LV166" s="838"/>
      <c r="LW166" s="838"/>
      <c r="LX166" s="838"/>
      <c r="LY166" s="838"/>
      <c r="LZ166" s="838"/>
      <c r="MA166" s="838"/>
      <c r="MB166" s="838"/>
      <c r="MC166" s="838"/>
      <c r="MD166" s="838"/>
      <c r="ME166" s="838"/>
      <c r="MF166" s="838"/>
      <c r="MG166" s="838"/>
      <c r="MH166" s="838"/>
      <c r="MI166" s="838"/>
      <c r="MJ166" s="838"/>
      <c r="MK166" s="838"/>
      <c r="ML166" s="838"/>
      <c r="MM166" s="838"/>
      <c r="MN166" s="838"/>
      <c r="MO166" s="838"/>
      <c r="MP166" s="838"/>
      <c r="MQ166" s="838"/>
      <c r="MR166" s="838"/>
      <c r="MS166" s="838"/>
      <c r="MT166" s="838"/>
      <c r="MU166" s="838"/>
      <c r="MV166" s="838"/>
      <c r="MW166" s="838"/>
      <c r="MX166" s="838"/>
      <c r="MY166" s="838"/>
      <c r="MZ166" s="838"/>
      <c r="NA166" s="838"/>
      <c r="NB166" s="838"/>
      <c r="NC166" s="838"/>
      <c r="ND166" s="838"/>
      <c r="NE166" s="838"/>
      <c r="NF166" s="838"/>
      <c r="NG166" s="838"/>
      <c r="NH166" s="838"/>
      <c r="NI166" s="838"/>
      <c r="NJ166" s="838"/>
      <c r="NK166" s="838"/>
      <c r="NL166" s="838"/>
      <c r="NM166" s="838"/>
      <c r="NN166" s="838"/>
      <c r="NO166" s="838"/>
      <c r="NP166" s="838"/>
      <c r="NQ166" s="838"/>
      <c r="NR166" s="838"/>
    </row>
    <row r="167" spans="1:382" ht="15" hidden="1" customHeight="1" outlineLevel="1" x14ac:dyDescent="0.25">
      <c r="A167" s="1182">
        <v>42737</v>
      </c>
      <c r="B167" s="1182"/>
      <c r="C167" s="411"/>
      <c r="AR167" s="23"/>
      <c r="AT167" s="23"/>
      <c r="BH167" s="23"/>
      <c r="BU167" s="17"/>
      <c r="BW167" s="17"/>
      <c r="CI167" s="17"/>
      <c r="CK167" s="17"/>
      <c r="CW167" s="17"/>
      <c r="CY167" s="17"/>
      <c r="DK167" s="17"/>
      <c r="DM167" s="17"/>
      <c r="DY167" s="17"/>
      <c r="EA167" s="17"/>
      <c r="EM167" s="17"/>
      <c r="EO167" s="17"/>
      <c r="LG167" s="837"/>
      <c r="LL167" s="838"/>
      <c r="LM167" s="838"/>
      <c r="LN167" s="838"/>
      <c r="LO167" s="838"/>
      <c r="LP167" s="838"/>
      <c r="LQ167" s="838"/>
      <c r="LR167" s="838"/>
      <c r="LS167" s="838"/>
      <c r="LT167" s="838"/>
      <c r="LU167" s="838"/>
      <c r="LV167" s="838"/>
      <c r="LW167" s="838"/>
      <c r="LX167" s="838"/>
      <c r="LY167" s="838"/>
      <c r="LZ167" s="838"/>
      <c r="MA167" s="838"/>
      <c r="MB167" s="838"/>
      <c r="MC167" s="838"/>
      <c r="MD167" s="838"/>
      <c r="ME167" s="838"/>
      <c r="MF167" s="838"/>
      <c r="MG167" s="838"/>
      <c r="MH167" s="838"/>
      <c r="MI167" s="838"/>
      <c r="MJ167" s="838"/>
      <c r="MK167" s="838"/>
      <c r="ML167" s="838"/>
      <c r="MM167" s="838"/>
      <c r="MN167" s="838"/>
      <c r="MO167" s="838"/>
      <c r="MP167" s="838"/>
      <c r="MQ167" s="838"/>
      <c r="MR167" s="838"/>
      <c r="MS167" s="838"/>
      <c r="MT167" s="838"/>
      <c r="MU167" s="838"/>
      <c r="MV167" s="838"/>
      <c r="MW167" s="838"/>
      <c r="MX167" s="838"/>
      <c r="MY167" s="838"/>
      <c r="MZ167" s="838"/>
      <c r="NA167" s="838"/>
      <c r="NB167" s="838"/>
      <c r="NC167" s="838"/>
      <c r="ND167" s="838"/>
      <c r="NE167" s="838"/>
      <c r="NF167" s="838"/>
      <c r="NG167" s="838"/>
      <c r="NH167" s="838"/>
      <c r="NI167" s="838"/>
      <c r="NJ167" s="838"/>
      <c r="NK167" s="838"/>
      <c r="NL167" s="838"/>
      <c r="NM167" s="838"/>
      <c r="NN167" s="838"/>
      <c r="NO167" s="838"/>
      <c r="NP167" s="838"/>
      <c r="NQ167" s="838"/>
      <c r="NR167" s="838"/>
    </row>
    <row r="168" spans="1:382" ht="15" hidden="1" customHeight="1" outlineLevel="1" x14ac:dyDescent="0.25">
      <c r="A168" s="1182">
        <v>42751</v>
      </c>
      <c r="B168" s="1182"/>
      <c r="C168" s="411"/>
      <c r="AR168" s="23"/>
      <c r="AT168" s="23"/>
      <c r="BH168" s="23"/>
      <c r="BU168" s="17"/>
      <c r="BW168" s="17"/>
      <c r="CI168" s="17"/>
      <c r="CK168" s="17"/>
      <c r="CW168" s="17"/>
      <c r="CY168" s="17"/>
      <c r="DK168" s="17"/>
      <c r="DM168" s="17"/>
      <c r="DY168" s="17"/>
      <c r="EA168" s="17"/>
      <c r="EM168" s="17"/>
      <c r="EO168" s="17"/>
      <c r="LG168" s="837"/>
      <c r="LL168" s="838"/>
      <c r="LM168" s="838"/>
      <c r="LN168" s="838"/>
      <c r="LO168" s="838"/>
      <c r="LP168" s="838"/>
      <c r="LQ168" s="838"/>
      <c r="LR168" s="838"/>
      <c r="LS168" s="838"/>
      <c r="LT168" s="838"/>
      <c r="LU168" s="838"/>
      <c r="LV168" s="838"/>
      <c r="LW168" s="838"/>
      <c r="LX168" s="838"/>
      <c r="LY168" s="838"/>
      <c r="LZ168" s="838"/>
      <c r="MA168" s="838"/>
      <c r="MB168" s="838"/>
      <c r="MC168" s="838"/>
      <c r="MD168" s="838"/>
      <c r="ME168" s="838"/>
      <c r="MF168" s="838"/>
      <c r="MG168" s="838"/>
      <c r="MH168" s="838"/>
      <c r="MI168" s="838"/>
      <c r="MJ168" s="838"/>
      <c r="MK168" s="838"/>
      <c r="ML168" s="838"/>
      <c r="MM168" s="838"/>
      <c r="MN168" s="838"/>
      <c r="MO168" s="838"/>
      <c r="MP168" s="838"/>
      <c r="MQ168" s="838"/>
      <c r="MR168" s="838"/>
      <c r="MS168" s="838"/>
      <c r="MT168" s="838"/>
      <c r="MU168" s="838"/>
      <c r="MV168" s="838"/>
      <c r="MW168" s="838"/>
      <c r="MX168" s="838"/>
      <c r="MY168" s="838"/>
      <c r="MZ168" s="838"/>
      <c r="NA168" s="838"/>
      <c r="NB168" s="838"/>
      <c r="NC168" s="838"/>
      <c r="ND168" s="838"/>
      <c r="NE168" s="838"/>
      <c r="NF168" s="838"/>
      <c r="NG168" s="838"/>
      <c r="NH168" s="838"/>
      <c r="NI168" s="838"/>
      <c r="NJ168" s="838"/>
      <c r="NK168" s="838"/>
      <c r="NL168" s="838"/>
      <c r="NM168" s="838"/>
      <c r="NN168" s="838"/>
      <c r="NO168" s="838"/>
      <c r="NP168" s="838"/>
      <c r="NQ168" s="838"/>
      <c r="NR168" s="838"/>
    </row>
    <row r="169" spans="1:382" ht="15" hidden="1" customHeight="1" outlineLevel="1" x14ac:dyDescent="0.25">
      <c r="A169" s="1182">
        <v>42839</v>
      </c>
      <c r="B169" s="1182"/>
      <c r="C169" s="411"/>
      <c r="AR169" s="23"/>
      <c r="AT169" s="23"/>
      <c r="BH169" s="23"/>
      <c r="BU169" s="17"/>
      <c r="BW169" s="17"/>
      <c r="CI169" s="17"/>
      <c r="CK169" s="17"/>
      <c r="CW169" s="17"/>
      <c r="CY169" s="17"/>
      <c r="DK169" s="17"/>
      <c r="DM169" s="17"/>
      <c r="DY169" s="17"/>
      <c r="EA169" s="17"/>
      <c r="EM169" s="17"/>
      <c r="EO169" s="17"/>
      <c r="LG169" s="837"/>
      <c r="LL169" s="838"/>
      <c r="LM169" s="838"/>
      <c r="LN169" s="838"/>
      <c r="LO169" s="838"/>
      <c r="LP169" s="838"/>
      <c r="LQ169" s="838"/>
      <c r="LR169" s="838"/>
      <c r="LS169" s="838"/>
      <c r="LT169" s="838"/>
      <c r="LU169" s="838"/>
      <c r="LV169" s="838"/>
      <c r="LW169" s="838"/>
      <c r="LX169" s="838"/>
      <c r="LY169" s="838"/>
      <c r="LZ169" s="838"/>
      <c r="MA169" s="838"/>
      <c r="MB169" s="838"/>
      <c r="MC169" s="838"/>
      <c r="MD169" s="838"/>
      <c r="ME169" s="838"/>
      <c r="MF169" s="838"/>
      <c r="MG169" s="838"/>
      <c r="MH169" s="838"/>
      <c r="MI169" s="838"/>
      <c r="MJ169" s="838"/>
      <c r="MK169" s="838"/>
      <c r="ML169" s="838"/>
      <c r="MM169" s="838"/>
      <c r="MN169" s="838"/>
      <c r="MO169" s="838"/>
      <c r="MP169" s="838"/>
      <c r="MQ169" s="838"/>
      <c r="MR169" s="838"/>
      <c r="MS169" s="838"/>
      <c r="MT169" s="838"/>
      <c r="MU169" s="838"/>
      <c r="MV169" s="838"/>
      <c r="MW169" s="838"/>
      <c r="MX169" s="838"/>
      <c r="MY169" s="838"/>
      <c r="MZ169" s="838"/>
      <c r="NA169" s="838"/>
      <c r="NB169" s="838"/>
      <c r="NC169" s="838"/>
      <c r="ND169" s="838"/>
      <c r="NE169" s="838"/>
      <c r="NF169" s="838"/>
      <c r="NG169" s="838"/>
      <c r="NH169" s="838"/>
      <c r="NI169" s="838"/>
      <c r="NJ169" s="838"/>
      <c r="NK169" s="838"/>
      <c r="NL169" s="838"/>
      <c r="NM169" s="838"/>
      <c r="NN169" s="838"/>
      <c r="NO169" s="838"/>
      <c r="NP169" s="838"/>
      <c r="NQ169" s="838"/>
      <c r="NR169" s="838"/>
    </row>
    <row r="170" spans="1:382" ht="15" hidden="1" customHeight="1" outlineLevel="1" x14ac:dyDescent="0.25">
      <c r="A170" s="1182">
        <v>42884</v>
      </c>
      <c r="B170" s="1182"/>
      <c r="C170" s="411"/>
      <c r="AR170" s="23"/>
      <c r="AT170" s="23"/>
      <c r="BH170" s="23"/>
      <c r="BU170" s="17"/>
      <c r="BW170" s="17"/>
      <c r="CI170" s="17"/>
      <c r="CK170" s="17"/>
      <c r="CW170" s="17"/>
      <c r="CY170" s="17"/>
      <c r="DK170" s="17"/>
      <c r="DM170" s="17"/>
      <c r="DY170" s="17"/>
      <c r="EA170" s="17"/>
      <c r="EM170" s="17"/>
      <c r="EO170" s="17"/>
      <c r="LG170" s="837"/>
      <c r="LL170" s="838"/>
      <c r="LM170" s="838"/>
      <c r="LN170" s="838"/>
      <c r="LO170" s="838"/>
      <c r="LP170" s="838"/>
      <c r="LQ170" s="838"/>
      <c r="LR170" s="838"/>
      <c r="LS170" s="838"/>
      <c r="LT170" s="838"/>
      <c r="LU170" s="838"/>
      <c r="LV170" s="838"/>
      <c r="LW170" s="838"/>
      <c r="LX170" s="838"/>
      <c r="LY170" s="838"/>
      <c r="LZ170" s="838"/>
      <c r="MA170" s="838"/>
      <c r="MB170" s="838"/>
      <c r="MC170" s="838"/>
      <c r="MD170" s="838"/>
      <c r="ME170" s="838"/>
      <c r="MF170" s="838"/>
      <c r="MG170" s="838"/>
      <c r="MH170" s="838"/>
      <c r="MI170" s="838"/>
      <c r="MJ170" s="838"/>
      <c r="MK170" s="838"/>
      <c r="ML170" s="838"/>
      <c r="MM170" s="838"/>
      <c r="MN170" s="838"/>
      <c r="MO170" s="838"/>
      <c r="MP170" s="838"/>
      <c r="MQ170" s="838"/>
      <c r="MR170" s="838"/>
      <c r="MS170" s="838"/>
      <c r="MT170" s="838"/>
      <c r="MU170" s="838"/>
      <c r="MV170" s="838"/>
      <c r="MW170" s="838"/>
      <c r="MX170" s="838"/>
      <c r="MY170" s="838"/>
      <c r="MZ170" s="838"/>
      <c r="NA170" s="838"/>
      <c r="NB170" s="838"/>
      <c r="NC170" s="838"/>
      <c r="ND170" s="838"/>
      <c r="NE170" s="838"/>
      <c r="NF170" s="838"/>
      <c r="NG170" s="838"/>
      <c r="NH170" s="838"/>
      <c r="NI170" s="838"/>
      <c r="NJ170" s="838"/>
      <c r="NK170" s="838"/>
      <c r="NL170" s="838"/>
      <c r="NM170" s="838"/>
      <c r="NN170" s="838"/>
      <c r="NO170" s="838"/>
      <c r="NP170" s="838"/>
      <c r="NQ170" s="838"/>
      <c r="NR170" s="838"/>
    </row>
    <row r="171" spans="1:382" ht="15" hidden="1" customHeight="1" outlineLevel="1" x14ac:dyDescent="0.25">
      <c r="A171" s="1182">
        <v>42920</v>
      </c>
      <c r="B171" s="1182"/>
      <c r="C171" s="411"/>
      <c r="AR171" s="23"/>
      <c r="AT171" s="23"/>
      <c r="BH171" s="23"/>
      <c r="BU171" s="17"/>
      <c r="BW171" s="17"/>
      <c r="CI171" s="17"/>
      <c r="CK171" s="17"/>
      <c r="CW171" s="17"/>
      <c r="CY171" s="17"/>
      <c r="DK171" s="17"/>
      <c r="DM171" s="17"/>
      <c r="DY171" s="17"/>
      <c r="EA171" s="17"/>
      <c r="EM171" s="17"/>
      <c r="EO171" s="17"/>
      <c r="LG171" s="837"/>
      <c r="LL171" s="838"/>
      <c r="LM171" s="838"/>
      <c r="LN171" s="838"/>
      <c r="LO171" s="838"/>
      <c r="LP171" s="838"/>
      <c r="LQ171" s="838"/>
      <c r="LR171" s="838"/>
      <c r="LS171" s="838"/>
      <c r="LT171" s="838"/>
      <c r="LU171" s="838"/>
      <c r="LV171" s="838"/>
      <c r="LW171" s="838"/>
      <c r="LX171" s="838"/>
      <c r="LY171" s="838"/>
      <c r="LZ171" s="838"/>
      <c r="MA171" s="838"/>
      <c r="MB171" s="838"/>
      <c r="MC171" s="838"/>
      <c r="MD171" s="838"/>
      <c r="ME171" s="838"/>
      <c r="MF171" s="838"/>
      <c r="MG171" s="838"/>
      <c r="MH171" s="838"/>
      <c r="MI171" s="838"/>
      <c r="MJ171" s="838"/>
      <c r="MK171" s="838"/>
      <c r="ML171" s="838"/>
      <c r="MM171" s="838"/>
      <c r="MN171" s="838"/>
      <c r="MO171" s="838"/>
      <c r="MP171" s="838"/>
      <c r="MQ171" s="838"/>
      <c r="MR171" s="838"/>
      <c r="MS171" s="838"/>
      <c r="MT171" s="838"/>
      <c r="MU171" s="838"/>
      <c r="MV171" s="838"/>
      <c r="MW171" s="838"/>
      <c r="MX171" s="838"/>
      <c r="MY171" s="838"/>
      <c r="MZ171" s="838"/>
      <c r="NA171" s="838"/>
      <c r="NB171" s="838"/>
      <c r="NC171" s="838"/>
      <c r="ND171" s="838"/>
      <c r="NE171" s="838"/>
      <c r="NF171" s="838"/>
      <c r="NG171" s="838"/>
      <c r="NH171" s="838"/>
      <c r="NI171" s="838"/>
      <c r="NJ171" s="838"/>
      <c r="NK171" s="838"/>
      <c r="NL171" s="838"/>
      <c r="NM171" s="838"/>
      <c r="NN171" s="838"/>
      <c r="NO171" s="838"/>
      <c r="NP171" s="838"/>
      <c r="NQ171" s="838"/>
      <c r="NR171" s="838"/>
    </row>
    <row r="172" spans="1:382" ht="15" hidden="1" customHeight="1" outlineLevel="1" x14ac:dyDescent="0.25">
      <c r="A172" s="1182">
        <v>42982</v>
      </c>
      <c r="B172" s="1182"/>
      <c r="C172" s="411"/>
      <c r="AR172" s="23"/>
      <c r="AT172" s="23"/>
      <c r="BH172" s="23"/>
      <c r="BU172" s="17"/>
      <c r="BW172" s="17"/>
      <c r="CI172" s="17"/>
      <c r="CK172" s="17"/>
      <c r="CW172" s="17"/>
      <c r="CY172" s="17"/>
      <c r="DK172" s="17"/>
      <c r="DM172" s="17"/>
      <c r="DY172" s="17"/>
      <c r="EA172" s="17"/>
      <c r="EM172" s="17"/>
      <c r="EO172" s="17"/>
      <c r="LG172" s="837"/>
      <c r="LL172" s="838"/>
      <c r="LM172" s="838"/>
      <c r="LN172" s="838"/>
      <c r="LO172" s="838"/>
      <c r="LP172" s="838"/>
      <c r="LQ172" s="838"/>
      <c r="LR172" s="838"/>
      <c r="LS172" s="838"/>
      <c r="LT172" s="838"/>
      <c r="LU172" s="838"/>
      <c r="LV172" s="838"/>
      <c r="LW172" s="838"/>
      <c r="LX172" s="838"/>
      <c r="LY172" s="838"/>
      <c r="LZ172" s="838"/>
      <c r="MA172" s="838"/>
      <c r="MB172" s="838"/>
      <c r="MC172" s="838"/>
      <c r="MD172" s="838"/>
      <c r="ME172" s="838"/>
      <c r="MF172" s="838"/>
      <c r="MG172" s="838"/>
      <c r="MH172" s="838"/>
      <c r="MI172" s="838"/>
      <c r="MJ172" s="838"/>
      <c r="MK172" s="838"/>
      <c r="ML172" s="838"/>
      <c r="MM172" s="838"/>
      <c r="MN172" s="838"/>
      <c r="MO172" s="838"/>
      <c r="MP172" s="838"/>
      <c r="MQ172" s="838"/>
      <c r="MR172" s="838"/>
      <c r="MS172" s="838"/>
      <c r="MT172" s="838"/>
      <c r="MU172" s="838"/>
      <c r="MV172" s="838"/>
      <c r="MW172" s="838"/>
      <c r="MX172" s="838"/>
      <c r="MY172" s="838"/>
      <c r="MZ172" s="838"/>
      <c r="NA172" s="838"/>
      <c r="NB172" s="838"/>
      <c r="NC172" s="838"/>
      <c r="ND172" s="838"/>
      <c r="NE172" s="838"/>
      <c r="NF172" s="838"/>
      <c r="NG172" s="838"/>
      <c r="NH172" s="838"/>
      <c r="NI172" s="838"/>
      <c r="NJ172" s="838"/>
      <c r="NK172" s="838"/>
      <c r="NL172" s="838"/>
      <c r="NM172" s="838"/>
      <c r="NN172" s="838"/>
      <c r="NO172" s="838"/>
      <c r="NP172" s="838"/>
      <c r="NQ172" s="838"/>
      <c r="NR172" s="838"/>
    </row>
    <row r="173" spans="1:382" ht="15" hidden="1" customHeight="1" outlineLevel="1" x14ac:dyDescent="0.25">
      <c r="A173" s="1182">
        <v>43049</v>
      </c>
      <c r="B173" s="1182"/>
      <c r="C173" s="411"/>
      <c r="AR173" s="23"/>
      <c r="AT173" s="23"/>
      <c r="BH173" s="23"/>
      <c r="BU173" s="17"/>
      <c r="BW173" s="17"/>
      <c r="CI173" s="17"/>
      <c r="CK173" s="17"/>
      <c r="CW173" s="17"/>
      <c r="CY173" s="17"/>
      <c r="DK173" s="17"/>
      <c r="DM173" s="17"/>
      <c r="DY173" s="17"/>
      <c r="EA173" s="17"/>
      <c r="EM173" s="17"/>
      <c r="EO173" s="17"/>
      <c r="LG173" s="837"/>
      <c r="LL173" s="838"/>
      <c r="LM173" s="838"/>
      <c r="LN173" s="838"/>
      <c r="LO173" s="838"/>
      <c r="LP173" s="838"/>
      <c r="LQ173" s="838"/>
      <c r="LR173" s="838"/>
      <c r="LS173" s="838"/>
      <c r="LT173" s="838"/>
      <c r="LU173" s="838"/>
      <c r="LV173" s="838"/>
      <c r="LW173" s="838"/>
      <c r="LX173" s="838"/>
      <c r="LY173" s="838"/>
      <c r="LZ173" s="838"/>
      <c r="MA173" s="838"/>
      <c r="MB173" s="838"/>
      <c r="MC173" s="838"/>
      <c r="MD173" s="838"/>
      <c r="ME173" s="838"/>
      <c r="MF173" s="838"/>
      <c r="MG173" s="838"/>
      <c r="MH173" s="838"/>
      <c r="MI173" s="838"/>
      <c r="MJ173" s="838"/>
      <c r="MK173" s="838"/>
      <c r="ML173" s="838"/>
      <c r="MM173" s="838"/>
      <c r="MN173" s="838"/>
      <c r="MO173" s="838"/>
      <c r="MP173" s="838"/>
      <c r="MQ173" s="838"/>
      <c r="MR173" s="838"/>
      <c r="MS173" s="838"/>
      <c r="MT173" s="838"/>
      <c r="MU173" s="838"/>
      <c r="MV173" s="838"/>
      <c r="MW173" s="838"/>
      <c r="MX173" s="838"/>
      <c r="MY173" s="838"/>
      <c r="MZ173" s="838"/>
      <c r="NA173" s="838"/>
      <c r="NB173" s="838"/>
      <c r="NC173" s="838"/>
      <c r="ND173" s="838"/>
      <c r="NE173" s="838"/>
      <c r="NF173" s="838"/>
      <c r="NG173" s="838"/>
      <c r="NH173" s="838"/>
      <c r="NI173" s="838"/>
      <c r="NJ173" s="838"/>
      <c r="NK173" s="838"/>
      <c r="NL173" s="838"/>
      <c r="NM173" s="838"/>
      <c r="NN173" s="838"/>
      <c r="NO173" s="838"/>
      <c r="NP173" s="838"/>
      <c r="NQ173" s="838"/>
      <c r="NR173" s="838"/>
    </row>
    <row r="174" spans="1:382" ht="15" hidden="1" customHeight="1" outlineLevel="1" x14ac:dyDescent="0.25">
      <c r="A174" s="1182">
        <v>43062</v>
      </c>
      <c r="B174" s="1182"/>
      <c r="C174" s="411"/>
      <c r="AR174" s="23"/>
      <c r="AT174" s="23"/>
      <c r="BH174" s="23"/>
      <c r="BU174" s="17"/>
      <c r="BW174" s="17"/>
      <c r="CI174" s="17"/>
      <c r="CK174" s="17"/>
      <c r="CW174" s="17"/>
      <c r="CY174" s="17"/>
      <c r="DK174" s="17"/>
      <c r="DM174" s="17"/>
      <c r="DY174" s="17"/>
      <c r="EA174" s="17"/>
      <c r="EM174" s="17"/>
      <c r="EO174" s="17"/>
      <c r="LG174" s="837"/>
      <c r="LL174" s="838"/>
      <c r="LM174" s="838"/>
      <c r="LN174" s="838"/>
      <c r="LO174" s="838"/>
      <c r="LP174" s="838"/>
      <c r="LQ174" s="838"/>
      <c r="LR174" s="838"/>
      <c r="LS174" s="838"/>
      <c r="LT174" s="838"/>
      <c r="LU174" s="838"/>
      <c r="LV174" s="838"/>
      <c r="LW174" s="838"/>
      <c r="LX174" s="838"/>
      <c r="LY174" s="838"/>
      <c r="LZ174" s="838"/>
      <c r="MA174" s="838"/>
      <c r="MB174" s="838"/>
      <c r="MC174" s="838"/>
      <c r="MD174" s="838"/>
      <c r="ME174" s="838"/>
      <c r="MF174" s="838"/>
      <c r="MG174" s="838"/>
      <c r="MH174" s="838"/>
      <c r="MI174" s="838"/>
      <c r="MJ174" s="838"/>
      <c r="MK174" s="838"/>
      <c r="ML174" s="838"/>
      <c r="MM174" s="838"/>
      <c r="MN174" s="838"/>
      <c r="MO174" s="838"/>
      <c r="MP174" s="838"/>
      <c r="MQ174" s="838"/>
      <c r="MR174" s="838"/>
      <c r="MS174" s="838"/>
      <c r="MT174" s="838"/>
      <c r="MU174" s="838"/>
      <c r="MV174" s="838"/>
      <c r="MW174" s="838"/>
      <c r="MX174" s="838"/>
      <c r="MY174" s="838"/>
      <c r="MZ174" s="838"/>
      <c r="NA174" s="838"/>
      <c r="NB174" s="838"/>
      <c r="NC174" s="838"/>
      <c r="ND174" s="838"/>
      <c r="NE174" s="838"/>
      <c r="NF174" s="838"/>
      <c r="NG174" s="838"/>
      <c r="NH174" s="838"/>
      <c r="NI174" s="838"/>
      <c r="NJ174" s="838"/>
      <c r="NK174" s="838"/>
      <c r="NL174" s="838"/>
      <c r="NM174" s="838"/>
      <c r="NN174" s="838"/>
      <c r="NO174" s="838"/>
      <c r="NP174" s="838"/>
      <c r="NQ174" s="838"/>
      <c r="NR174" s="838"/>
    </row>
    <row r="175" spans="1:382" ht="15" hidden="1" customHeight="1" outlineLevel="1" x14ac:dyDescent="0.25">
      <c r="A175" s="1182">
        <v>43063</v>
      </c>
      <c r="B175" s="1182"/>
      <c r="C175" s="411"/>
      <c r="AR175" s="23"/>
      <c r="AT175" s="23"/>
      <c r="BH175" s="23"/>
      <c r="BU175" s="17"/>
      <c r="BW175" s="17"/>
      <c r="CI175" s="17"/>
      <c r="CK175" s="17"/>
      <c r="CW175" s="17"/>
      <c r="CY175" s="17"/>
      <c r="DK175" s="17"/>
      <c r="DM175" s="17"/>
      <c r="DY175" s="17"/>
      <c r="EA175" s="17"/>
      <c r="EM175" s="17"/>
      <c r="EO175" s="17"/>
      <c r="LG175" s="837"/>
      <c r="LL175" s="838"/>
      <c r="LM175" s="838"/>
      <c r="LN175" s="838"/>
      <c r="LO175" s="838"/>
      <c r="LP175" s="838"/>
      <c r="LQ175" s="838"/>
      <c r="LR175" s="838"/>
      <c r="LS175" s="838"/>
      <c r="LT175" s="838"/>
      <c r="LU175" s="838"/>
      <c r="LV175" s="838"/>
      <c r="LW175" s="838"/>
      <c r="LX175" s="838"/>
      <c r="LY175" s="838"/>
      <c r="LZ175" s="838"/>
      <c r="MA175" s="838"/>
      <c r="MB175" s="838"/>
      <c r="MC175" s="838"/>
      <c r="MD175" s="838"/>
      <c r="ME175" s="838"/>
      <c r="MF175" s="838"/>
      <c r="MG175" s="838"/>
      <c r="MH175" s="838"/>
      <c r="MI175" s="838"/>
      <c r="MJ175" s="838"/>
      <c r="MK175" s="838"/>
      <c r="ML175" s="838"/>
      <c r="MM175" s="838"/>
      <c r="MN175" s="838"/>
      <c r="MO175" s="838"/>
      <c r="MP175" s="838"/>
      <c r="MQ175" s="838"/>
      <c r="MR175" s="838"/>
      <c r="MS175" s="838"/>
      <c r="MT175" s="838"/>
      <c r="MU175" s="838"/>
      <c r="MV175" s="838"/>
      <c r="MW175" s="838"/>
      <c r="MX175" s="838"/>
      <c r="MY175" s="838"/>
      <c r="MZ175" s="838"/>
      <c r="NA175" s="838"/>
      <c r="NB175" s="838"/>
      <c r="NC175" s="838"/>
      <c r="ND175" s="838"/>
      <c r="NE175" s="838"/>
      <c r="NF175" s="838"/>
      <c r="NG175" s="838"/>
      <c r="NH175" s="838"/>
      <c r="NI175" s="838"/>
      <c r="NJ175" s="838"/>
      <c r="NK175" s="838"/>
      <c r="NL175" s="838"/>
      <c r="NM175" s="838"/>
      <c r="NN175" s="838"/>
      <c r="NO175" s="838"/>
      <c r="NP175" s="838"/>
      <c r="NQ175" s="838"/>
      <c r="NR175" s="838"/>
    </row>
    <row r="176" spans="1:382" ht="15" hidden="1" customHeight="1" outlineLevel="1" x14ac:dyDescent="0.25">
      <c r="A176" s="1182">
        <v>43094</v>
      </c>
      <c r="B176" s="1182"/>
      <c r="C176" s="411"/>
      <c r="AR176" s="23"/>
      <c r="AT176" s="23"/>
      <c r="BH176" s="23"/>
      <c r="BU176" s="17"/>
      <c r="BW176" s="17"/>
      <c r="CI176" s="17"/>
      <c r="CK176" s="17"/>
      <c r="CW176" s="17"/>
      <c r="CY176" s="17"/>
      <c r="DK176" s="17"/>
      <c r="DM176" s="17"/>
      <c r="DY176" s="17"/>
      <c r="EA176" s="17"/>
      <c r="EM176" s="17"/>
      <c r="EO176" s="17"/>
      <c r="LG176" s="837"/>
      <c r="LL176" s="838"/>
      <c r="LM176" s="838"/>
      <c r="LN176" s="838"/>
      <c r="LO176" s="838"/>
      <c r="LP176" s="838"/>
      <c r="LQ176" s="838"/>
      <c r="LR176" s="838"/>
      <c r="LS176" s="838"/>
      <c r="LT176" s="838"/>
      <c r="LU176" s="838"/>
      <c r="LV176" s="838"/>
      <c r="LW176" s="838"/>
      <c r="LX176" s="838"/>
      <c r="LY176" s="838"/>
      <c r="LZ176" s="838"/>
      <c r="MA176" s="838"/>
      <c r="MB176" s="838"/>
      <c r="MC176" s="838"/>
      <c r="MD176" s="838"/>
      <c r="ME176" s="838"/>
      <c r="MF176" s="838"/>
      <c r="MG176" s="838"/>
      <c r="MH176" s="838"/>
      <c r="MI176" s="838"/>
      <c r="MJ176" s="838"/>
      <c r="MK176" s="838"/>
      <c r="ML176" s="838"/>
      <c r="MM176" s="838"/>
      <c r="MN176" s="838"/>
      <c r="MO176" s="838"/>
      <c r="MP176" s="838"/>
      <c r="MQ176" s="838"/>
      <c r="MR176" s="838"/>
      <c r="MS176" s="838"/>
      <c r="MT176" s="838"/>
      <c r="MU176" s="838"/>
      <c r="MV176" s="838"/>
      <c r="MW176" s="838"/>
      <c r="MX176" s="838"/>
      <c r="MY176" s="838"/>
      <c r="MZ176" s="838"/>
      <c r="NA176" s="838"/>
      <c r="NB176" s="838"/>
      <c r="NC176" s="838"/>
      <c r="ND176" s="838"/>
      <c r="NE176" s="838"/>
      <c r="NF176" s="838"/>
      <c r="NG176" s="838"/>
      <c r="NH176" s="838"/>
      <c r="NI176" s="838"/>
      <c r="NJ176" s="838"/>
      <c r="NK176" s="838"/>
      <c r="NL176" s="838"/>
      <c r="NM176" s="838"/>
      <c r="NN176" s="838"/>
      <c r="NO176" s="838"/>
      <c r="NP176" s="838"/>
      <c r="NQ176" s="838"/>
      <c r="NR176" s="838"/>
    </row>
    <row r="177" spans="1:382" ht="15" hidden="1" customHeight="1" outlineLevel="1" x14ac:dyDescent="0.25">
      <c r="A177" s="1182">
        <v>43095</v>
      </c>
      <c r="B177" s="1182"/>
      <c r="C177" s="411"/>
      <c r="AR177" s="23"/>
      <c r="AT177" s="23"/>
      <c r="BH177" s="23"/>
      <c r="BU177" s="17"/>
      <c r="BW177" s="17"/>
      <c r="CI177" s="17"/>
      <c r="CK177" s="17"/>
      <c r="CW177" s="17"/>
      <c r="CY177" s="17"/>
      <c r="DK177" s="17"/>
      <c r="DM177" s="17"/>
      <c r="DY177" s="17"/>
      <c r="EA177" s="17"/>
      <c r="EM177" s="17"/>
      <c r="EO177" s="17"/>
      <c r="LG177" s="837"/>
      <c r="LL177" s="838"/>
      <c r="LM177" s="838"/>
      <c r="LN177" s="838"/>
      <c r="LO177" s="838"/>
      <c r="LP177" s="838"/>
      <c r="LQ177" s="838"/>
      <c r="LR177" s="838"/>
      <c r="LS177" s="838"/>
      <c r="LT177" s="838"/>
      <c r="LU177" s="838"/>
      <c r="LV177" s="838"/>
      <c r="LW177" s="838"/>
      <c r="LX177" s="838"/>
      <c r="LY177" s="838"/>
      <c r="LZ177" s="838"/>
      <c r="MA177" s="838"/>
      <c r="MB177" s="838"/>
      <c r="MC177" s="838"/>
      <c r="MD177" s="838"/>
      <c r="ME177" s="838"/>
      <c r="MF177" s="838"/>
      <c r="MG177" s="838"/>
      <c r="MH177" s="838"/>
      <c r="MI177" s="838"/>
      <c r="MJ177" s="838"/>
      <c r="MK177" s="838"/>
      <c r="ML177" s="838"/>
      <c r="MM177" s="838"/>
      <c r="MN177" s="838"/>
      <c r="MO177" s="838"/>
      <c r="MP177" s="838"/>
      <c r="MQ177" s="838"/>
      <c r="MR177" s="838"/>
      <c r="MS177" s="838"/>
      <c r="MT177" s="838"/>
      <c r="MU177" s="838"/>
      <c r="MV177" s="838"/>
      <c r="MW177" s="838"/>
      <c r="MX177" s="838"/>
      <c r="MY177" s="838"/>
      <c r="MZ177" s="838"/>
      <c r="NA177" s="838"/>
      <c r="NB177" s="838"/>
      <c r="NC177" s="838"/>
      <c r="ND177" s="838"/>
      <c r="NE177" s="838"/>
      <c r="NF177" s="838"/>
      <c r="NG177" s="838"/>
      <c r="NH177" s="838"/>
      <c r="NI177" s="838"/>
      <c r="NJ177" s="838"/>
      <c r="NK177" s="838"/>
      <c r="NL177" s="838"/>
      <c r="NM177" s="838"/>
      <c r="NN177" s="838"/>
      <c r="NO177" s="838"/>
      <c r="NP177" s="838"/>
      <c r="NQ177" s="838"/>
      <c r="NR177" s="838"/>
    </row>
    <row r="178" spans="1:382" ht="15" hidden="1" customHeight="1" outlineLevel="1" x14ac:dyDescent="0.25">
      <c r="A178" s="1182">
        <v>43096</v>
      </c>
      <c r="B178" s="1182"/>
      <c r="C178" s="411"/>
      <c r="AR178" s="23"/>
      <c r="AT178" s="23"/>
      <c r="BH178" s="23"/>
      <c r="BU178" s="17"/>
      <c r="BW178" s="17"/>
      <c r="CI178" s="17"/>
      <c r="CK178" s="17"/>
      <c r="CW178" s="17"/>
      <c r="CY178" s="17"/>
      <c r="DK178" s="17"/>
      <c r="DM178" s="17"/>
      <c r="DY178" s="17"/>
      <c r="EA178" s="17"/>
      <c r="EM178" s="17"/>
      <c r="EO178" s="17"/>
      <c r="LG178" s="837"/>
      <c r="LL178" s="838"/>
      <c r="LM178" s="838"/>
      <c r="LN178" s="838"/>
      <c r="LO178" s="838"/>
      <c r="LP178" s="838"/>
      <c r="LQ178" s="838"/>
      <c r="LR178" s="838"/>
      <c r="LS178" s="838"/>
      <c r="LT178" s="838"/>
      <c r="LU178" s="838"/>
      <c r="LV178" s="838"/>
      <c r="LW178" s="838"/>
      <c r="LX178" s="838"/>
      <c r="LY178" s="838"/>
      <c r="LZ178" s="838"/>
      <c r="MA178" s="838"/>
      <c r="MB178" s="838"/>
      <c r="MC178" s="838"/>
      <c r="MD178" s="838"/>
      <c r="ME178" s="838"/>
      <c r="MF178" s="838"/>
      <c r="MG178" s="838"/>
      <c r="MH178" s="838"/>
      <c r="MI178" s="838"/>
      <c r="MJ178" s="838"/>
      <c r="MK178" s="838"/>
      <c r="ML178" s="838"/>
      <c r="MM178" s="838"/>
      <c r="MN178" s="838"/>
      <c r="MO178" s="838"/>
      <c r="MP178" s="838"/>
      <c r="MQ178" s="838"/>
      <c r="MR178" s="838"/>
      <c r="MS178" s="838"/>
      <c r="MT178" s="838"/>
      <c r="MU178" s="838"/>
      <c r="MV178" s="838"/>
      <c r="MW178" s="838"/>
      <c r="MX178" s="838"/>
      <c r="MY178" s="838"/>
      <c r="MZ178" s="838"/>
      <c r="NA178" s="838"/>
      <c r="NB178" s="838"/>
      <c r="NC178" s="838"/>
      <c r="ND178" s="838"/>
      <c r="NE178" s="838"/>
      <c r="NF178" s="838"/>
      <c r="NG178" s="838"/>
      <c r="NH178" s="838"/>
      <c r="NI178" s="838"/>
      <c r="NJ178" s="838"/>
      <c r="NK178" s="838"/>
      <c r="NL178" s="838"/>
      <c r="NM178" s="838"/>
      <c r="NN178" s="838"/>
      <c r="NO178" s="838"/>
      <c r="NP178" s="838"/>
      <c r="NQ178" s="838"/>
      <c r="NR178" s="838"/>
    </row>
    <row r="179" spans="1:382" ht="15" hidden="1" customHeight="1" outlineLevel="1" x14ac:dyDescent="0.25">
      <c r="A179" s="1182">
        <v>43101</v>
      </c>
      <c r="B179" s="1182"/>
      <c r="C179" s="411"/>
      <c r="AR179" s="23"/>
      <c r="AT179" s="23"/>
      <c r="BH179" s="23"/>
      <c r="BU179" s="17"/>
      <c r="BW179" s="17"/>
      <c r="CI179" s="17"/>
      <c r="CK179" s="17"/>
      <c r="CW179" s="17"/>
      <c r="CY179" s="17"/>
      <c r="DK179" s="17"/>
      <c r="DM179" s="17"/>
      <c r="DY179" s="17"/>
      <c r="EA179" s="17"/>
      <c r="EM179" s="17"/>
      <c r="EO179" s="17"/>
      <c r="LG179" s="837"/>
      <c r="LL179" s="838"/>
      <c r="LM179" s="838"/>
      <c r="LN179" s="838"/>
      <c r="LO179" s="838"/>
      <c r="LP179" s="838"/>
      <c r="LQ179" s="838"/>
      <c r="LR179" s="838"/>
      <c r="LS179" s="838"/>
      <c r="LT179" s="838"/>
      <c r="LU179" s="838"/>
      <c r="LV179" s="838"/>
      <c r="LW179" s="838"/>
      <c r="LX179" s="838"/>
      <c r="LY179" s="838"/>
      <c r="LZ179" s="838"/>
      <c r="MA179" s="838"/>
      <c r="MB179" s="838"/>
      <c r="MC179" s="838"/>
      <c r="MD179" s="838"/>
      <c r="ME179" s="838"/>
      <c r="MF179" s="838"/>
      <c r="MG179" s="838"/>
      <c r="MH179" s="838"/>
      <c r="MI179" s="838"/>
      <c r="MJ179" s="838"/>
      <c r="MK179" s="838"/>
      <c r="ML179" s="838"/>
      <c r="MM179" s="838"/>
      <c r="MN179" s="838"/>
      <c r="MO179" s="838"/>
      <c r="MP179" s="838"/>
      <c r="MQ179" s="838"/>
      <c r="MR179" s="838"/>
      <c r="MS179" s="838"/>
      <c r="MT179" s="838"/>
      <c r="MU179" s="838"/>
      <c r="MV179" s="838"/>
      <c r="MW179" s="838"/>
      <c r="MX179" s="838"/>
      <c r="MY179" s="838"/>
      <c r="MZ179" s="838"/>
      <c r="NA179" s="838"/>
      <c r="NB179" s="838"/>
      <c r="NC179" s="838"/>
      <c r="ND179" s="838"/>
      <c r="NE179" s="838"/>
      <c r="NF179" s="838"/>
      <c r="NG179" s="838"/>
      <c r="NH179" s="838"/>
      <c r="NI179" s="838"/>
      <c r="NJ179" s="838"/>
      <c r="NK179" s="838"/>
      <c r="NL179" s="838"/>
      <c r="NM179" s="838"/>
      <c r="NN179" s="838"/>
      <c r="NO179" s="838"/>
      <c r="NP179" s="838"/>
      <c r="NQ179" s="838"/>
      <c r="NR179" s="838"/>
    </row>
    <row r="180" spans="1:382" ht="15" hidden="1" customHeight="1" outlineLevel="1" x14ac:dyDescent="0.25">
      <c r="A180" s="1182">
        <v>43115</v>
      </c>
      <c r="B180" s="1182"/>
      <c r="C180" s="411"/>
      <c r="AR180" s="23"/>
      <c r="AT180" s="23"/>
      <c r="BH180" s="23"/>
      <c r="BU180" s="17"/>
      <c r="BW180" s="17"/>
      <c r="CI180" s="17"/>
      <c r="CK180" s="17"/>
      <c r="CW180" s="17"/>
      <c r="CY180" s="17"/>
      <c r="DK180" s="17"/>
      <c r="DM180" s="17"/>
      <c r="DY180" s="17"/>
      <c r="EA180" s="17"/>
      <c r="EM180" s="17"/>
      <c r="EO180" s="17"/>
      <c r="LG180" s="837"/>
      <c r="LL180" s="838"/>
      <c r="LM180" s="838"/>
      <c r="LN180" s="838"/>
      <c r="LO180" s="838"/>
      <c r="LP180" s="838"/>
      <c r="LQ180" s="838"/>
      <c r="LR180" s="838"/>
      <c r="LS180" s="838"/>
      <c r="LT180" s="838"/>
      <c r="LU180" s="838"/>
      <c r="LV180" s="838"/>
      <c r="LW180" s="838"/>
      <c r="LX180" s="838"/>
      <c r="LY180" s="838"/>
      <c r="LZ180" s="838"/>
      <c r="MA180" s="838"/>
      <c r="MB180" s="838"/>
      <c r="MC180" s="838"/>
      <c r="MD180" s="838"/>
      <c r="ME180" s="838"/>
      <c r="MF180" s="838"/>
      <c r="MG180" s="838"/>
      <c r="MH180" s="838"/>
      <c r="MI180" s="838"/>
      <c r="MJ180" s="838"/>
      <c r="MK180" s="838"/>
      <c r="ML180" s="838"/>
      <c r="MM180" s="838"/>
      <c r="MN180" s="838"/>
      <c r="MO180" s="838"/>
      <c r="MP180" s="838"/>
      <c r="MQ180" s="838"/>
      <c r="MR180" s="838"/>
      <c r="MS180" s="838"/>
      <c r="MT180" s="838"/>
      <c r="MU180" s="838"/>
      <c r="MV180" s="838"/>
      <c r="MW180" s="838"/>
      <c r="MX180" s="838"/>
      <c r="MY180" s="838"/>
      <c r="MZ180" s="838"/>
      <c r="NA180" s="838"/>
      <c r="NB180" s="838"/>
      <c r="NC180" s="838"/>
      <c r="ND180" s="838"/>
      <c r="NE180" s="838"/>
      <c r="NF180" s="838"/>
      <c r="NG180" s="838"/>
      <c r="NH180" s="838"/>
      <c r="NI180" s="838"/>
      <c r="NJ180" s="838"/>
      <c r="NK180" s="838"/>
      <c r="NL180" s="838"/>
      <c r="NM180" s="838"/>
      <c r="NN180" s="838"/>
      <c r="NO180" s="838"/>
      <c r="NP180" s="838"/>
      <c r="NQ180" s="838"/>
      <c r="NR180" s="838"/>
    </row>
    <row r="181" spans="1:382" ht="15" hidden="1" customHeight="1" outlineLevel="1" x14ac:dyDescent="0.25">
      <c r="A181" s="1182">
        <v>43189</v>
      </c>
      <c r="B181" s="1182"/>
      <c r="C181" s="411"/>
      <c r="AR181" s="23"/>
      <c r="AT181" s="23"/>
      <c r="BH181" s="23"/>
      <c r="BU181" s="17"/>
      <c r="BW181" s="17"/>
      <c r="CI181" s="17"/>
      <c r="CK181" s="17"/>
      <c r="CW181" s="17"/>
      <c r="CY181" s="17"/>
      <c r="DK181" s="17"/>
      <c r="DM181" s="17"/>
      <c r="DY181" s="17"/>
      <c r="EA181" s="17"/>
      <c r="EM181" s="17"/>
      <c r="EO181" s="17"/>
      <c r="LG181" s="837"/>
      <c r="LL181" s="838"/>
      <c r="LM181" s="838"/>
      <c r="LN181" s="838"/>
      <c r="LO181" s="838"/>
      <c r="LP181" s="838"/>
      <c r="LQ181" s="838"/>
      <c r="LR181" s="838"/>
      <c r="LS181" s="838"/>
      <c r="LT181" s="838"/>
      <c r="LU181" s="838"/>
      <c r="LV181" s="838"/>
      <c r="LW181" s="838"/>
      <c r="LX181" s="838"/>
      <c r="LY181" s="838"/>
      <c r="LZ181" s="838"/>
      <c r="MA181" s="838"/>
      <c r="MB181" s="838"/>
      <c r="MC181" s="838"/>
      <c r="MD181" s="838"/>
      <c r="ME181" s="838"/>
      <c r="MF181" s="838"/>
      <c r="MG181" s="838"/>
      <c r="MH181" s="838"/>
      <c r="MI181" s="838"/>
      <c r="MJ181" s="838"/>
      <c r="MK181" s="838"/>
      <c r="ML181" s="838"/>
      <c r="MM181" s="838"/>
      <c r="MN181" s="838"/>
      <c r="MO181" s="838"/>
      <c r="MP181" s="838"/>
      <c r="MQ181" s="838"/>
      <c r="MR181" s="838"/>
      <c r="MS181" s="838"/>
      <c r="MT181" s="838"/>
      <c r="MU181" s="838"/>
      <c r="MV181" s="838"/>
      <c r="MW181" s="838"/>
      <c r="MX181" s="838"/>
      <c r="MY181" s="838"/>
      <c r="MZ181" s="838"/>
      <c r="NA181" s="838"/>
      <c r="NB181" s="838"/>
      <c r="NC181" s="838"/>
      <c r="ND181" s="838"/>
      <c r="NE181" s="838"/>
      <c r="NF181" s="838"/>
      <c r="NG181" s="838"/>
      <c r="NH181" s="838"/>
      <c r="NI181" s="838"/>
      <c r="NJ181" s="838"/>
      <c r="NK181" s="838"/>
      <c r="NL181" s="838"/>
      <c r="NM181" s="838"/>
      <c r="NN181" s="838"/>
      <c r="NO181" s="838"/>
      <c r="NP181" s="838"/>
      <c r="NQ181" s="838"/>
      <c r="NR181" s="838"/>
    </row>
    <row r="182" spans="1:382" ht="15" hidden="1" customHeight="1" outlineLevel="1" x14ac:dyDescent="0.25">
      <c r="A182" s="1182">
        <v>43248</v>
      </c>
      <c r="B182" s="1182"/>
      <c r="C182" s="411"/>
      <c r="AR182" s="23"/>
      <c r="AT182" s="23"/>
      <c r="BH182" s="23"/>
      <c r="BU182" s="17"/>
      <c r="BW182" s="17"/>
      <c r="CI182" s="17"/>
      <c r="CK182" s="17"/>
      <c r="CW182" s="17"/>
      <c r="CY182" s="17"/>
      <c r="DK182" s="17"/>
      <c r="DM182" s="17"/>
      <c r="DY182" s="17"/>
      <c r="EA182" s="17"/>
      <c r="EM182" s="17"/>
      <c r="EO182" s="17"/>
      <c r="LG182" s="837"/>
      <c r="LL182" s="838"/>
      <c r="LM182" s="838"/>
      <c r="LN182" s="838"/>
      <c r="LO182" s="838"/>
      <c r="LP182" s="838"/>
      <c r="LQ182" s="838"/>
      <c r="LR182" s="838"/>
      <c r="LS182" s="838"/>
      <c r="LT182" s="838"/>
      <c r="LU182" s="838"/>
      <c r="LV182" s="838"/>
      <c r="LW182" s="838"/>
      <c r="LX182" s="838"/>
      <c r="LY182" s="838"/>
      <c r="LZ182" s="838"/>
      <c r="MA182" s="838"/>
      <c r="MB182" s="838"/>
      <c r="MC182" s="838"/>
      <c r="MD182" s="838"/>
      <c r="ME182" s="838"/>
      <c r="MF182" s="838"/>
      <c r="MG182" s="838"/>
      <c r="MH182" s="838"/>
      <c r="MI182" s="838"/>
      <c r="MJ182" s="838"/>
      <c r="MK182" s="838"/>
      <c r="ML182" s="838"/>
      <c r="MM182" s="838"/>
      <c r="MN182" s="838"/>
      <c r="MO182" s="838"/>
      <c r="MP182" s="838"/>
      <c r="MQ182" s="838"/>
      <c r="MR182" s="838"/>
      <c r="MS182" s="838"/>
      <c r="MT182" s="838"/>
      <c r="MU182" s="838"/>
      <c r="MV182" s="838"/>
      <c r="MW182" s="838"/>
      <c r="MX182" s="838"/>
      <c r="MY182" s="838"/>
      <c r="MZ182" s="838"/>
      <c r="NA182" s="838"/>
      <c r="NB182" s="838"/>
      <c r="NC182" s="838"/>
      <c r="ND182" s="838"/>
      <c r="NE182" s="838"/>
      <c r="NF182" s="838"/>
      <c r="NG182" s="838"/>
      <c r="NH182" s="838"/>
      <c r="NI182" s="838"/>
      <c r="NJ182" s="838"/>
      <c r="NK182" s="838"/>
      <c r="NL182" s="838"/>
      <c r="NM182" s="838"/>
      <c r="NN182" s="838"/>
      <c r="NO182" s="838"/>
      <c r="NP182" s="838"/>
      <c r="NQ182" s="838"/>
      <c r="NR182" s="838"/>
    </row>
    <row r="183" spans="1:382" ht="15" hidden="1" customHeight="1" outlineLevel="1" x14ac:dyDescent="0.25">
      <c r="A183" s="1182">
        <v>43285</v>
      </c>
      <c r="B183" s="1182"/>
      <c r="C183" s="411"/>
      <c r="AR183" s="23"/>
      <c r="AT183" s="23"/>
      <c r="BH183" s="23"/>
      <c r="BU183" s="17"/>
      <c r="BW183" s="17"/>
      <c r="CI183" s="17"/>
      <c r="CK183" s="17"/>
      <c r="CW183" s="17"/>
      <c r="CY183" s="17"/>
      <c r="DK183" s="17"/>
      <c r="DM183" s="17"/>
      <c r="DY183" s="17"/>
      <c r="EA183" s="17"/>
      <c r="EM183" s="17"/>
      <c r="EO183" s="17"/>
      <c r="LG183" s="837"/>
      <c r="LL183" s="838"/>
      <c r="LM183" s="838"/>
      <c r="LN183" s="838"/>
      <c r="LO183" s="838"/>
      <c r="LP183" s="838"/>
      <c r="LQ183" s="838"/>
      <c r="LR183" s="838"/>
      <c r="LS183" s="838"/>
      <c r="LT183" s="838"/>
      <c r="LU183" s="838"/>
      <c r="LV183" s="838"/>
      <c r="LW183" s="838"/>
      <c r="LX183" s="838"/>
      <c r="LY183" s="838"/>
      <c r="LZ183" s="838"/>
      <c r="MA183" s="838"/>
      <c r="MB183" s="838"/>
      <c r="MC183" s="838"/>
      <c r="MD183" s="838"/>
      <c r="ME183" s="838"/>
      <c r="MF183" s="838"/>
      <c r="MG183" s="838"/>
      <c r="MH183" s="838"/>
      <c r="MI183" s="838"/>
      <c r="MJ183" s="838"/>
      <c r="MK183" s="838"/>
      <c r="ML183" s="838"/>
      <c r="MM183" s="838"/>
      <c r="MN183" s="838"/>
      <c r="MO183" s="838"/>
      <c r="MP183" s="838"/>
      <c r="MQ183" s="838"/>
      <c r="MR183" s="838"/>
      <c r="MS183" s="838"/>
      <c r="MT183" s="838"/>
      <c r="MU183" s="838"/>
      <c r="MV183" s="838"/>
      <c r="MW183" s="838"/>
      <c r="MX183" s="838"/>
      <c r="MY183" s="838"/>
      <c r="MZ183" s="838"/>
      <c r="NA183" s="838"/>
      <c r="NB183" s="838"/>
      <c r="NC183" s="838"/>
      <c r="ND183" s="838"/>
      <c r="NE183" s="838"/>
      <c r="NF183" s="838"/>
      <c r="NG183" s="838"/>
      <c r="NH183" s="838"/>
      <c r="NI183" s="838"/>
      <c r="NJ183" s="838"/>
      <c r="NK183" s="838"/>
      <c r="NL183" s="838"/>
      <c r="NM183" s="838"/>
      <c r="NN183" s="838"/>
      <c r="NO183" s="838"/>
      <c r="NP183" s="838"/>
      <c r="NQ183" s="838"/>
      <c r="NR183" s="838"/>
    </row>
    <row r="184" spans="1:382" ht="15" hidden="1" customHeight="1" outlineLevel="1" x14ac:dyDescent="0.25">
      <c r="A184" s="1182">
        <v>43346</v>
      </c>
      <c r="B184" s="1182"/>
      <c r="C184" s="411"/>
      <c r="AR184" s="23"/>
      <c r="AT184" s="23"/>
      <c r="BH184" s="23"/>
      <c r="BU184" s="17"/>
      <c r="BW184" s="17"/>
      <c r="CI184" s="17"/>
      <c r="CK184" s="17"/>
      <c r="CW184" s="17"/>
      <c r="CY184" s="17"/>
      <c r="DK184" s="17"/>
      <c r="DM184" s="17"/>
      <c r="DY184" s="17"/>
      <c r="EA184" s="17"/>
      <c r="EM184" s="17"/>
      <c r="EO184" s="17"/>
      <c r="LG184" s="837"/>
      <c r="LL184" s="838"/>
      <c r="LM184" s="838"/>
      <c r="LN184" s="838"/>
      <c r="LO184" s="838"/>
      <c r="LP184" s="838"/>
      <c r="LQ184" s="838"/>
      <c r="LR184" s="838"/>
      <c r="LS184" s="838"/>
      <c r="LT184" s="838"/>
      <c r="LU184" s="838"/>
      <c r="LV184" s="838"/>
      <c r="LW184" s="838"/>
      <c r="LX184" s="838"/>
      <c r="LY184" s="838"/>
      <c r="LZ184" s="838"/>
      <c r="MA184" s="838"/>
      <c r="MB184" s="838"/>
      <c r="MC184" s="838"/>
      <c r="MD184" s="838"/>
      <c r="ME184" s="838"/>
      <c r="MF184" s="838"/>
      <c r="MG184" s="838"/>
      <c r="MH184" s="838"/>
      <c r="MI184" s="838"/>
      <c r="MJ184" s="838"/>
      <c r="MK184" s="838"/>
      <c r="ML184" s="838"/>
      <c r="MM184" s="838"/>
      <c r="MN184" s="838"/>
      <c r="MO184" s="838"/>
      <c r="MP184" s="838"/>
      <c r="MQ184" s="838"/>
      <c r="MR184" s="838"/>
      <c r="MS184" s="838"/>
      <c r="MT184" s="838"/>
      <c r="MU184" s="838"/>
      <c r="MV184" s="838"/>
      <c r="MW184" s="838"/>
      <c r="MX184" s="838"/>
      <c r="MY184" s="838"/>
      <c r="MZ184" s="838"/>
      <c r="NA184" s="838"/>
      <c r="NB184" s="838"/>
      <c r="NC184" s="838"/>
      <c r="ND184" s="838"/>
      <c r="NE184" s="838"/>
      <c r="NF184" s="838"/>
      <c r="NG184" s="838"/>
      <c r="NH184" s="838"/>
      <c r="NI184" s="838"/>
      <c r="NJ184" s="838"/>
      <c r="NK184" s="838"/>
      <c r="NL184" s="838"/>
      <c r="NM184" s="838"/>
      <c r="NN184" s="838"/>
      <c r="NO184" s="838"/>
      <c r="NP184" s="838"/>
      <c r="NQ184" s="838"/>
      <c r="NR184" s="838"/>
    </row>
    <row r="185" spans="1:382" ht="15" hidden="1" customHeight="1" outlineLevel="1" x14ac:dyDescent="0.25">
      <c r="A185" s="1182">
        <v>43416</v>
      </c>
      <c r="B185" s="1182"/>
      <c r="C185" s="411"/>
      <c r="AR185" s="23"/>
      <c r="AT185" s="23"/>
      <c r="BH185" s="23"/>
      <c r="BU185" s="17"/>
      <c r="BW185" s="17"/>
      <c r="CI185" s="17"/>
      <c r="CK185" s="17"/>
      <c r="CW185" s="17"/>
      <c r="CY185" s="17"/>
      <c r="DK185" s="17"/>
      <c r="DM185" s="17"/>
      <c r="DY185" s="17"/>
      <c r="EA185" s="17"/>
      <c r="EM185" s="17"/>
      <c r="EO185" s="17"/>
      <c r="LG185" s="837"/>
      <c r="LL185" s="838"/>
      <c r="LM185" s="838"/>
      <c r="LN185" s="838"/>
      <c r="LO185" s="838"/>
      <c r="LP185" s="838"/>
      <c r="LQ185" s="838"/>
      <c r="LR185" s="838"/>
      <c r="LS185" s="838"/>
      <c r="LT185" s="838"/>
      <c r="LU185" s="838"/>
      <c r="LV185" s="838"/>
      <c r="LW185" s="838"/>
      <c r="LX185" s="838"/>
      <c r="LY185" s="838"/>
      <c r="LZ185" s="838"/>
      <c r="MA185" s="838"/>
      <c r="MB185" s="838"/>
      <c r="MC185" s="838"/>
      <c r="MD185" s="838"/>
      <c r="ME185" s="838"/>
      <c r="MF185" s="838"/>
      <c r="MG185" s="838"/>
      <c r="MH185" s="838"/>
      <c r="MI185" s="838"/>
      <c r="MJ185" s="838"/>
      <c r="MK185" s="838"/>
      <c r="ML185" s="838"/>
      <c r="MM185" s="838"/>
      <c r="MN185" s="838"/>
      <c r="MO185" s="838"/>
      <c r="MP185" s="838"/>
      <c r="MQ185" s="838"/>
      <c r="MR185" s="838"/>
      <c r="MS185" s="838"/>
      <c r="MT185" s="838"/>
      <c r="MU185" s="838"/>
      <c r="MV185" s="838"/>
      <c r="MW185" s="838"/>
      <c r="MX185" s="838"/>
      <c r="MY185" s="838"/>
      <c r="MZ185" s="838"/>
      <c r="NA185" s="838"/>
      <c r="NB185" s="838"/>
      <c r="NC185" s="838"/>
      <c r="ND185" s="838"/>
      <c r="NE185" s="838"/>
      <c r="NF185" s="838"/>
      <c r="NG185" s="838"/>
      <c r="NH185" s="838"/>
      <c r="NI185" s="838"/>
      <c r="NJ185" s="838"/>
      <c r="NK185" s="838"/>
      <c r="NL185" s="838"/>
      <c r="NM185" s="838"/>
      <c r="NN185" s="838"/>
      <c r="NO185" s="838"/>
      <c r="NP185" s="838"/>
      <c r="NQ185" s="838"/>
      <c r="NR185" s="838"/>
    </row>
    <row r="186" spans="1:382" ht="15" hidden="1" customHeight="1" outlineLevel="1" x14ac:dyDescent="0.25">
      <c r="A186" s="1182">
        <v>43426</v>
      </c>
      <c r="B186" s="1182"/>
      <c r="C186" s="411"/>
      <c r="AR186" s="23"/>
      <c r="AT186" s="23"/>
      <c r="BH186" s="23"/>
      <c r="BU186" s="17"/>
      <c r="BW186" s="17"/>
      <c r="CI186" s="17"/>
      <c r="CK186" s="17"/>
      <c r="CW186" s="17"/>
      <c r="CY186" s="17"/>
      <c r="DK186" s="17"/>
      <c r="DM186" s="17"/>
      <c r="DY186" s="17"/>
      <c r="EA186" s="17"/>
      <c r="EM186" s="17"/>
      <c r="EO186" s="17"/>
      <c r="LG186" s="837"/>
      <c r="LL186" s="838"/>
      <c r="LM186" s="838"/>
      <c r="LN186" s="838"/>
      <c r="LO186" s="838"/>
      <c r="LP186" s="838"/>
      <c r="LQ186" s="838"/>
      <c r="LR186" s="838"/>
      <c r="LS186" s="838"/>
      <c r="LT186" s="838"/>
      <c r="LU186" s="838"/>
      <c r="LV186" s="838"/>
      <c r="LW186" s="838"/>
      <c r="LX186" s="838"/>
      <c r="LY186" s="838"/>
      <c r="LZ186" s="838"/>
      <c r="MA186" s="838"/>
      <c r="MB186" s="838"/>
      <c r="MC186" s="838"/>
      <c r="MD186" s="838"/>
      <c r="ME186" s="838"/>
      <c r="MF186" s="838"/>
      <c r="MG186" s="838"/>
      <c r="MH186" s="838"/>
      <c r="MI186" s="838"/>
      <c r="MJ186" s="838"/>
      <c r="MK186" s="838"/>
      <c r="ML186" s="838"/>
      <c r="MM186" s="838"/>
      <c r="MN186" s="838"/>
      <c r="MO186" s="838"/>
      <c r="MP186" s="838"/>
      <c r="MQ186" s="838"/>
      <c r="MR186" s="838"/>
      <c r="MS186" s="838"/>
      <c r="MT186" s="838"/>
      <c r="MU186" s="838"/>
      <c r="MV186" s="838"/>
      <c r="MW186" s="838"/>
      <c r="MX186" s="838"/>
      <c r="MY186" s="838"/>
      <c r="MZ186" s="838"/>
      <c r="NA186" s="838"/>
      <c r="NB186" s="838"/>
      <c r="NC186" s="838"/>
      <c r="ND186" s="838"/>
      <c r="NE186" s="838"/>
      <c r="NF186" s="838"/>
      <c r="NG186" s="838"/>
      <c r="NH186" s="838"/>
      <c r="NI186" s="838"/>
      <c r="NJ186" s="838"/>
      <c r="NK186" s="838"/>
      <c r="NL186" s="838"/>
      <c r="NM186" s="838"/>
      <c r="NN186" s="838"/>
      <c r="NO186" s="838"/>
      <c r="NP186" s="838"/>
      <c r="NQ186" s="838"/>
      <c r="NR186" s="838"/>
    </row>
    <row r="187" spans="1:382" ht="15" hidden="1" customHeight="1" outlineLevel="1" x14ac:dyDescent="0.25">
      <c r="A187" s="1182">
        <v>43427</v>
      </c>
      <c r="B187" s="1182"/>
      <c r="C187" s="411"/>
      <c r="AR187" s="23"/>
      <c r="AT187" s="23"/>
      <c r="BH187" s="23"/>
      <c r="BU187" s="17"/>
      <c r="BW187" s="17"/>
      <c r="CI187" s="17"/>
      <c r="CK187" s="17"/>
      <c r="CW187" s="17"/>
      <c r="CY187" s="17"/>
      <c r="DK187" s="17"/>
      <c r="DM187" s="17"/>
      <c r="DY187" s="17"/>
      <c r="EA187" s="17"/>
      <c r="EM187" s="17"/>
      <c r="EO187" s="17"/>
      <c r="LG187" s="837"/>
      <c r="LL187" s="838"/>
      <c r="LM187" s="838"/>
      <c r="LN187" s="838"/>
      <c r="LO187" s="838"/>
      <c r="LP187" s="838"/>
      <c r="LQ187" s="838"/>
      <c r="LR187" s="838"/>
      <c r="LS187" s="838"/>
      <c r="LT187" s="838"/>
      <c r="LU187" s="838"/>
      <c r="LV187" s="838"/>
      <c r="LW187" s="838"/>
      <c r="LX187" s="838"/>
      <c r="LY187" s="838"/>
      <c r="LZ187" s="838"/>
      <c r="MA187" s="838"/>
      <c r="MB187" s="838"/>
      <c r="MC187" s="838"/>
      <c r="MD187" s="838"/>
      <c r="ME187" s="838"/>
      <c r="MF187" s="838"/>
      <c r="MG187" s="838"/>
      <c r="MH187" s="838"/>
      <c r="MI187" s="838"/>
      <c r="MJ187" s="838"/>
      <c r="MK187" s="838"/>
      <c r="ML187" s="838"/>
      <c r="MM187" s="838"/>
      <c r="MN187" s="838"/>
      <c r="MO187" s="838"/>
      <c r="MP187" s="838"/>
      <c r="MQ187" s="838"/>
      <c r="MR187" s="838"/>
      <c r="MS187" s="838"/>
      <c r="MT187" s="838"/>
      <c r="MU187" s="838"/>
      <c r="MV187" s="838"/>
      <c r="MW187" s="838"/>
      <c r="MX187" s="838"/>
      <c r="MY187" s="838"/>
      <c r="MZ187" s="838"/>
      <c r="NA187" s="838"/>
      <c r="NB187" s="838"/>
      <c r="NC187" s="838"/>
      <c r="ND187" s="838"/>
      <c r="NE187" s="838"/>
      <c r="NF187" s="838"/>
      <c r="NG187" s="838"/>
      <c r="NH187" s="838"/>
      <c r="NI187" s="838"/>
      <c r="NJ187" s="838"/>
      <c r="NK187" s="838"/>
      <c r="NL187" s="838"/>
      <c r="NM187" s="838"/>
      <c r="NN187" s="838"/>
      <c r="NO187" s="838"/>
      <c r="NP187" s="838"/>
      <c r="NQ187" s="838"/>
      <c r="NR187" s="838"/>
    </row>
    <row r="188" spans="1:382" ht="15" hidden="1" customHeight="1" outlineLevel="1" x14ac:dyDescent="0.25">
      <c r="A188" s="1182">
        <v>43458</v>
      </c>
      <c r="B188" s="1182"/>
      <c r="C188" s="411"/>
      <c r="AR188" s="23"/>
      <c r="AT188" s="23"/>
      <c r="BH188" s="23"/>
      <c r="BU188" s="17"/>
      <c r="BW188" s="17"/>
      <c r="CI188" s="17"/>
      <c r="CK188" s="17"/>
      <c r="CW188" s="17"/>
      <c r="CY188" s="17"/>
      <c r="DK188" s="17"/>
      <c r="DM188" s="17"/>
      <c r="DY188" s="17"/>
      <c r="EA188" s="17"/>
      <c r="EM188" s="17"/>
      <c r="EO188" s="17"/>
      <c r="LG188" s="837"/>
      <c r="LL188" s="838"/>
      <c r="LM188" s="838"/>
      <c r="LN188" s="838"/>
      <c r="LO188" s="838"/>
      <c r="LP188" s="838"/>
      <c r="LQ188" s="838"/>
      <c r="LR188" s="838"/>
      <c r="LS188" s="838"/>
      <c r="LT188" s="838"/>
      <c r="LU188" s="838"/>
      <c r="LV188" s="838"/>
      <c r="LW188" s="838"/>
      <c r="LX188" s="838"/>
      <c r="LY188" s="838"/>
      <c r="LZ188" s="838"/>
      <c r="MA188" s="838"/>
      <c r="MB188" s="838"/>
      <c r="MC188" s="838"/>
      <c r="MD188" s="838"/>
      <c r="ME188" s="838"/>
      <c r="MF188" s="838"/>
      <c r="MG188" s="838"/>
      <c r="MH188" s="838"/>
      <c r="MI188" s="838"/>
      <c r="MJ188" s="838"/>
      <c r="MK188" s="838"/>
      <c r="ML188" s="838"/>
      <c r="MM188" s="838"/>
      <c r="MN188" s="838"/>
      <c r="MO188" s="838"/>
      <c r="MP188" s="838"/>
      <c r="MQ188" s="838"/>
      <c r="MR188" s="838"/>
      <c r="MS188" s="838"/>
      <c r="MT188" s="838"/>
      <c r="MU188" s="838"/>
      <c r="MV188" s="838"/>
      <c r="MW188" s="838"/>
      <c r="MX188" s="838"/>
      <c r="MY188" s="838"/>
      <c r="MZ188" s="838"/>
      <c r="NA188" s="838"/>
      <c r="NB188" s="838"/>
      <c r="NC188" s="838"/>
      <c r="ND188" s="838"/>
      <c r="NE188" s="838"/>
      <c r="NF188" s="838"/>
      <c r="NG188" s="838"/>
      <c r="NH188" s="838"/>
      <c r="NI188" s="838"/>
      <c r="NJ188" s="838"/>
      <c r="NK188" s="838"/>
      <c r="NL188" s="838"/>
      <c r="NM188" s="838"/>
      <c r="NN188" s="838"/>
      <c r="NO188" s="838"/>
      <c r="NP188" s="838"/>
      <c r="NQ188" s="838"/>
      <c r="NR188" s="838"/>
    </row>
    <row r="189" spans="1:382" ht="15" hidden="1" customHeight="1" outlineLevel="1" x14ac:dyDescent="0.25">
      <c r="A189" s="1182">
        <v>43459</v>
      </c>
      <c r="B189" s="1182"/>
      <c r="C189" s="411"/>
      <c r="AR189" s="23"/>
      <c r="AT189" s="23"/>
      <c r="BH189" s="23"/>
      <c r="BU189" s="17"/>
      <c r="BW189" s="17"/>
      <c r="CI189" s="17"/>
      <c r="CK189" s="17"/>
      <c r="CW189" s="17"/>
      <c r="CY189" s="17"/>
      <c r="DK189" s="17"/>
      <c r="DM189" s="17"/>
      <c r="DY189" s="17"/>
      <c r="EA189" s="17"/>
      <c r="EM189" s="17"/>
      <c r="EO189" s="17"/>
      <c r="LG189" s="837"/>
      <c r="LL189" s="838"/>
      <c r="LM189" s="838"/>
      <c r="LN189" s="838"/>
      <c r="LO189" s="838"/>
      <c r="LP189" s="838"/>
      <c r="LQ189" s="838"/>
      <c r="LR189" s="838"/>
      <c r="LS189" s="838"/>
      <c r="LT189" s="838"/>
      <c r="LU189" s="838"/>
      <c r="LV189" s="838"/>
      <c r="LW189" s="838"/>
      <c r="LX189" s="838"/>
      <c r="LY189" s="838"/>
      <c r="LZ189" s="838"/>
      <c r="MA189" s="838"/>
      <c r="MB189" s="838"/>
      <c r="MC189" s="838"/>
      <c r="MD189" s="838"/>
      <c r="ME189" s="838"/>
      <c r="MF189" s="838"/>
      <c r="MG189" s="838"/>
      <c r="MH189" s="838"/>
      <c r="MI189" s="838"/>
      <c r="MJ189" s="838"/>
      <c r="MK189" s="838"/>
      <c r="ML189" s="838"/>
      <c r="MM189" s="838"/>
      <c r="MN189" s="838"/>
      <c r="MO189" s="838"/>
      <c r="MP189" s="838"/>
      <c r="MQ189" s="838"/>
      <c r="MR189" s="838"/>
      <c r="MS189" s="838"/>
      <c r="MT189" s="838"/>
      <c r="MU189" s="838"/>
      <c r="MV189" s="838"/>
      <c r="MW189" s="838"/>
      <c r="MX189" s="838"/>
      <c r="MY189" s="838"/>
      <c r="MZ189" s="838"/>
      <c r="NA189" s="838"/>
      <c r="NB189" s="838"/>
      <c r="NC189" s="838"/>
      <c r="ND189" s="838"/>
      <c r="NE189" s="838"/>
      <c r="NF189" s="838"/>
      <c r="NG189" s="838"/>
      <c r="NH189" s="838"/>
      <c r="NI189" s="838"/>
      <c r="NJ189" s="838"/>
      <c r="NK189" s="838"/>
      <c r="NL189" s="838"/>
      <c r="NM189" s="838"/>
      <c r="NN189" s="838"/>
      <c r="NO189" s="838"/>
      <c r="NP189" s="838"/>
      <c r="NQ189" s="838"/>
      <c r="NR189" s="838"/>
    </row>
    <row r="190" spans="1:382" ht="15" hidden="1" customHeight="1" outlineLevel="1" x14ac:dyDescent="0.25">
      <c r="A190" s="1182">
        <v>43460</v>
      </c>
      <c r="B190" s="1182"/>
      <c r="C190" s="411"/>
      <c r="AR190" s="23"/>
      <c r="AT190" s="23"/>
      <c r="BH190" s="23"/>
      <c r="BU190" s="17"/>
      <c r="BW190" s="17"/>
      <c r="CI190" s="17"/>
      <c r="CK190" s="17"/>
      <c r="CW190" s="17"/>
      <c r="CY190" s="17"/>
      <c r="DK190" s="17"/>
      <c r="DM190" s="17"/>
      <c r="DY190" s="17"/>
      <c r="EA190" s="17"/>
      <c r="EM190" s="17"/>
      <c r="EO190" s="17"/>
      <c r="LG190" s="837"/>
      <c r="LL190" s="838"/>
      <c r="LM190" s="838"/>
      <c r="LN190" s="838"/>
      <c r="LO190" s="838"/>
      <c r="LP190" s="838"/>
      <c r="LQ190" s="838"/>
      <c r="LR190" s="838"/>
      <c r="LS190" s="838"/>
      <c r="LT190" s="838"/>
      <c r="LU190" s="838"/>
      <c r="LV190" s="838"/>
      <c r="LW190" s="838"/>
      <c r="LX190" s="838"/>
      <c r="LY190" s="838"/>
      <c r="LZ190" s="838"/>
      <c r="MA190" s="838"/>
      <c r="MB190" s="838"/>
      <c r="MC190" s="838"/>
      <c r="MD190" s="838"/>
      <c r="ME190" s="838"/>
      <c r="MF190" s="838"/>
      <c r="MG190" s="838"/>
      <c r="MH190" s="838"/>
      <c r="MI190" s="838"/>
      <c r="MJ190" s="838"/>
      <c r="MK190" s="838"/>
      <c r="ML190" s="838"/>
      <c r="MM190" s="838"/>
      <c r="MN190" s="838"/>
      <c r="MO190" s="838"/>
      <c r="MP190" s="838"/>
      <c r="MQ190" s="838"/>
      <c r="MR190" s="838"/>
      <c r="MS190" s="838"/>
      <c r="MT190" s="838"/>
      <c r="MU190" s="838"/>
      <c r="MV190" s="838"/>
      <c r="MW190" s="838"/>
      <c r="MX190" s="838"/>
      <c r="MY190" s="838"/>
      <c r="MZ190" s="838"/>
      <c r="NA190" s="838"/>
      <c r="NB190" s="838"/>
      <c r="NC190" s="838"/>
      <c r="ND190" s="838"/>
      <c r="NE190" s="838"/>
      <c r="NF190" s="838"/>
      <c r="NG190" s="838"/>
      <c r="NH190" s="838"/>
      <c r="NI190" s="838"/>
      <c r="NJ190" s="838"/>
      <c r="NK190" s="838"/>
      <c r="NL190" s="838"/>
      <c r="NM190" s="838"/>
      <c r="NN190" s="838"/>
      <c r="NO190" s="838"/>
      <c r="NP190" s="838"/>
      <c r="NQ190" s="838"/>
      <c r="NR190" s="838"/>
    </row>
    <row r="191" spans="1:382" ht="15" hidden="1" customHeight="1" outlineLevel="1" x14ac:dyDescent="0.25">
      <c r="A191" s="1182">
        <v>43466</v>
      </c>
      <c r="B191" s="1182"/>
      <c r="C191" s="411"/>
      <c r="AR191" s="23"/>
      <c r="AT191" s="23"/>
      <c r="BH191" s="23"/>
      <c r="BU191" s="17"/>
      <c r="BW191" s="17"/>
      <c r="CI191" s="17"/>
      <c r="CK191" s="17"/>
      <c r="CW191" s="17"/>
      <c r="CY191" s="17"/>
      <c r="DK191" s="17"/>
      <c r="DM191" s="17"/>
      <c r="DY191" s="17"/>
      <c r="EA191" s="17"/>
      <c r="EM191" s="17"/>
      <c r="EO191" s="17"/>
      <c r="LG191" s="837"/>
      <c r="LL191" s="838"/>
      <c r="LM191" s="838"/>
      <c r="LN191" s="838"/>
      <c r="LO191" s="838"/>
      <c r="LP191" s="838"/>
      <c r="LQ191" s="838"/>
      <c r="LR191" s="838"/>
      <c r="LS191" s="838"/>
      <c r="LT191" s="838"/>
      <c r="LU191" s="838"/>
      <c r="LV191" s="838"/>
      <c r="LW191" s="838"/>
      <c r="LX191" s="838"/>
      <c r="LY191" s="838"/>
      <c r="LZ191" s="838"/>
      <c r="MA191" s="838"/>
      <c r="MB191" s="838"/>
      <c r="MC191" s="838"/>
      <c r="MD191" s="838"/>
      <c r="ME191" s="838"/>
      <c r="MF191" s="838"/>
      <c r="MG191" s="838"/>
      <c r="MH191" s="838"/>
      <c r="MI191" s="838"/>
      <c r="MJ191" s="838"/>
      <c r="MK191" s="838"/>
      <c r="ML191" s="838"/>
      <c r="MM191" s="838"/>
      <c r="MN191" s="838"/>
      <c r="MO191" s="838"/>
      <c r="MP191" s="838"/>
      <c r="MQ191" s="838"/>
      <c r="MR191" s="838"/>
      <c r="MS191" s="838"/>
      <c r="MT191" s="838"/>
      <c r="MU191" s="838"/>
      <c r="MV191" s="838"/>
      <c r="MW191" s="838"/>
      <c r="MX191" s="838"/>
      <c r="MY191" s="838"/>
      <c r="MZ191" s="838"/>
      <c r="NA191" s="838"/>
      <c r="NB191" s="838"/>
      <c r="NC191" s="838"/>
      <c r="ND191" s="838"/>
      <c r="NE191" s="838"/>
      <c r="NF191" s="838"/>
      <c r="NG191" s="838"/>
      <c r="NH191" s="838"/>
      <c r="NI191" s="838"/>
      <c r="NJ191" s="838"/>
      <c r="NK191" s="838"/>
      <c r="NL191" s="838"/>
      <c r="NM191" s="838"/>
      <c r="NN191" s="838"/>
      <c r="NO191" s="838"/>
      <c r="NP191" s="838"/>
      <c r="NQ191" s="838"/>
      <c r="NR191" s="838"/>
    </row>
    <row r="192" spans="1:382" ht="15" hidden="1" customHeight="1" outlineLevel="1" x14ac:dyDescent="0.25">
      <c r="A192" s="1182">
        <v>43486</v>
      </c>
      <c r="B192" s="1182"/>
      <c r="C192" s="411"/>
      <c r="AR192" s="23"/>
      <c r="AT192" s="23"/>
      <c r="BH192" s="23"/>
      <c r="BU192" s="17"/>
      <c r="BW192" s="17"/>
      <c r="CI192" s="17"/>
      <c r="CK192" s="17"/>
      <c r="CW192" s="17"/>
      <c r="CY192" s="17"/>
      <c r="DK192" s="17"/>
      <c r="DM192" s="17"/>
      <c r="DY192" s="17"/>
      <c r="EA192" s="17"/>
      <c r="EM192" s="17"/>
      <c r="EO192" s="17"/>
      <c r="LG192" s="837"/>
      <c r="LL192" s="838"/>
      <c r="LM192" s="838"/>
      <c r="LN192" s="838"/>
      <c r="LO192" s="838"/>
      <c r="LP192" s="838"/>
      <c r="LQ192" s="838"/>
      <c r="LR192" s="838"/>
      <c r="LS192" s="838"/>
      <c r="LT192" s="838"/>
      <c r="LU192" s="838"/>
      <c r="LV192" s="838"/>
      <c r="LW192" s="838"/>
      <c r="LX192" s="838"/>
      <c r="LY192" s="838"/>
      <c r="LZ192" s="838"/>
      <c r="MA192" s="838"/>
      <c r="MB192" s="838"/>
      <c r="MC192" s="838"/>
      <c r="MD192" s="838"/>
      <c r="ME192" s="838"/>
      <c r="MF192" s="838"/>
      <c r="MG192" s="838"/>
      <c r="MH192" s="838"/>
      <c r="MI192" s="838"/>
      <c r="MJ192" s="838"/>
      <c r="MK192" s="838"/>
      <c r="ML192" s="838"/>
      <c r="MM192" s="838"/>
      <c r="MN192" s="838"/>
      <c r="MO192" s="838"/>
      <c r="MP192" s="838"/>
      <c r="MQ192" s="838"/>
      <c r="MR192" s="838"/>
      <c r="MS192" s="838"/>
      <c r="MT192" s="838"/>
      <c r="MU192" s="838"/>
      <c r="MV192" s="838"/>
      <c r="MW192" s="838"/>
      <c r="MX192" s="838"/>
      <c r="MY192" s="838"/>
      <c r="MZ192" s="838"/>
      <c r="NA192" s="838"/>
      <c r="NB192" s="838"/>
      <c r="NC192" s="838"/>
      <c r="ND192" s="838"/>
      <c r="NE192" s="838"/>
      <c r="NF192" s="838"/>
      <c r="NG192" s="838"/>
      <c r="NH192" s="838"/>
      <c r="NI192" s="838"/>
      <c r="NJ192" s="838"/>
      <c r="NK192" s="838"/>
      <c r="NL192" s="838"/>
      <c r="NM192" s="838"/>
      <c r="NN192" s="838"/>
      <c r="NO192" s="838"/>
      <c r="NP192" s="838"/>
      <c r="NQ192" s="838"/>
      <c r="NR192" s="838"/>
    </row>
    <row r="193" spans="1:382" ht="15" hidden="1" customHeight="1" outlineLevel="1" x14ac:dyDescent="0.25">
      <c r="A193" s="1182">
        <v>43574</v>
      </c>
      <c r="B193" s="1182"/>
      <c r="C193" s="411"/>
      <c r="AR193" s="23"/>
      <c r="AT193" s="23"/>
      <c r="BH193" s="23"/>
      <c r="BU193" s="17"/>
      <c r="BW193" s="17"/>
      <c r="CI193" s="17"/>
      <c r="CK193" s="17"/>
      <c r="CW193" s="17"/>
      <c r="CY193" s="17"/>
      <c r="DK193" s="17"/>
      <c r="DM193" s="17"/>
      <c r="DY193" s="17"/>
      <c r="EA193" s="17"/>
      <c r="EM193" s="17"/>
      <c r="EO193" s="17"/>
      <c r="LG193" s="837"/>
      <c r="LL193" s="838"/>
      <c r="LM193" s="838"/>
      <c r="LN193" s="838"/>
      <c r="LO193" s="838"/>
      <c r="LP193" s="838"/>
      <c r="LQ193" s="838"/>
      <c r="LR193" s="838"/>
      <c r="LS193" s="838"/>
      <c r="LT193" s="838"/>
      <c r="LU193" s="838"/>
      <c r="LV193" s="838"/>
      <c r="LW193" s="838"/>
      <c r="LX193" s="838"/>
      <c r="LY193" s="838"/>
      <c r="LZ193" s="838"/>
      <c r="MA193" s="838"/>
      <c r="MB193" s="838"/>
      <c r="MC193" s="838"/>
      <c r="MD193" s="838"/>
      <c r="ME193" s="838"/>
      <c r="MF193" s="838"/>
      <c r="MG193" s="838"/>
      <c r="MH193" s="838"/>
      <c r="MI193" s="838"/>
      <c r="MJ193" s="838"/>
      <c r="MK193" s="838"/>
      <c r="ML193" s="838"/>
      <c r="MM193" s="838"/>
      <c r="MN193" s="838"/>
      <c r="MO193" s="838"/>
      <c r="MP193" s="838"/>
      <c r="MQ193" s="838"/>
      <c r="MR193" s="838"/>
      <c r="MS193" s="838"/>
      <c r="MT193" s="838"/>
      <c r="MU193" s="838"/>
      <c r="MV193" s="838"/>
      <c r="MW193" s="838"/>
      <c r="MX193" s="838"/>
      <c r="MY193" s="838"/>
      <c r="MZ193" s="838"/>
      <c r="NA193" s="838"/>
      <c r="NB193" s="838"/>
      <c r="NC193" s="838"/>
      <c r="ND193" s="838"/>
      <c r="NE193" s="838"/>
      <c r="NF193" s="838"/>
      <c r="NG193" s="838"/>
      <c r="NH193" s="838"/>
      <c r="NI193" s="838"/>
      <c r="NJ193" s="838"/>
      <c r="NK193" s="838"/>
      <c r="NL193" s="838"/>
      <c r="NM193" s="838"/>
      <c r="NN193" s="838"/>
      <c r="NO193" s="838"/>
      <c r="NP193" s="838"/>
      <c r="NQ193" s="838"/>
      <c r="NR193" s="838"/>
    </row>
    <row r="194" spans="1:382" ht="15" hidden="1" customHeight="1" outlineLevel="1" x14ac:dyDescent="0.25">
      <c r="A194" s="1182">
        <v>43612</v>
      </c>
      <c r="B194" s="1182"/>
      <c r="C194" s="411"/>
      <c r="AR194" s="23"/>
      <c r="AT194" s="23"/>
      <c r="BH194" s="23"/>
      <c r="BU194" s="17"/>
      <c r="BW194" s="17"/>
      <c r="CI194" s="17"/>
      <c r="CK194" s="17"/>
      <c r="CW194" s="17"/>
      <c r="CY194" s="17"/>
      <c r="DK194" s="17"/>
      <c r="DM194" s="17"/>
      <c r="DY194" s="17"/>
      <c r="EA194" s="17"/>
      <c r="EM194" s="17"/>
      <c r="EO194" s="17"/>
      <c r="LG194" s="837"/>
      <c r="LL194" s="838"/>
      <c r="LM194" s="838"/>
      <c r="LN194" s="838"/>
      <c r="LO194" s="838"/>
      <c r="LP194" s="838"/>
      <c r="LQ194" s="838"/>
      <c r="LR194" s="838"/>
      <c r="LS194" s="838"/>
      <c r="LT194" s="838"/>
      <c r="LU194" s="838"/>
      <c r="LV194" s="838"/>
      <c r="LW194" s="838"/>
      <c r="LX194" s="838"/>
      <c r="LY194" s="838"/>
      <c r="LZ194" s="838"/>
      <c r="MA194" s="838"/>
      <c r="MB194" s="838"/>
      <c r="MC194" s="838"/>
      <c r="MD194" s="838"/>
      <c r="ME194" s="838"/>
      <c r="MF194" s="838"/>
      <c r="MG194" s="838"/>
      <c r="MH194" s="838"/>
      <c r="MI194" s="838"/>
      <c r="MJ194" s="838"/>
      <c r="MK194" s="838"/>
      <c r="ML194" s="838"/>
      <c r="MM194" s="838"/>
      <c r="MN194" s="838"/>
      <c r="MO194" s="838"/>
      <c r="MP194" s="838"/>
      <c r="MQ194" s="838"/>
      <c r="MR194" s="838"/>
      <c r="MS194" s="838"/>
      <c r="MT194" s="838"/>
      <c r="MU194" s="838"/>
      <c r="MV194" s="838"/>
      <c r="MW194" s="838"/>
      <c r="MX194" s="838"/>
      <c r="MY194" s="838"/>
      <c r="MZ194" s="838"/>
      <c r="NA194" s="838"/>
      <c r="NB194" s="838"/>
      <c r="NC194" s="838"/>
      <c r="ND194" s="838"/>
      <c r="NE194" s="838"/>
      <c r="NF194" s="838"/>
      <c r="NG194" s="838"/>
      <c r="NH194" s="838"/>
      <c r="NI194" s="838"/>
      <c r="NJ194" s="838"/>
      <c r="NK194" s="838"/>
      <c r="NL194" s="838"/>
      <c r="NM194" s="838"/>
      <c r="NN194" s="838"/>
      <c r="NO194" s="838"/>
      <c r="NP194" s="838"/>
      <c r="NQ194" s="838"/>
      <c r="NR194" s="838"/>
    </row>
    <row r="195" spans="1:382" ht="15" hidden="1" customHeight="1" outlineLevel="1" x14ac:dyDescent="0.25">
      <c r="A195" s="1182">
        <v>43650</v>
      </c>
      <c r="B195" s="1182"/>
      <c r="C195" s="411"/>
      <c r="AR195" s="23"/>
      <c r="AT195" s="23"/>
      <c r="BH195" s="23"/>
      <c r="BU195" s="17"/>
      <c r="BW195" s="17"/>
      <c r="CI195" s="17"/>
      <c r="CK195" s="17"/>
      <c r="CW195" s="17"/>
      <c r="CY195" s="17"/>
      <c r="DK195" s="17"/>
      <c r="DM195" s="17"/>
      <c r="DY195" s="17"/>
      <c r="EA195" s="17"/>
      <c r="EM195" s="17"/>
      <c r="EO195" s="17"/>
      <c r="LG195" s="837"/>
      <c r="LL195" s="838"/>
      <c r="LM195" s="838"/>
      <c r="LN195" s="838"/>
      <c r="LO195" s="838"/>
      <c r="LP195" s="838"/>
      <c r="LQ195" s="838"/>
      <c r="LR195" s="838"/>
      <c r="LS195" s="838"/>
      <c r="LT195" s="838"/>
      <c r="LU195" s="838"/>
      <c r="LV195" s="838"/>
      <c r="LW195" s="838"/>
      <c r="LX195" s="838"/>
      <c r="LY195" s="838"/>
      <c r="LZ195" s="838"/>
      <c r="MA195" s="838"/>
      <c r="MB195" s="838"/>
      <c r="MC195" s="838"/>
      <c r="MD195" s="838"/>
      <c r="ME195" s="838"/>
      <c r="MF195" s="838"/>
      <c r="MG195" s="838"/>
      <c r="MH195" s="838"/>
      <c r="MI195" s="838"/>
      <c r="MJ195" s="838"/>
      <c r="MK195" s="838"/>
      <c r="ML195" s="838"/>
      <c r="MM195" s="838"/>
      <c r="MN195" s="838"/>
      <c r="MO195" s="838"/>
      <c r="MP195" s="838"/>
      <c r="MQ195" s="838"/>
      <c r="MR195" s="838"/>
      <c r="MS195" s="838"/>
      <c r="MT195" s="838"/>
      <c r="MU195" s="838"/>
      <c r="MV195" s="838"/>
      <c r="MW195" s="838"/>
      <c r="MX195" s="838"/>
      <c r="MY195" s="838"/>
      <c r="MZ195" s="838"/>
      <c r="NA195" s="838"/>
      <c r="NB195" s="838"/>
      <c r="NC195" s="838"/>
      <c r="ND195" s="838"/>
      <c r="NE195" s="838"/>
      <c r="NF195" s="838"/>
      <c r="NG195" s="838"/>
      <c r="NH195" s="838"/>
      <c r="NI195" s="838"/>
      <c r="NJ195" s="838"/>
      <c r="NK195" s="838"/>
      <c r="NL195" s="838"/>
      <c r="NM195" s="838"/>
      <c r="NN195" s="838"/>
      <c r="NO195" s="838"/>
      <c r="NP195" s="838"/>
      <c r="NQ195" s="838"/>
      <c r="NR195" s="838"/>
    </row>
    <row r="196" spans="1:382" ht="15" hidden="1" customHeight="1" outlineLevel="1" x14ac:dyDescent="0.25">
      <c r="A196" s="1182">
        <v>43710</v>
      </c>
      <c r="B196" s="1182"/>
      <c r="C196" s="411"/>
      <c r="AR196" s="23"/>
      <c r="AT196" s="23"/>
      <c r="BH196" s="23"/>
      <c r="BU196" s="17"/>
      <c r="BW196" s="17"/>
      <c r="CI196" s="17"/>
      <c r="CK196" s="17"/>
      <c r="CW196" s="17"/>
      <c r="CY196" s="17"/>
      <c r="DK196" s="17"/>
      <c r="DM196" s="17"/>
      <c r="DY196" s="17"/>
      <c r="EA196" s="17"/>
      <c r="EM196" s="17"/>
      <c r="EO196" s="17"/>
      <c r="LG196" s="837"/>
      <c r="LL196" s="838"/>
      <c r="LM196" s="838"/>
      <c r="LN196" s="838"/>
      <c r="LO196" s="838"/>
      <c r="LP196" s="838"/>
      <c r="LQ196" s="838"/>
      <c r="LR196" s="838"/>
      <c r="LS196" s="838"/>
      <c r="LT196" s="838"/>
      <c r="LU196" s="838"/>
      <c r="LV196" s="838"/>
      <c r="LW196" s="838"/>
      <c r="LX196" s="838"/>
      <c r="LY196" s="838"/>
      <c r="LZ196" s="838"/>
      <c r="MA196" s="838"/>
      <c r="MB196" s="838"/>
      <c r="MC196" s="838"/>
      <c r="MD196" s="838"/>
      <c r="ME196" s="838"/>
      <c r="MF196" s="838"/>
      <c r="MG196" s="838"/>
      <c r="MH196" s="838"/>
      <c r="MI196" s="838"/>
      <c r="MJ196" s="838"/>
      <c r="MK196" s="838"/>
      <c r="ML196" s="838"/>
      <c r="MM196" s="838"/>
      <c r="MN196" s="838"/>
      <c r="MO196" s="838"/>
      <c r="MP196" s="838"/>
      <c r="MQ196" s="838"/>
      <c r="MR196" s="838"/>
      <c r="MS196" s="838"/>
      <c r="MT196" s="838"/>
      <c r="MU196" s="838"/>
      <c r="MV196" s="838"/>
      <c r="MW196" s="838"/>
      <c r="MX196" s="838"/>
      <c r="MY196" s="838"/>
      <c r="MZ196" s="838"/>
      <c r="NA196" s="838"/>
      <c r="NB196" s="838"/>
      <c r="NC196" s="838"/>
      <c r="ND196" s="838"/>
      <c r="NE196" s="838"/>
      <c r="NF196" s="838"/>
      <c r="NG196" s="838"/>
      <c r="NH196" s="838"/>
      <c r="NI196" s="838"/>
      <c r="NJ196" s="838"/>
      <c r="NK196" s="838"/>
      <c r="NL196" s="838"/>
      <c r="NM196" s="838"/>
      <c r="NN196" s="838"/>
      <c r="NO196" s="838"/>
      <c r="NP196" s="838"/>
      <c r="NQ196" s="838"/>
      <c r="NR196" s="838"/>
    </row>
    <row r="197" spans="1:382" ht="15" hidden="1" customHeight="1" outlineLevel="1" x14ac:dyDescent="0.25">
      <c r="A197" s="1182">
        <v>43780</v>
      </c>
      <c r="B197" s="1182"/>
      <c r="C197" s="411"/>
      <c r="AR197" s="23"/>
      <c r="AT197" s="23"/>
      <c r="BH197" s="23"/>
      <c r="BU197" s="17"/>
      <c r="BW197" s="17"/>
      <c r="CI197" s="17"/>
      <c r="CK197" s="17"/>
      <c r="CW197" s="17"/>
      <c r="CY197" s="17"/>
      <c r="DK197" s="17"/>
      <c r="DM197" s="17"/>
      <c r="DY197" s="17"/>
      <c r="EA197" s="17"/>
      <c r="EM197" s="17"/>
      <c r="EO197" s="17"/>
      <c r="LG197" s="837"/>
      <c r="LL197" s="838"/>
      <c r="LM197" s="838"/>
      <c r="LN197" s="838"/>
      <c r="LO197" s="838"/>
      <c r="LP197" s="838"/>
      <c r="LQ197" s="838"/>
      <c r="LR197" s="838"/>
      <c r="LS197" s="838"/>
      <c r="LT197" s="838"/>
      <c r="LU197" s="838"/>
      <c r="LV197" s="838"/>
      <c r="LW197" s="838"/>
      <c r="LX197" s="838"/>
      <c r="LY197" s="838"/>
      <c r="LZ197" s="838"/>
      <c r="MA197" s="838"/>
      <c r="MB197" s="838"/>
      <c r="MC197" s="838"/>
      <c r="MD197" s="838"/>
      <c r="ME197" s="838"/>
      <c r="MF197" s="838"/>
      <c r="MG197" s="838"/>
      <c r="MH197" s="838"/>
      <c r="MI197" s="838"/>
      <c r="MJ197" s="838"/>
      <c r="MK197" s="838"/>
      <c r="ML197" s="838"/>
      <c r="MM197" s="838"/>
      <c r="MN197" s="838"/>
      <c r="MO197" s="838"/>
      <c r="MP197" s="838"/>
      <c r="MQ197" s="838"/>
      <c r="MR197" s="838"/>
      <c r="MS197" s="838"/>
      <c r="MT197" s="838"/>
      <c r="MU197" s="838"/>
      <c r="MV197" s="838"/>
      <c r="MW197" s="838"/>
      <c r="MX197" s="838"/>
      <c r="MY197" s="838"/>
      <c r="MZ197" s="838"/>
      <c r="NA197" s="838"/>
      <c r="NB197" s="838"/>
      <c r="NC197" s="838"/>
      <c r="ND197" s="838"/>
      <c r="NE197" s="838"/>
      <c r="NF197" s="838"/>
      <c r="NG197" s="838"/>
      <c r="NH197" s="838"/>
      <c r="NI197" s="838"/>
      <c r="NJ197" s="838"/>
      <c r="NK197" s="838"/>
      <c r="NL197" s="838"/>
      <c r="NM197" s="838"/>
      <c r="NN197" s="838"/>
      <c r="NO197" s="838"/>
      <c r="NP197" s="838"/>
      <c r="NQ197" s="838"/>
      <c r="NR197" s="838"/>
    </row>
    <row r="198" spans="1:382" ht="15" hidden="1" customHeight="1" outlineLevel="1" x14ac:dyDescent="0.25">
      <c r="A198" s="1182">
        <v>43797</v>
      </c>
      <c r="B198" s="1182"/>
      <c r="C198" s="411"/>
      <c r="AR198" s="23"/>
      <c r="AT198" s="23"/>
      <c r="BH198" s="23"/>
      <c r="BU198" s="17"/>
      <c r="BW198" s="17"/>
      <c r="CI198" s="17"/>
      <c r="CK198" s="17"/>
      <c r="CW198" s="17"/>
      <c r="CY198" s="17"/>
      <c r="DK198" s="17"/>
      <c r="DM198" s="17"/>
      <c r="DY198" s="17"/>
      <c r="EA198" s="17"/>
      <c r="EM198" s="17"/>
      <c r="EO198" s="17"/>
      <c r="LG198" s="837"/>
      <c r="LL198" s="838"/>
      <c r="LM198" s="838"/>
      <c r="LN198" s="838"/>
      <c r="LO198" s="838"/>
      <c r="LP198" s="838"/>
      <c r="LQ198" s="838"/>
      <c r="LR198" s="838"/>
      <c r="LS198" s="838"/>
      <c r="LT198" s="838"/>
      <c r="LU198" s="838"/>
      <c r="LV198" s="838"/>
      <c r="LW198" s="838"/>
      <c r="LX198" s="838"/>
      <c r="LY198" s="838"/>
      <c r="LZ198" s="838"/>
      <c r="MA198" s="838"/>
      <c r="MB198" s="838"/>
      <c r="MC198" s="838"/>
      <c r="MD198" s="838"/>
      <c r="ME198" s="838"/>
      <c r="MF198" s="838"/>
      <c r="MG198" s="838"/>
      <c r="MH198" s="838"/>
      <c r="MI198" s="838"/>
      <c r="MJ198" s="838"/>
      <c r="MK198" s="838"/>
      <c r="ML198" s="838"/>
      <c r="MM198" s="838"/>
      <c r="MN198" s="838"/>
      <c r="MO198" s="838"/>
      <c r="MP198" s="838"/>
      <c r="MQ198" s="838"/>
      <c r="MR198" s="838"/>
      <c r="MS198" s="838"/>
      <c r="MT198" s="838"/>
      <c r="MU198" s="838"/>
      <c r="MV198" s="838"/>
      <c r="MW198" s="838"/>
      <c r="MX198" s="838"/>
      <c r="MY198" s="838"/>
      <c r="MZ198" s="838"/>
      <c r="NA198" s="838"/>
      <c r="NB198" s="838"/>
      <c r="NC198" s="838"/>
      <c r="ND198" s="838"/>
      <c r="NE198" s="838"/>
      <c r="NF198" s="838"/>
      <c r="NG198" s="838"/>
      <c r="NH198" s="838"/>
      <c r="NI198" s="838"/>
      <c r="NJ198" s="838"/>
      <c r="NK198" s="838"/>
      <c r="NL198" s="838"/>
      <c r="NM198" s="838"/>
      <c r="NN198" s="838"/>
      <c r="NO198" s="838"/>
      <c r="NP198" s="838"/>
      <c r="NQ198" s="838"/>
      <c r="NR198" s="838"/>
    </row>
    <row r="199" spans="1:382" ht="15" hidden="1" customHeight="1" outlineLevel="1" x14ac:dyDescent="0.25">
      <c r="A199" s="1182">
        <v>43798</v>
      </c>
      <c r="B199" s="1182"/>
      <c r="C199" s="411"/>
      <c r="AR199" s="23"/>
      <c r="AT199" s="23"/>
      <c r="BH199" s="23"/>
      <c r="BU199" s="17"/>
      <c r="BW199" s="17"/>
      <c r="CI199" s="17"/>
      <c r="CK199" s="17"/>
      <c r="CW199" s="17"/>
      <c r="CY199" s="17"/>
      <c r="DK199" s="17"/>
      <c r="DM199" s="17"/>
      <c r="DY199" s="17"/>
      <c r="EA199" s="17"/>
      <c r="EM199" s="17"/>
      <c r="EO199" s="17"/>
      <c r="LG199" s="837"/>
      <c r="LL199" s="838"/>
      <c r="LM199" s="838"/>
      <c r="LN199" s="838"/>
      <c r="LO199" s="838"/>
      <c r="LP199" s="838"/>
      <c r="LQ199" s="838"/>
      <c r="LR199" s="838"/>
      <c r="LS199" s="838"/>
      <c r="LT199" s="838"/>
      <c r="LU199" s="838"/>
      <c r="LV199" s="838"/>
      <c r="LW199" s="838"/>
      <c r="LX199" s="838"/>
      <c r="LY199" s="838"/>
      <c r="LZ199" s="838"/>
      <c r="MA199" s="838"/>
      <c r="MB199" s="838"/>
      <c r="MC199" s="838"/>
      <c r="MD199" s="838"/>
      <c r="ME199" s="838"/>
      <c r="MF199" s="838"/>
      <c r="MG199" s="838"/>
      <c r="MH199" s="838"/>
      <c r="MI199" s="838"/>
      <c r="MJ199" s="838"/>
      <c r="MK199" s="838"/>
      <c r="ML199" s="838"/>
      <c r="MM199" s="838"/>
      <c r="MN199" s="838"/>
      <c r="MO199" s="838"/>
      <c r="MP199" s="838"/>
      <c r="MQ199" s="838"/>
      <c r="MR199" s="838"/>
      <c r="MS199" s="838"/>
      <c r="MT199" s="838"/>
      <c r="MU199" s="838"/>
      <c r="MV199" s="838"/>
      <c r="MW199" s="838"/>
      <c r="MX199" s="838"/>
      <c r="MY199" s="838"/>
      <c r="MZ199" s="838"/>
      <c r="NA199" s="838"/>
      <c r="NB199" s="838"/>
      <c r="NC199" s="838"/>
      <c r="ND199" s="838"/>
      <c r="NE199" s="838"/>
      <c r="NF199" s="838"/>
      <c r="NG199" s="838"/>
      <c r="NH199" s="838"/>
      <c r="NI199" s="838"/>
      <c r="NJ199" s="838"/>
      <c r="NK199" s="838"/>
      <c r="NL199" s="838"/>
      <c r="NM199" s="838"/>
      <c r="NN199" s="838"/>
      <c r="NO199" s="838"/>
      <c r="NP199" s="838"/>
      <c r="NQ199" s="838"/>
      <c r="NR199" s="838"/>
    </row>
    <row r="200" spans="1:382" ht="15" hidden="1" customHeight="1" outlineLevel="1" x14ac:dyDescent="0.25">
      <c r="A200" s="1182">
        <v>43823</v>
      </c>
      <c r="B200" s="1182"/>
      <c r="C200" s="411"/>
      <c r="AR200" s="23"/>
      <c r="AT200" s="23"/>
      <c r="BH200" s="23"/>
      <c r="BU200" s="17"/>
      <c r="BW200" s="17"/>
      <c r="CI200" s="17"/>
      <c r="CK200" s="17"/>
      <c r="CW200" s="17"/>
      <c r="CY200" s="17"/>
      <c r="DK200" s="17"/>
      <c r="DM200" s="17"/>
      <c r="DY200" s="17"/>
      <c r="EA200" s="17"/>
      <c r="EM200" s="17"/>
      <c r="EO200" s="17"/>
      <c r="LG200" s="837"/>
      <c r="LL200" s="838"/>
      <c r="LM200" s="838"/>
      <c r="LN200" s="838"/>
      <c r="LO200" s="838"/>
      <c r="LP200" s="838"/>
      <c r="LQ200" s="838"/>
      <c r="LR200" s="838"/>
      <c r="LS200" s="838"/>
      <c r="LT200" s="838"/>
      <c r="LU200" s="838"/>
      <c r="LV200" s="838"/>
      <c r="LW200" s="838"/>
      <c r="LX200" s="838"/>
      <c r="LY200" s="838"/>
      <c r="LZ200" s="838"/>
      <c r="MA200" s="838"/>
      <c r="MB200" s="838"/>
      <c r="MC200" s="838"/>
      <c r="MD200" s="838"/>
      <c r="ME200" s="838"/>
      <c r="MF200" s="838"/>
      <c r="MG200" s="838"/>
      <c r="MH200" s="838"/>
      <c r="MI200" s="838"/>
      <c r="MJ200" s="838"/>
      <c r="MK200" s="838"/>
      <c r="ML200" s="838"/>
      <c r="MM200" s="838"/>
      <c r="MN200" s="838"/>
      <c r="MO200" s="838"/>
      <c r="MP200" s="838"/>
      <c r="MQ200" s="838"/>
      <c r="MR200" s="838"/>
      <c r="MS200" s="838"/>
      <c r="MT200" s="838"/>
      <c r="MU200" s="838"/>
      <c r="MV200" s="838"/>
      <c r="MW200" s="838"/>
      <c r="MX200" s="838"/>
      <c r="MY200" s="838"/>
      <c r="MZ200" s="838"/>
      <c r="NA200" s="838"/>
      <c r="NB200" s="838"/>
      <c r="NC200" s="838"/>
      <c r="ND200" s="838"/>
      <c r="NE200" s="838"/>
      <c r="NF200" s="838"/>
      <c r="NG200" s="838"/>
      <c r="NH200" s="838"/>
      <c r="NI200" s="838"/>
      <c r="NJ200" s="838"/>
      <c r="NK200" s="838"/>
      <c r="NL200" s="838"/>
      <c r="NM200" s="838"/>
      <c r="NN200" s="838"/>
      <c r="NO200" s="838"/>
      <c r="NP200" s="838"/>
      <c r="NQ200" s="838"/>
      <c r="NR200" s="838"/>
    </row>
    <row r="201" spans="1:382" ht="15" hidden="1" customHeight="1" outlineLevel="1" x14ac:dyDescent="0.25">
      <c r="A201" s="1182">
        <v>43824</v>
      </c>
      <c r="B201" s="1182"/>
      <c r="C201" s="411"/>
      <c r="AR201" s="23"/>
      <c r="AT201" s="23"/>
      <c r="BH201" s="23"/>
      <c r="BU201" s="17"/>
      <c r="BW201" s="17"/>
      <c r="CI201" s="17"/>
      <c r="CK201" s="17"/>
      <c r="CW201" s="17"/>
      <c r="CY201" s="17"/>
      <c r="DK201" s="17"/>
      <c r="DM201" s="17"/>
      <c r="DY201" s="17"/>
      <c r="EA201" s="17"/>
      <c r="EM201" s="17"/>
      <c r="EO201" s="17"/>
      <c r="LG201" s="837"/>
      <c r="LL201" s="838"/>
      <c r="LM201" s="838"/>
      <c r="LN201" s="838"/>
      <c r="LO201" s="838"/>
      <c r="LP201" s="838"/>
      <c r="LQ201" s="838"/>
      <c r="LR201" s="838"/>
      <c r="LS201" s="838"/>
      <c r="LT201" s="838"/>
      <c r="LU201" s="838"/>
      <c r="LV201" s="838"/>
      <c r="LW201" s="838"/>
      <c r="LX201" s="838"/>
      <c r="LY201" s="838"/>
      <c r="LZ201" s="838"/>
      <c r="MA201" s="838"/>
      <c r="MB201" s="838"/>
      <c r="MC201" s="838"/>
      <c r="MD201" s="838"/>
      <c r="ME201" s="838"/>
      <c r="MF201" s="838"/>
      <c r="MG201" s="838"/>
      <c r="MH201" s="838"/>
      <c r="MI201" s="838"/>
      <c r="MJ201" s="838"/>
      <c r="MK201" s="838"/>
      <c r="ML201" s="838"/>
      <c r="MM201" s="838"/>
      <c r="MN201" s="838"/>
      <c r="MO201" s="838"/>
      <c r="MP201" s="838"/>
      <c r="MQ201" s="838"/>
      <c r="MR201" s="838"/>
      <c r="MS201" s="838"/>
      <c r="MT201" s="838"/>
      <c r="MU201" s="838"/>
      <c r="MV201" s="838"/>
      <c r="MW201" s="838"/>
      <c r="MX201" s="838"/>
      <c r="MY201" s="838"/>
      <c r="MZ201" s="838"/>
      <c r="NA201" s="838"/>
      <c r="NB201" s="838"/>
      <c r="NC201" s="838"/>
      <c r="ND201" s="838"/>
      <c r="NE201" s="838"/>
      <c r="NF201" s="838"/>
      <c r="NG201" s="838"/>
      <c r="NH201" s="838"/>
      <c r="NI201" s="838"/>
      <c r="NJ201" s="838"/>
      <c r="NK201" s="838"/>
      <c r="NL201" s="838"/>
      <c r="NM201" s="838"/>
      <c r="NN201" s="838"/>
      <c r="NO201" s="838"/>
      <c r="NP201" s="838"/>
      <c r="NQ201" s="838"/>
      <c r="NR201" s="838"/>
    </row>
    <row r="202" spans="1:382" ht="15" hidden="1" customHeight="1" outlineLevel="1" x14ac:dyDescent="0.25">
      <c r="A202" s="1182">
        <v>43825</v>
      </c>
      <c r="B202" s="1182"/>
      <c r="C202" s="411"/>
      <c r="AR202" s="23"/>
      <c r="AT202" s="23"/>
      <c r="BH202" s="23"/>
      <c r="BU202" s="17"/>
      <c r="BW202" s="17"/>
      <c r="CI202" s="17"/>
      <c r="CK202" s="17"/>
      <c r="CW202" s="17"/>
      <c r="CY202" s="17"/>
      <c r="DK202" s="17"/>
      <c r="DM202" s="17"/>
      <c r="DY202" s="17"/>
      <c r="EA202" s="17"/>
      <c r="EM202" s="17"/>
      <c r="EO202" s="17"/>
      <c r="LG202" s="837"/>
      <c r="LL202" s="838"/>
      <c r="LM202" s="838"/>
      <c r="LN202" s="838"/>
      <c r="LO202" s="838"/>
      <c r="LP202" s="838"/>
      <c r="LQ202" s="838"/>
      <c r="LR202" s="838"/>
      <c r="LS202" s="838"/>
      <c r="LT202" s="838"/>
      <c r="LU202" s="838"/>
      <c r="LV202" s="838"/>
      <c r="LW202" s="838"/>
      <c r="LX202" s="838"/>
      <c r="LY202" s="838"/>
      <c r="LZ202" s="838"/>
      <c r="MA202" s="838"/>
      <c r="MB202" s="838"/>
      <c r="MC202" s="838"/>
      <c r="MD202" s="838"/>
      <c r="ME202" s="838"/>
      <c r="MF202" s="838"/>
      <c r="MG202" s="838"/>
      <c r="MH202" s="838"/>
      <c r="MI202" s="838"/>
      <c r="MJ202" s="838"/>
      <c r="MK202" s="838"/>
      <c r="ML202" s="838"/>
      <c r="MM202" s="838"/>
      <c r="MN202" s="838"/>
      <c r="MO202" s="838"/>
      <c r="MP202" s="838"/>
      <c r="MQ202" s="838"/>
      <c r="MR202" s="838"/>
      <c r="MS202" s="838"/>
      <c r="MT202" s="838"/>
      <c r="MU202" s="838"/>
      <c r="MV202" s="838"/>
      <c r="MW202" s="838"/>
      <c r="MX202" s="838"/>
      <c r="MY202" s="838"/>
      <c r="MZ202" s="838"/>
      <c r="NA202" s="838"/>
      <c r="NB202" s="838"/>
      <c r="NC202" s="838"/>
      <c r="ND202" s="838"/>
      <c r="NE202" s="838"/>
      <c r="NF202" s="838"/>
      <c r="NG202" s="838"/>
      <c r="NH202" s="838"/>
      <c r="NI202" s="838"/>
      <c r="NJ202" s="838"/>
      <c r="NK202" s="838"/>
      <c r="NL202" s="838"/>
      <c r="NM202" s="838"/>
      <c r="NN202" s="838"/>
      <c r="NO202" s="838"/>
      <c r="NP202" s="838"/>
      <c r="NQ202" s="838"/>
      <c r="NR202" s="838"/>
    </row>
    <row r="203" spans="1:382" ht="15" hidden="1" customHeight="1" outlineLevel="1" x14ac:dyDescent="0.25">
      <c r="A203" s="1182">
        <v>43831</v>
      </c>
      <c r="B203" s="1182"/>
      <c r="C203" s="411"/>
      <c r="AR203" s="23"/>
      <c r="AT203" s="23"/>
      <c r="BH203" s="23"/>
      <c r="BU203" s="17"/>
      <c r="BW203" s="17"/>
      <c r="CI203" s="17"/>
      <c r="CK203" s="17"/>
      <c r="CW203" s="17"/>
      <c r="CY203" s="17"/>
      <c r="DK203" s="17"/>
      <c r="DM203" s="17"/>
      <c r="DY203" s="17"/>
      <c r="EA203" s="17"/>
      <c r="EM203" s="17"/>
      <c r="EO203" s="17"/>
      <c r="LG203" s="837"/>
      <c r="LL203" s="838"/>
      <c r="LM203" s="838"/>
      <c r="LN203" s="838"/>
      <c r="LO203" s="838"/>
      <c r="LP203" s="838"/>
      <c r="LQ203" s="838"/>
      <c r="LR203" s="838"/>
      <c r="LS203" s="838"/>
      <c r="LT203" s="838"/>
      <c r="LU203" s="838"/>
      <c r="LV203" s="838"/>
      <c r="LW203" s="838"/>
      <c r="LX203" s="838"/>
      <c r="LY203" s="838"/>
      <c r="LZ203" s="838"/>
      <c r="MA203" s="838"/>
      <c r="MB203" s="838"/>
      <c r="MC203" s="838"/>
      <c r="MD203" s="838"/>
      <c r="ME203" s="838"/>
      <c r="MF203" s="838"/>
      <c r="MG203" s="838"/>
      <c r="MH203" s="838"/>
      <c r="MI203" s="838"/>
      <c r="MJ203" s="838"/>
      <c r="MK203" s="838"/>
      <c r="ML203" s="838"/>
      <c r="MM203" s="838"/>
      <c r="MN203" s="838"/>
      <c r="MO203" s="838"/>
      <c r="MP203" s="838"/>
      <c r="MQ203" s="838"/>
      <c r="MR203" s="838"/>
      <c r="MS203" s="838"/>
      <c r="MT203" s="838"/>
      <c r="MU203" s="838"/>
      <c r="MV203" s="838"/>
      <c r="MW203" s="838"/>
      <c r="MX203" s="838"/>
      <c r="MY203" s="838"/>
      <c r="MZ203" s="838"/>
      <c r="NA203" s="838"/>
      <c r="NB203" s="838"/>
      <c r="NC203" s="838"/>
      <c r="ND203" s="838"/>
      <c r="NE203" s="838"/>
      <c r="NF203" s="838"/>
      <c r="NG203" s="838"/>
      <c r="NH203" s="838"/>
      <c r="NI203" s="838"/>
      <c r="NJ203" s="838"/>
      <c r="NK203" s="838"/>
      <c r="NL203" s="838"/>
      <c r="NM203" s="838"/>
      <c r="NN203" s="838"/>
      <c r="NO203" s="838"/>
      <c r="NP203" s="838"/>
      <c r="NQ203" s="838"/>
      <c r="NR203" s="838"/>
    </row>
    <row r="204" spans="1:382" ht="15" hidden="1" customHeight="1" outlineLevel="1" x14ac:dyDescent="0.25">
      <c r="A204" s="1182">
        <v>43850</v>
      </c>
      <c r="B204" s="1182"/>
      <c r="C204" s="411"/>
      <c r="AR204" s="23"/>
      <c r="AT204" s="23"/>
      <c r="BH204" s="23"/>
      <c r="BU204" s="17"/>
      <c r="BW204" s="17"/>
      <c r="CI204" s="17"/>
      <c r="CK204" s="17"/>
      <c r="CW204" s="17"/>
      <c r="CY204" s="17"/>
      <c r="DK204" s="17"/>
      <c r="DM204" s="17"/>
      <c r="DY204" s="17"/>
      <c r="EA204" s="17"/>
      <c r="EM204" s="17"/>
      <c r="EO204" s="17"/>
      <c r="LG204" s="837"/>
      <c r="LL204" s="838"/>
      <c r="LM204" s="838"/>
      <c r="LN204" s="838"/>
      <c r="LO204" s="838"/>
      <c r="LP204" s="838"/>
      <c r="LQ204" s="838"/>
      <c r="LR204" s="838"/>
      <c r="LS204" s="838"/>
      <c r="LT204" s="838"/>
      <c r="LU204" s="838"/>
      <c r="LV204" s="838"/>
      <c r="LW204" s="838"/>
      <c r="LX204" s="838"/>
      <c r="LY204" s="838"/>
      <c r="LZ204" s="838"/>
      <c r="MA204" s="838"/>
      <c r="MB204" s="838"/>
      <c r="MC204" s="838"/>
      <c r="MD204" s="838"/>
      <c r="ME204" s="838"/>
      <c r="MF204" s="838"/>
      <c r="MG204" s="838"/>
      <c r="MH204" s="838"/>
      <c r="MI204" s="838"/>
      <c r="MJ204" s="838"/>
      <c r="MK204" s="838"/>
      <c r="ML204" s="838"/>
      <c r="MM204" s="838"/>
      <c r="MN204" s="838"/>
      <c r="MO204" s="838"/>
      <c r="MP204" s="838"/>
      <c r="MQ204" s="838"/>
      <c r="MR204" s="838"/>
      <c r="MS204" s="838"/>
      <c r="MT204" s="838"/>
      <c r="MU204" s="838"/>
      <c r="MV204" s="838"/>
      <c r="MW204" s="838"/>
      <c r="MX204" s="838"/>
      <c r="MY204" s="838"/>
      <c r="MZ204" s="838"/>
      <c r="NA204" s="838"/>
      <c r="NB204" s="838"/>
      <c r="NC204" s="838"/>
      <c r="ND204" s="838"/>
      <c r="NE204" s="838"/>
      <c r="NF204" s="838"/>
      <c r="NG204" s="838"/>
      <c r="NH204" s="838"/>
      <c r="NI204" s="838"/>
      <c r="NJ204" s="838"/>
      <c r="NK204" s="838"/>
      <c r="NL204" s="838"/>
      <c r="NM204" s="838"/>
      <c r="NN204" s="838"/>
      <c r="NO204" s="838"/>
      <c r="NP204" s="838"/>
      <c r="NQ204" s="838"/>
      <c r="NR204" s="838"/>
    </row>
    <row r="205" spans="1:382" ht="15" hidden="1" customHeight="1" outlineLevel="1" x14ac:dyDescent="0.25">
      <c r="A205" s="1182">
        <v>43931</v>
      </c>
      <c r="B205" s="1182"/>
      <c r="C205" s="411"/>
      <c r="AR205" s="23"/>
      <c r="AT205" s="23"/>
      <c r="BH205" s="23"/>
      <c r="BU205" s="17"/>
      <c r="BW205" s="17"/>
      <c r="CI205" s="17"/>
      <c r="CK205" s="17"/>
      <c r="CW205" s="17"/>
      <c r="CY205" s="17"/>
      <c r="DK205" s="17"/>
      <c r="DM205" s="17"/>
      <c r="DY205" s="17"/>
      <c r="EA205" s="17"/>
      <c r="EM205" s="17"/>
      <c r="EO205" s="17"/>
      <c r="LG205" s="837"/>
      <c r="LL205" s="838"/>
      <c r="LM205" s="838"/>
      <c r="LN205" s="838"/>
      <c r="LO205" s="838"/>
      <c r="LP205" s="838"/>
      <c r="LQ205" s="838"/>
      <c r="LR205" s="838"/>
      <c r="LS205" s="838"/>
      <c r="LT205" s="838"/>
      <c r="LU205" s="838"/>
      <c r="LV205" s="838"/>
      <c r="LW205" s="838"/>
      <c r="LX205" s="838"/>
      <c r="LY205" s="838"/>
      <c r="LZ205" s="838"/>
      <c r="MA205" s="838"/>
      <c r="MB205" s="838"/>
      <c r="MC205" s="838"/>
      <c r="MD205" s="838"/>
      <c r="ME205" s="838"/>
      <c r="MF205" s="838"/>
      <c r="MG205" s="838"/>
      <c r="MH205" s="838"/>
      <c r="MI205" s="838"/>
      <c r="MJ205" s="838"/>
      <c r="MK205" s="838"/>
      <c r="ML205" s="838"/>
      <c r="MM205" s="838"/>
      <c r="MN205" s="838"/>
      <c r="MO205" s="838"/>
      <c r="MP205" s="838"/>
      <c r="MQ205" s="838"/>
      <c r="MR205" s="838"/>
      <c r="MS205" s="838"/>
      <c r="MT205" s="838"/>
      <c r="MU205" s="838"/>
      <c r="MV205" s="838"/>
      <c r="MW205" s="838"/>
      <c r="MX205" s="838"/>
      <c r="MY205" s="838"/>
      <c r="MZ205" s="838"/>
      <c r="NA205" s="838"/>
      <c r="NB205" s="838"/>
      <c r="NC205" s="838"/>
      <c r="ND205" s="838"/>
      <c r="NE205" s="838"/>
      <c r="NF205" s="838"/>
      <c r="NG205" s="838"/>
      <c r="NH205" s="838"/>
      <c r="NI205" s="838"/>
      <c r="NJ205" s="838"/>
      <c r="NK205" s="838"/>
      <c r="NL205" s="838"/>
      <c r="NM205" s="838"/>
      <c r="NN205" s="838"/>
      <c r="NO205" s="838"/>
      <c r="NP205" s="838"/>
      <c r="NQ205" s="838"/>
      <c r="NR205" s="838"/>
    </row>
    <row r="206" spans="1:382" ht="15" hidden="1" customHeight="1" outlineLevel="1" x14ac:dyDescent="0.25">
      <c r="A206" s="1182">
        <v>43976</v>
      </c>
      <c r="B206" s="1182"/>
      <c r="C206" s="411"/>
      <c r="AR206" s="23"/>
      <c r="AT206" s="23"/>
      <c r="BH206" s="23"/>
      <c r="BU206" s="17"/>
      <c r="BW206" s="17"/>
      <c r="CI206" s="17"/>
      <c r="CK206" s="17"/>
      <c r="CW206" s="17"/>
      <c r="CY206" s="17"/>
      <c r="DK206" s="17"/>
      <c r="DM206" s="17"/>
      <c r="DY206" s="17"/>
      <c r="EA206" s="17"/>
      <c r="EM206" s="17"/>
      <c r="EO206" s="17"/>
      <c r="LG206" s="837"/>
      <c r="LL206" s="838"/>
      <c r="LM206" s="838"/>
      <c r="LN206" s="838"/>
      <c r="LO206" s="838"/>
      <c r="LP206" s="838"/>
      <c r="LQ206" s="838"/>
      <c r="LR206" s="838"/>
      <c r="LS206" s="838"/>
      <c r="LT206" s="838"/>
      <c r="LU206" s="838"/>
      <c r="LV206" s="838"/>
      <c r="LW206" s="838"/>
      <c r="LX206" s="838"/>
      <c r="LY206" s="838"/>
      <c r="LZ206" s="838"/>
      <c r="MA206" s="838"/>
      <c r="MB206" s="838"/>
      <c r="MC206" s="838"/>
      <c r="MD206" s="838"/>
      <c r="ME206" s="838"/>
      <c r="MF206" s="838"/>
      <c r="MG206" s="838"/>
      <c r="MH206" s="838"/>
      <c r="MI206" s="838"/>
      <c r="MJ206" s="838"/>
      <c r="MK206" s="838"/>
      <c r="ML206" s="838"/>
      <c r="MM206" s="838"/>
      <c r="MN206" s="838"/>
      <c r="MO206" s="838"/>
      <c r="MP206" s="838"/>
      <c r="MQ206" s="838"/>
      <c r="MR206" s="838"/>
      <c r="MS206" s="838"/>
      <c r="MT206" s="838"/>
      <c r="MU206" s="838"/>
      <c r="MV206" s="838"/>
      <c r="MW206" s="838"/>
      <c r="MX206" s="838"/>
      <c r="MY206" s="838"/>
      <c r="MZ206" s="838"/>
      <c r="NA206" s="838"/>
      <c r="NB206" s="838"/>
      <c r="NC206" s="838"/>
      <c r="ND206" s="838"/>
      <c r="NE206" s="838"/>
      <c r="NF206" s="838"/>
      <c r="NG206" s="838"/>
      <c r="NH206" s="838"/>
      <c r="NI206" s="838"/>
      <c r="NJ206" s="838"/>
      <c r="NK206" s="838"/>
      <c r="NL206" s="838"/>
      <c r="NM206" s="838"/>
      <c r="NN206" s="838"/>
      <c r="NO206" s="838"/>
      <c r="NP206" s="838"/>
      <c r="NQ206" s="838"/>
      <c r="NR206" s="838"/>
    </row>
    <row r="207" spans="1:382" ht="15" hidden="1" customHeight="1" outlineLevel="1" x14ac:dyDescent="0.25">
      <c r="A207" s="1182">
        <v>44015</v>
      </c>
      <c r="B207" s="1182"/>
      <c r="C207" s="411"/>
      <c r="AR207" s="23"/>
      <c r="AT207" s="23"/>
      <c r="BH207" s="23"/>
      <c r="BU207" s="17"/>
      <c r="BW207" s="17"/>
      <c r="CI207" s="17"/>
      <c r="CK207" s="17"/>
      <c r="CW207" s="17"/>
      <c r="CY207" s="17"/>
      <c r="DK207" s="17"/>
      <c r="DM207" s="17"/>
      <c r="DY207" s="17"/>
      <c r="EA207" s="17"/>
      <c r="EM207" s="17"/>
      <c r="EO207" s="17"/>
      <c r="LG207" s="837"/>
      <c r="LL207" s="838"/>
      <c r="LM207" s="838"/>
      <c r="LN207" s="838"/>
      <c r="LO207" s="838"/>
      <c r="LP207" s="838"/>
      <c r="LQ207" s="838"/>
      <c r="LR207" s="838"/>
      <c r="LS207" s="838"/>
      <c r="LT207" s="838"/>
      <c r="LU207" s="838"/>
      <c r="LV207" s="838"/>
      <c r="LW207" s="838"/>
      <c r="LX207" s="838"/>
      <c r="LY207" s="838"/>
      <c r="LZ207" s="838"/>
      <c r="MA207" s="838"/>
      <c r="MB207" s="838"/>
      <c r="MC207" s="838"/>
      <c r="MD207" s="838"/>
      <c r="ME207" s="838"/>
      <c r="MF207" s="838"/>
      <c r="MG207" s="838"/>
      <c r="MH207" s="838"/>
      <c r="MI207" s="838"/>
      <c r="MJ207" s="838"/>
      <c r="MK207" s="838"/>
      <c r="ML207" s="838"/>
      <c r="MM207" s="838"/>
      <c r="MN207" s="838"/>
      <c r="MO207" s="838"/>
      <c r="MP207" s="838"/>
      <c r="MQ207" s="838"/>
      <c r="MR207" s="838"/>
      <c r="MS207" s="838"/>
      <c r="MT207" s="838"/>
      <c r="MU207" s="838"/>
      <c r="MV207" s="838"/>
      <c r="MW207" s="838"/>
      <c r="MX207" s="838"/>
      <c r="MY207" s="838"/>
      <c r="MZ207" s="838"/>
      <c r="NA207" s="838"/>
      <c r="NB207" s="838"/>
      <c r="NC207" s="838"/>
      <c r="ND207" s="838"/>
      <c r="NE207" s="838"/>
      <c r="NF207" s="838"/>
      <c r="NG207" s="838"/>
      <c r="NH207" s="838"/>
      <c r="NI207" s="838"/>
      <c r="NJ207" s="838"/>
      <c r="NK207" s="838"/>
      <c r="NL207" s="838"/>
      <c r="NM207" s="838"/>
      <c r="NN207" s="838"/>
      <c r="NO207" s="838"/>
      <c r="NP207" s="838"/>
      <c r="NQ207" s="838"/>
      <c r="NR207" s="838"/>
    </row>
    <row r="208" spans="1:382" ht="15" hidden="1" customHeight="1" outlineLevel="1" x14ac:dyDescent="0.25">
      <c r="A208" s="1182">
        <v>44081</v>
      </c>
      <c r="B208" s="1182"/>
      <c r="C208" s="411"/>
      <c r="AR208" s="23"/>
      <c r="AT208" s="23"/>
      <c r="BH208" s="23"/>
      <c r="BU208" s="17"/>
      <c r="BW208" s="17"/>
      <c r="CI208" s="17"/>
      <c r="CK208" s="17"/>
      <c r="CW208" s="17"/>
      <c r="CY208" s="17"/>
      <c r="DK208" s="17"/>
      <c r="DM208" s="17"/>
      <c r="DY208" s="17"/>
      <c r="EA208" s="17"/>
      <c r="EM208" s="17"/>
      <c r="EO208" s="17"/>
      <c r="LG208" s="837"/>
      <c r="LL208" s="838"/>
      <c r="LM208" s="838"/>
      <c r="LN208" s="838"/>
      <c r="LO208" s="838"/>
      <c r="LP208" s="838"/>
      <c r="LQ208" s="838"/>
      <c r="LR208" s="838"/>
      <c r="LS208" s="838"/>
      <c r="LT208" s="838"/>
      <c r="LU208" s="838"/>
      <c r="LV208" s="838"/>
      <c r="LW208" s="838"/>
      <c r="LX208" s="838"/>
      <c r="LY208" s="838"/>
      <c r="LZ208" s="838"/>
      <c r="MA208" s="838"/>
      <c r="MB208" s="838"/>
      <c r="MC208" s="838"/>
      <c r="MD208" s="838"/>
      <c r="ME208" s="838"/>
      <c r="MF208" s="838"/>
      <c r="MG208" s="838"/>
      <c r="MH208" s="838"/>
      <c r="MI208" s="838"/>
      <c r="MJ208" s="838"/>
      <c r="MK208" s="838"/>
      <c r="ML208" s="838"/>
      <c r="MM208" s="838"/>
      <c r="MN208" s="838"/>
      <c r="MO208" s="838"/>
      <c r="MP208" s="838"/>
      <c r="MQ208" s="838"/>
      <c r="MR208" s="838"/>
      <c r="MS208" s="838"/>
      <c r="MT208" s="838"/>
      <c r="MU208" s="838"/>
      <c r="MV208" s="838"/>
      <c r="MW208" s="838"/>
      <c r="MX208" s="838"/>
      <c r="MY208" s="838"/>
      <c r="MZ208" s="838"/>
      <c r="NA208" s="838"/>
      <c r="NB208" s="838"/>
      <c r="NC208" s="838"/>
      <c r="ND208" s="838"/>
      <c r="NE208" s="838"/>
      <c r="NF208" s="838"/>
      <c r="NG208" s="838"/>
      <c r="NH208" s="838"/>
      <c r="NI208" s="838"/>
      <c r="NJ208" s="838"/>
      <c r="NK208" s="838"/>
      <c r="NL208" s="838"/>
      <c r="NM208" s="838"/>
      <c r="NN208" s="838"/>
      <c r="NO208" s="838"/>
      <c r="NP208" s="838"/>
      <c r="NQ208" s="838"/>
      <c r="NR208" s="838"/>
    </row>
    <row r="209" spans="1:382" ht="15" hidden="1" customHeight="1" outlineLevel="1" x14ac:dyDescent="0.25">
      <c r="A209" s="1182">
        <v>44146</v>
      </c>
      <c r="B209" s="1182"/>
      <c r="C209" s="411"/>
      <c r="AR209" s="23"/>
      <c r="AT209" s="23"/>
      <c r="BH209" s="23"/>
      <c r="BU209" s="17"/>
      <c r="BW209" s="17"/>
      <c r="CI209" s="17"/>
      <c r="CK209" s="17"/>
      <c r="CW209" s="17"/>
      <c r="CY209" s="17"/>
      <c r="DK209" s="17"/>
      <c r="DM209" s="17"/>
      <c r="DY209" s="17"/>
      <c r="EA209" s="17"/>
      <c r="EM209" s="17"/>
      <c r="EO209" s="17"/>
      <c r="LG209" s="837"/>
      <c r="LL209" s="838"/>
      <c r="LM209" s="838"/>
      <c r="LN209" s="838"/>
      <c r="LO209" s="838"/>
      <c r="LP209" s="838"/>
      <c r="LQ209" s="838"/>
      <c r="LR209" s="838"/>
      <c r="LS209" s="838"/>
      <c r="LT209" s="838"/>
      <c r="LU209" s="838"/>
      <c r="LV209" s="838"/>
      <c r="LW209" s="838"/>
      <c r="LX209" s="838"/>
      <c r="LY209" s="838"/>
      <c r="LZ209" s="838"/>
      <c r="MA209" s="838"/>
      <c r="MB209" s="838"/>
      <c r="MC209" s="838"/>
      <c r="MD209" s="838"/>
      <c r="ME209" s="838"/>
      <c r="MF209" s="838"/>
      <c r="MG209" s="838"/>
      <c r="MH209" s="838"/>
      <c r="MI209" s="838"/>
      <c r="MJ209" s="838"/>
      <c r="MK209" s="838"/>
      <c r="ML209" s="838"/>
      <c r="MM209" s="838"/>
      <c r="MN209" s="838"/>
      <c r="MO209" s="838"/>
      <c r="MP209" s="838"/>
      <c r="MQ209" s="838"/>
      <c r="MR209" s="838"/>
      <c r="MS209" s="838"/>
      <c r="MT209" s="838"/>
      <c r="MU209" s="838"/>
      <c r="MV209" s="838"/>
      <c r="MW209" s="838"/>
      <c r="MX209" s="838"/>
      <c r="MY209" s="838"/>
      <c r="MZ209" s="838"/>
      <c r="NA209" s="838"/>
      <c r="NB209" s="838"/>
      <c r="NC209" s="838"/>
      <c r="ND209" s="838"/>
      <c r="NE209" s="838"/>
      <c r="NF209" s="838"/>
      <c r="NG209" s="838"/>
      <c r="NH209" s="838"/>
      <c r="NI209" s="838"/>
      <c r="NJ209" s="838"/>
      <c r="NK209" s="838"/>
      <c r="NL209" s="838"/>
      <c r="NM209" s="838"/>
      <c r="NN209" s="838"/>
      <c r="NO209" s="838"/>
      <c r="NP209" s="838"/>
      <c r="NQ209" s="838"/>
      <c r="NR209" s="838"/>
    </row>
    <row r="210" spans="1:382" ht="15" hidden="1" customHeight="1" outlineLevel="1" x14ac:dyDescent="0.25">
      <c r="A210" s="1182">
        <v>44161</v>
      </c>
      <c r="B210" s="1182"/>
      <c r="C210" s="411"/>
      <c r="AR210" s="23"/>
      <c r="AT210" s="23"/>
      <c r="BH210" s="23"/>
      <c r="BU210" s="17"/>
      <c r="BW210" s="17"/>
      <c r="CI210" s="17"/>
      <c r="CK210" s="17"/>
      <c r="CW210" s="17"/>
      <c r="CY210" s="17"/>
      <c r="DK210" s="17"/>
      <c r="DM210" s="17"/>
      <c r="DY210" s="17"/>
      <c r="EA210" s="17"/>
      <c r="EM210" s="17"/>
      <c r="EO210" s="17"/>
      <c r="LG210" s="837"/>
      <c r="LL210" s="838"/>
      <c r="LM210" s="838"/>
      <c r="LN210" s="838"/>
      <c r="LO210" s="838"/>
      <c r="LP210" s="838"/>
      <c r="LQ210" s="838"/>
      <c r="LR210" s="838"/>
      <c r="LS210" s="838"/>
      <c r="LT210" s="838"/>
      <c r="LU210" s="838"/>
      <c r="LV210" s="838"/>
      <c r="LW210" s="838"/>
      <c r="LX210" s="838"/>
      <c r="LY210" s="838"/>
      <c r="LZ210" s="838"/>
      <c r="MA210" s="838"/>
      <c r="MB210" s="838"/>
      <c r="MC210" s="838"/>
      <c r="MD210" s="838"/>
      <c r="ME210" s="838"/>
      <c r="MF210" s="838"/>
      <c r="MG210" s="838"/>
      <c r="MH210" s="838"/>
      <c r="MI210" s="838"/>
      <c r="MJ210" s="838"/>
      <c r="MK210" s="838"/>
      <c r="ML210" s="838"/>
      <c r="MM210" s="838"/>
      <c r="MN210" s="838"/>
      <c r="MO210" s="838"/>
      <c r="MP210" s="838"/>
      <c r="MQ210" s="838"/>
      <c r="MR210" s="838"/>
      <c r="MS210" s="838"/>
      <c r="MT210" s="838"/>
      <c r="MU210" s="838"/>
      <c r="MV210" s="838"/>
      <c r="MW210" s="838"/>
      <c r="MX210" s="838"/>
      <c r="MY210" s="838"/>
      <c r="MZ210" s="838"/>
      <c r="NA210" s="838"/>
      <c r="NB210" s="838"/>
      <c r="NC210" s="838"/>
      <c r="ND210" s="838"/>
      <c r="NE210" s="838"/>
      <c r="NF210" s="838"/>
      <c r="NG210" s="838"/>
      <c r="NH210" s="838"/>
      <c r="NI210" s="838"/>
      <c r="NJ210" s="838"/>
      <c r="NK210" s="838"/>
      <c r="NL210" s="838"/>
      <c r="NM210" s="838"/>
      <c r="NN210" s="838"/>
      <c r="NO210" s="838"/>
      <c r="NP210" s="838"/>
      <c r="NQ210" s="838"/>
      <c r="NR210" s="838"/>
    </row>
    <row r="211" spans="1:382" ht="15" hidden="1" customHeight="1" outlineLevel="1" x14ac:dyDescent="0.25">
      <c r="A211" s="1182">
        <v>44162</v>
      </c>
      <c r="B211" s="1182"/>
      <c r="C211" s="411"/>
      <c r="AR211" s="23"/>
      <c r="AT211" s="23"/>
      <c r="BH211" s="23"/>
      <c r="BU211" s="17"/>
      <c r="BW211" s="17"/>
      <c r="CI211" s="17"/>
      <c r="CK211" s="17"/>
      <c r="CW211" s="17"/>
      <c r="CY211" s="17"/>
      <c r="DK211" s="17"/>
      <c r="DM211" s="17"/>
      <c r="DY211" s="17"/>
      <c r="EA211" s="17"/>
      <c r="EM211" s="17"/>
      <c r="EO211" s="17"/>
      <c r="LG211" s="837"/>
      <c r="LL211" s="838"/>
      <c r="LM211" s="838"/>
      <c r="LN211" s="838"/>
      <c r="LO211" s="838"/>
      <c r="LP211" s="838"/>
      <c r="LQ211" s="838"/>
      <c r="LR211" s="838"/>
      <c r="LS211" s="838"/>
      <c r="LT211" s="838"/>
      <c r="LU211" s="838"/>
      <c r="LV211" s="838"/>
      <c r="LW211" s="838"/>
      <c r="LX211" s="838"/>
      <c r="LY211" s="838"/>
      <c r="LZ211" s="838"/>
      <c r="MA211" s="838"/>
      <c r="MB211" s="838"/>
      <c r="MC211" s="838"/>
      <c r="MD211" s="838"/>
      <c r="ME211" s="838"/>
      <c r="MF211" s="838"/>
      <c r="MG211" s="838"/>
      <c r="MH211" s="838"/>
      <c r="MI211" s="838"/>
      <c r="MJ211" s="838"/>
      <c r="MK211" s="838"/>
      <c r="ML211" s="838"/>
      <c r="MM211" s="838"/>
      <c r="MN211" s="838"/>
      <c r="MO211" s="838"/>
      <c r="MP211" s="838"/>
      <c r="MQ211" s="838"/>
      <c r="MR211" s="838"/>
      <c r="MS211" s="838"/>
      <c r="MT211" s="838"/>
      <c r="MU211" s="838"/>
      <c r="MV211" s="838"/>
      <c r="MW211" s="838"/>
      <c r="MX211" s="838"/>
      <c r="MY211" s="838"/>
      <c r="MZ211" s="838"/>
      <c r="NA211" s="838"/>
      <c r="NB211" s="838"/>
      <c r="NC211" s="838"/>
      <c r="ND211" s="838"/>
      <c r="NE211" s="838"/>
      <c r="NF211" s="838"/>
      <c r="NG211" s="838"/>
      <c r="NH211" s="838"/>
      <c r="NI211" s="838"/>
      <c r="NJ211" s="838"/>
      <c r="NK211" s="838"/>
      <c r="NL211" s="838"/>
      <c r="NM211" s="838"/>
      <c r="NN211" s="838"/>
      <c r="NO211" s="838"/>
      <c r="NP211" s="838"/>
      <c r="NQ211" s="838"/>
      <c r="NR211" s="838"/>
    </row>
    <row r="212" spans="1:382" ht="15" hidden="1" customHeight="1" outlineLevel="1" x14ac:dyDescent="0.25">
      <c r="A212" s="1182">
        <v>44189</v>
      </c>
      <c r="B212" s="1182"/>
      <c r="C212" s="411"/>
      <c r="AR212" s="23"/>
      <c r="AT212" s="23"/>
      <c r="BH212" s="23"/>
      <c r="BU212" s="17"/>
      <c r="BW212" s="17"/>
      <c r="CI212" s="17"/>
      <c r="CK212" s="17"/>
      <c r="CW212" s="17"/>
      <c r="CY212" s="17"/>
      <c r="DK212" s="17"/>
      <c r="DM212" s="17"/>
      <c r="DY212" s="17"/>
      <c r="EA212" s="17"/>
      <c r="EM212" s="17"/>
      <c r="EO212" s="17"/>
      <c r="LG212" s="837"/>
      <c r="LL212" s="838"/>
      <c r="LM212" s="838"/>
      <c r="LN212" s="838"/>
      <c r="LO212" s="838"/>
      <c r="LP212" s="838"/>
      <c r="LQ212" s="838"/>
      <c r="LR212" s="838"/>
      <c r="LS212" s="838"/>
      <c r="LT212" s="838"/>
      <c r="LU212" s="838"/>
      <c r="LV212" s="838"/>
      <c r="LW212" s="838"/>
      <c r="LX212" s="838"/>
      <c r="LY212" s="838"/>
      <c r="LZ212" s="838"/>
      <c r="MA212" s="838"/>
      <c r="MB212" s="838"/>
      <c r="MC212" s="838"/>
      <c r="MD212" s="838"/>
      <c r="ME212" s="838"/>
      <c r="MF212" s="838"/>
      <c r="MG212" s="838"/>
      <c r="MH212" s="838"/>
      <c r="MI212" s="838"/>
      <c r="MJ212" s="838"/>
      <c r="MK212" s="838"/>
      <c r="ML212" s="838"/>
      <c r="MM212" s="838"/>
      <c r="MN212" s="838"/>
      <c r="MO212" s="838"/>
      <c r="MP212" s="838"/>
      <c r="MQ212" s="838"/>
      <c r="MR212" s="838"/>
      <c r="MS212" s="838"/>
      <c r="MT212" s="838"/>
      <c r="MU212" s="838"/>
      <c r="MV212" s="838"/>
      <c r="MW212" s="838"/>
      <c r="MX212" s="838"/>
      <c r="MY212" s="838"/>
      <c r="MZ212" s="838"/>
      <c r="NA212" s="838"/>
      <c r="NB212" s="838"/>
      <c r="NC212" s="838"/>
      <c r="ND212" s="838"/>
      <c r="NE212" s="838"/>
      <c r="NF212" s="838"/>
      <c r="NG212" s="838"/>
      <c r="NH212" s="838"/>
      <c r="NI212" s="838"/>
      <c r="NJ212" s="838"/>
      <c r="NK212" s="838"/>
      <c r="NL212" s="838"/>
      <c r="NM212" s="838"/>
      <c r="NN212" s="838"/>
      <c r="NO212" s="838"/>
      <c r="NP212" s="838"/>
      <c r="NQ212" s="838"/>
      <c r="NR212" s="838"/>
    </row>
    <row r="213" spans="1:382" ht="15" hidden="1" customHeight="1" outlineLevel="1" x14ac:dyDescent="0.25">
      <c r="A213" s="1182">
        <v>44190</v>
      </c>
      <c r="B213" s="1182"/>
      <c r="C213" s="411"/>
      <c r="AR213" s="23"/>
      <c r="AT213" s="23"/>
      <c r="BH213" s="23"/>
      <c r="BU213" s="17"/>
      <c r="BW213" s="17"/>
      <c r="CI213" s="17"/>
      <c r="CK213" s="17"/>
      <c r="CW213" s="17"/>
      <c r="CY213" s="17"/>
      <c r="DK213" s="17"/>
      <c r="DM213" s="17"/>
      <c r="DY213" s="17"/>
      <c r="EA213" s="17"/>
      <c r="EM213" s="17"/>
      <c r="EO213" s="17"/>
      <c r="LG213" s="837"/>
      <c r="LL213" s="838"/>
      <c r="LM213" s="838"/>
      <c r="LN213" s="838"/>
      <c r="LO213" s="838"/>
      <c r="LP213" s="838"/>
      <c r="LQ213" s="838"/>
      <c r="LR213" s="838"/>
      <c r="LS213" s="838"/>
      <c r="LT213" s="838"/>
      <c r="LU213" s="838"/>
      <c r="LV213" s="838"/>
      <c r="LW213" s="838"/>
      <c r="LX213" s="838"/>
      <c r="LY213" s="838"/>
      <c r="LZ213" s="838"/>
      <c r="MA213" s="838"/>
      <c r="MB213" s="838"/>
      <c r="MC213" s="838"/>
      <c r="MD213" s="838"/>
      <c r="ME213" s="838"/>
      <c r="MF213" s="838"/>
      <c r="MG213" s="838"/>
      <c r="MH213" s="838"/>
      <c r="MI213" s="838"/>
      <c r="MJ213" s="838"/>
      <c r="MK213" s="838"/>
      <c r="ML213" s="838"/>
      <c r="MM213" s="838"/>
      <c r="MN213" s="838"/>
      <c r="MO213" s="838"/>
      <c r="MP213" s="838"/>
      <c r="MQ213" s="838"/>
      <c r="MR213" s="838"/>
      <c r="MS213" s="838"/>
      <c r="MT213" s="838"/>
      <c r="MU213" s="838"/>
      <c r="MV213" s="838"/>
      <c r="MW213" s="838"/>
      <c r="MX213" s="838"/>
      <c r="MY213" s="838"/>
      <c r="MZ213" s="838"/>
      <c r="NA213" s="838"/>
      <c r="NB213" s="838"/>
      <c r="NC213" s="838"/>
      <c r="ND213" s="838"/>
      <c r="NE213" s="838"/>
      <c r="NF213" s="838"/>
      <c r="NG213" s="838"/>
      <c r="NH213" s="838"/>
      <c r="NI213" s="838"/>
      <c r="NJ213" s="838"/>
      <c r="NK213" s="838"/>
      <c r="NL213" s="838"/>
      <c r="NM213" s="838"/>
      <c r="NN213" s="838"/>
      <c r="NO213" s="838"/>
      <c r="NP213" s="838"/>
      <c r="NQ213" s="838"/>
      <c r="NR213" s="838"/>
    </row>
    <row r="214" spans="1:382" ht="15" hidden="1" customHeight="1" outlineLevel="1" x14ac:dyDescent="0.25">
      <c r="A214" s="1182">
        <v>44193</v>
      </c>
      <c r="B214" s="1182"/>
      <c r="C214" s="411"/>
      <c r="AR214" s="23"/>
      <c r="AT214" s="23"/>
      <c r="BH214" s="23"/>
      <c r="BU214" s="17"/>
      <c r="BW214" s="17"/>
      <c r="CI214" s="17"/>
      <c r="CK214" s="17"/>
      <c r="CW214" s="17"/>
      <c r="CY214" s="17"/>
      <c r="DK214" s="17"/>
      <c r="DM214" s="17"/>
      <c r="DY214" s="17"/>
      <c r="EA214" s="17"/>
      <c r="EM214" s="17"/>
      <c r="EO214" s="17"/>
      <c r="LG214" s="837"/>
      <c r="LL214" s="838"/>
      <c r="LM214" s="838"/>
      <c r="LN214" s="838"/>
      <c r="LO214" s="838"/>
      <c r="LP214" s="838"/>
      <c r="LQ214" s="838"/>
      <c r="LR214" s="838"/>
      <c r="LS214" s="838"/>
      <c r="LT214" s="838"/>
      <c r="LU214" s="838"/>
      <c r="LV214" s="838"/>
      <c r="LW214" s="838"/>
      <c r="LX214" s="838"/>
      <c r="LY214" s="838"/>
      <c r="LZ214" s="838"/>
      <c r="MA214" s="838"/>
      <c r="MB214" s="838"/>
      <c r="MC214" s="838"/>
      <c r="MD214" s="838"/>
      <c r="ME214" s="838"/>
      <c r="MF214" s="838"/>
      <c r="MG214" s="838"/>
      <c r="MH214" s="838"/>
      <c r="MI214" s="838"/>
      <c r="MJ214" s="838"/>
      <c r="MK214" s="838"/>
      <c r="ML214" s="838"/>
      <c r="MM214" s="838"/>
      <c r="MN214" s="838"/>
      <c r="MO214" s="838"/>
      <c r="MP214" s="838"/>
      <c r="MQ214" s="838"/>
      <c r="MR214" s="838"/>
      <c r="MS214" s="838"/>
      <c r="MT214" s="838"/>
      <c r="MU214" s="838"/>
      <c r="MV214" s="838"/>
      <c r="MW214" s="838"/>
      <c r="MX214" s="838"/>
      <c r="MY214" s="838"/>
      <c r="MZ214" s="838"/>
      <c r="NA214" s="838"/>
      <c r="NB214" s="838"/>
      <c r="NC214" s="838"/>
      <c r="ND214" s="838"/>
      <c r="NE214" s="838"/>
      <c r="NF214" s="838"/>
      <c r="NG214" s="838"/>
      <c r="NH214" s="838"/>
      <c r="NI214" s="838"/>
      <c r="NJ214" s="838"/>
      <c r="NK214" s="838"/>
      <c r="NL214" s="838"/>
      <c r="NM214" s="838"/>
      <c r="NN214" s="838"/>
      <c r="NO214" s="838"/>
      <c r="NP214" s="838"/>
      <c r="NQ214" s="838"/>
      <c r="NR214" s="838"/>
    </row>
    <row r="215" spans="1:382" ht="15" hidden="1" customHeight="1" outlineLevel="1" x14ac:dyDescent="0.25">
      <c r="A215" s="1182">
        <v>44193</v>
      </c>
      <c r="B215" s="1182"/>
      <c r="C215" s="411"/>
      <c r="AR215" s="23"/>
      <c r="AT215" s="23"/>
      <c r="BH215" s="23"/>
      <c r="BU215" s="17"/>
      <c r="BW215" s="17"/>
      <c r="CI215" s="17"/>
      <c r="CK215" s="17"/>
      <c r="CW215" s="17"/>
      <c r="CY215" s="17"/>
      <c r="DK215" s="17"/>
      <c r="DM215" s="17"/>
      <c r="DY215" s="17"/>
      <c r="EA215" s="17"/>
      <c r="EM215" s="17"/>
      <c r="EO215" s="17"/>
      <c r="LG215" s="837"/>
      <c r="LL215" s="838"/>
      <c r="LM215" s="838"/>
      <c r="LN215" s="838"/>
      <c r="LO215" s="838"/>
      <c r="LP215" s="838"/>
      <c r="LQ215" s="838"/>
      <c r="LR215" s="838"/>
      <c r="LS215" s="838"/>
      <c r="LT215" s="838"/>
      <c r="LU215" s="838"/>
      <c r="LV215" s="838"/>
      <c r="LW215" s="838"/>
      <c r="LX215" s="838"/>
      <c r="LY215" s="838"/>
      <c r="LZ215" s="838"/>
      <c r="MA215" s="838"/>
      <c r="MB215" s="838"/>
      <c r="MC215" s="838"/>
      <c r="MD215" s="838"/>
      <c r="ME215" s="838"/>
      <c r="MF215" s="838"/>
      <c r="MG215" s="838"/>
      <c r="MH215" s="838"/>
      <c r="MI215" s="838"/>
      <c r="MJ215" s="838"/>
      <c r="MK215" s="838"/>
      <c r="ML215" s="838"/>
      <c r="MM215" s="838"/>
      <c r="MN215" s="838"/>
      <c r="MO215" s="838"/>
      <c r="MP215" s="838"/>
      <c r="MQ215" s="838"/>
      <c r="MR215" s="838"/>
      <c r="MS215" s="838"/>
      <c r="MT215" s="838"/>
      <c r="MU215" s="838"/>
      <c r="MV215" s="838"/>
      <c r="MW215" s="838"/>
      <c r="MX215" s="838"/>
      <c r="MY215" s="838"/>
      <c r="MZ215" s="838"/>
      <c r="NA215" s="838"/>
      <c r="NB215" s="838"/>
      <c r="NC215" s="838"/>
      <c r="ND215" s="838"/>
      <c r="NE215" s="838"/>
      <c r="NF215" s="838"/>
      <c r="NG215" s="838"/>
      <c r="NH215" s="838"/>
      <c r="NI215" s="838"/>
      <c r="NJ215" s="838"/>
      <c r="NK215" s="838"/>
      <c r="NL215" s="838"/>
      <c r="NM215" s="838"/>
      <c r="NN215" s="838"/>
      <c r="NO215" s="838"/>
      <c r="NP215" s="838"/>
      <c r="NQ215" s="838"/>
      <c r="NR215" s="838"/>
    </row>
    <row r="216" spans="1:382" ht="15" hidden="1" customHeight="1" outlineLevel="1" x14ac:dyDescent="0.25">
      <c r="A216" s="1171"/>
      <c r="B216" s="1171"/>
      <c r="C216" s="411"/>
      <c r="AR216" s="23"/>
      <c r="AT216" s="23"/>
      <c r="BH216" s="23"/>
      <c r="BU216" s="17"/>
      <c r="BW216" s="17"/>
      <c r="CI216" s="17"/>
      <c r="CK216" s="17"/>
      <c r="CW216" s="17"/>
      <c r="CY216" s="17"/>
      <c r="DK216" s="17"/>
      <c r="DM216" s="17"/>
      <c r="DY216" s="17"/>
      <c r="EA216" s="17"/>
      <c r="EM216" s="17"/>
      <c r="EO216" s="17"/>
      <c r="LG216" s="837"/>
      <c r="LL216" s="838"/>
      <c r="LM216" s="838"/>
      <c r="LN216" s="838"/>
      <c r="LO216" s="838"/>
      <c r="LP216" s="838"/>
      <c r="LQ216" s="838"/>
      <c r="LR216" s="838"/>
      <c r="LS216" s="838"/>
      <c r="LT216" s="838"/>
      <c r="LU216" s="838"/>
      <c r="LV216" s="838"/>
      <c r="LW216" s="838"/>
      <c r="LX216" s="838"/>
      <c r="LY216" s="838"/>
      <c r="LZ216" s="838"/>
      <c r="MA216" s="838"/>
      <c r="MB216" s="838"/>
      <c r="MC216" s="838"/>
      <c r="MD216" s="838"/>
      <c r="ME216" s="838"/>
      <c r="MF216" s="838"/>
      <c r="MG216" s="838"/>
      <c r="MH216" s="838"/>
      <c r="MI216" s="838"/>
      <c r="MJ216" s="838"/>
      <c r="MK216" s="838"/>
      <c r="ML216" s="838"/>
      <c r="MM216" s="838"/>
      <c r="MN216" s="838"/>
      <c r="MO216" s="838"/>
      <c r="MP216" s="838"/>
      <c r="MQ216" s="838"/>
      <c r="MR216" s="838"/>
      <c r="MS216" s="838"/>
      <c r="MT216" s="838"/>
      <c r="MU216" s="838"/>
      <c r="MV216" s="838"/>
      <c r="MW216" s="838"/>
      <c r="MX216" s="838"/>
      <c r="MY216" s="838"/>
      <c r="MZ216" s="838"/>
      <c r="NA216" s="838"/>
      <c r="NB216" s="838"/>
      <c r="NC216" s="838"/>
      <c r="ND216" s="838"/>
      <c r="NE216" s="838"/>
      <c r="NF216" s="838"/>
      <c r="NG216" s="838"/>
      <c r="NH216" s="838"/>
      <c r="NI216" s="838"/>
      <c r="NJ216" s="838"/>
      <c r="NK216" s="838"/>
      <c r="NL216" s="838"/>
      <c r="NM216" s="838"/>
      <c r="NN216" s="838"/>
      <c r="NO216" s="838"/>
      <c r="NP216" s="838"/>
      <c r="NQ216" s="838"/>
      <c r="NR216" s="838"/>
    </row>
    <row r="217" spans="1:382" ht="15" hidden="1" customHeight="1" outlineLevel="1" x14ac:dyDescent="0.25">
      <c r="A217" s="1171"/>
      <c r="B217" s="1171"/>
      <c r="C217" s="411"/>
      <c r="AR217" s="23"/>
      <c r="AT217" s="23"/>
      <c r="BH217" s="23"/>
      <c r="BU217" s="17"/>
      <c r="BW217" s="17"/>
      <c r="CI217" s="17"/>
      <c r="CK217" s="17"/>
      <c r="CW217" s="17"/>
      <c r="CY217" s="17"/>
      <c r="DK217" s="17"/>
      <c r="DM217" s="17"/>
      <c r="DY217" s="17"/>
      <c r="EA217" s="17"/>
      <c r="EM217" s="17"/>
      <c r="EO217" s="17"/>
      <c r="LG217" s="837"/>
      <c r="LL217" s="838"/>
      <c r="LM217" s="838"/>
      <c r="LN217" s="838"/>
      <c r="LO217" s="838"/>
      <c r="LP217" s="838"/>
      <c r="LQ217" s="838"/>
      <c r="LR217" s="838"/>
      <c r="LS217" s="838"/>
      <c r="LT217" s="838"/>
      <c r="LU217" s="838"/>
      <c r="LV217" s="838"/>
      <c r="LW217" s="838"/>
      <c r="LX217" s="838"/>
      <c r="LY217" s="838"/>
      <c r="LZ217" s="838"/>
      <c r="MA217" s="838"/>
      <c r="MB217" s="838"/>
      <c r="MC217" s="838"/>
      <c r="MD217" s="838"/>
      <c r="ME217" s="838"/>
      <c r="MF217" s="838"/>
      <c r="MG217" s="838"/>
      <c r="MH217" s="838"/>
      <c r="MI217" s="838"/>
      <c r="MJ217" s="838"/>
      <c r="MK217" s="838"/>
      <c r="ML217" s="838"/>
      <c r="MM217" s="838"/>
      <c r="MN217" s="838"/>
      <c r="MO217" s="838"/>
      <c r="MP217" s="838"/>
      <c r="MQ217" s="838"/>
      <c r="MR217" s="838"/>
      <c r="MS217" s="838"/>
      <c r="MT217" s="838"/>
      <c r="MU217" s="838"/>
      <c r="MV217" s="838"/>
      <c r="MW217" s="838"/>
      <c r="MX217" s="838"/>
      <c r="MY217" s="838"/>
      <c r="MZ217" s="838"/>
      <c r="NA217" s="838"/>
      <c r="NB217" s="838"/>
      <c r="NC217" s="838"/>
      <c r="ND217" s="838"/>
      <c r="NE217" s="838"/>
      <c r="NF217" s="838"/>
      <c r="NG217" s="838"/>
      <c r="NH217" s="838"/>
      <c r="NI217" s="838"/>
      <c r="NJ217" s="838"/>
      <c r="NK217" s="838"/>
      <c r="NL217" s="838"/>
      <c r="NM217" s="838"/>
      <c r="NN217" s="838"/>
      <c r="NO217" s="838"/>
      <c r="NP217" s="838"/>
      <c r="NQ217" s="838"/>
      <c r="NR217" s="838"/>
    </row>
    <row r="218" spans="1:382" ht="15" hidden="1" customHeight="1" outlineLevel="1" x14ac:dyDescent="0.25">
      <c r="A218" s="1171"/>
      <c r="B218" s="1171"/>
      <c r="C218" s="411"/>
      <c r="AR218" s="23"/>
      <c r="AT218" s="23"/>
      <c r="BH218" s="23"/>
      <c r="BU218" s="17"/>
      <c r="BW218" s="17"/>
      <c r="CI218" s="17"/>
      <c r="CK218" s="17"/>
      <c r="CW218" s="17"/>
      <c r="CY218" s="17"/>
      <c r="DK218" s="17"/>
      <c r="DM218" s="17"/>
      <c r="DY218" s="17"/>
      <c r="EA218" s="17"/>
      <c r="EM218" s="17"/>
      <c r="EO218" s="17"/>
      <c r="LG218" s="837"/>
      <c r="LL218" s="838"/>
      <c r="LM218" s="838"/>
      <c r="LN218" s="838"/>
      <c r="LO218" s="838"/>
      <c r="LP218" s="838"/>
      <c r="LQ218" s="838"/>
      <c r="LR218" s="838"/>
      <c r="LS218" s="838"/>
      <c r="LT218" s="838"/>
      <c r="LU218" s="838"/>
      <c r="LV218" s="838"/>
      <c r="LW218" s="838"/>
      <c r="LX218" s="838"/>
      <c r="LY218" s="838"/>
      <c r="LZ218" s="838"/>
      <c r="MA218" s="838"/>
      <c r="MB218" s="838"/>
      <c r="MC218" s="838"/>
      <c r="MD218" s="838"/>
      <c r="ME218" s="838"/>
      <c r="MF218" s="838"/>
      <c r="MG218" s="838"/>
      <c r="MH218" s="838"/>
      <c r="MI218" s="838"/>
      <c r="MJ218" s="838"/>
      <c r="MK218" s="838"/>
      <c r="ML218" s="838"/>
      <c r="MM218" s="838"/>
      <c r="MN218" s="838"/>
      <c r="MO218" s="838"/>
      <c r="MP218" s="838"/>
      <c r="MQ218" s="838"/>
      <c r="MR218" s="838"/>
      <c r="MS218" s="838"/>
      <c r="MT218" s="838"/>
      <c r="MU218" s="838"/>
      <c r="MV218" s="838"/>
      <c r="MW218" s="838"/>
      <c r="MX218" s="838"/>
      <c r="MY218" s="838"/>
      <c r="MZ218" s="838"/>
      <c r="NA218" s="838"/>
      <c r="NB218" s="838"/>
      <c r="NC218" s="838"/>
      <c r="ND218" s="838"/>
      <c r="NE218" s="838"/>
      <c r="NF218" s="838"/>
      <c r="NG218" s="838"/>
      <c r="NH218" s="838"/>
      <c r="NI218" s="838"/>
      <c r="NJ218" s="838"/>
      <c r="NK218" s="838"/>
      <c r="NL218" s="838"/>
      <c r="NM218" s="838"/>
      <c r="NN218" s="838"/>
      <c r="NO218" s="838"/>
      <c r="NP218" s="838"/>
      <c r="NQ218" s="838"/>
      <c r="NR218" s="838"/>
    </row>
    <row r="219" spans="1:382" ht="15" hidden="1" customHeight="1" outlineLevel="1" thickBot="1" x14ac:dyDescent="0.3">
      <c r="A219" s="1219"/>
      <c r="B219" s="1219"/>
      <c r="C219" s="411"/>
      <c r="AR219" s="23"/>
      <c r="AT219" s="23"/>
      <c r="BH219" s="23"/>
      <c r="BU219" s="17"/>
      <c r="BW219" s="17"/>
      <c r="CI219" s="17"/>
      <c r="CK219" s="17"/>
      <c r="CW219" s="17"/>
      <c r="CY219" s="17"/>
      <c r="DK219" s="17"/>
      <c r="DM219" s="17"/>
      <c r="DY219" s="17"/>
      <c r="EA219" s="17"/>
      <c r="EM219" s="17"/>
      <c r="EO219" s="17"/>
      <c r="LG219" s="837"/>
      <c r="LL219" s="838"/>
      <c r="LM219" s="838"/>
      <c r="LN219" s="838"/>
      <c r="LO219" s="838"/>
      <c r="LP219" s="838"/>
      <c r="LQ219" s="838"/>
      <c r="LR219" s="838"/>
      <c r="LS219" s="838"/>
      <c r="LT219" s="838"/>
      <c r="LU219" s="838"/>
      <c r="LV219" s="838"/>
      <c r="LW219" s="838"/>
      <c r="LX219" s="838"/>
      <c r="LY219" s="838"/>
      <c r="LZ219" s="838"/>
      <c r="MA219" s="838"/>
      <c r="MB219" s="838"/>
      <c r="MC219" s="838"/>
      <c r="MD219" s="838"/>
      <c r="ME219" s="838"/>
      <c r="MF219" s="838"/>
      <c r="MG219" s="838"/>
      <c r="MH219" s="838"/>
      <c r="MI219" s="838"/>
      <c r="MJ219" s="838"/>
      <c r="MK219" s="838"/>
      <c r="ML219" s="838"/>
      <c r="MM219" s="838"/>
      <c r="MN219" s="838"/>
      <c r="MO219" s="838"/>
      <c r="MP219" s="838"/>
      <c r="MQ219" s="838"/>
      <c r="MR219" s="838"/>
      <c r="MS219" s="838"/>
      <c r="MT219" s="838"/>
      <c r="MU219" s="838"/>
      <c r="MV219" s="838"/>
      <c r="MW219" s="838"/>
      <c r="MX219" s="838"/>
      <c r="MY219" s="838"/>
      <c r="MZ219" s="838"/>
      <c r="NA219" s="838"/>
      <c r="NB219" s="838"/>
      <c r="NC219" s="838"/>
      <c r="ND219" s="838"/>
      <c r="NE219" s="838"/>
      <c r="NF219" s="838"/>
      <c r="NG219" s="838"/>
      <c r="NH219" s="838"/>
      <c r="NI219" s="838"/>
      <c r="NJ219" s="838"/>
      <c r="NK219" s="838"/>
      <c r="NL219" s="838"/>
      <c r="NM219" s="838"/>
      <c r="NN219" s="838"/>
      <c r="NO219" s="838"/>
      <c r="NP219" s="838"/>
      <c r="NQ219" s="838"/>
      <c r="NR219" s="838"/>
    </row>
    <row r="220" spans="1:382" s="403" customFormat="1" ht="15" hidden="1" customHeight="1" outlineLevel="1" thickTop="1" x14ac:dyDescent="0.25">
      <c r="A220" s="685"/>
      <c r="B220" s="10"/>
      <c r="C220" s="10"/>
      <c r="D220" s="10"/>
      <c r="F220" t="s">
        <v>153</v>
      </c>
      <c r="H220" s="464">
        <v>46.807884744849872</v>
      </c>
      <c r="I220" s="464">
        <v>49.260122118551038</v>
      </c>
      <c r="J220" s="464">
        <v>49.600629476584025</v>
      </c>
      <c r="K220" s="464">
        <v>32.058265425964407</v>
      </c>
      <c r="L220" s="464">
        <v>46.081432089165375</v>
      </c>
      <c r="M220" s="464">
        <v>53.606562170308962</v>
      </c>
      <c r="N220" s="464">
        <v>50.375557716349483</v>
      </c>
      <c r="O220" s="464">
        <v>51.188483219716829</v>
      </c>
      <c r="P220" s="464">
        <v>48.296872752420462</v>
      </c>
      <c r="Q220" s="464">
        <v>56.460944662737397</v>
      </c>
      <c r="R220" s="464">
        <v>46.201291727140784</v>
      </c>
      <c r="S220" s="464">
        <v>38.039013381719215</v>
      </c>
      <c r="T220" s="464">
        <v>46.38694335395892</v>
      </c>
      <c r="U220" s="464">
        <v>46.38694335395892</v>
      </c>
      <c r="V220" s="464">
        <f t="shared" ref="V220:Y220" si="1798">V48/V28</f>
        <v>47.678426818580185</v>
      </c>
      <c r="W220" s="464">
        <f t="shared" si="1798"/>
        <v>51.208712842290232</v>
      </c>
      <c r="X220" s="464">
        <f t="shared" si="1798"/>
        <v>50.734484282073069</v>
      </c>
      <c r="Y220" s="464">
        <f t="shared" si="1798"/>
        <v>42.190769124551224</v>
      </c>
      <c r="Z220" s="464">
        <v>49.962058581536944</v>
      </c>
      <c r="AA220" s="464">
        <v>48.429290465631929</v>
      </c>
      <c r="AB220" s="464">
        <v>48.372510336680442</v>
      </c>
      <c r="AC220" s="464">
        <v>46.831612440877166</v>
      </c>
      <c r="AD220" s="464">
        <v>43.422286127167624</v>
      </c>
      <c r="AE220" s="464">
        <v>45.204978656126478</v>
      </c>
      <c r="AF220" s="464">
        <v>55.26859276278001</v>
      </c>
      <c r="AG220" s="464">
        <v>100.37871701244813</v>
      </c>
      <c r="AH220" s="464">
        <v>51.984377273199627</v>
      </c>
      <c r="AI220" s="464"/>
      <c r="AJ220" s="464">
        <f t="shared" ref="AJ220" si="1799">AJ48/AJ28</f>
        <v>43.934589647411848</v>
      </c>
      <c r="AK220" s="464">
        <f t="shared" ref="AK220:AP220" si="1800">AK48/AK28</f>
        <v>39.460915542938253</v>
      </c>
      <c r="AL220" s="464">
        <f t="shared" si="1800"/>
        <v>53.048919523099855</v>
      </c>
      <c r="AM220" s="464">
        <f t="shared" si="1800"/>
        <v>34.754163060806192</v>
      </c>
      <c r="AN220" s="464">
        <f t="shared" si="1800"/>
        <v>46.466020615336561</v>
      </c>
      <c r="AO220" s="464">
        <f t="shared" si="1800"/>
        <v>51.455762975778548</v>
      </c>
      <c r="AP220" s="464">
        <f t="shared" si="1800"/>
        <v>45.154702863317127</v>
      </c>
      <c r="AQ220" s="464">
        <f t="shared" ref="AQ220:AW220" si="1801">AQ48/AQ28</f>
        <v>51.007578768095378</v>
      </c>
      <c r="AR220" s="464">
        <f t="shared" si="1801"/>
        <v>48.816616867469882</v>
      </c>
      <c r="AS220" s="464">
        <f t="shared" si="1801"/>
        <v>44.554325130499628</v>
      </c>
      <c r="AT220" s="464">
        <f t="shared" si="1801"/>
        <v>37.016265969095997</v>
      </c>
      <c r="AU220" s="464">
        <f t="shared" si="1801"/>
        <v>52.154613981762914</v>
      </c>
      <c r="AV220" s="464">
        <f t="shared" si="1801"/>
        <v>44.994030186568068</v>
      </c>
      <c r="AW220" s="464">
        <f t="shared" si="1801"/>
        <v>44.994030186568075</v>
      </c>
      <c r="AX220" s="464">
        <f t="shared" ref="AX220:BD220" si="1802">AX48/AX28</f>
        <v>41.724177667766774</v>
      </c>
      <c r="AY220" s="464">
        <f t="shared" si="1802"/>
        <v>42.979971651311125</v>
      </c>
      <c r="AZ220" s="464">
        <f t="shared" si="1802"/>
        <v>39.408668442077229</v>
      </c>
      <c r="BA220" s="464">
        <f t="shared" si="1802"/>
        <v>23.008445614805062</v>
      </c>
      <c r="BB220" s="464">
        <f t="shared" si="1802"/>
        <v>33.73032412032412</v>
      </c>
      <c r="BC220" s="464">
        <f t="shared" si="1802"/>
        <v>45.460926988265975</v>
      </c>
      <c r="BD220" s="464">
        <f t="shared" si="1802"/>
        <v>35.570375519904935</v>
      </c>
      <c r="BE220" s="464">
        <f t="shared" ref="BE220:BK220" si="1803">BE48/BE28</f>
        <v>51.571908695652169</v>
      </c>
      <c r="BF220" s="464">
        <f t="shared" si="1803"/>
        <v>48.014424988870758</v>
      </c>
      <c r="BG220" s="464">
        <f t="shared" si="1803"/>
        <v>50.09903268164576</v>
      </c>
      <c r="BH220" s="464">
        <f t="shared" si="1803"/>
        <v>42.96415193287384</v>
      </c>
      <c r="BI220" s="464">
        <f t="shared" si="1803"/>
        <v>49.239896096602074</v>
      </c>
      <c r="BJ220" s="464">
        <f t="shared" si="1803"/>
        <v>40.354295244016818</v>
      </c>
      <c r="BK220" s="464">
        <f t="shared" si="1803"/>
        <v>40.354295244016825</v>
      </c>
      <c r="BL220" s="464">
        <f t="shared" ref="BL220:BR220" si="1804">BL48/BL28</f>
        <v>39.377360160965793</v>
      </c>
      <c r="BM220" s="464">
        <f t="shared" si="1804"/>
        <v>43.424386542591272</v>
      </c>
      <c r="BN220" s="464">
        <f t="shared" si="1804"/>
        <v>39.795787653006919</v>
      </c>
      <c r="BO220" s="464">
        <f t="shared" si="1804"/>
        <v>23.120209741856179</v>
      </c>
      <c r="BP220" s="464">
        <f t="shared" si="1804"/>
        <v>42.030766814969901</v>
      </c>
      <c r="BQ220" s="464">
        <f t="shared" si="1804"/>
        <v>40.098041574061966</v>
      </c>
      <c r="BR220" s="464">
        <f t="shared" si="1804"/>
        <v>35.183855585831068</v>
      </c>
      <c r="BS220" s="464">
        <f>BS48/BS28</f>
        <v>46.886963034217395</v>
      </c>
      <c r="BT220" s="464">
        <f>BT48/BT28</f>
        <v>41.117954462437602</v>
      </c>
      <c r="BU220" s="464">
        <f t="shared" ref="BU220:BW220" si="1805">BU48/BU28</f>
        <v>35.515317188422912</v>
      </c>
      <c r="BV220" s="464">
        <f t="shared" si="1805"/>
        <v>43.952296678966789</v>
      </c>
      <c r="BW220" s="464">
        <f t="shared" si="1805"/>
        <v>40.305526495960564</v>
      </c>
      <c r="BX220" s="464">
        <f>BX48/BX28</f>
        <v>38.169253686768833</v>
      </c>
      <c r="BY220" s="464">
        <f>BY48/BY28</f>
        <v>38.169253686768833</v>
      </c>
      <c r="BZ220" s="464">
        <f t="shared" ref="BZ220:CF220" si="1806">BZ48/BZ28</f>
        <v>39.617228197486071</v>
      </c>
      <c r="CA220" s="464">
        <f t="shared" si="1806"/>
        <v>44.64712922810061</v>
      </c>
      <c r="CB220" s="464">
        <f t="shared" si="1806"/>
        <v>43.884188651436986</v>
      </c>
      <c r="CC220" s="464">
        <f t="shared" si="1806"/>
        <v>45.077566786009363</v>
      </c>
      <c r="CD220" s="464">
        <f t="shared" si="1806"/>
        <v>46.209625875689376</v>
      </c>
      <c r="CE220" s="464">
        <f t="shared" si="1806"/>
        <v>49.598425476034144</v>
      </c>
      <c r="CF220" s="464">
        <f t="shared" si="1806"/>
        <v>47.497612070216157</v>
      </c>
      <c r="CG220" s="464">
        <f>CG48/CG28</f>
        <v>50.116685157624133</v>
      </c>
      <c r="CH220" s="464">
        <f>CH48/CH28</f>
        <v>36.71271654599088</v>
      </c>
      <c r="CI220" s="464">
        <f t="shared" ref="CI220:CK220" si="1807">CI48/CI28</f>
        <v>45.132158763823661</v>
      </c>
      <c r="CJ220" s="464">
        <f t="shared" si="1807"/>
        <v>53.123495435684646</v>
      </c>
      <c r="CK220" s="464">
        <f t="shared" si="1807"/>
        <v>53.434263990267638</v>
      </c>
      <c r="CL220" s="464">
        <f>CL48/CL28</f>
        <v>46.079832638475274</v>
      </c>
      <c r="CM220" s="464">
        <f>CM48/CM28</f>
        <v>46.079832638475274</v>
      </c>
      <c r="CN220" s="464">
        <f t="shared" ref="CN220:CT220" si="1808">CN48/CN28</f>
        <v>47.051524843796486</v>
      </c>
      <c r="CO220" s="464">
        <f t="shared" si="1808"/>
        <v>45.805508681302918</v>
      </c>
      <c r="CP220" s="464">
        <f t="shared" si="1808"/>
        <v>41.681346718146713</v>
      </c>
      <c r="CQ220" s="464">
        <f t="shared" si="1808"/>
        <v>47.573246573445935</v>
      </c>
      <c r="CR220" s="464">
        <f t="shared" si="1808"/>
        <v>52.52150411861615</v>
      </c>
      <c r="CS220" s="464">
        <f t="shared" si="1808"/>
        <v>51.922098097112858</v>
      </c>
      <c r="CT220" s="464">
        <f t="shared" si="1808"/>
        <v>42.305789473684214</v>
      </c>
      <c r="CU220" s="464">
        <f>CU48/CU28</f>
        <v>56.002215398442175</v>
      </c>
      <c r="CV220" s="464">
        <f>CV48/CV28</f>
        <v>54.861168525208107</v>
      </c>
      <c r="CW220" s="464">
        <f t="shared" ref="CW220:CY220" si="1809">CW48/CW28</f>
        <v>63.389547417840369</v>
      </c>
      <c r="CX220" s="464">
        <f t="shared" si="1809"/>
        <v>62.096465781409606</v>
      </c>
      <c r="CY220" s="464">
        <f t="shared" si="1809"/>
        <v>63.231818669527897</v>
      </c>
      <c r="CZ220" s="464">
        <f>CZ48/CZ28</f>
        <v>51.844372714763118</v>
      </c>
      <c r="DA220" s="464">
        <f>DA48/DA28</f>
        <v>51.844372714763118</v>
      </c>
      <c r="DB220" s="464">
        <f t="shared" ref="DB220:DH220" si="1810">DB48/DB28</f>
        <v>66.047822975517889</v>
      </c>
      <c r="DC220" s="464">
        <f t="shared" si="1810"/>
        <v>58.66440276406712</v>
      </c>
      <c r="DD220" s="464">
        <f t="shared" si="1810"/>
        <v>68.435974729241877</v>
      </c>
      <c r="DE220" s="464">
        <f t="shared" si="1810"/>
        <v>61.571003179088663</v>
      </c>
      <c r="DF220" s="464">
        <f t="shared" si="1810"/>
        <v>69.761088353413655</v>
      </c>
      <c r="DG220" s="464">
        <f t="shared" si="1810"/>
        <v>70.11463712136613</v>
      </c>
      <c r="DH220" s="464">
        <f t="shared" si="1810"/>
        <v>56.294353045798132</v>
      </c>
      <c r="DI220" s="464">
        <f>DI48/DI28</f>
        <v>59.475509633312619</v>
      </c>
      <c r="DJ220" s="464">
        <f>DJ48/DJ28</f>
        <v>64.331499421391968</v>
      </c>
      <c r="DK220" s="464">
        <f t="shared" ref="DK220:DM220" si="1811">DK48/DK28</f>
        <v>56.632705321944805</v>
      </c>
      <c r="DL220" s="464">
        <f t="shared" si="1811"/>
        <v>73.327574468085103</v>
      </c>
      <c r="DM220" s="464">
        <f t="shared" si="1811"/>
        <v>55.458947769148772</v>
      </c>
      <c r="DN220" s="464">
        <f>DN48/DN28</f>
        <v>62.785836017738745</v>
      </c>
      <c r="DO220" s="464">
        <f>DO48/DO28</f>
        <v>62.785836017738745</v>
      </c>
      <c r="DP220" s="464">
        <f t="shared" ref="DP220:DV220" si="1812">DP48/DP28</f>
        <v>62.91718118526066</v>
      </c>
      <c r="DQ220" s="464">
        <f t="shared" si="1812"/>
        <v>63.938585758921228</v>
      </c>
      <c r="DR220" s="464">
        <f t="shared" si="1812"/>
        <v>80.847772190642772</v>
      </c>
      <c r="DS220" s="464">
        <f t="shared" si="1812"/>
        <v>55.847518842327403</v>
      </c>
      <c r="DT220" s="464">
        <f t="shared" si="1812"/>
        <v>67.693338464498751</v>
      </c>
      <c r="DU220" s="464">
        <f t="shared" si="1812"/>
        <v>74.074334945586457</v>
      </c>
      <c r="DV220" s="464">
        <f t="shared" si="1812"/>
        <v>52.053376696041411</v>
      </c>
      <c r="DW220" s="464">
        <f>DW48/DW28</f>
        <v>62.620955803639703</v>
      </c>
      <c r="DX220" s="464">
        <f>DX48/DX28</f>
        <v>56.741003985285104</v>
      </c>
      <c r="DY220" s="464">
        <f t="shared" ref="DY220:EA220" si="1813">DY48/DY28</f>
        <v>69.899021002149823</v>
      </c>
      <c r="DZ220" s="464">
        <f t="shared" si="1813"/>
        <v>64.84690414730683</v>
      </c>
      <c r="EA220" s="464">
        <f t="shared" si="1813"/>
        <v>65.084473870056499</v>
      </c>
      <c r="EB220" s="464">
        <f>EB48/EB28</f>
        <v>63.864426137243036</v>
      </c>
      <c r="EC220" s="464">
        <f>EC48/EC28</f>
        <v>63.864426137243036</v>
      </c>
      <c r="ED220" s="464">
        <f t="shared" ref="ED220:EJ220" si="1814">ED48/ED28</f>
        <v>59.421005718129834</v>
      </c>
      <c r="EE220" s="464">
        <f t="shared" si="1814"/>
        <v>63.715811634349031</v>
      </c>
      <c r="EF220" s="464">
        <f t="shared" si="1814"/>
        <v>78.422482459760616</v>
      </c>
      <c r="EG220" s="464">
        <f t="shared" si="1814"/>
        <v>62.726051924798568</v>
      </c>
      <c r="EH220" s="464">
        <f t="shared" si="1814"/>
        <v>68.952234811486619</v>
      </c>
      <c r="EI220" s="464" t="e">
        <f t="shared" si="1814"/>
        <v>#DIV/0!</v>
      </c>
      <c r="EJ220" s="464" t="e">
        <f t="shared" si="1814"/>
        <v>#DIV/0!</v>
      </c>
      <c r="EK220" s="464" t="e">
        <f>EK48/EK28</f>
        <v>#DIV/0!</v>
      </c>
      <c r="EL220" s="464" t="e">
        <f>EL48/EL28</f>
        <v>#DIV/0!</v>
      </c>
      <c r="EM220" s="464" t="e">
        <f t="shared" ref="EM220:EO220" si="1815">EM48/EM28</f>
        <v>#DIV/0!</v>
      </c>
      <c r="EN220" s="464" t="e">
        <f t="shared" si="1815"/>
        <v>#DIV/0!</v>
      </c>
      <c r="EO220" s="464" t="e">
        <f t="shared" si="1815"/>
        <v>#DIV/0!</v>
      </c>
      <c r="EP220" s="464">
        <f>EP48/EP28</f>
        <v>66.20583627512913</v>
      </c>
      <c r="EQ220" s="464">
        <f>EQ48/EQ28</f>
        <v>66.20583627512913</v>
      </c>
      <c r="ES220" s="465"/>
      <c r="EU220" s="465"/>
      <c r="EW220" s="465"/>
      <c r="EY220" s="465"/>
      <c r="FA220" s="465"/>
      <c r="FC220" s="465"/>
      <c r="FE220" s="465"/>
      <c r="FG220" s="465"/>
      <c r="FI220" s="465"/>
      <c r="FK220" s="465"/>
      <c r="FM220" s="465"/>
      <c r="FO220" s="465"/>
      <c r="FQ220" s="465"/>
      <c r="FS220" s="465"/>
      <c r="FU220" s="465"/>
      <c r="FW220" s="465"/>
      <c r="FY220" s="465"/>
      <c r="GA220" s="465"/>
      <c r="GC220" s="465"/>
      <c r="GE220" s="465"/>
      <c r="GG220" s="465"/>
      <c r="GI220" s="465"/>
      <c r="GK220" s="465"/>
      <c r="GM220" s="465"/>
      <c r="GO220" s="465"/>
      <c r="GQ220" s="465"/>
      <c r="GS220" s="465"/>
      <c r="GU220" s="465"/>
      <c r="GW220" s="465"/>
      <c r="GY220" s="465"/>
      <c r="HA220" s="465"/>
      <c r="HC220" s="465"/>
      <c r="HE220" s="465"/>
      <c r="HG220" s="465"/>
      <c r="HI220" s="465"/>
      <c r="HK220" s="465"/>
      <c r="HM220" s="465"/>
      <c r="HO220" s="465"/>
      <c r="HQ220" s="465"/>
      <c r="HS220" s="465"/>
      <c r="HU220" s="465"/>
      <c r="HW220" s="465"/>
      <c r="HY220" s="465"/>
      <c r="IA220" s="465"/>
      <c r="IC220" s="465"/>
      <c r="IE220" s="465"/>
      <c r="IG220" s="465"/>
      <c r="II220" s="465"/>
      <c r="IK220" s="465"/>
      <c r="IM220" s="465"/>
      <c r="IO220" s="465"/>
      <c r="IQ220" s="465"/>
      <c r="IS220" s="465"/>
      <c r="IU220" s="465"/>
      <c r="IW220" s="465"/>
      <c r="IY220" s="465"/>
      <c r="JA220" s="465"/>
      <c r="JC220" s="465"/>
      <c r="JE220" s="465"/>
      <c r="JG220" s="465"/>
      <c r="JH220" s="465"/>
      <c r="JI220" s="465"/>
      <c r="JJ220" s="465"/>
      <c r="JK220" s="465"/>
      <c r="JL220" s="465"/>
      <c r="JM220" s="465"/>
      <c r="JN220" s="465"/>
      <c r="JO220" s="465"/>
      <c r="JP220" s="465"/>
      <c r="JQ220" s="465"/>
      <c r="JR220" s="465"/>
      <c r="JS220" s="465"/>
      <c r="JT220" s="465"/>
      <c r="JU220" s="465"/>
      <c r="JV220" s="465"/>
      <c r="JW220" s="465"/>
      <c r="JX220" s="465"/>
      <c r="JY220" s="465"/>
      <c r="JZ220" s="465"/>
      <c r="KA220" s="465"/>
      <c r="KB220" s="465"/>
      <c r="KC220" s="465"/>
      <c r="KD220" s="465"/>
      <c r="KE220" s="465"/>
      <c r="KF220" s="465"/>
      <c r="KG220" s="465"/>
      <c r="KH220" s="465"/>
      <c r="KI220" s="465"/>
      <c r="KJ220" s="465"/>
      <c r="KK220" s="465"/>
      <c r="KL220" s="465"/>
      <c r="KM220" s="465"/>
      <c r="KN220" s="465"/>
      <c r="KO220" s="465"/>
      <c r="KP220" s="465"/>
      <c r="KQ220" s="465"/>
      <c r="KR220" s="465"/>
      <c r="KS220" s="465"/>
      <c r="KT220" s="465"/>
      <c r="KU220" s="465"/>
      <c r="KV220" s="465"/>
      <c r="KW220" s="465"/>
      <c r="KX220" s="465"/>
      <c r="KY220" s="465"/>
      <c r="KZ220" s="465"/>
      <c r="LA220" s="465"/>
      <c r="LB220" s="465"/>
      <c r="LC220" s="465"/>
      <c r="LD220" s="464"/>
      <c r="LE220" s="465"/>
      <c r="LH220" s="465"/>
      <c r="LI220" s="465"/>
      <c r="LJ220" s="465"/>
      <c r="LL220" s="254"/>
      <c r="LM220" s="254"/>
      <c r="LN220" s="254"/>
      <c r="LO220" s="254"/>
      <c r="LP220" s="254"/>
      <c r="LQ220" s="254"/>
      <c r="LR220" s="254"/>
      <c r="LS220" s="254"/>
      <c r="LT220" s="254"/>
      <c r="LU220" s="254"/>
      <c r="LV220" s="254"/>
      <c r="LW220" s="255"/>
      <c r="LX220" s="255"/>
      <c r="LY220" s="255"/>
      <c r="LZ220" s="255"/>
      <c r="MA220" s="255"/>
      <c r="MB220" s="255"/>
      <c r="MC220" s="255"/>
      <c r="MD220" s="255"/>
      <c r="ME220" s="255"/>
      <c r="MF220" s="255"/>
      <c r="MG220" s="255"/>
      <c r="MH220" s="255"/>
      <c r="MI220" s="255"/>
      <c r="MJ220" s="255"/>
      <c r="MK220" s="255"/>
      <c r="ML220" s="255"/>
      <c r="MM220" s="255"/>
      <c r="MN220" s="255"/>
      <c r="MO220" s="255"/>
      <c r="MP220" s="255"/>
      <c r="MQ220" s="255"/>
      <c r="MR220" s="255"/>
      <c r="MS220" s="255"/>
      <c r="MT220" s="255"/>
      <c r="MU220" s="706"/>
      <c r="MV220" s="706"/>
      <c r="MW220" s="706"/>
      <c r="MX220" s="706"/>
      <c r="MY220" s="706"/>
      <c r="MZ220" s="706"/>
      <c r="NA220" s="706"/>
      <c r="NB220" s="706"/>
      <c r="NC220" s="706"/>
      <c r="ND220" s="706"/>
      <c r="NE220" s="706"/>
      <c r="NF220" s="706"/>
      <c r="NG220" s="809"/>
      <c r="NH220" s="809"/>
      <c r="NI220" s="809"/>
      <c r="NJ220" s="809"/>
      <c r="NK220" s="809"/>
      <c r="NL220" s="809"/>
      <c r="NM220" s="809"/>
      <c r="NN220" s="809"/>
      <c r="NO220" s="809"/>
      <c r="NP220" s="809"/>
      <c r="NQ220" s="809"/>
      <c r="NR220" s="809"/>
    </row>
    <row r="221" spans="1:382" collapsed="1" x14ac:dyDescent="0.25">
      <c r="BU221" s="17"/>
      <c r="BW221" s="17"/>
      <c r="CI221" s="17"/>
      <c r="CK221" s="17"/>
      <c r="CW221" s="17"/>
      <c r="CY221" s="17"/>
      <c r="DK221" s="17"/>
      <c r="DM221" s="17"/>
      <c r="DY221" s="17"/>
      <c r="EA221" s="17"/>
      <c r="EM221" s="17"/>
      <c r="EO221" s="17"/>
    </row>
  </sheetData>
  <sheetProtection sheet="1" objects="1" scenarios="1"/>
  <mergeCells count="342">
    <mergeCell ref="A212:B212"/>
    <mergeCell ref="A213:B213"/>
    <mergeCell ref="A214:B214"/>
    <mergeCell ref="A215:B215"/>
    <mergeCell ref="A203:B203"/>
    <mergeCell ref="A204:B204"/>
    <mergeCell ref="A205:B205"/>
    <mergeCell ref="A206:B206"/>
    <mergeCell ref="A207:B207"/>
    <mergeCell ref="A208:B208"/>
    <mergeCell ref="A209:B209"/>
    <mergeCell ref="A210:B210"/>
    <mergeCell ref="A211:B211"/>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 ref="HL1:HM1"/>
    <mergeCell ref="HL10:HM10"/>
    <mergeCell ref="HN1:HO1"/>
    <mergeCell ref="HN10:HO10"/>
    <mergeCell ref="HP1:HQ1"/>
    <mergeCell ref="HP10:HQ10"/>
    <mergeCell ref="HR1:HS1"/>
    <mergeCell ref="HR10:HS10"/>
    <mergeCell ref="HT1:HU1"/>
    <mergeCell ref="HT10:HU10"/>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A164:B164"/>
    <mergeCell ref="A165:B165"/>
    <mergeCell ref="A219:B219"/>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A140:B140"/>
    <mergeCell ref="GJ1:GK1"/>
    <mergeCell ref="GJ10:GK10"/>
    <mergeCell ref="GL1:GM1"/>
    <mergeCell ref="GL10:GM10"/>
    <mergeCell ref="GB1:GC1"/>
    <mergeCell ref="GB10:GC10"/>
    <mergeCell ref="GD1:GE1"/>
    <mergeCell ref="GD10:GE10"/>
    <mergeCell ref="GF1:GG1"/>
    <mergeCell ref="GF10:GG10"/>
    <mergeCell ref="A141:B141"/>
    <mergeCell ref="A142:B142"/>
    <mergeCell ref="A137:B13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Z10:KA10"/>
    <mergeCell ref="KB10:KC10"/>
    <mergeCell ref="KD10:KE10"/>
    <mergeCell ref="JH10:JI10"/>
    <mergeCell ref="JJ10:JK10"/>
    <mergeCell ref="JL10:JM10"/>
    <mergeCell ref="JN10:JO10"/>
    <mergeCell ref="JP10:JQ10"/>
    <mergeCell ref="JR10:JS10"/>
    <mergeCell ref="JT10:JU10"/>
    <mergeCell ref="JV10:JW10"/>
    <mergeCell ref="JX10:JY10"/>
    <mergeCell ref="KX10:KY10"/>
    <mergeCell ref="KZ10:LA10"/>
    <mergeCell ref="LB10:LC10"/>
    <mergeCell ref="KF10:KG10"/>
    <mergeCell ref="KH10:KI10"/>
    <mergeCell ref="KJ10:KK10"/>
    <mergeCell ref="KL10:KM10"/>
    <mergeCell ref="KN10:KO10"/>
    <mergeCell ref="KP10:KQ10"/>
    <mergeCell ref="KR10:KS10"/>
    <mergeCell ref="KT10:KU10"/>
    <mergeCell ref="KV10:KW10"/>
  </mergeCells>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6" sqref="A26"/>
    </sheetView>
  </sheetViews>
  <sheetFormatPr defaultRowHeight="15" outlineLevelRow="1" x14ac:dyDescent="0.25"/>
  <cols>
    <col min="1" max="1" width="5.28515625" style="177" customWidth="1"/>
    <col min="2" max="2" width="7.7109375" style="177" customWidth="1"/>
    <col min="3" max="3" width="112.42578125" customWidth="1"/>
  </cols>
  <sheetData>
    <row r="1" spans="1:3" s="1143" customFormat="1" x14ac:dyDescent="0.25">
      <c r="A1" s="213" t="s">
        <v>78</v>
      </c>
      <c r="B1" s="214" t="s">
        <v>76</v>
      </c>
      <c r="C1" s="215" t="s">
        <v>79</v>
      </c>
    </row>
    <row r="2" spans="1:3" s="28" customFormat="1" hidden="1" outlineLevel="1" x14ac:dyDescent="0.25">
      <c r="A2" s="209">
        <v>1</v>
      </c>
      <c r="B2" s="210" t="s">
        <v>77</v>
      </c>
      <c r="C2" s="211" t="s">
        <v>149</v>
      </c>
    </row>
    <row r="3" spans="1:3" s="28" customFormat="1" hidden="1" outlineLevel="1" x14ac:dyDescent="0.25">
      <c r="A3" s="209">
        <v>2</v>
      </c>
      <c r="B3" s="210" t="s">
        <v>95</v>
      </c>
      <c r="C3" s="211" t="s">
        <v>98</v>
      </c>
    </row>
    <row r="4" spans="1:3" hidden="1" outlineLevel="1" x14ac:dyDescent="0.25">
      <c r="A4" s="206">
        <v>3</v>
      </c>
      <c r="B4" s="207" t="s">
        <v>97</v>
      </c>
      <c r="C4" s="208" t="s">
        <v>103</v>
      </c>
    </row>
    <row r="5" spans="1:3" s="28" customFormat="1" hidden="1" outlineLevel="1" x14ac:dyDescent="0.25">
      <c r="A5" s="209"/>
      <c r="B5" s="212"/>
      <c r="C5" s="211" t="s">
        <v>100</v>
      </c>
    </row>
    <row r="6" spans="1:3" s="25" customFormat="1" hidden="1" outlineLevel="1" x14ac:dyDescent="0.25">
      <c r="A6" s="216">
        <v>4</v>
      </c>
      <c r="B6" s="217" t="s">
        <v>101</v>
      </c>
      <c r="C6" s="218" t="s">
        <v>102</v>
      </c>
    </row>
    <row r="7" spans="1:3" hidden="1" outlineLevel="1" x14ac:dyDescent="0.25">
      <c r="A7" s="206">
        <v>5</v>
      </c>
      <c r="B7" s="207" t="s">
        <v>125</v>
      </c>
      <c r="C7" s="208" t="s">
        <v>126</v>
      </c>
    </row>
    <row r="8" spans="1:3" hidden="1" outlineLevel="1" x14ac:dyDescent="0.25">
      <c r="A8" s="418" t="s">
        <v>145</v>
      </c>
      <c r="B8" s="417" t="s">
        <v>144</v>
      </c>
      <c r="C8" s="208" t="s">
        <v>147</v>
      </c>
    </row>
    <row r="9" spans="1:3" hidden="1" outlineLevel="1" x14ac:dyDescent="0.25">
      <c r="A9" s="418" t="s">
        <v>150</v>
      </c>
      <c r="B9" s="417" t="s">
        <v>144</v>
      </c>
      <c r="C9" s="208" t="s">
        <v>148</v>
      </c>
    </row>
    <row r="10" spans="1:3" hidden="1" outlineLevel="1" collapsed="1" x14ac:dyDescent="0.25">
      <c r="A10" s="622" t="s">
        <v>179</v>
      </c>
      <c r="B10" s="623" t="s">
        <v>180</v>
      </c>
      <c r="C10" s="624" t="s">
        <v>182</v>
      </c>
    </row>
    <row r="11" spans="1:3" ht="30" hidden="1" outlineLevel="1" collapsed="1" x14ac:dyDescent="0.25">
      <c r="A11" s="622" t="s">
        <v>192</v>
      </c>
      <c r="B11" s="623" t="s">
        <v>193</v>
      </c>
      <c r="C11" s="686" t="s">
        <v>195</v>
      </c>
    </row>
    <row r="12" spans="1:3" ht="30" hidden="1" outlineLevel="1" collapsed="1" x14ac:dyDescent="0.25">
      <c r="A12" s="622" t="s">
        <v>201</v>
      </c>
      <c r="B12" s="623" t="s">
        <v>202</v>
      </c>
      <c r="C12" s="686" t="s">
        <v>203</v>
      </c>
    </row>
    <row r="13" spans="1:3" ht="30" hidden="1" outlineLevel="1" x14ac:dyDescent="0.25">
      <c r="A13" s="622" t="s">
        <v>205</v>
      </c>
      <c r="B13" s="623" t="s">
        <v>207</v>
      </c>
      <c r="C13" s="686" t="s">
        <v>206</v>
      </c>
    </row>
    <row r="14" spans="1:3" ht="30" hidden="1" outlineLevel="1" x14ac:dyDescent="0.25">
      <c r="A14" s="622" t="s">
        <v>208</v>
      </c>
      <c r="B14" s="623" t="s">
        <v>209</v>
      </c>
      <c r="C14" s="686" t="s">
        <v>227</v>
      </c>
    </row>
    <row r="15" spans="1:3" ht="30" hidden="1" outlineLevel="1" x14ac:dyDescent="0.25">
      <c r="A15" s="622" t="s">
        <v>218</v>
      </c>
      <c r="B15" s="623" t="s">
        <v>217</v>
      </c>
      <c r="C15" s="686" t="s">
        <v>234</v>
      </c>
    </row>
    <row r="16" spans="1:3" ht="30" hidden="1" outlineLevel="1" x14ac:dyDescent="0.25">
      <c r="A16" s="622" t="s">
        <v>220</v>
      </c>
      <c r="B16" s="623" t="s">
        <v>217</v>
      </c>
      <c r="C16" s="686" t="s">
        <v>229</v>
      </c>
    </row>
    <row r="17" spans="1:3" ht="30" hidden="1" outlineLevel="1" x14ac:dyDescent="0.25">
      <c r="A17" s="622" t="s">
        <v>226</v>
      </c>
      <c r="B17" s="623" t="s">
        <v>217</v>
      </c>
      <c r="C17" s="686" t="s">
        <v>236</v>
      </c>
    </row>
    <row r="18" spans="1:3" hidden="1" outlineLevel="1" x14ac:dyDescent="0.25">
      <c r="A18" s="622" t="s">
        <v>232</v>
      </c>
      <c r="B18" s="623" t="s">
        <v>217</v>
      </c>
      <c r="C18" s="686" t="s">
        <v>228</v>
      </c>
    </row>
    <row r="19" spans="1:3" hidden="1" outlineLevel="1" collapsed="1" x14ac:dyDescent="0.25">
      <c r="A19" s="622" t="s">
        <v>244</v>
      </c>
      <c r="B19" s="623" t="s">
        <v>243</v>
      </c>
      <c r="C19" s="686" t="s">
        <v>245</v>
      </c>
    </row>
    <row r="20" spans="1:3" hidden="1" outlineLevel="1" x14ac:dyDescent="0.25">
      <c r="A20" s="622" t="s">
        <v>254</v>
      </c>
      <c r="B20" s="623" t="s">
        <v>255</v>
      </c>
      <c r="C20" s="686" t="s">
        <v>256</v>
      </c>
    </row>
    <row r="21" spans="1:3" hidden="1" outlineLevel="1" collapsed="1" x14ac:dyDescent="0.25">
      <c r="A21" s="622" t="s">
        <v>257</v>
      </c>
      <c r="B21" s="623" t="s">
        <v>258</v>
      </c>
      <c r="C21" s="686" t="s">
        <v>260</v>
      </c>
    </row>
    <row r="22" spans="1:3" hidden="1" outlineLevel="1" x14ac:dyDescent="0.25">
      <c r="A22" s="622" t="s">
        <v>261</v>
      </c>
      <c r="B22" s="851" t="s">
        <v>262</v>
      </c>
      <c r="C22" s="624" t="s">
        <v>264</v>
      </c>
    </row>
    <row r="23" spans="1:3" hidden="1" outlineLevel="1" collapsed="1" x14ac:dyDescent="0.25">
      <c r="A23" s="622" t="s">
        <v>272</v>
      </c>
      <c r="B23" s="623" t="s">
        <v>273</v>
      </c>
      <c r="C23" s="686" t="s">
        <v>275</v>
      </c>
    </row>
    <row r="24" spans="1:3" hidden="1" outlineLevel="1" collapsed="1" x14ac:dyDescent="0.25">
      <c r="A24" s="622" t="s">
        <v>293</v>
      </c>
      <c r="B24" s="623" t="s">
        <v>294</v>
      </c>
      <c r="C24" s="686" t="s">
        <v>296</v>
      </c>
    </row>
    <row r="25" spans="1:3" collapsed="1" x14ac:dyDescent="0.25">
      <c r="A25" s="622" t="s">
        <v>312</v>
      </c>
      <c r="B25" s="623" t="s">
        <v>311</v>
      </c>
      <c r="C25" s="686" t="s">
        <v>314</v>
      </c>
    </row>
    <row r="26" spans="1:3" x14ac:dyDescent="0.25">
      <c r="A26" s="625"/>
      <c r="B26" s="626"/>
      <c r="C26" s="624"/>
    </row>
    <row r="27" spans="1:3" x14ac:dyDescent="0.25">
      <c r="A27" s="627"/>
      <c r="B27" s="628"/>
      <c r="C27" s="629"/>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8"/>
  <sheetViews>
    <sheetView zoomScale="80" zoomScaleNormal="80" workbookViewId="0">
      <selection activeCell="S1" sqref="S1"/>
    </sheetView>
  </sheetViews>
  <sheetFormatPr defaultColWidth="9.140625" defaultRowHeight="12" outlineLevelRow="1" outlineLevelCol="1" x14ac:dyDescent="0.2"/>
  <cols>
    <col min="1" max="1" width="3.28515625" style="403" customWidth="1"/>
    <col min="2" max="2" width="15.140625" style="467" bestFit="1" customWidth="1"/>
    <col min="3" max="14" width="9.140625" style="403" customWidth="1"/>
    <col min="15" max="15" width="10.7109375" style="403" hidden="1" customWidth="1" outlineLevel="1"/>
    <col min="16" max="16" width="8.5703125" style="403" customWidth="1" collapsed="1"/>
    <col min="17" max="18" width="9.42578125" style="403" customWidth="1"/>
    <col min="19" max="23" width="8.42578125" style="403" customWidth="1"/>
    <col min="24" max="24" width="9" style="403" customWidth="1"/>
    <col min="25" max="26" width="8.42578125" style="403" customWidth="1"/>
    <col min="27" max="16384" width="9.140625" style="403"/>
  </cols>
  <sheetData>
    <row r="1" spans="1:18" s="518" customFormat="1" ht="20.25" customHeight="1" x14ac:dyDescent="0.25">
      <c r="A1" s="1151" t="s">
        <v>317</v>
      </c>
      <c r="B1" s="1152"/>
      <c r="C1" s="1153">
        <v>43312</v>
      </c>
      <c r="D1" s="1154">
        <v>43343</v>
      </c>
      <c r="E1" s="1155">
        <v>43373</v>
      </c>
      <c r="F1" s="1154">
        <v>43404</v>
      </c>
      <c r="G1" s="1156">
        <v>43434</v>
      </c>
      <c r="H1" s="1156">
        <v>43465</v>
      </c>
      <c r="I1" s="1154">
        <v>43496</v>
      </c>
      <c r="J1" s="1156">
        <v>43524</v>
      </c>
      <c r="K1" s="1156">
        <v>43555</v>
      </c>
      <c r="L1" s="1154">
        <v>43585</v>
      </c>
      <c r="M1" s="1156">
        <v>43616</v>
      </c>
      <c r="N1" s="1156">
        <v>43646</v>
      </c>
      <c r="O1" s="1157" t="s">
        <v>177</v>
      </c>
      <c r="P1" s="1158" t="s">
        <v>142</v>
      </c>
      <c r="Q1" s="548" t="s">
        <v>303</v>
      </c>
      <c r="R1" s="649" t="s">
        <v>305</v>
      </c>
    </row>
    <row r="2" spans="1:18" s="466" customFormat="1" ht="20.25" customHeight="1" x14ac:dyDescent="0.25">
      <c r="A2" s="1159"/>
      <c r="B2" s="507" t="s">
        <v>139</v>
      </c>
      <c r="C2" s="764">
        <f>'Summary Data'!ED11</f>
        <v>125172</v>
      </c>
      <c r="D2" s="766">
        <f>'Summary Data'!EE11</f>
        <v>124995</v>
      </c>
      <c r="E2" s="766">
        <f>'Summary Data'!EF11</f>
        <v>125067</v>
      </c>
      <c r="F2" s="469">
        <f>'Summary Data'!EG11</f>
        <v>141816</v>
      </c>
      <c r="G2" s="469">
        <f>'Summary Data'!EH11</f>
        <v>124322</v>
      </c>
      <c r="H2" s="469">
        <f>'Summary Data'!EI11</f>
        <v>0</v>
      </c>
      <c r="I2" s="469">
        <f>'Summary Data'!EJ11</f>
        <v>0</v>
      </c>
      <c r="J2" s="469">
        <f>'Summary Data'!EK11</f>
        <v>0</v>
      </c>
      <c r="K2" s="469">
        <f>'Summary Data'!EL11</f>
        <v>0</v>
      </c>
      <c r="L2" s="468">
        <f>'Summary Data'!EM11</f>
        <v>0</v>
      </c>
      <c r="M2" s="468">
        <f>'Summary Data'!EN11</f>
        <v>0</v>
      </c>
      <c r="N2" s="1162">
        <f>'Summary Data'!EO11</f>
        <v>0</v>
      </c>
      <c r="O2" s="503">
        <f>COUNTIF(C2:N2,"&gt;0")</f>
        <v>5</v>
      </c>
      <c r="P2" s="496">
        <f>SUM(C2:N2)/$O$7</f>
        <v>53447.666666666664</v>
      </c>
      <c r="Q2" s="552">
        <f>P2-P7</f>
        <v>-72436.25</v>
      </c>
      <c r="R2" s="581">
        <f>Q2/P7</f>
        <v>-0.57542100625774939</v>
      </c>
    </row>
    <row r="3" spans="1:18" s="466" customFormat="1" ht="20.25" customHeight="1" x14ac:dyDescent="0.25">
      <c r="A3" s="1159"/>
      <c r="B3" s="507" t="s">
        <v>138</v>
      </c>
      <c r="C3" s="764">
        <f>'Summary Data'!ED5</f>
        <v>30</v>
      </c>
      <c r="D3" s="469">
        <f>'Summary Data'!EE5</f>
        <v>11</v>
      </c>
      <c r="E3" s="469">
        <f>'Summary Data'!EF5</f>
        <v>47</v>
      </c>
      <c r="F3" s="469">
        <f>'Summary Data'!EG5</f>
        <v>46</v>
      </c>
      <c r="G3" s="469">
        <f>'Summary Data'!EH5</f>
        <v>10</v>
      </c>
      <c r="H3" s="469">
        <f>'Summary Data'!EI5</f>
        <v>0</v>
      </c>
      <c r="I3" s="469">
        <f>'Summary Data'!EJ5</f>
        <v>0</v>
      </c>
      <c r="J3" s="469">
        <f>'Summary Data'!EK5</f>
        <v>0</v>
      </c>
      <c r="K3" s="469">
        <f>'Summary Data'!EL5</f>
        <v>0</v>
      </c>
      <c r="L3" s="469">
        <f>'Summary Data'!EM5</f>
        <v>0</v>
      </c>
      <c r="M3" s="469">
        <f>'Summary Data'!EN5</f>
        <v>0</v>
      </c>
      <c r="N3" s="1162">
        <f>'Summary Data'!EO5</f>
        <v>0</v>
      </c>
      <c r="O3" s="764"/>
      <c r="P3" s="496">
        <f>SUM(C3:N3)/$O$7</f>
        <v>12</v>
      </c>
      <c r="Q3" s="552">
        <f>P3-P8</f>
        <v>-35.166666666666664</v>
      </c>
      <c r="R3" s="581">
        <f>Q3/P8</f>
        <v>-0.74558303886925792</v>
      </c>
    </row>
    <row r="4" spans="1:18" s="466" customFormat="1" ht="20.25" customHeight="1" x14ac:dyDescent="0.25">
      <c r="A4" s="1160"/>
      <c r="B4" s="508" t="s">
        <v>140</v>
      </c>
      <c r="C4" s="494">
        <f t="shared" ref="C4:N4" si="0">IF(C2=0,"-",(C3/C2))</f>
        <v>2.3967021378583069E-4</v>
      </c>
      <c r="D4" s="477">
        <f t="shared" si="0"/>
        <v>8.8003520140805634E-5</v>
      </c>
      <c r="E4" s="477">
        <f t="shared" si="0"/>
        <v>3.7579857196542651E-4</v>
      </c>
      <c r="F4" s="477">
        <f t="shared" si="0"/>
        <v>3.2436396457381398E-4</v>
      </c>
      <c r="G4" s="477">
        <f t="shared" si="0"/>
        <v>8.0436286417528678E-5</v>
      </c>
      <c r="H4" s="477" t="str">
        <f t="shared" si="0"/>
        <v>-</v>
      </c>
      <c r="I4" s="477" t="str">
        <f t="shared" si="0"/>
        <v>-</v>
      </c>
      <c r="J4" s="477" t="str">
        <f t="shared" si="0"/>
        <v>-</v>
      </c>
      <c r="K4" s="477" t="str">
        <f t="shared" si="0"/>
        <v>-</v>
      </c>
      <c r="L4" s="477" t="str">
        <f t="shared" si="0"/>
        <v>-</v>
      </c>
      <c r="M4" s="477" t="str">
        <f t="shared" si="0"/>
        <v>-</v>
      </c>
      <c r="N4" s="500" t="str">
        <f t="shared" si="0"/>
        <v>-</v>
      </c>
      <c r="O4" s="504"/>
      <c r="P4" s="497">
        <f>SUM(C4:N4)/$O$7</f>
        <v>9.2356046406950475E-5</v>
      </c>
      <c r="Q4" s="553">
        <f>P4-P9</f>
        <v>-2.8100241435583066E-4</v>
      </c>
      <c r="R4" s="581">
        <f>Q4/P9</f>
        <v>-0.75263438193347854</v>
      </c>
    </row>
    <row r="5" spans="1:18" s="466" customFormat="1" ht="20.25" customHeight="1" thickBot="1" x14ac:dyDescent="0.3">
      <c r="A5" s="1161"/>
      <c r="B5" s="510" t="s">
        <v>141</v>
      </c>
      <c r="C5" s="495">
        <f t="shared" ref="C5:N5" si="1">IF(C4="-","-",(100%-C4))</f>
        <v>0.99976032978621421</v>
      </c>
      <c r="D5" s="478">
        <f t="shared" si="1"/>
        <v>0.99991199647985918</v>
      </c>
      <c r="E5" s="478">
        <f t="shared" si="1"/>
        <v>0.99962420142803454</v>
      </c>
      <c r="F5" s="478">
        <f t="shared" si="1"/>
        <v>0.9996756360354262</v>
      </c>
      <c r="G5" s="478">
        <f t="shared" si="1"/>
        <v>0.99991956371358248</v>
      </c>
      <c r="H5" s="478" t="str">
        <f t="shared" si="1"/>
        <v>-</v>
      </c>
      <c r="I5" s="478" t="str">
        <f t="shared" si="1"/>
        <v>-</v>
      </c>
      <c r="J5" s="478" t="str">
        <f t="shared" si="1"/>
        <v>-</v>
      </c>
      <c r="K5" s="478" t="str">
        <f t="shared" si="1"/>
        <v>-</v>
      </c>
      <c r="L5" s="478" t="str">
        <f t="shared" si="1"/>
        <v>-</v>
      </c>
      <c r="M5" s="478" t="str">
        <f t="shared" si="1"/>
        <v>-</v>
      </c>
      <c r="N5" s="501" t="str">
        <f t="shared" si="1"/>
        <v>-</v>
      </c>
      <c r="O5" s="556"/>
      <c r="P5" s="499">
        <f>SUM(C5:N5)/$O$7</f>
        <v>0.41657431062025974</v>
      </c>
      <c r="Q5" s="555">
        <f>P5-P10</f>
        <v>-0.58305233091897735</v>
      </c>
      <c r="R5" s="584">
        <f>Q5/P10</f>
        <v>-0.58327009974562738</v>
      </c>
    </row>
    <row r="6" spans="1:18" s="518" customFormat="1" ht="20.25" customHeight="1" x14ac:dyDescent="0.25">
      <c r="A6" s="1022" t="s">
        <v>290</v>
      </c>
      <c r="B6" s="1026"/>
      <c r="C6" s="1027">
        <v>43312</v>
      </c>
      <c r="D6" s="1028">
        <v>43343</v>
      </c>
      <c r="E6" s="1029">
        <v>43373</v>
      </c>
      <c r="F6" s="1028">
        <v>43404</v>
      </c>
      <c r="G6" s="1030">
        <v>43434</v>
      </c>
      <c r="H6" s="1030">
        <v>43465</v>
      </c>
      <c r="I6" s="1028">
        <v>43496</v>
      </c>
      <c r="J6" s="1030">
        <v>43524</v>
      </c>
      <c r="K6" s="1030">
        <v>43555</v>
      </c>
      <c r="L6" s="1028">
        <v>43585</v>
      </c>
      <c r="M6" s="1030">
        <v>43616</v>
      </c>
      <c r="N6" s="1030">
        <v>43646</v>
      </c>
      <c r="O6" s="1031" t="s">
        <v>177</v>
      </c>
      <c r="P6" s="1032" t="s">
        <v>142</v>
      </c>
      <c r="Q6" s="548" t="s">
        <v>303</v>
      </c>
      <c r="R6" s="649" t="s">
        <v>305</v>
      </c>
    </row>
    <row r="7" spans="1:18" s="466" customFormat="1" ht="20.25" customHeight="1" x14ac:dyDescent="0.25">
      <c r="A7" s="1023"/>
      <c r="B7" s="507" t="s">
        <v>139</v>
      </c>
      <c r="C7" s="764">
        <f>'Summary Data'!DP11</f>
        <v>125241</v>
      </c>
      <c r="D7" s="766">
        <f>'Summary Data'!DQ11</f>
        <v>124809</v>
      </c>
      <c r="E7" s="469">
        <f>'Summary Data'!DR11</f>
        <v>124209</v>
      </c>
      <c r="F7" s="469">
        <f>'Summary Data'!DS11</f>
        <v>124310</v>
      </c>
      <c r="G7" s="469">
        <f>'Summary Data'!DT11</f>
        <v>148752</v>
      </c>
      <c r="H7" s="469">
        <f>'Summary Data'!DU11</f>
        <v>123800</v>
      </c>
      <c r="I7" s="469">
        <f>'Summary Data'!DV11</f>
        <v>122462</v>
      </c>
      <c r="J7" s="469">
        <f>'Summary Data'!DW11</f>
        <v>122195</v>
      </c>
      <c r="K7" s="469">
        <f>'Summary Data'!DX11</f>
        <v>122455</v>
      </c>
      <c r="L7" s="469">
        <f>'Summary Data'!DY11</f>
        <v>123705</v>
      </c>
      <c r="M7" s="468">
        <f>'Summary Data'!DZ11</f>
        <v>124080</v>
      </c>
      <c r="N7" s="470">
        <f>'Summary Data'!EA11</f>
        <v>124589</v>
      </c>
      <c r="O7" s="503">
        <f>COUNTIF(C7:N7,"&gt;0")</f>
        <v>12</v>
      </c>
      <c r="P7" s="496">
        <f>SUM(C7:N7)/$O$7</f>
        <v>125883.91666666667</v>
      </c>
      <c r="Q7" s="552">
        <f>P7-P12</f>
        <v>-1255.416666666657</v>
      </c>
      <c r="R7" s="581">
        <f>Q7/P12</f>
        <v>-9.8743373411846608E-3</v>
      </c>
    </row>
    <row r="8" spans="1:18" s="466" customFormat="1" ht="20.25" customHeight="1" x14ac:dyDescent="0.25">
      <c r="A8" s="1023"/>
      <c r="B8" s="507" t="s">
        <v>138</v>
      </c>
      <c r="C8" s="764">
        <f>'Summary Data'!DP5</f>
        <v>44</v>
      </c>
      <c r="D8" s="766">
        <f>'Summary Data'!DQ5</f>
        <v>46</v>
      </c>
      <c r="E8" s="469">
        <f>'Summary Data'!DR5</f>
        <v>96</v>
      </c>
      <c r="F8" s="469">
        <f>'Summary Data'!DS5</f>
        <v>64</v>
      </c>
      <c r="G8" s="469">
        <f>'Summary Data'!DT5</f>
        <v>66</v>
      </c>
      <c r="H8" s="469">
        <f>'Summary Data'!DU5</f>
        <v>53</v>
      </c>
      <c r="I8" s="469">
        <f>'Summary Data'!DV5</f>
        <v>39</v>
      </c>
      <c r="J8" s="469">
        <f>'Summary Data'!DW5</f>
        <v>35</v>
      </c>
      <c r="K8" s="469">
        <f>'Summary Data'!DX5</f>
        <v>47</v>
      </c>
      <c r="L8" s="469">
        <f>'Summary Data'!DY5</f>
        <v>20</v>
      </c>
      <c r="M8" s="468">
        <f>'Summary Data'!DZ5</f>
        <v>31</v>
      </c>
      <c r="N8" s="470">
        <f>'Summary Data'!EA5</f>
        <v>25</v>
      </c>
      <c r="O8" s="764"/>
      <c r="P8" s="496">
        <f>SUM(C8:N8)/$O$7</f>
        <v>47.166666666666664</v>
      </c>
      <c r="Q8" s="552">
        <f>P8-P13</f>
        <v>7.9166666666666643</v>
      </c>
      <c r="R8" s="581">
        <f>Q8/P13</f>
        <v>0.20169851380042456</v>
      </c>
    </row>
    <row r="9" spans="1:18" s="466" customFormat="1" ht="20.25" customHeight="1" x14ac:dyDescent="0.25">
      <c r="A9" s="1024"/>
      <c r="B9" s="508" t="s">
        <v>140</v>
      </c>
      <c r="C9" s="494">
        <f t="shared" ref="C9:N9" si="2">IF(C7=0,"-",(C8/C7))</f>
        <v>3.5132264993093318E-4</v>
      </c>
      <c r="D9" s="477">
        <f t="shared" si="2"/>
        <v>3.6856316451537948E-4</v>
      </c>
      <c r="E9" s="477">
        <f t="shared" si="2"/>
        <v>7.7289085331980775E-4</v>
      </c>
      <c r="F9" s="477">
        <f t="shared" si="2"/>
        <v>5.1484192743946587E-4</v>
      </c>
      <c r="G9" s="477">
        <f t="shared" si="2"/>
        <v>4.4369151339141658E-4</v>
      </c>
      <c r="H9" s="477">
        <f t="shared" si="2"/>
        <v>4.2810985460420032E-4</v>
      </c>
      <c r="I9" s="477">
        <f t="shared" si="2"/>
        <v>3.1846613643415916E-4</v>
      </c>
      <c r="J9" s="477">
        <f t="shared" si="2"/>
        <v>2.8642743156430297E-4</v>
      </c>
      <c r="K9" s="477">
        <f t="shared" si="2"/>
        <v>3.8381446245559591E-4</v>
      </c>
      <c r="L9" s="477">
        <f t="shared" si="2"/>
        <v>1.616749525079827E-4</v>
      </c>
      <c r="M9" s="477">
        <f t="shared" si="2"/>
        <v>2.4983881366860092E-4</v>
      </c>
      <c r="N9" s="500">
        <f t="shared" si="2"/>
        <v>2.0065976932152917E-4</v>
      </c>
      <c r="O9" s="504"/>
      <c r="P9" s="497">
        <f>SUM(C9:N9)/$O$7</f>
        <v>3.7335846076278113E-4</v>
      </c>
      <c r="Q9" s="553">
        <f>P9-P14</f>
        <v>6.2603363009065241E-5</v>
      </c>
      <c r="R9" s="581">
        <f>Q9/P14</f>
        <v>0.20145562683152043</v>
      </c>
    </row>
    <row r="10" spans="1:18" s="466" customFormat="1" ht="20.25" customHeight="1" thickBot="1" x14ac:dyDescent="0.3">
      <c r="A10" s="1025"/>
      <c r="B10" s="510" t="s">
        <v>141</v>
      </c>
      <c r="C10" s="495">
        <f t="shared" ref="C10:N10" si="3">IF(C9="-","-",(100%-C9))</f>
        <v>0.99964867735006901</v>
      </c>
      <c r="D10" s="478">
        <f t="shared" si="3"/>
        <v>0.99963143683548461</v>
      </c>
      <c r="E10" s="478">
        <f t="shared" si="3"/>
        <v>0.99922710914668023</v>
      </c>
      <c r="F10" s="478">
        <f t="shared" si="3"/>
        <v>0.99948515807256055</v>
      </c>
      <c r="G10" s="478">
        <f t="shared" si="3"/>
        <v>0.99955630848660859</v>
      </c>
      <c r="H10" s="478">
        <f t="shared" si="3"/>
        <v>0.99957189014539582</v>
      </c>
      <c r="I10" s="478">
        <f t="shared" si="3"/>
        <v>0.99968153386356584</v>
      </c>
      <c r="J10" s="478">
        <f t="shared" si="3"/>
        <v>0.99971357256843574</v>
      </c>
      <c r="K10" s="478">
        <f t="shared" si="3"/>
        <v>0.99961618553754439</v>
      </c>
      <c r="L10" s="478">
        <f t="shared" si="3"/>
        <v>0.99983832504749204</v>
      </c>
      <c r="M10" s="478">
        <f t="shared" si="3"/>
        <v>0.99975016118633142</v>
      </c>
      <c r="N10" s="501">
        <f t="shared" si="3"/>
        <v>0.99979934023067851</v>
      </c>
      <c r="O10" s="556"/>
      <c r="P10" s="499">
        <f>SUM(C10:N10)/$O$7</f>
        <v>0.99962664153923708</v>
      </c>
      <c r="Q10" s="555">
        <f>P10-P15</f>
        <v>-6.2603363009117174E-5</v>
      </c>
      <c r="R10" s="584">
        <f>Q10/P15</f>
        <v>-6.2622823370715356E-5</v>
      </c>
    </row>
    <row r="11" spans="1:18" s="518" customFormat="1" ht="20.25" customHeight="1" x14ac:dyDescent="0.25">
      <c r="A11" s="934" t="s">
        <v>279</v>
      </c>
      <c r="B11" s="938"/>
      <c r="C11" s="939">
        <v>42947</v>
      </c>
      <c r="D11" s="940">
        <v>42978</v>
      </c>
      <c r="E11" s="941">
        <v>43008</v>
      </c>
      <c r="F11" s="940">
        <v>43039</v>
      </c>
      <c r="G11" s="944">
        <v>43069</v>
      </c>
      <c r="H11" s="944">
        <v>43100</v>
      </c>
      <c r="I11" s="940">
        <v>43131</v>
      </c>
      <c r="J11" s="944">
        <v>43159</v>
      </c>
      <c r="K11" s="944">
        <v>43190</v>
      </c>
      <c r="L11" s="940">
        <v>43220</v>
      </c>
      <c r="M11" s="944">
        <v>43251</v>
      </c>
      <c r="N11" s="944">
        <v>43281</v>
      </c>
      <c r="O11" s="942" t="s">
        <v>177</v>
      </c>
      <c r="P11" s="943" t="s">
        <v>142</v>
      </c>
      <c r="Q11" s="548" t="s">
        <v>303</v>
      </c>
      <c r="R11" s="649" t="s">
        <v>304</v>
      </c>
    </row>
    <row r="12" spans="1:18" s="466" customFormat="1" ht="20.25" customHeight="1" x14ac:dyDescent="0.25">
      <c r="A12" s="935"/>
      <c r="B12" s="507" t="s">
        <v>139</v>
      </c>
      <c r="C12" s="764">
        <f>'Summary Data'!DB11</f>
        <v>120333</v>
      </c>
      <c r="D12" s="469">
        <f>'Summary Data'!DC11</f>
        <v>120439</v>
      </c>
      <c r="E12" s="469">
        <f>'Summary Data'!DD11</f>
        <v>120457</v>
      </c>
      <c r="F12" s="469">
        <f>'Summary Data'!DE11</f>
        <v>123696</v>
      </c>
      <c r="G12" s="469">
        <f>'Summary Data'!DF11</f>
        <v>123112</v>
      </c>
      <c r="H12" s="469">
        <f>'Summary Data'!DG11</f>
        <v>150674</v>
      </c>
      <c r="I12" s="469">
        <f>'Summary Data'!DH11</f>
        <v>122749</v>
      </c>
      <c r="J12" s="469">
        <f>'Summary Data'!DI11</f>
        <v>122426</v>
      </c>
      <c r="K12" s="469">
        <f>'Summary Data'!DJ11</f>
        <v>122432</v>
      </c>
      <c r="L12" s="469">
        <f>'Summary Data'!DK11</f>
        <v>123204</v>
      </c>
      <c r="M12" s="469">
        <f>'Summary Data'!DL11</f>
        <v>123631</v>
      </c>
      <c r="N12" s="469">
        <f>'Summary Data'!DM11</f>
        <v>152519</v>
      </c>
      <c r="O12" s="503">
        <f>COUNTIF(C12:N12,"&gt;0")</f>
        <v>12</v>
      </c>
      <c r="P12" s="496">
        <f>SUM(C12:N12)/$O$12</f>
        <v>127139.33333333333</v>
      </c>
      <c r="Q12" s="552">
        <f>P12-P17</f>
        <v>2393.0833333333285</v>
      </c>
      <c r="R12" s="581">
        <f>Q12/P17</f>
        <v>1.9183609393735913E-2</v>
      </c>
    </row>
    <row r="13" spans="1:18" s="466" customFormat="1" ht="20.25" customHeight="1" x14ac:dyDescent="0.25">
      <c r="A13" s="935"/>
      <c r="B13" s="507" t="s">
        <v>138</v>
      </c>
      <c r="C13" s="764">
        <f>'Summary Data'!DB5</f>
        <v>39</v>
      </c>
      <c r="D13" s="469">
        <f>'Summary Data'!DC5</f>
        <v>42</v>
      </c>
      <c r="E13" s="469">
        <f>'Summary Data'!DD5</f>
        <v>46</v>
      </c>
      <c r="F13" s="469">
        <f>'Summary Data'!DE5</f>
        <v>41</v>
      </c>
      <c r="G13" s="469">
        <f>'Summary Data'!DF5</f>
        <v>29</v>
      </c>
      <c r="H13" s="469">
        <f>'Summary Data'!DG5</f>
        <v>39</v>
      </c>
      <c r="I13" s="469">
        <f>'Summary Data'!DH5</f>
        <v>48</v>
      </c>
      <c r="J13" s="469">
        <f>'Summary Data'!DI5</f>
        <v>35</v>
      </c>
      <c r="K13" s="469">
        <f>'Summary Data'!DJ5</f>
        <v>23</v>
      </c>
      <c r="L13" s="469">
        <f>'Summary Data'!DK5</f>
        <v>56</v>
      </c>
      <c r="M13" s="469">
        <f>'Summary Data'!DL5</f>
        <v>33</v>
      </c>
      <c r="N13" s="469">
        <f>'Summary Data'!DM5</f>
        <v>40</v>
      </c>
      <c r="O13" s="764"/>
      <c r="P13" s="496">
        <f>SUM(C13:N13)/$O$12</f>
        <v>39.25</v>
      </c>
      <c r="Q13" s="552">
        <f>P13-P18</f>
        <v>-4.1666666666666643</v>
      </c>
      <c r="R13" s="581">
        <f>Q13/P18</f>
        <v>-9.5969289827255236E-2</v>
      </c>
    </row>
    <row r="14" spans="1:18" s="466" customFormat="1" ht="20.25" customHeight="1" x14ac:dyDescent="0.25">
      <c r="A14" s="936"/>
      <c r="B14" s="508" t="s">
        <v>140</v>
      </c>
      <c r="C14" s="494">
        <f t="shared" ref="C14:N14" si="4">IF(C12=0,"-",(C13/C12))</f>
        <v>3.2410062077734285E-4</v>
      </c>
      <c r="D14" s="477">
        <f t="shared" si="4"/>
        <v>3.4872425045043547E-4</v>
      </c>
      <c r="E14" s="477">
        <f t="shared" si="4"/>
        <v>3.8187901076732774E-4</v>
      </c>
      <c r="F14" s="477">
        <f t="shared" si="4"/>
        <v>3.3145776742982797E-4</v>
      </c>
      <c r="G14" s="477">
        <f t="shared" si="4"/>
        <v>2.3555786600818767E-4</v>
      </c>
      <c r="H14" s="477">
        <f t="shared" si="4"/>
        <v>2.5883695926304473E-4</v>
      </c>
      <c r="I14" s="477">
        <f t="shared" si="4"/>
        <v>3.910418822149264E-4</v>
      </c>
      <c r="J14" s="477">
        <f t="shared" si="4"/>
        <v>2.8588698479081243E-4</v>
      </c>
      <c r="K14" s="477">
        <f t="shared" si="4"/>
        <v>1.8785938316779927E-4</v>
      </c>
      <c r="L14" s="477">
        <f t="shared" si="4"/>
        <v>4.5453069705529041E-4</v>
      </c>
      <c r="M14" s="477">
        <f t="shared" si="4"/>
        <v>2.6692334446862031E-4</v>
      </c>
      <c r="N14" s="500">
        <f t="shared" si="4"/>
        <v>2.6226240665097464E-4</v>
      </c>
      <c r="O14" s="504"/>
      <c r="P14" s="497">
        <f>SUM(C14:N14)/$O$12</f>
        <v>3.1075509775371589E-4</v>
      </c>
      <c r="Q14" s="553">
        <f>P14-P19</f>
        <v>-3.858825725064531E-5</v>
      </c>
      <c r="R14" s="581">
        <f>Q14/P19</f>
        <v>-0.11045939960748237</v>
      </c>
    </row>
    <row r="15" spans="1:18" s="466" customFormat="1" ht="20.25" customHeight="1" thickBot="1" x14ac:dyDescent="0.3">
      <c r="A15" s="937"/>
      <c r="B15" s="510" t="s">
        <v>141</v>
      </c>
      <c r="C15" s="495">
        <f t="shared" ref="C15:N15" si="5">IF(C14="-","-",(100%-C14))</f>
        <v>0.99967589937922263</v>
      </c>
      <c r="D15" s="478">
        <f t="shared" si="5"/>
        <v>0.99965127574954959</v>
      </c>
      <c r="E15" s="478">
        <f t="shared" si="5"/>
        <v>0.99961812098923264</v>
      </c>
      <c r="F15" s="478">
        <f t="shared" si="5"/>
        <v>0.99966854223257018</v>
      </c>
      <c r="G15" s="478">
        <f t="shared" si="5"/>
        <v>0.99976444213399185</v>
      </c>
      <c r="H15" s="478">
        <f t="shared" si="5"/>
        <v>0.9997411630407369</v>
      </c>
      <c r="I15" s="478">
        <f t="shared" si="5"/>
        <v>0.99960895811778505</v>
      </c>
      <c r="J15" s="478">
        <f t="shared" si="5"/>
        <v>0.99971411301520918</v>
      </c>
      <c r="K15" s="478">
        <f t="shared" si="5"/>
        <v>0.99981214061683221</v>
      </c>
      <c r="L15" s="478">
        <f t="shared" si="5"/>
        <v>0.99954546930294474</v>
      </c>
      <c r="M15" s="478">
        <f t="shared" si="5"/>
        <v>0.99973307665553135</v>
      </c>
      <c r="N15" s="501">
        <f t="shared" si="5"/>
        <v>0.99973773759334905</v>
      </c>
      <c r="O15" s="556"/>
      <c r="P15" s="499">
        <f>SUM(C15:N15)/$O$12</f>
        <v>0.9996892449022462</v>
      </c>
      <c r="Q15" s="555">
        <f>P15-P20</f>
        <v>3.8588257250449232E-5</v>
      </c>
      <c r="R15" s="584">
        <f>Q15/P20</f>
        <v>3.8601742512687625E-5</v>
      </c>
    </row>
    <row r="16" spans="1:18" s="518" customFormat="1" ht="20.25" customHeight="1" x14ac:dyDescent="0.25">
      <c r="A16" s="883" t="s">
        <v>267</v>
      </c>
      <c r="B16" s="884"/>
      <c r="C16" s="885">
        <v>42582</v>
      </c>
      <c r="D16" s="886">
        <v>42613</v>
      </c>
      <c r="E16" s="887">
        <v>42643</v>
      </c>
      <c r="F16" s="886">
        <v>42674</v>
      </c>
      <c r="G16" s="886">
        <v>42704</v>
      </c>
      <c r="H16" s="886">
        <v>42705</v>
      </c>
      <c r="I16" s="886">
        <v>42766</v>
      </c>
      <c r="J16" s="888">
        <v>42794</v>
      </c>
      <c r="K16" s="886">
        <v>42825</v>
      </c>
      <c r="L16" s="886">
        <v>42855</v>
      </c>
      <c r="M16" s="886">
        <v>42886</v>
      </c>
      <c r="N16" s="889">
        <v>42916</v>
      </c>
      <c r="O16" s="890" t="s">
        <v>177</v>
      </c>
      <c r="P16" s="891" t="s">
        <v>142</v>
      </c>
      <c r="Q16" s="548" t="s">
        <v>303</v>
      </c>
      <c r="R16" s="649" t="s">
        <v>304</v>
      </c>
    </row>
    <row r="17" spans="1:18" s="466" customFormat="1" ht="20.25" customHeight="1" x14ac:dyDescent="0.25">
      <c r="A17" s="892"/>
      <c r="B17" s="507" t="s">
        <v>139</v>
      </c>
      <c r="C17" s="764">
        <f>'Summary Data'!CN11</f>
        <v>145790</v>
      </c>
      <c r="D17" s="469">
        <f>'Summary Data'!CO11</f>
        <v>116206</v>
      </c>
      <c r="E17" s="469">
        <f>'Summary Data'!CP11</f>
        <v>115029</v>
      </c>
      <c r="F17" s="469">
        <f>'Summary Data'!CQ11</f>
        <v>119153</v>
      </c>
      <c r="G17" s="469">
        <f>'Summary Data'!CR11</f>
        <v>118608</v>
      </c>
      <c r="H17" s="469">
        <f>'Summary Data'!CS11</f>
        <v>138463</v>
      </c>
      <c r="I17" s="469">
        <f>'Summary Data'!CT11</f>
        <v>122677</v>
      </c>
      <c r="J17" s="469">
        <f>'Summary Data'!CU11</f>
        <v>118351</v>
      </c>
      <c r="K17" s="469">
        <f>'Summary Data'!CV11</f>
        <v>118694</v>
      </c>
      <c r="L17" s="469">
        <f>'Summary Data'!CW11</f>
        <v>118948</v>
      </c>
      <c r="M17" s="469">
        <f>'Summary Data'!CX11</f>
        <v>119134</v>
      </c>
      <c r="N17" s="470">
        <f>'Summary Data'!CY11</f>
        <v>145902</v>
      </c>
      <c r="O17" s="503">
        <f>COUNTIF(C17:N17,"&gt;0")</f>
        <v>12</v>
      </c>
      <c r="P17" s="496">
        <f>SUM(C17:N17)/$O$17</f>
        <v>124746.25</v>
      </c>
      <c r="Q17" s="552">
        <f>P17-P22</f>
        <v>196.58333333332848</v>
      </c>
      <c r="R17" s="581">
        <f>Q17/P22</f>
        <v>1.5783529462141887E-3</v>
      </c>
    </row>
    <row r="18" spans="1:18" s="466" customFormat="1" ht="20.25" customHeight="1" x14ac:dyDescent="0.25">
      <c r="A18" s="892"/>
      <c r="B18" s="507" t="s">
        <v>138</v>
      </c>
      <c r="C18" s="764">
        <f>'Summary Data'!CN5</f>
        <v>64</v>
      </c>
      <c r="D18" s="469">
        <f>'Summary Data'!CO5</f>
        <v>49</v>
      </c>
      <c r="E18" s="469">
        <f>'Summary Data'!CP5</f>
        <v>37</v>
      </c>
      <c r="F18" s="469">
        <f>'Summary Data'!CQ5</f>
        <v>42</v>
      </c>
      <c r="G18" s="469">
        <f>'Summary Data'!CR5</f>
        <v>35</v>
      </c>
      <c r="H18" s="469">
        <f>'Summary Data'!CS5</f>
        <v>58</v>
      </c>
      <c r="I18" s="469">
        <f>'Summary Data'!CT5</f>
        <v>11</v>
      </c>
      <c r="J18" s="469">
        <f>'Summary Data'!CU5</f>
        <v>102</v>
      </c>
      <c r="K18" s="469">
        <f>'Summary Data'!CV5</f>
        <v>18</v>
      </c>
      <c r="L18" s="469">
        <f>'Summary Data'!CW5</f>
        <v>31</v>
      </c>
      <c r="M18" s="469">
        <f>'Summary Data'!CX5</f>
        <v>47</v>
      </c>
      <c r="N18" s="470">
        <f>'Summary Data'!CY5</f>
        <v>27</v>
      </c>
      <c r="O18" s="764"/>
      <c r="P18" s="496">
        <f>SUM(C18:N18)/$O$17</f>
        <v>43.416666666666664</v>
      </c>
      <c r="Q18" s="552">
        <f>P18-P23</f>
        <v>-1.6666666666666714</v>
      </c>
      <c r="R18" s="581">
        <f>Q18/P23</f>
        <v>-3.6968576709796773E-2</v>
      </c>
    </row>
    <row r="19" spans="1:18" s="466" customFormat="1" ht="20.25" customHeight="1" x14ac:dyDescent="0.25">
      <c r="A19" s="893"/>
      <c r="B19" s="508" t="s">
        <v>140</v>
      </c>
      <c r="C19" s="494">
        <f t="shared" ref="C19:N19" si="6">IF(C17=0,"-",(C18/C17))</f>
        <v>4.3898758488236504E-4</v>
      </c>
      <c r="D19" s="477">
        <f t="shared" si="6"/>
        <v>4.2166497426983119E-4</v>
      </c>
      <c r="E19" s="477">
        <f t="shared" si="6"/>
        <v>3.2165801667405613E-4</v>
      </c>
      <c r="F19" s="477">
        <f t="shared" si="6"/>
        <v>3.5248797764219112E-4</v>
      </c>
      <c r="G19" s="477">
        <f t="shared" si="6"/>
        <v>2.9508970727101037E-4</v>
      </c>
      <c r="H19" s="477">
        <f t="shared" si="6"/>
        <v>4.1888446733062261E-4</v>
      </c>
      <c r="I19" s="477">
        <f t="shared" si="6"/>
        <v>8.9666359627314004E-5</v>
      </c>
      <c r="J19" s="477">
        <f t="shared" si="6"/>
        <v>8.6184316144350282E-4</v>
      </c>
      <c r="K19" s="477">
        <f t="shared" si="6"/>
        <v>1.5165046253391072E-4</v>
      </c>
      <c r="L19" s="477">
        <f t="shared" si="6"/>
        <v>2.6061808521370681E-4</v>
      </c>
      <c r="M19" s="477">
        <f t="shared" si="6"/>
        <v>3.9451374082965401E-4</v>
      </c>
      <c r="N19" s="500">
        <f t="shared" si="6"/>
        <v>1.850557223341695E-4</v>
      </c>
      <c r="O19" s="504"/>
      <c r="P19" s="497">
        <f>SUM(C19:N19)/$O$17</f>
        <v>3.493433550043612E-4</v>
      </c>
      <c r="Q19" s="553">
        <f>P19-P24</f>
        <v>-1.6816630644371857E-5</v>
      </c>
      <c r="R19" s="581">
        <f>Q19/P24</f>
        <v>-4.5927002685936566E-2</v>
      </c>
    </row>
    <row r="20" spans="1:18" s="466" customFormat="1" ht="20.25" customHeight="1" thickBot="1" x14ac:dyDescent="0.3">
      <c r="A20" s="894"/>
      <c r="B20" s="510" t="s">
        <v>141</v>
      </c>
      <c r="C20" s="495">
        <f t="shared" ref="C20:N20" si="7">IF(C19="-","-",(100%-C19))</f>
        <v>0.99956101241511763</v>
      </c>
      <c r="D20" s="478">
        <f t="shared" si="7"/>
        <v>0.99957833502573012</v>
      </c>
      <c r="E20" s="478">
        <f t="shared" si="7"/>
        <v>0.99967834198332595</v>
      </c>
      <c r="F20" s="478">
        <f t="shared" si="7"/>
        <v>0.9996475120223578</v>
      </c>
      <c r="G20" s="478">
        <f t="shared" si="7"/>
        <v>0.99970491029272901</v>
      </c>
      <c r="H20" s="478">
        <f t="shared" si="7"/>
        <v>0.99958111553266937</v>
      </c>
      <c r="I20" s="478">
        <f t="shared" si="7"/>
        <v>0.99991033364037274</v>
      </c>
      <c r="J20" s="478">
        <f t="shared" si="7"/>
        <v>0.99913815683855645</v>
      </c>
      <c r="K20" s="478">
        <f t="shared" si="7"/>
        <v>0.99984834953746604</v>
      </c>
      <c r="L20" s="478">
        <f t="shared" si="7"/>
        <v>0.99973938191478628</v>
      </c>
      <c r="M20" s="478">
        <f t="shared" si="7"/>
        <v>0.99960548625917034</v>
      </c>
      <c r="N20" s="501">
        <f t="shared" si="7"/>
        <v>0.99981494427766582</v>
      </c>
      <c r="O20" s="556"/>
      <c r="P20" s="499">
        <f>SUM(C20:N20)/$O$17</f>
        <v>0.99965065664499575</v>
      </c>
      <c r="Q20" s="555">
        <f>P20-P25</f>
        <v>1.681663064423411E-5</v>
      </c>
      <c r="R20" s="584">
        <f>Q20/P25</f>
        <v>1.6822790476953719E-5</v>
      </c>
    </row>
    <row r="21" spans="1:18" s="518" customFormat="1" ht="20.25" customHeight="1" x14ac:dyDescent="0.25">
      <c r="A21" s="821" t="s">
        <v>250</v>
      </c>
      <c r="B21" s="825"/>
      <c r="C21" s="826">
        <v>42216</v>
      </c>
      <c r="D21" s="827">
        <v>42247</v>
      </c>
      <c r="E21" s="828">
        <v>42277</v>
      </c>
      <c r="F21" s="827">
        <v>42308</v>
      </c>
      <c r="G21" s="827">
        <v>42338</v>
      </c>
      <c r="H21" s="827">
        <v>42339</v>
      </c>
      <c r="I21" s="827">
        <v>42400</v>
      </c>
      <c r="J21" s="829">
        <v>42428</v>
      </c>
      <c r="K21" s="827">
        <v>42460</v>
      </c>
      <c r="L21" s="827">
        <v>42490</v>
      </c>
      <c r="M21" s="827">
        <v>42521</v>
      </c>
      <c r="N21" s="830">
        <v>42551</v>
      </c>
      <c r="O21" s="831" t="s">
        <v>177</v>
      </c>
      <c r="P21" s="832" t="s">
        <v>142</v>
      </c>
      <c r="Q21" s="548" t="s">
        <v>303</v>
      </c>
      <c r="R21" s="649" t="s">
        <v>304</v>
      </c>
    </row>
    <row r="22" spans="1:18" s="466" customFormat="1" ht="20.25" customHeight="1" x14ac:dyDescent="0.25">
      <c r="A22" s="822"/>
      <c r="B22" s="507" t="s">
        <v>139</v>
      </c>
      <c r="C22" s="764">
        <f>'Summary Data'!BZ11</f>
        <v>148617</v>
      </c>
      <c r="D22" s="469">
        <f>'Summary Data'!CA11</f>
        <v>121181</v>
      </c>
      <c r="E22" s="469">
        <f>'Summary Data'!CB11</f>
        <v>120655</v>
      </c>
      <c r="F22" s="469">
        <f>'Summary Data'!CC11</f>
        <v>120725</v>
      </c>
      <c r="G22" s="469">
        <f>'Summary Data'!CD11</f>
        <v>120484</v>
      </c>
      <c r="H22" s="469">
        <f>'Summary Data'!CE11</f>
        <v>146930</v>
      </c>
      <c r="I22" s="469">
        <f>'Summary Data'!CF11</f>
        <v>122677</v>
      </c>
      <c r="J22" s="469">
        <f>'Summary Data'!CG11</f>
        <v>118613</v>
      </c>
      <c r="K22" s="469">
        <f>'Summary Data'!CH11</f>
        <v>117993</v>
      </c>
      <c r="L22" s="469">
        <f>'Summary Data'!CI11</f>
        <v>118591</v>
      </c>
      <c r="M22" s="469">
        <f>'Summary Data'!CJ11</f>
        <v>118832</v>
      </c>
      <c r="N22" s="470">
        <f>'Summary Data'!CK11</f>
        <v>119298</v>
      </c>
      <c r="O22" s="503">
        <f>COUNTIF(C22:N22,"&gt;0")</f>
        <v>12</v>
      </c>
      <c r="P22" s="496">
        <f>SUM(C22:N22)/$O$22</f>
        <v>124549.66666666667</v>
      </c>
      <c r="Q22" s="552">
        <f>P22-P27</f>
        <v>5088.9166666666715</v>
      </c>
      <c r="R22" s="581">
        <f>Q22/P27</f>
        <v>4.2599068452748468E-2</v>
      </c>
    </row>
    <row r="23" spans="1:18" s="466" customFormat="1" ht="20.25" customHeight="1" x14ac:dyDescent="0.25">
      <c r="A23" s="822"/>
      <c r="B23" s="507" t="s">
        <v>138</v>
      </c>
      <c r="C23" s="764">
        <f>'Summary Data'!BZ5</f>
        <v>24</v>
      </c>
      <c r="D23" s="469">
        <f>'Summary Data'!CA5</f>
        <v>31</v>
      </c>
      <c r="E23" s="469">
        <f>'Summary Data'!CB5</f>
        <v>28</v>
      </c>
      <c r="F23" s="469">
        <f>'Summary Data'!CC5</f>
        <v>25</v>
      </c>
      <c r="G23" s="469">
        <f>'Summary Data'!CD5</f>
        <v>165</v>
      </c>
      <c r="H23" s="469">
        <f>'Summary Data'!CE5</f>
        <v>54</v>
      </c>
      <c r="I23" s="469">
        <f>'Summary Data'!CF5</f>
        <v>11</v>
      </c>
      <c r="J23" s="469">
        <f>'Summary Data'!CG5</f>
        <v>36</v>
      </c>
      <c r="K23" s="469">
        <f>'Summary Data'!CH5</f>
        <v>48</v>
      </c>
      <c r="L23" s="469">
        <f>'Summary Data'!CI5</f>
        <v>44</v>
      </c>
      <c r="M23" s="469">
        <f>'Summary Data'!CJ5</f>
        <v>24</v>
      </c>
      <c r="N23" s="470">
        <f>'Summary Data'!CK5</f>
        <v>51</v>
      </c>
      <c r="O23" s="764"/>
      <c r="P23" s="496">
        <f>SUM(C23:N23)/$O$22</f>
        <v>45.083333333333336</v>
      </c>
      <c r="Q23" s="552">
        <f>P23-P28</f>
        <v>-5.6666666666666643</v>
      </c>
      <c r="R23" s="581">
        <f>Q23/P28</f>
        <v>-0.11165845648604264</v>
      </c>
    </row>
    <row r="24" spans="1:18" s="466" customFormat="1" ht="20.25" customHeight="1" x14ac:dyDescent="0.25">
      <c r="A24" s="823"/>
      <c r="B24" s="508" t="s">
        <v>140</v>
      </c>
      <c r="C24" s="494">
        <f t="shared" ref="C24:N24" si="8">IF(C22=0,"-",(C23/C22))</f>
        <v>1.6148892791537981E-4</v>
      </c>
      <c r="D24" s="477">
        <f t="shared" si="8"/>
        <v>2.5581568067601355E-4</v>
      </c>
      <c r="E24" s="477">
        <f t="shared" si="8"/>
        <v>2.3206663627698811E-4</v>
      </c>
      <c r="F24" s="477">
        <f t="shared" si="8"/>
        <v>2.0708221163802029E-4</v>
      </c>
      <c r="G24" s="477">
        <f t="shared" si="8"/>
        <v>1.3694764450051459E-3</v>
      </c>
      <c r="H24" s="477">
        <f t="shared" si="8"/>
        <v>3.6752194922752329E-4</v>
      </c>
      <c r="I24" s="477">
        <f t="shared" si="8"/>
        <v>8.9666359627314004E-5</v>
      </c>
      <c r="J24" s="477">
        <f t="shared" si="8"/>
        <v>3.0350804717863976E-4</v>
      </c>
      <c r="K24" s="477">
        <f t="shared" si="8"/>
        <v>4.0680379344537387E-4</v>
      </c>
      <c r="L24" s="477">
        <f t="shared" si="8"/>
        <v>3.7102309618773768E-4</v>
      </c>
      <c r="M24" s="477">
        <f t="shared" si="8"/>
        <v>2.0196580045778916E-4</v>
      </c>
      <c r="N24" s="500">
        <f t="shared" si="8"/>
        <v>4.2750088014887087E-4</v>
      </c>
      <c r="O24" s="504"/>
      <c r="P24" s="497">
        <f>SUM(C24:N24)/$O$22</f>
        <v>3.6615998564873306E-4</v>
      </c>
      <c r="Q24" s="553">
        <f>P24-P29</f>
        <v>-6.6960305831562138E-5</v>
      </c>
      <c r="R24" s="581">
        <f>Q24/P29</f>
        <v>-0.1545997893626937</v>
      </c>
    </row>
    <row r="25" spans="1:18" s="466" customFormat="1" ht="20.25" customHeight="1" thickBot="1" x14ac:dyDescent="0.3">
      <c r="A25" s="824"/>
      <c r="B25" s="510" t="s">
        <v>141</v>
      </c>
      <c r="C25" s="495">
        <f t="shared" ref="C25:N25" si="9">IF(C24="-","-",(100%-C24))</f>
        <v>0.99983851107208466</v>
      </c>
      <c r="D25" s="478">
        <f t="shared" si="9"/>
        <v>0.99974418431932399</v>
      </c>
      <c r="E25" s="478">
        <f t="shared" si="9"/>
        <v>0.99976793336372305</v>
      </c>
      <c r="F25" s="478">
        <f t="shared" si="9"/>
        <v>0.99979291778836199</v>
      </c>
      <c r="G25" s="478">
        <f t="shared" si="9"/>
        <v>0.99863052355499482</v>
      </c>
      <c r="H25" s="478">
        <f t="shared" si="9"/>
        <v>0.99963247805077249</v>
      </c>
      <c r="I25" s="478">
        <f t="shared" si="9"/>
        <v>0.99991033364037274</v>
      </c>
      <c r="J25" s="478">
        <f t="shared" si="9"/>
        <v>0.9996964919528214</v>
      </c>
      <c r="K25" s="478">
        <f t="shared" si="9"/>
        <v>0.99959319620655462</v>
      </c>
      <c r="L25" s="478">
        <f t="shared" si="9"/>
        <v>0.99962897690381225</v>
      </c>
      <c r="M25" s="478">
        <f t="shared" si="9"/>
        <v>0.99979803419954216</v>
      </c>
      <c r="N25" s="501">
        <f t="shared" si="9"/>
        <v>0.99957249911985113</v>
      </c>
      <c r="O25" s="556"/>
      <c r="P25" s="499">
        <f>SUM(C25:N25)/$O$22</f>
        <v>0.99963384001435152</v>
      </c>
      <c r="Q25" s="555">
        <f>P25-P30</f>
        <v>6.6960305831975653E-5</v>
      </c>
      <c r="R25" s="584">
        <f>Q25/P30</f>
        <v>6.6989320265895298E-5</v>
      </c>
    </row>
    <row r="26" spans="1:18" s="518" customFormat="1" ht="20.25" customHeight="1" x14ac:dyDescent="0.25">
      <c r="A26" s="752" t="s">
        <v>215</v>
      </c>
      <c r="B26" s="756"/>
      <c r="C26" s="757">
        <v>41851</v>
      </c>
      <c r="D26" s="758">
        <v>41882</v>
      </c>
      <c r="E26" s="759">
        <v>41912</v>
      </c>
      <c r="F26" s="758">
        <v>41943</v>
      </c>
      <c r="G26" s="758">
        <v>41973</v>
      </c>
      <c r="H26" s="758">
        <v>41974</v>
      </c>
      <c r="I26" s="758">
        <v>42035</v>
      </c>
      <c r="J26" s="760">
        <v>42063</v>
      </c>
      <c r="K26" s="758">
        <v>42094</v>
      </c>
      <c r="L26" s="758">
        <v>42124</v>
      </c>
      <c r="M26" s="758">
        <v>42155</v>
      </c>
      <c r="N26" s="761">
        <v>42185</v>
      </c>
      <c r="O26" s="762" t="s">
        <v>177</v>
      </c>
      <c r="P26" s="763" t="s">
        <v>142</v>
      </c>
      <c r="Q26" s="548" t="s">
        <v>303</v>
      </c>
      <c r="R26" s="649" t="s">
        <v>304</v>
      </c>
    </row>
    <row r="27" spans="1:18" s="466" customFormat="1" ht="20.25" customHeight="1" x14ac:dyDescent="0.25">
      <c r="A27" s="753"/>
      <c r="B27" s="507" t="s">
        <v>139</v>
      </c>
      <c r="C27" s="764">
        <f>'Summary Data'!BL11</f>
        <v>113834</v>
      </c>
      <c r="D27" s="766">
        <f>'Summary Data'!BM11</f>
        <v>115414</v>
      </c>
      <c r="E27" s="469">
        <f>'Summary Data'!BN11</f>
        <v>115875</v>
      </c>
      <c r="F27" s="469">
        <f>'Summary Data'!BO11</f>
        <v>116600</v>
      </c>
      <c r="G27" s="469">
        <f>'Summary Data'!BP11</f>
        <v>117464</v>
      </c>
      <c r="H27" s="469">
        <f>'Summary Data'!BQ11</f>
        <v>117293</v>
      </c>
      <c r="I27" s="469">
        <f>'Summary Data'!BR11</f>
        <v>142567</v>
      </c>
      <c r="J27" s="469">
        <f>'Summary Data'!BS11</f>
        <v>117052</v>
      </c>
      <c r="K27" s="469">
        <f>'Summary Data'!BT11</f>
        <v>117471</v>
      </c>
      <c r="L27" s="469">
        <f>'Summary Data'!BU11</f>
        <v>118989</v>
      </c>
      <c r="M27" s="469">
        <f>'Summary Data'!BV11</f>
        <v>119836</v>
      </c>
      <c r="N27" s="470">
        <f>'Summary Data'!BW11</f>
        <v>121134</v>
      </c>
      <c r="O27" s="503">
        <f>COUNTIF(C27:N27,"&gt;0")</f>
        <v>12</v>
      </c>
      <c r="P27" s="496">
        <f>SUM(C27:N27)/$O$27</f>
        <v>119460.75</v>
      </c>
      <c r="Q27" s="552">
        <f>P27-P32</f>
        <v>3788.5833333333285</v>
      </c>
      <c r="R27" s="581">
        <f>Q27/P32</f>
        <v>3.2752765358419512E-2</v>
      </c>
    </row>
    <row r="28" spans="1:18" s="466" customFormat="1" ht="20.25" customHeight="1" x14ac:dyDescent="0.25">
      <c r="A28" s="753"/>
      <c r="B28" s="507" t="s">
        <v>138</v>
      </c>
      <c r="C28" s="764">
        <f>'Summary Data'!BL5</f>
        <v>124</v>
      </c>
      <c r="D28" s="469">
        <f>'Summary Data'!BM5</f>
        <v>32</v>
      </c>
      <c r="E28" s="469">
        <f>'Summary Data'!BN5</f>
        <v>74</v>
      </c>
      <c r="F28" s="469">
        <f>'Summary Data'!BO5</f>
        <v>25</v>
      </c>
      <c r="G28" s="469">
        <f>'Summary Data'!BP5</f>
        <v>17</v>
      </c>
      <c r="H28" s="469">
        <f>'Summary Data'!BQ5</f>
        <v>46</v>
      </c>
      <c r="I28" s="469">
        <f>'Summary Data'!BR5</f>
        <v>19</v>
      </c>
      <c r="J28" s="469">
        <f>'Summary Data'!BS5</f>
        <v>66</v>
      </c>
      <c r="K28" s="469">
        <f>'Summary Data'!BT5</f>
        <v>156</v>
      </c>
      <c r="L28" s="469">
        <f>'Summary Data'!BU5</f>
        <v>17</v>
      </c>
      <c r="M28" s="469">
        <f>'Summary Data'!BV5</f>
        <v>6</v>
      </c>
      <c r="N28" s="469">
        <f>'Summary Data'!BW5</f>
        <v>27</v>
      </c>
      <c r="O28" s="503"/>
      <c r="P28" s="496">
        <f>SUM(C28:N28)/$O$27</f>
        <v>50.75</v>
      </c>
      <c r="Q28" s="552">
        <f>P28-P33</f>
        <v>14.833333333333336</v>
      </c>
      <c r="R28" s="581">
        <f>Q28/P33</f>
        <v>0.41299303944315552</v>
      </c>
    </row>
    <row r="29" spans="1:18" s="466" customFormat="1" ht="20.25" customHeight="1" x14ac:dyDescent="0.25">
      <c r="A29" s="754"/>
      <c r="B29" s="508" t="s">
        <v>140</v>
      </c>
      <c r="C29" s="494">
        <f t="shared" ref="C29:N29" si="10">IF(C27=0,"-",(C28/C27))</f>
        <v>1.0893054799093417E-3</v>
      </c>
      <c r="D29" s="477">
        <f t="shared" si="10"/>
        <v>2.7726272375968252E-4</v>
      </c>
      <c r="E29" s="477">
        <f t="shared" si="10"/>
        <v>6.3861920172599788E-4</v>
      </c>
      <c r="F29" s="477">
        <f t="shared" si="10"/>
        <v>2.144082332761578E-4</v>
      </c>
      <c r="G29" s="477">
        <f t="shared" si="10"/>
        <v>1.4472519239937343E-4</v>
      </c>
      <c r="H29" s="477">
        <f t="shared" si="10"/>
        <v>3.9218026651206806E-4</v>
      </c>
      <c r="I29" s="477">
        <f t="shared" si="10"/>
        <v>1.3327067273632748E-4</v>
      </c>
      <c r="J29" s="477">
        <f t="shared" si="10"/>
        <v>5.6385196323001743E-4</v>
      </c>
      <c r="K29" s="477">
        <f t="shared" si="10"/>
        <v>1.3279873330439003E-3</v>
      </c>
      <c r="L29" s="477">
        <f t="shared" si="10"/>
        <v>1.4287034936002487E-4</v>
      </c>
      <c r="M29" s="477">
        <f t="shared" si="10"/>
        <v>5.0068426850028375E-5</v>
      </c>
      <c r="N29" s="500">
        <f t="shared" si="10"/>
        <v>2.2289365496062211E-4</v>
      </c>
      <c r="O29" s="504"/>
      <c r="P29" s="497">
        <f>SUM(C29:N29)/$O$27</f>
        <v>4.331202914802952E-4</v>
      </c>
      <c r="Q29" s="553">
        <f>P29-P34</f>
        <v>1.1833164100309875E-4</v>
      </c>
      <c r="R29" s="581">
        <f>Q29/P34</f>
        <v>0.37590821912961819</v>
      </c>
    </row>
    <row r="30" spans="1:18" s="466" customFormat="1" ht="20.25" customHeight="1" thickBot="1" x14ac:dyDescent="0.3">
      <c r="A30" s="755"/>
      <c r="B30" s="510" t="s">
        <v>141</v>
      </c>
      <c r="C30" s="495">
        <f t="shared" ref="C30:N30" si="11">IF(C29="-","-",(100%-C29))</f>
        <v>0.99891069452009063</v>
      </c>
      <c r="D30" s="478">
        <f t="shared" si="11"/>
        <v>0.99972273727624028</v>
      </c>
      <c r="E30" s="478">
        <f t="shared" si="11"/>
        <v>0.99936138079827397</v>
      </c>
      <c r="F30" s="478">
        <f t="shared" si="11"/>
        <v>0.99978559176672388</v>
      </c>
      <c r="G30" s="478">
        <f t="shared" si="11"/>
        <v>0.99985527480760061</v>
      </c>
      <c r="H30" s="478">
        <f t="shared" si="11"/>
        <v>0.99960781973348789</v>
      </c>
      <c r="I30" s="478">
        <f t="shared" si="11"/>
        <v>0.99986672932726373</v>
      </c>
      <c r="J30" s="478">
        <f t="shared" si="11"/>
        <v>0.99943614803676994</v>
      </c>
      <c r="K30" s="478">
        <f t="shared" si="11"/>
        <v>0.99867201266695615</v>
      </c>
      <c r="L30" s="478">
        <f t="shared" si="11"/>
        <v>0.99985712965064</v>
      </c>
      <c r="M30" s="478">
        <f t="shared" si="11"/>
        <v>0.99994993157314993</v>
      </c>
      <c r="N30" s="501">
        <f t="shared" si="11"/>
        <v>0.99977710634503936</v>
      </c>
      <c r="O30" s="556"/>
      <c r="P30" s="499">
        <f>SUM(C30:N30)/$O$27</f>
        <v>0.99956687970851954</v>
      </c>
      <c r="Q30" s="555">
        <f>P30-P35</f>
        <v>-1.1833164100316651E-4</v>
      </c>
      <c r="R30" s="584">
        <f>Q30/P35</f>
        <v>-1.1836890219014543E-4</v>
      </c>
    </row>
    <row r="31" spans="1:18" s="518" customFormat="1" ht="20.25" customHeight="1" x14ac:dyDescent="0.25">
      <c r="A31" s="640" t="s">
        <v>189</v>
      </c>
      <c r="B31" s="641"/>
      <c r="C31" s="642">
        <v>41486</v>
      </c>
      <c r="D31" s="643">
        <v>41517</v>
      </c>
      <c r="E31" s="644">
        <v>41547</v>
      </c>
      <c r="F31" s="643">
        <v>41578</v>
      </c>
      <c r="G31" s="643">
        <v>41608</v>
      </c>
      <c r="H31" s="643">
        <v>41609</v>
      </c>
      <c r="I31" s="643">
        <v>41670</v>
      </c>
      <c r="J31" s="645">
        <v>41698</v>
      </c>
      <c r="K31" s="643">
        <v>41729</v>
      </c>
      <c r="L31" s="643">
        <v>41759</v>
      </c>
      <c r="M31" s="643">
        <v>41790</v>
      </c>
      <c r="N31" s="646">
        <v>41820</v>
      </c>
      <c r="O31" s="647" t="s">
        <v>177</v>
      </c>
      <c r="P31" s="648" t="s">
        <v>142</v>
      </c>
      <c r="Q31" s="548" t="s">
        <v>303</v>
      </c>
      <c r="R31" s="649" t="s">
        <v>304</v>
      </c>
    </row>
    <row r="32" spans="1:18" s="466" customFormat="1" ht="20.25" customHeight="1" x14ac:dyDescent="0.25">
      <c r="A32" s="637"/>
      <c r="B32" s="507" t="s">
        <v>139</v>
      </c>
      <c r="C32" s="491">
        <f>'Summary Data'!AX11</f>
        <v>112399</v>
      </c>
      <c r="D32" s="469">
        <f>'Summary Data'!AY11</f>
        <v>133843</v>
      </c>
      <c r="E32" s="468">
        <f>'Summary Data'!AZ11</f>
        <v>110716</v>
      </c>
      <c r="F32" s="544">
        <f>'Summary Data'!BA11</f>
        <v>110651</v>
      </c>
      <c r="G32" s="544">
        <f>'Summary Data'!BB11</f>
        <v>110119</v>
      </c>
      <c r="H32" s="544">
        <f>'Summary Data'!BC11</f>
        <v>109794</v>
      </c>
      <c r="I32" s="544">
        <f>'Summary Data'!BD11</f>
        <v>123268</v>
      </c>
      <c r="J32" s="544">
        <f>'Summary Data'!BE11</f>
        <v>109540</v>
      </c>
      <c r="K32" s="544">
        <f>'Summary Data'!BF11</f>
        <v>109775</v>
      </c>
      <c r="L32" s="544">
        <f>'Summary Data'!BG11</f>
        <v>110455</v>
      </c>
      <c r="M32" s="544">
        <f>'Summary Data'!BH11</f>
        <v>111303</v>
      </c>
      <c r="N32" s="545">
        <f>'Summary Data'!BI11</f>
        <v>136203</v>
      </c>
      <c r="O32" s="503">
        <f>COUNTIF(C32:N32,"&gt;0")</f>
        <v>12</v>
      </c>
      <c r="P32" s="496">
        <f>SUM(C32:N32)/$O$32</f>
        <v>115672.16666666667</v>
      </c>
      <c r="Q32" s="552">
        <f>P32-P37</f>
        <v>545.08333333334303</v>
      </c>
      <c r="R32" s="581">
        <f>Q32/P37</f>
        <v>4.7346229709922848E-3</v>
      </c>
    </row>
    <row r="33" spans="1:18" s="466" customFormat="1" ht="20.25" customHeight="1" x14ac:dyDescent="0.25">
      <c r="A33" s="637"/>
      <c r="B33" s="507" t="s">
        <v>138</v>
      </c>
      <c r="C33" s="491">
        <f>'Summary Data'!AX5</f>
        <v>27</v>
      </c>
      <c r="D33" s="469">
        <f>'Summary Data'!AY5</f>
        <v>22</v>
      </c>
      <c r="E33" s="468">
        <f>'Summary Data'!AZ5</f>
        <v>68</v>
      </c>
      <c r="F33" s="544">
        <f>'Summary Data'!BA5</f>
        <v>86</v>
      </c>
      <c r="G33" s="544">
        <f>'Summary Data'!BB5</f>
        <v>13</v>
      </c>
      <c r="H33" s="544">
        <f>'Summary Data'!BC5</f>
        <v>42</v>
      </c>
      <c r="I33" s="544">
        <f>'Summary Data'!BD5</f>
        <v>27</v>
      </c>
      <c r="J33" s="544">
        <f>'Summary Data'!BE5</f>
        <v>21</v>
      </c>
      <c r="K33" s="544">
        <f>'Summary Data'!BF5</f>
        <v>32</v>
      </c>
      <c r="L33" s="544">
        <f>'Summary Data'!BG5</f>
        <v>32</v>
      </c>
      <c r="M33" s="544">
        <f>'Summary Data'!BH5</f>
        <v>25</v>
      </c>
      <c r="N33" s="545">
        <f>'Summary Data'!BI5</f>
        <v>36</v>
      </c>
      <c r="O33" s="503"/>
      <c r="P33" s="496">
        <f>SUM(C33:N33)/$O$32</f>
        <v>35.916666666666664</v>
      </c>
      <c r="Q33" s="552">
        <f>P33-P38</f>
        <v>15.249999999999996</v>
      </c>
      <c r="R33" s="581">
        <f>Q33/P38</f>
        <v>0.7379032258064514</v>
      </c>
    </row>
    <row r="34" spans="1:18" s="466" customFormat="1" ht="20.25" customHeight="1" x14ac:dyDescent="0.25">
      <c r="A34" s="638"/>
      <c r="B34" s="508" t="s">
        <v>140</v>
      </c>
      <c r="C34" s="494">
        <f t="shared" ref="C34:N34" si="12">IF(C32=0,"-",(C33/C32))</f>
        <v>2.402156602816751E-4</v>
      </c>
      <c r="D34" s="477">
        <f t="shared" si="12"/>
        <v>1.6437168921796432E-4</v>
      </c>
      <c r="E34" s="477">
        <f t="shared" si="12"/>
        <v>6.1418403844069511E-4</v>
      </c>
      <c r="F34" s="477">
        <f t="shared" si="12"/>
        <v>7.7721846164969133E-4</v>
      </c>
      <c r="G34" s="477">
        <f t="shared" si="12"/>
        <v>1.1805410510447789E-4</v>
      </c>
      <c r="H34" s="477">
        <f t="shared" si="12"/>
        <v>3.8253456473031315E-4</v>
      </c>
      <c r="I34" s="477">
        <f t="shared" si="12"/>
        <v>2.1903494824285298E-4</v>
      </c>
      <c r="J34" s="477">
        <f t="shared" si="12"/>
        <v>1.9171079057878402E-4</v>
      </c>
      <c r="K34" s="477">
        <f t="shared" si="12"/>
        <v>2.9150535185606925E-4</v>
      </c>
      <c r="L34" s="477">
        <f t="shared" si="12"/>
        <v>2.8971074193110319E-4</v>
      </c>
      <c r="M34" s="477">
        <f t="shared" si="12"/>
        <v>2.2461209491208683E-4</v>
      </c>
      <c r="N34" s="500">
        <f t="shared" si="12"/>
        <v>2.6431135878064358E-4</v>
      </c>
      <c r="O34" s="504"/>
      <c r="P34" s="497">
        <f>SUM(C34:N34)/$O$32</f>
        <v>3.1478865047719645E-4</v>
      </c>
      <c r="Q34" s="553">
        <f>P34-P39</f>
        <v>1.3364778824260921E-4</v>
      </c>
      <c r="R34" s="581">
        <f>Q34/P39</f>
        <v>0.7378113728393767</v>
      </c>
    </row>
    <row r="35" spans="1:18" s="466" customFormat="1" ht="20.25" customHeight="1" thickBot="1" x14ac:dyDescent="0.3">
      <c r="A35" s="639"/>
      <c r="B35" s="510" t="s">
        <v>141</v>
      </c>
      <c r="C35" s="495">
        <f t="shared" ref="C35:N35" si="13">IF(C34="-","-",(100%-C34))</f>
        <v>0.99975978433971835</v>
      </c>
      <c r="D35" s="478">
        <f t="shared" si="13"/>
        <v>0.99983562831078199</v>
      </c>
      <c r="E35" s="478">
        <f t="shared" si="13"/>
        <v>0.99938581596155929</v>
      </c>
      <c r="F35" s="478">
        <f t="shared" si="13"/>
        <v>0.99922278153835031</v>
      </c>
      <c r="G35" s="478">
        <f t="shared" si="13"/>
        <v>0.99988194589489554</v>
      </c>
      <c r="H35" s="478">
        <f t="shared" si="13"/>
        <v>0.99961746543526964</v>
      </c>
      <c r="I35" s="478">
        <f t="shared" si="13"/>
        <v>0.99978096505175718</v>
      </c>
      <c r="J35" s="478">
        <f t="shared" si="13"/>
        <v>0.99980828920942122</v>
      </c>
      <c r="K35" s="478">
        <f t="shared" si="13"/>
        <v>0.99970849464814393</v>
      </c>
      <c r="L35" s="478">
        <f t="shared" si="13"/>
        <v>0.99971028925806893</v>
      </c>
      <c r="M35" s="478">
        <f t="shared" si="13"/>
        <v>0.99977538790508791</v>
      </c>
      <c r="N35" s="501">
        <f t="shared" si="13"/>
        <v>0.99973568864121931</v>
      </c>
      <c r="O35" s="556"/>
      <c r="P35" s="499">
        <f>SUM(C35:N35)/$O$32</f>
        <v>0.99968521134952271</v>
      </c>
      <c r="Q35" s="555">
        <f>P35-P40</f>
        <v>-1.3364778824265233E-4</v>
      </c>
      <c r="R35" s="584">
        <f>Q35/P40</f>
        <v>-1.3367200170429769E-4</v>
      </c>
    </row>
    <row r="36" spans="1:18" s="518" customFormat="1" ht="20.25" customHeight="1" x14ac:dyDescent="0.25">
      <c r="A36" s="535" t="s">
        <v>156</v>
      </c>
      <c r="B36" s="536"/>
      <c r="C36" s="537">
        <v>41121</v>
      </c>
      <c r="D36" s="538">
        <v>41152</v>
      </c>
      <c r="E36" s="539">
        <v>41182</v>
      </c>
      <c r="F36" s="538">
        <v>41213</v>
      </c>
      <c r="G36" s="538">
        <v>41243</v>
      </c>
      <c r="H36" s="540">
        <v>41274</v>
      </c>
      <c r="I36" s="538">
        <v>41305</v>
      </c>
      <c r="J36" s="540">
        <v>41333</v>
      </c>
      <c r="K36" s="538">
        <v>41364</v>
      </c>
      <c r="L36" s="538">
        <v>41394</v>
      </c>
      <c r="M36" s="538">
        <v>41425</v>
      </c>
      <c r="N36" s="541">
        <v>41455</v>
      </c>
      <c r="O36" s="542" t="s">
        <v>177</v>
      </c>
      <c r="P36" s="543" t="s">
        <v>142</v>
      </c>
      <c r="Q36" s="550" t="s">
        <v>303</v>
      </c>
      <c r="R36" s="583" t="s">
        <v>304</v>
      </c>
    </row>
    <row r="37" spans="1:18" s="466" customFormat="1" ht="20.25" customHeight="1" x14ac:dyDescent="0.25">
      <c r="A37" s="488"/>
      <c r="B37" s="507" t="s">
        <v>139</v>
      </c>
      <c r="C37" s="491">
        <v>111549</v>
      </c>
      <c r="D37" s="469">
        <v>134889</v>
      </c>
      <c r="E37" s="468">
        <v>111390</v>
      </c>
      <c r="F37" s="544">
        <v>111467</v>
      </c>
      <c r="G37" s="544">
        <v>111297</v>
      </c>
      <c r="H37" s="544">
        <v>111106</v>
      </c>
      <c r="I37" s="544">
        <v>111020</v>
      </c>
      <c r="J37" s="544">
        <v>132508</v>
      </c>
      <c r="K37" s="544">
        <v>110944</v>
      </c>
      <c r="L37" s="544">
        <v>111316</v>
      </c>
      <c r="M37" s="544">
        <v>111603</v>
      </c>
      <c r="N37" s="545">
        <v>112436</v>
      </c>
      <c r="O37" s="503">
        <f>COUNTIF(C37:N37,"&gt;0")</f>
        <v>12</v>
      </c>
      <c r="P37" s="496">
        <f>SUM(C37:N37)/$O$37</f>
        <v>115127.08333333333</v>
      </c>
      <c r="Q37" s="552">
        <f>P37-P42</f>
        <v>-12900.5</v>
      </c>
      <c r="R37" s="581">
        <f>Q37/P42</f>
        <v>-0.10076344225300407</v>
      </c>
    </row>
    <row r="38" spans="1:18" s="466" customFormat="1" ht="20.25" customHeight="1" x14ac:dyDescent="0.25">
      <c r="A38" s="488"/>
      <c r="B38" s="507" t="s">
        <v>138</v>
      </c>
      <c r="C38" s="491">
        <v>20</v>
      </c>
      <c r="D38" s="469">
        <v>20</v>
      </c>
      <c r="E38" s="468">
        <v>21</v>
      </c>
      <c r="F38" s="544">
        <v>21</v>
      </c>
      <c r="G38" s="544">
        <v>20</v>
      </c>
      <c r="H38" s="544">
        <v>23</v>
      </c>
      <c r="I38" s="544">
        <v>28</v>
      </c>
      <c r="J38" s="544">
        <v>14</v>
      </c>
      <c r="K38" s="544">
        <v>10</v>
      </c>
      <c r="L38" s="765">
        <v>19</v>
      </c>
      <c r="M38" s="544">
        <v>20</v>
      </c>
      <c r="N38" s="545">
        <v>32</v>
      </c>
      <c r="O38" s="503"/>
      <c r="P38" s="496">
        <f>SUM(C38:N38)/$O$37</f>
        <v>20.666666666666668</v>
      </c>
      <c r="Q38" s="552">
        <f>P38-P43</f>
        <v>-44</v>
      </c>
      <c r="R38" s="581">
        <f>Q38/P43</f>
        <v>-0.68041237113402053</v>
      </c>
    </row>
    <row r="39" spans="1:18" s="466" customFormat="1" ht="20.25" customHeight="1" x14ac:dyDescent="0.25">
      <c r="A39" s="489"/>
      <c r="B39" s="508" t="s">
        <v>140</v>
      </c>
      <c r="C39" s="494">
        <f t="shared" ref="C39:N39" si="14">IF(C37=0,"-",(C38/C37))</f>
        <v>1.792934046921084E-4</v>
      </c>
      <c r="D39" s="477">
        <f t="shared" si="14"/>
        <v>1.4827005908561855E-4</v>
      </c>
      <c r="E39" s="477">
        <f t="shared" si="14"/>
        <v>1.8852679773767844E-4</v>
      </c>
      <c r="F39" s="477">
        <f t="shared" si="14"/>
        <v>1.8839656579974342E-4</v>
      </c>
      <c r="G39" s="477">
        <f t="shared" si="14"/>
        <v>1.7969936296575829E-4</v>
      </c>
      <c r="H39" s="477">
        <f t="shared" si="14"/>
        <v>2.0700952243803215E-4</v>
      </c>
      <c r="I39" s="477">
        <f t="shared" si="14"/>
        <v>2.5220680958385876E-4</v>
      </c>
      <c r="J39" s="477">
        <f t="shared" si="14"/>
        <v>1.0565399824916231E-4</v>
      </c>
      <c r="K39" s="477">
        <f t="shared" si="14"/>
        <v>9.0135563888087689E-5</v>
      </c>
      <c r="L39" s="477">
        <f t="shared" si="14"/>
        <v>1.7068525638722196E-4</v>
      </c>
      <c r="M39" s="477">
        <f t="shared" si="14"/>
        <v>1.7920665215092783E-4</v>
      </c>
      <c r="N39" s="500">
        <f t="shared" si="14"/>
        <v>2.8460635383684943E-4</v>
      </c>
      <c r="O39" s="504"/>
      <c r="P39" s="497">
        <f>SUM(C39:N39)/$O$37</f>
        <v>1.8114086223458724E-4</v>
      </c>
      <c r="Q39" s="553">
        <f>P39-P44</f>
        <v>-3.2829231740799279E-4</v>
      </c>
      <c r="R39" s="581">
        <f>Q39/P44</f>
        <v>-0.64442665010222488</v>
      </c>
    </row>
    <row r="40" spans="1:18" s="466" customFormat="1" ht="20.25" customHeight="1" thickBot="1" x14ac:dyDescent="0.3">
      <c r="A40" s="490"/>
      <c r="B40" s="510" t="s">
        <v>141</v>
      </c>
      <c r="C40" s="495">
        <f t="shared" ref="C40:N40" si="15">IF(C39="-","-",(100%-C39))</f>
        <v>0.99982070659530786</v>
      </c>
      <c r="D40" s="478">
        <f t="shared" si="15"/>
        <v>0.99985172994091442</v>
      </c>
      <c r="E40" s="478">
        <f t="shared" si="15"/>
        <v>0.99981147320226227</v>
      </c>
      <c r="F40" s="478">
        <f t="shared" si="15"/>
        <v>0.99981160343420028</v>
      </c>
      <c r="G40" s="478">
        <f t="shared" si="15"/>
        <v>0.9998203006370342</v>
      </c>
      <c r="H40" s="478">
        <f t="shared" si="15"/>
        <v>0.99979299047756198</v>
      </c>
      <c r="I40" s="478">
        <f t="shared" si="15"/>
        <v>0.99974779319041618</v>
      </c>
      <c r="J40" s="478">
        <f t="shared" si="15"/>
        <v>0.99989434600175087</v>
      </c>
      <c r="K40" s="478">
        <f t="shared" si="15"/>
        <v>0.99990986443611196</v>
      </c>
      <c r="L40" s="478">
        <f t="shared" si="15"/>
        <v>0.99982931474361281</v>
      </c>
      <c r="M40" s="478">
        <f t="shared" si="15"/>
        <v>0.99982079334784912</v>
      </c>
      <c r="N40" s="501">
        <f t="shared" si="15"/>
        <v>0.99971539364616313</v>
      </c>
      <c r="O40" s="556"/>
      <c r="P40" s="499">
        <f>SUM(C40:N40)/$O$37</f>
        <v>0.99981885913776536</v>
      </c>
      <c r="Q40" s="555">
        <f>P40-P45</f>
        <v>3.2829231740783005E-4</v>
      </c>
      <c r="R40" s="584">
        <f>Q40/P45</f>
        <v>3.2845964564949754E-4</v>
      </c>
    </row>
    <row r="41" spans="1:18" s="518" customFormat="1" ht="20.25" customHeight="1" x14ac:dyDescent="0.25">
      <c r="A41" s="527" t="s">
        <v>143</v>
      </c>
      <c r="B41" s="528"/>
      <c r="C41" s="529">
        <v>40755</v>
      </c>
      <c r="D41" s="530">
        <v>40786</v>
      </c>
      <c r="E41" s="531">
        <v>40816</v>
      </c>
      <c r="F41" s="530">
        <v>40847</v>
      </c>
      <c r="G41" s="530">
        <v>40877</v>
      </c>
      <c r="H41" s="530">
        <v>40908</v>
      </c>
      <c r="I41" s="530">
        <v>40939</v>
      </c>
      <c r="J41" s="530">
        <v>40968</v>
      </c>
      <c r="K41" s="530">
        <v>40999</v>
      </c>
      <c r="L41" s="530">
        <v>41029</v>
      </c>
      <c r="M41" s="530">
        <v>41060</v>
      </c>
      <c r="N41" s="532">
        <v>41090</v>
      </c>
      <c r="O41" s="533" t="s">
        <v>177</v>
      </c>
      <c r="P41" s="534" t="s">
        <v>142</v>
      </c>
      <c r="Q41" s="550" t="s">
        <v>303</v>
      </c>
      <c r="R41" s="583" t="s">
        <v>304</v>
      </c>
    </row>
    <row r="42" spans="1:18" s="466" customFormat="1" ht="20.25" customHeight="1" x14ac:dyDescent="0.25">
      <c r="A42" s="485"/>
      <c r="B42" s="507" t="s">
        <v>139</v>
      </c>
      <c r="C42" s="491">
        <v>125806</v>
      </c>
      <c r="D42" s="469">
        <v>158093</v>
      </c>
      <c r="E42" s="468">
        <v>127601</v>
      </c>
      <c r="F42" s="469">
        <v>127126</v>
      </c>
      <c r="G42" s="469">
        <v>127310</v>
      </c>
      <c r="H42" s="469">
        <v>126982</v>
      </c>
      <c r="I42" s="469">
        <v>159360</v>
      </c>
      <c r="J42" s="469">
        <v>126853</v>
      </c>
      <c r="K42" s="469">
        <v>124326</v>
      </c>
      <c r="L42" s="469">
        <v>124270</v>
      </c>
      <c r="M42" s="469">
        <v>101154</v>
      </c>
      <c r="N42" s="470">
        <v>107450</v>
      </c>
      <c r="O42" s="502">
        <f>COUNTIF(C42:N42,"&gt;0")</f>
        <v>12</v>
      </c>
      <c r="P42" s="496">
        <f>SUM(C42:N42)/$O$42</f>
        <v>128027.58333333333</v>
      </c>
      <c r="Q42" s="552">
        <f>P42-P47</f>
        <v>-915.41666666667152</v>
      </c>
      <c r="R42" s="581">
        <f>Q42/P47</f>
        <v>-7.0993901698166752E-3</v>
      </c>
    </row>
    <row r="43" spans="1:18" s="466" customFormat="1" ht="20.25" customHeight="1" x14ac:dyDescent="0.25">
      <c r="A43" s="485"/>
      <c r="B43" s="507" t="s">
        <v>138</v>
      </c>
      <c r="C43" s="491">
        <v>32</v>
      </c>
      <c r="D43" s="469">
        <v>21</v>
      </c>
      <c r="E43" s="468">
        <v>67</v>
      </c>
      <c r="F43" s="469">
        <v>5</v>
      </c>
      <c r="G43" s="469">
        <v>112</v>
      </c>
      <c r="H43" s="469">
        <v>427</v>
      </c>
      <c r="I43" s="469">
        <v>25</v>
      </c>
      <c r="J43" s="469">
        <v>16</v>
      </c>
      <c r="K43" s="469">
        <v>10</v>
      </c>
      <c r="L43" s="469">
        <v>21</v>
      </c>
      <c r="M43" s="469">
        <v>25</v>
      </c>
      <c r="N43" s="470">
        <v>15</v>
      </c>
      <c r="O43" s="503"/>
      <c r="P43" s="496">
        <f>SUM(C43:N43)/$O$42</f>
        <v>64.666666666666671</v>
      </c>
      <c r="Q43" s="552">
        <f>P43-P48</f>
        <v>7.5833333333333357</v>
      </c>
      <c r="R43" s="581">
        <f>Q43/P48</f>
        <v>0.1328467153284672</v>
      </c>
    </row>
    <row r="44" spans="1:18" s="466" customFormat="1" ht="20.25" customHeight="1" x14ac:dyDescent="0.25">
      <c r="A44" s="486"/>
      <c r="B44" s="508" t="s">
        <v>140</v>
      </c>
      <c r="C44" s="492">
        <f t="shared" ref="C44:N44" si="16">C43/C42</f>
        <v>2.5435988744574982E-4</v>
      </c>
      <c r="D44" s="472">
        <f t="shared" si="16"/>
        <v>1.3283320577128652E-4</v>
      </c>
      <c r="E44" s="471">
        <f t="shared" si="16"/>
        <v>5.2507425490395845E-4</v>
      </c>
      <c r="F44" s="472">
        <f t="shared" si="16"/>
        <v>3.9331057376146498E-5</v>
      </c>
      <c r="G44" s="472">
        <f t="shared" si="16"/>
        <v>8.7974236116565867E-4</v>
      </c>
      <c r="H44" s="472">
        <f t="shared" si="16"/>
        <v>3.3626813249121924E-3</v>
      </c>
      <c r="I44" s="472">
        <f t="shared" si="16"/>
        <v>1.5687751004016064E-4</v>
      </c>
      <c r="J44" s="472">
        <f t="shared" si="16"/>
        <v>1.261302452444956E-4</v>
      </c>
      <c r="K44" s="472">
        <f t="shared" si="16"/>
        <v>8.0433698502324538E-5</v>
      </c>
      <c r="L44" s="472">
        <f t="shared" si="16"/>
        <v>1.6898688339905046E-4</v>
      </c>
      <c r="M44" s="472">
        <f t="shared" si="16"/>
        <v>2.4714791308302192E-4</v>
      </c>
      <c r="N44" s="473">
        <f t="shared" si="16"/>
        <v>1.3959981386691485E-4</v>
      </c>
      <c r="O44" s="504"/>
      <c r="P44" s="497">
        <f>SUM(C44:N44)/$O$42</f>
        <v>5.0943317964258E-4</v>
      </c>
      <c r="Q44" s="553">
        <f>P44-P49</f>
        <v>6.1525162727991826E-5</v>
      </c>
      <c r="R44" s="581">
        <f>Q44/P49</f>
        <v>0.13736115542607957</v>
      </c>
    </row>
    <row r="45" spans="1:18" s="466" customFormat="1" ht="20.25" customHeight="1" thickBot="1" x14ac:dyDescent="0.3">
      <c r="A45" s="487"/>
      <c r="B45" s="509" t="s">
        <v>141</v>
      </c>
      <c r="C45" s="493">
        <f t="shared" ref="C45:N45" si="17">100%-C44</f>
        <v>0.99974564011255429</v>
      </c>
      <c r="D45" s="475">
        <f t="shared" si="17"/>
        <v>0.99986716679422871</v>
      </c>
      <c r="E45" s="474">
        <f t="shared" si="17"/>
        <v>0.999474925745096</v>
      </c>
      <c r="F45" s="475">
        <f t="shared" si="17"/>
        <v>0.99996066894262381</v>
      </c>
      <c r="G45" s="475">
        <f t="shared" si="17"/>
        <v>0.99912025763883439</v>
      </c>
      <c r="H45" s="475">
        <f t="shared" si="17"/>
        <v>0.99663731867508776</v>
      </c>
      <c r="I45" s="475">
        <f t="shared" si="17"/>
        <v>0.99984312248995988</v>
      </c>
      <c r="J45" s="475">
        <f t="shared" si="17"/>
        <v>0.99987386975475545</v>
      </c>
      <c r="K45" s="475">
        <f t="shared" si="17"/>
        <v>0.9999195663014977</v>
      </c>
      <c r="L45" s="475">
        <f t="shared" si="17"/>
        <v>0.99983101311660094</v>
      </c>
      <c r="M45" s="475">
        <f t="shared" si="17"/>
        <v>0.999752852086917</v>
      </c>
      <c r="N45" s="476">
        <f t="shared" si="17"/>
        <v>0.99986040018613309</v>
      </c>
      <c r="O45" s="505"/>
      <c r="P45" s="498">
        <f>SUM(C45:N45)/$O$42</f>
        <v>0.99949056682035753</v>
      </c>
      <c r="Q45" s="554">
        <f>P45-P50</f>
        <v>-6.1525162727726901E-5</v>
      </c>
      <c r="R45" s="582">
        <f>Q45/P50</f>
        <v>-6.1552732690161834E-5</v>
      </c>
    </row>
    <row r="46" spans="1:18" s="518" customFormat="1" ht="20.25" customHeight="1" thickTop="1" x14ac:dyDescent="0.25">
      <c r="A46" s="519" t="s">
        <v>107</v>
      </c>
      <c r="B46" s="520"/>
      <c r="C46" s="521">
        <v>40390</v>
      </c>
      <c r="D46" s="522">
        <v>40421</v>
      </c>
      <c r="E46" s="523">
        <v>40451</v>
      </c>
      <c r="F46" s="522">
        <v>40482</v>
      </c>
      <c r="G46" s="522">
        <v>40512</v>
      </c>
      <c r="H46" s="522">
        <v>40543</v>
      </c>
      <c r="I46" s="522">
        <v>40574</v>
      </c>
      <c r="J46" s="522">
        <v>40602</v>
      </c>
      <c r="K46" s="522">
        <v>40633</v>
      </c>
      <c r="L46" s="522">
        <v>40663</v>
      </c>
      <c r="M46" s="522">
        <v>40694</v>
      </c>
      <c r="N46" s="524">
        <v>40724</v>
      </c>
      <c r="O46" s="525" t="s">
        <v>177</v>
      </c>
      <c r="P46" s="526" t="s">
        <v>142</v>
      </c>
      <c r="Q46" s="550" t="s">
        <v>303</v>
      </c>
      <c r="R46" s="551" t="s">
        <v>304</v>
      </c>
    </row>
    <row r="47" spans="1:18" s="466" customFormat="1" ht="20.25" customHeight="1" x14ac:dyDescent="0.25">
      <c r="A47" s="482"/>
      <c r="B47" s="507" t="s">
        <v>139</v>
      </c>
      <c r="C47" s="491">
        <v>126699</v>
      </c>
      <c r="D47" s="469">
        <v>126741</v>
      </c>
      <c r="E47" s="468">
        <v>126838</v>
      </c>
      <c r="F47" s="469">
        <v>126572</v>
      </c>
      <c r="G47" s="469">
        <v>126945</v>
      </c>
      <c r="H47" s="469">
        <v>126740</v>
      </c>
      <c r="I47" s="469">
        <v>126515</v>
      </c>
      <c r="J47" s="469">
        <v>125849</v>
      </c>
      <c r="K47" s="469">
        <v>156184</v>
      </c>
      <c r="L47" s="469">
        <v>126852</v>
      </c>
      <c r="M47" s="469">
        <v>126190</v>
      </c>
      <c r="N47" s="470">
        <v>125191</v>
      </c>
      <c r="O47" s="502">
        <f>COUNTIF(C47:N47,"&gt;0")</f>
        <v>12</v>
      </c>
      <c r="P47" s="496">
        <f>SUM(C47:N47)/$O$47</f>
        <v>128943</v>
      </c>
      <c r="Q47" s="552">
        <f>P47-P52</f>
        <v>6968.2222222222335</v>
      </c>
      <c r="R47" s="581">
        <f>Q47/P52</f>
        <v>5.7128386287511268E-2</v>
      </c>
    </row>
    <row r="48" spans="1:18" s="466" customFormat="1" ht="20.25" customHeight="1" x14ac:dyDescent="0.25">
      <c r="A48" s="482"/>
      <c r="B48" s="507" t="s">
        <v>138</v>
      </c>
      <c r="C48" s="491">
        <v>19</v>
      </c>
      <c r="D48" s="469">
        <v>56</v>
      </c>
      <c r="E48" s="468">
        <v>5</v>
      </c>
      <c r="F48" s="469">
        <v>346</v>
      </c>
      <c r="G48" s="469">
        <v>96</v>
      </c>
      <c r="H48" s="469">
        <v>37</v>
      </c>
      <c r="I48" s="469">
        <v>9</v>
      </c>
      <c r="J48" s="469">
        <v>14</v>
      </c>
      <c r="K48" s="469">
        <v>26</v>
      </c>
      <c r="L48" s="469">
        <v>11</v>
      </c>
      <c r="M48" s="469">
        <v>14</v>
      </c>
      <c r="N48" s="470">
        <v>52</v>
      </c>
      <c r="O48" s="502"/>
      <c r="P48" s="496">
        <f>SUM(C48:N48)/$O$47</f>
        <v>57.083333333333336</v>
      </c>
      <c r="Q48" s="552">
        <f>P48-P53</f>
        <v>9.0833333333333357</v>
      </c>
      <c r="R48" s="581">
        <f>Q48/P53</f>
        <v>0.18923611111111116</v>
      </c>
    </row>
    <row r="49" spans="1:47" s="466" customFormat="1" ht="20.25" customHeight="1" x14ac:dyDescent="0.25">
      <c r="A49" s="483"/>
      <c r="B49" s="508" t="s">
        <v>140</v>
      </c>
      <c r="C49" s="492">
        <f t="shared" ref="C49:N49" si="18">C48/C47</f>
        <v>1.4996172029771348E-4</v>
      </c>
      <c r="D49" s="472">
        <f t="shared" si="18"/>
        <v>4.4184596933904578E-4</v>
      </c>
      <c r="E49" s="471">
        <f t="shared" si="18"/>
        <v>3.9420362982702345E-5</v>
      </c>
      <c r="F49" s="472">
        <f t="shared" si="18"/>
        <v>2.7336219701039723E-3</v>
      </c>
      <c r="G49" s="472">
        <f t="shared" si="18"/>
        <v>7.5623301429753043E-4</v>
      </c>
      <c r="H49" s="472">
        <f t="shared" si="18"/>
        <v>2.9193624743569511E-4</v>
      </c>
      <c r="I49" s="472">
        <f t="shared" si="18"/>
        <v>7.1137809745879934E-5</v>
      </c>
      <c r="J49" s="472">
        <f t="shared" si="18"/>
        <v>1.1124442784606949E-4</v>
      </c>
      <c r="K49" s="472">
        <f t="shared" si="18"/>
        <v>1.6647031706192695E-4</v>
      </c>
      <c r="L49" s="472">
        <f t="shared" si="18"/>
        <v>8.6715227193895247E-5</v>
      </c>
      <c r="M49" s="472">
        <f t="shared" si="18"/>
        <v>1.1094381488232031E-4</v>
      </c>
      <c r="N49" s="473">
        <f t="shared" si="18"/>
        <v>4.1536532178830749E-4</v>
      </c>
      <c r="O49" s="502"/>
      <c r="P49" s="497">
        <f>SUM(C49:N49)/$O$47</f>
        <v>4.4790801691458817E-4</v>
      </c>
      <c r="Q49" s="553">
        <f>P49-P54</f>
        <v>4.8069109904144626E-5</v>
      </c>
      <c r="R49" s="581">
        <f>Q49/P54</f>
        <v>0.12022119173832448</v>
      </c>
    </row>
    <row r="50" spans="1:47" s="466" customFormat="1" ht="20.25" customHeight="1" thickBot="1" x14ac:dyDescent="0.3">
      <c r="A50" s="484"/>
      <c r="B50" s="509" t="s">
        <v>141</v>
      </c>
      <c r="C50" s="493">
        <f t="shared" ref="C50:N50" si="19">100%-C49</f>
        <v>0.99985003827970231</v>
      </c>
      <c r="D50" s="475">
        <f t="shared" si="19"/>
        <v>0.99955815403066095</v>
      </c>
      <c r="E50" s="474">
        <f t="shared" si="19"/>
        <v>0.99996057963701734</v>
      </c>
      <c r="F50" s="475">
        <f t="shared" si="19"/>
        <v>0.99726637802989604</v>
      </c>
      <c r="G50" s="475">
        <f t="shared" si="19"/>
        <v>0.9992437669857025</v>
      </c>
      <c r="H50" s="475">
        <f t="shared" si="19"/>
        <v>0.99970806375256427</v>
      </c>
      <c r="I50" s="475">
        <f t="shared" si="19"/>
        <v>0.99992886219025412</v>
      </c>
      <c r="J50" s="475">
        <f t="shared" si="19"/>
        <v>0.99988875557215395</v>
      </c>
      <c r="K50" s="475">
        <f t="shared" si="19"/>
        <v>0.99983352968293804</v>
      </c>
      <c r="L50" s="475">
        <f t="shared" si="19"/>
        <v>0.99991328477280605</v>
      </c>
      <c r="M50" s="475">
        <f t="shared" si="19"/>
        <v>0.9998890561851177</v>
      </c>
      <c r="N50" s="476">
        <f t="shared" si="19"/>
        <v>0.99958463467821168</v>
      </c>
      <c r="O50" s="506"/>
      <c r="P50" s="498">
        <f>SUM(C50:N50)/$O$47</f>
        <v>0.99955209198308526</v>
      </c>
      <c r="Q50" s="554">
        <f>P50-P55</f>
        <v>-4.8069109904402829E-5</v>
      </c>
      <c r="R50" s="582">
        <f>Q50/P55</f>
        <v>-4.8088337492705858E-5</v>
      </c>
    </row>
    <row r="51" spans="1:47" s="518" customFormat="1" ht="20.25" customHeight="1" thickTop="1" x14ac:dyDescent="0.25">
      <c r="A51" s="511" t="s">
        <v>106</v>
      </c>
      <c r="B51" s="512"/>
      <c r="C51" s="513">
        <v>39995</v>
      </c>
      <c r="D51" s="514">
        <v>40056</v>
      </c>
      <c r="E51" s="515">
        <v>40086</v>
      </c>
      <c r="F51" s="514">
        <v>40117</v>
      </c>
      <c r="G51" s="514">
        <v>40147</v>
      </c>
      <c r="H51" s="514">
        <v>40178</v>
      </c>
      <c r="I51" s="514">
        <v>40209</v>
      </c>
      <c r="J51" s="514">
        <v>40237</v>
      </c>
      <c r="K51" s="514">
        <v>40268</v>
      </c>
      <c r="L51" s="514">
        <v>40298</v>
      </c>
      <c r="M51" s="514">
        <v>40329</v>
      </c>
      <c r="N51" s="516">
        <v>40359</v>
      </c>
      <c r="O51" s="557" t="s">
        <v>177</v>
      </c>
      <c r="P51" s="517" t="s">
        <v>142</v>
      </c>
      <c r="Q51" s="548" t="s">
        <v>303</v>
      </c>
      <c r="R51" s="549" t="s">
        <v>304</v>
      </c>
      <c r="AJ51" s="466"/>
      <c r="AK51" s="466"/>
      <c r="AL51" s="466"/>
      <c r="AM51" s="466"/>
      <c r="AN51" s="466"/>
      <c r="AO51" s="466"/>
      <c r="AP51" s="466"/>
      <c r="AQ51" s="466"/>
      <c r="AR51" s="466"/>
      <c r="AS51" s="466"/>
      <c r="AT51" s="466"/>
      <c r="AU51" s="466"/>
    </row>
    <row r="52" spans="1:47" s="466" customFormat="1" ht="20.25" customHeight="1" x14ac:dyDescent="0.25">
      <c r="A52" s="479"/>
      <c r="B52" s="507" t="s">
        <v>139</v>
      </c>
      <c r="C52" s="491">
        <v>96293.333333333328</v>
      </c>
      <c r="D52" s="469">
        <v>96362</v>
      </c>
      <c r="E52" s="468">
        <v>124865</v>
      </c>
      <c r="F52" s="469">
        <v>124639</v>
      </c>
      <c r="G52" s="469">
        <v>124801</v>
      </c>
      <c r="H52" s="469">
        <v>123894</v>
      </c>
      <c r="I52" s="469">
        <v>121550</v>
      </c>
      <c r="J52" s="469">
        <v>123674</v>
      </c>
      <c r="K52" s="469">
        <v>123573</v>
      </c>
      <c r="L52" s="469">
        <v>152913</v>
      </c>
      <c r="M52" s="469">
        <v>124924</v>
      </c>
      <c r="N52" s="470">
        <v>126209</v>
      </c>
      <c r="O52" s="502">
        <f>COUNTIF(C52:N52,"&gt;0")</f>
        <v>12</v>
      </c>
      <c r="P52" s="496">
        <f>SUM(C52:N52)/$O$52</f>
        <v>121974.77777777777</v>
      </c>
      <c r="Q52" s="633" t="s">
        <v>29</v>
      </c>
      <c r="R52" s="634" t="s">
        <v>29</v>
      </c>
    </row>
    <row r="53" spans="1:47" s="466" customFormat="1" ht="20.25" customHeight="1" x14ac:dyDescent="0.25">
      <c r="A53" s="479"/>
      <c r="B53" s="507" t="s">
        <v>138</v>
      </c>
      <c r="C53" s="491">
        <v>39</v>
      </c>
      <c r="D53" s="469">
        <v>35</v>
      </c>
      <c r="E53" s="468">
        <v>150</v>
      </c>
      <c r="F53" s="469">
        <v>17</v>
      </c>
      <c r="G53" s="469">
        <v>12</v>
      </c>
      <c r="H53" s="469">
        <v>8</v>
      </c>
      <c r="I53" s="469">
        <v>3</v>
      </c>
      <c r="J53" s="469">
        <v>206</v>
      </c>
      <c r="K53" s="469">
        <v>35</v>
      </c>
      <c r="L53" s="469">
        <v>5</v>
      </c>
      <c r="M53" s="469">
        <v>27</v>
      </c>
      <c r="N53" s="470">
        <v>39</v>
      </c>
      <c r="O53" s="503"/>
      <c r="P53" s="496">
        <f>SUM(C53:N53)/$O$52</f>
        <v>48</v>
      </c>
      <c r="Q53" s="633" t="s">
        <v>29</v>
      </c>
      <c r="R53" s="634" t="s">
        <v>29</v>
      </c>
    </row>
    <row r="54" spans="1:47" s="466" customFormat="1" ht="20.25" customHeight="1" x14ac:dyDescent="0.25">
      <c r="A54" s="480"/>
      <c r="B54" s="508" t="s">
        <v>140</v>
      </c>
      <c r="C54" s="492">
        <f>C53/C52</f>
        <v>4.050124619219053E-4</v>
      </c>
      <c r="D54" s="472">
        <f t="shared" ref="D54:N54" si="20">D53/D52</f>
        <v>3.6321371494987652E-4</v>
      </c>
      <c r="E54" s="471">
        <f t="shared" si="20"/>
        <v>1.2012974011932887E-3</v>
      </c>
      <c r="F54" s="472">
        <f t="shared" si="20"/>
        <v>1.3639390559937097E-4</v>
      </c>
      <c r="G54" s="472">
        <f t="shared" si="20"/>
        <v>9.6153075696508848E-5</v>
      </c>
      <c r="H54" s="472">
        <f t="shared" si="20"/>
        <v>6.4571327102200268E-5</v>
      </c>
      <c r="I54" s="472">
        <f t="shared" si="20"/>
        <v>2.4681201151789388E-5</v>
      </c>
      <c r="J54" s="472">
        <f t="shared" si="20"/>
        <v>1.665669421220305E-3</v>
      </c>
      <c r="K54" s="472">
        <f t="shared" si="20"/>
        <v>2.8323339240772662E-4</v>
      </c>
      <c r="L54" s="546">
        <f t="shared" si="20"/>
        <v>3.2698331731115075E-5</v>
      </c>
      <c r="M54" s="472">
        <f t="shared" si="20"/>
        <v>2.1613140789600077E-4</v>
      </c>
      <c r="N54" s="473">
        <f t="shared" si="20"/>
        <v>3.0901124325523539E-4</v>
      </c>
      <c r="O54" s="504"/>
      <c r="P54" s="497">
        <f>SUM(C54:N54)/$O$52</f>
        <v>3.9983890701044355E-4</v>
      </c>
      <c r="Q54" s="633" t="s">
        <v>29</v>
      </c>
      <c r="R54" s="634" t="s">
        <v>29</v>
      </c>
    </row>
    <row r="55" spans="1:47" s="466" customFormat="1" ht="20.25" customHeight="1" thickBot="1" x14ac:dyDescent="0.3">
      <c r="A55" s="481"/>
      <c r="B55" s="509" t="s">
        <v>141</v>
      </c>
      <c r="C55" s="493">
        <f>100%-C54</f>
        <v>0.99959498753807807</v>
      </c>
      <c r="D55" s="475">
        <f t="shared" ref="D55:N55" si="21">100%-D54</f>
        <v>0.99963678628505015</v>
      </c>
      <c r="E55" s="474">
        <f t="shared" si="21"/>
        <v>0.99879870259880676</v>
      </c>
      <c r="F55" s="475">
        <f t="shared" si="21"/>
        <v>0.99986360609440061</v>
      </c>
      <c r="G55" s="475">
        <f t="shared" si="21"/>
        <v>0.99990384692430345</v>
      </c>
      <c r="H55" s="475">
        <f t="shared" si="21"/>
        <v>0.99993542867289775</v>
      </c>
      <c r="I55" s="475">
        <f t="shared" si="21"/>
        <v>0.99997531879884816</v>
      </c>
      <c r="J55" s="475">
        <f t="shared" si="21"/>
        <v>0.99833433057877974</v>
      </c>
      <c r="K55" s="475">
        <f t="shared" si="21"/>
        <v>0.99971676660759223</v>
      </c>
      <c r="L55" s="547">
        <f t="shared" si="21"/>
        <v>0.99996730166826886</v>
      </c>
      <c r="M55" s="475">
        <f t="shared" si="21"/>
        <v>0.999783868592104</v>
      </c>
      <c r="N55" s="476">
        <f t="shared" si="21"/>
        <v>0.99969098875674478</v>
      </c>
      <c r="O55" s="505"/>
      <c r="P55" s="498">
        <f>SUM(C55:N55)/$O$52</f>
        <v>0.99960016109298966</v>
      </c>
      <c r="Q55" s="635" t="s">
        <v>29</v>
      </c>
      <c r="R55" s="636" t="s">
        <v>29</v>
      </c>
    </row>
    <row r="56" spans="1:47" ht="12.75" thickTop="1" x14ac:dyDescent="0.2"/>
    <row r="58" spans="1:47" x14ac:dyDescent="0.2">
      <c r="B58" s="467" t="s">
        <v>76</v>
      </c>
      <c r="C58" s="403" t="s">
        <v>140</v>
      </c>
    </row>
    <row r="59" spans="1:47" hidden="1" outlineLevel="1" x14ac:dyDescent="0.2">
      <c r="B59" s="687">
        <f>I36</f>
        <v>41305</v>
      </c>
      <c r="C59" s="688">
        <f>I39</f>
        <v>2.5220680958385876E-4</v>
      </c>
    </row>
    <row r="60" spans="1:47" collapsed="1" x14ac:dyDescent="0.2">
      <c r="B60" s="687">
        <f>J36</f>
        <v>41333</v>
      </c>
      <c r="C60" s="688">
        <f>J39</f>
        <v>1.0565399824916231E-4</v>
      </c>
    </row>
    <row r="61" spans="1:47" x14ac:dyDescent="0.2">
      <c r="B61" s="687">
        <f>K36</f>
        <v>41364</v>
      </c>
      <c r="C61" s="688">
        <f>K39</f>
        <v>9.0135563888087689E-5</v>
      </c>
    </row>
    <row r="62" spans="1:47" x14ac:dyDescent="0.2">
      <c r="B62" s="687">
        <f>L36</f>
        <v>41394</v>
      </c>
      <c r="C62" s="688">
        <f>L39</f>
        <v>1.7068525638722196E-4</v>
      </c>
    </row>
    <row r="63" spans="1:47" x14ac:dyDescent="0.2">
      <c r="B63" s="687">
        <f>M36</f>
        <v>41425</v>
      </c>
      <c r="C63" s="688">
        <f>M39</f>
        <v>1.7920665215092783E-4</v>
      </c>
    </row>
    <row r="64" spans="1:47" x14ac:dyDescent="0.2">
      <c r="B64" s="687">
        <f>N36</f>
        <v>41455</v>
      </c>
      <c r="C64" s="688">
        <f>N39</f>
        <v>2.8460635383684943E-4</v>
      </c>
    </row>
    <row r="65" spans="2:3" x14ac:dyDescent="0.2">
      <c r="B65" s="687">
        <f>C31</f>
        <v>41486</v>
      </c>
      <c r="C65" s="688">
        <f>C34</f>
        <v>2.402156602816751E-4</v>
      </c>
    </row>
    <row r="66" spans="2:3" x14ac:dyDescent="0.2">
      <c r="B66" s="687">
        <f>D31</f>
        <v>41517</v>
      </c>
      <c r="C66" s="688">
        <f>D34</f>
        <v>1.6437168921796432E-4</v>
      </c>
    </row>
    <row r="67" spans="2:3" x14ac:dyDescent="0.2">
      <c r="B67" s="687">
        <f>E31</f>
        <v>41547</v>
      </c>
      <c r="C67" s="688">
        <f>E34</f>
        <v>6.1418403844069511E-4</v>
      </c>
    </row>
    <row r="68" spans="2:3" x14ac:dyDescent="0.2">
      <c r="B68" s="687">
        <f>F31</f>
        <v>41578</v>
      </c>
      <c r="C68" s="688">
        <f>F34</f>
        <v>7.7721846164969133E-4</v>
      </c>
    </row>
    <row r="69" spans="2:3" x14ac:dyDescent="0.2">
      <c r="B69" s="687">
        <f>G31</f>
        <v>41608</v>
      </c>
      <c r="C69" s="688">
        <f>G34</f>
        <v>1.1805410510447789E-4</v>
      </c>
    </row>
    <row r="70" spans="2:3" x14ac:dyDescent="0.2">
      <c r="B70" s="687">
        <f>H31</f>
        <v>41609</v>
      </c>
      <c r="C70" s="688">
        <f>H34</f>
        <v>3.8253456473031315E-4</v>
      </c>
    </row>
    <row r="71" spans="2:3" x14ac:dyDescent="0.2">
      <c r="B71" s="687">
        <f>I31</f>
        <v>41670</v>
      </c>
      <c r="C71" s="688">
        <f>I34</f>
        <v>2.1903494824285298E-4</v>
      </c>
    </row>
    <row r="72" spans="2:3" hidden="1" outlineLevel="1" x14ac:dyDescent="0.2">
      <c r="B72" s="687">
        <f>J31</f>
        <v>41698</v>
      </c>
      <c r="C72" s="688">
        <f>J34</f>
        <v>1.9171079057878402E-4</v>
      </c>
    </row>
    <row r="73" spans="2:3" hidden="1" outlineLevel="1" x14ac:dyDescent="0.2">
      <c r="B73" s="687">
        <f>K31</f>
        <v>41729</v>
      </c>
      <c r="C73" s="688">
        <f>K34</f>
        <v>2.9150535185606925E-4</v>
      </c>
    </row>
    <row r="74" spans="2:3" hidden="1" outlineLevel="1" x14ac:dyDescent="0.2">
      <c r="B74" s="687">
        <f>L31</f>
        <v>41759</v>
      </c>
      <c r="C74" s="688">
        <f>L34</f>
        <v>2.8971074193110319E-4</v>
      </c>
    </row>
    <row r="75" spans="2:3" hidden="1" outlineLevel="1" x14ac:dyDescent="0.2">
      <c r="B75" s="687">
        <f>M31</f>
        <v>41790</v>
      </c>
      <c r="C75" s="688">
        <f>M34</f>
        <v>2.2461209491208683E-4</v>
      </c>
    </row>
    <row r="76" spans="2:3" hidden="1" outlineLevel="1" x14ac:dyDescent="0.2">
      <c r="B76" s="687">
        <f>N31</f>
        <v>41820</v>
      </c>
      <c r="C76" s="688">
        <f>N34</f>
        <v>2.6431135878064358E-4</v>
      </c>
    </row>
    <row r="77" spans="2:3" collapsed="1" x14ac:dyDescent="0.2">
      <c r="B77" s="687">
        <v>41851</v>
      </c>
    </row>
    <row r="78" spans="2:3" x14ac:dyDescent="0.2">
      <c r="B78" s="687">
        <v>41882</v>
      </c>
    </row>
    <row r="79" spans="2:3" x14ac:dyDescent="0.2">
      <c r="B79" s="687">
        <v>41912</v>
      </c>
    </row>
    <row r="80" spans="2:3" x14ac:dyDescent="0.2">
      <c r="B80" s="687">
        <v>41943</v>
      </c>
    </row>
    <row r="81" spans="2:2" x14ac:dyDescent="0.2">
      <c r="B81" s="687">
        <v>41973</v>
      </c>
    </row>
    <row r="82" spans="2:2" x14ac:dyDescent="0.2">
      <c r="B82" s="687">
        <v>41974</v>
      </c>
    </row>
    <row r="83" spans="2:2" x14ac:dyDescent="0.2">
      <c r="B83" s="687">
        <v>42035</v>
      </c>
    </row>
    <row r="84" spans="2:2" x14ac:dyDescent="0.2">
      <c r="B84" s="687">
        <v>42063</v>
      </c>
    </row>
    <row r="85" spans="2:2" x14ac:dyDescent="0.2">
      <c r="B85" s="687">
        <v>42094</v>
      </c>
    </row>
    <row r="86" spans="2:2" x14ac:dyDescent="0.2">
      <c r="B86" s="687">
        <v>42124</v>
      </c>
    </row>
    <row r="87" spans="2:2" x14ac:dyDescent="0.2">
      <c r="B87" s="687">
        <v>42155</v>
      </c>
    </row>
    <row r="88" spans="2:2" x14ac:dyDescent="0.2">
      <c r="B88" s="687">
        <v>42185</v>
      </c>
    </row>
  </sheetData>
  <sheetProtection sheet="1" objects="1" scenarios="1"/>
  <conditionalFormatting sqref="Q31:R1048576">
    <cfRule type="cellIs" dxfId="16" priority="7" stopIfTrue="1" operator="lessThan">
      <formula>0</formula>
    </cfRule>
  </conditionalFormatting>
  <conditionalFormatting sqref="Q26:R30">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84" orientation="landscape"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zoomScale="89" zoomScaleNormal="89" workbookViewId="0">
      <pane xSplit="1" ySplit="3" topLeftCell="B4" activePane="bottomRight" state="frozen"/>
      <selection pane="topRight" activeCell="B1" sqref="B1"/>
      <selection pane="bottomLeft" activeCell="A4" sqref="A4"/>
      <selection pane="bottomRight" activeCell="B4" sqref="B4"/>
    </sheetView>
  </sheetViews>
  <sheetFormatPr defaultRowHeight="20.25" customHeight="1" outlineLevelRow="1" outlineLevelCol="1" x14ac:dyDescent="0.3"/>
  <cols>
    <col min="1" max="1" width="31.85546875" customWidth="1"/>
    <col min="2" max="2" width="11.140625" style="383" customWidth="1" collapsed="1"/>
    <col min="3" max="3" width="11.140625" style="383" customWidth="1"/>
    <col min="4" max="4" width="12.42578125" style="405" hidden="1" customWidth="1" outlineLevel="1"/>
    <col min="5" max="5" width="9.7109375" style="382" hidden="1" customWidth="1" outlineLevel="1"/>
    <col min="6" max="6" width="11.140625" style="383" customWidth="1" collapsed="1"/>
    <col min="7" max="7" width="11.28515625" hidden="1" customWidth="1" outlineLevel="1"/>
    <col min="8" max="8" width="9.85546875" hidden="1" customWidth="1" outlineLevel="1"/>
    <col min="9" max="9" width="11.140625" style="383" customWidth="1" collapsed="1"/>
    <col min="10" max="10" width="13" hidden="1" customWidth="1" outlineLevel="1"/>
    <col min="11" max="11" width="9.85546875" hidden="1" customWidth="1" outlineLevel="1"/>
    <col min="12" max="12" width="11.140625" style="383" customWidth="1" collapsed="1"/>
    <col min="13" max="13" width="13" hidden="1" customWidth="1" outlineLevel="1"/>
    <col min="14" max="14" width="9.85546875" hidden="1" customWidth="1" outlineLevel="1"/>
    <col min="15" max="15" width="11.140625" style="383" customWidth="1" collapsed="1"/>
    <col min="16" max="16" width="13" hidden="1" customWidth="1" outlineLevel="1"/>
    <col min="17" max="17" width="9.85546875" hidden="1" customWidth="1" outlineLevel="1"/>
    <col min="18" max="18" width="3.85546875" style="585" hidden="1" customWidth="1" outlineLevel="1"/>
    <col min="19" max="19" width="11.140625" style="383" customWidth="1" collapsed="1"/>
    <col min="20" max="20" width="12.42578125" hidden="1" customWidth="1" outlineLevel="1"/>
    <col min="21" max="21" width="9.85546875" hidden="1" customWidth="1" outlineLevel="1"/>
    <col min="22" max="22" width="11.140625" style="383" customWidth="1" collapsed="1"/>
    <col min="23" max="23" width="11.140625" hidden="1" customWidth="1" outlineLevel="1"/>
    <col min="24" max="24" width="9.85546875" hidden="1" customWidth="1" outlineLevel="1"/>
    <col min="25" max="25" width="4.42578125" style="585" hidden="1" customWidth="1" outlineLevel="1"/>
    <col min="26" max="26" width="11.140625" style="383" customWidth="1" collapsed="1"/>
    <col min="27" max="27" width="10.85546875" hidden="1" customWidth="1" outlineLevel="1"/>
    <col min="28" max="28" width="9.85546875" hidden="1" customWidth="1" outlineLevel="1"/>
    <col min="29" max="29" width="4.7109375" style="585" hidden="1" customWidth="1" outlineLevel="1"/>
    <col min="30" max="30" width="11.140625" style="383" customWidth="1" collapsed="1"/>
    <col min="31" max="31" width="10.85546875" customWidth="1"/>
    <col min="32" max="32" width="9.85546875" customWidth="1"/>
    <col min="33" max="33" width="6.42578125" style="585" customWidth="1"/>
    <col min="34" max="34" width="10.85546875" style="383" hidden="1" customWidth="1" outlineLevel="1" collapsed="1"/>
    <col min="35" max="35" width="10.85546875" hidden="1" customWidth="1" outlineLevel="1"/>
    <col min="36" max="36" width="9.85546875" hidden="1" customWidth="1" outlineLevel="1"/>
    <col min="37" max="37" width="6.42578125" style="585" hidden="1" customWidth="1" outlineLevel="1"/>
    <col min="38" max="38" width="9.140625" collapsed="1"/>
  </cols>
  <sheetData>
    <row r="1" spans="1:37" ht="12.75" customHeight="1" thickBot="1" x14ac:dyDescent="0.35">
      <c r="B1" s="381"/>
      <c r="C1" s="381"/>
      <c r="F1" s="381"/>
      <c r="I1" s="381"/>
      <c r="L1" s="381"/>
      <c r="O1" s="381"/>
      <c r="S1" s="381"/>
      <c r="V1" s="381"/>
      <c r="Z1" s="381"/>
      <c r="AD1" s="381"/>
      <c r="AH1" s="381"/>
    </row>
    <row r="2" spans="1:37" ht="20.25" customHeight="1" x14ac:dyDescent="0.3">
      <c r="A2" s="650"/>
      <c r="B2" s="651"/>
      <c r="C2" s="651"/>
      <c r="D2" s="652"/>
      <c r="E2" s="653"/>
      <c r="F2" s="654"/>
      <c r="G2" s="1226" t="s">
        <v>159</v>
      </c>
      <c r="H2" s="1224"/>
      <c r="I2" s="651"/>
      <c r="J2" s="1226" t="s">
        <v>172</v>
      </c>
      <c r="K2" s="1225"/>
      <c r="L2" s="654"/>
      <c r="M2" s="1227" t="s">
        <v>197</v>
      </c>
      <c r="N2" s="1224"/>
      <c r="O2" s="651"/>
      <c r="P2" s="1224" t="s">
        <v>238</v>
      </c>
      <c r="Q2" s="1225"/>
      <c r="S2" s="651"/>
      <c r="T2" s="1224" t="s">
        <v>252</v>
      </c>
      <c r="U2" s="1225"/>
      <c r="V2" s="651"/>
      <c r="W2" s="1226" t="s">
        <v>284</v>
      </c>
      <c r="X2" s="1225"/>
      <c r="Z2" s="651"/>
      <c r="AA2" s="1224" t="s">
        <v>286</v>
      </c>
      <c r="AB2" s="1225"/>
      <c r="AD2" s="651"/>
      <c r="AE2" s="1224" t="s">
        <v>292</v>
      </c>
      <c r="AF2" s="1225"/>
      <c r="AH2" s="651"/>
      <c r="AI2" s="1224" t="s">
        <v>316</v>
      </c>
      <c r="AJ2" s="1225"/>
    </row>
    <row r="3" spans="1:37" ht="20.25" customHeight="1" thickBot="1" x14ac:dyDescent="0.35">
      <c r="A3" s="655" t="s">
        <v>160</v>
      </c>
      <c r="B3" s="656" t="s">
        <v>129</v>
      </c>
      <c r="C3" s="656" t="s">
        <v>128</v>
      </c>
      <c r="D3" s="657" t="s">
        <v>131</v>
      </c>
      <c r="E3" s="658" t="s">
        <v>132</v>
      </c>
      <c r="F3" s="659" t="s">
        <v>158</v>
      </c>
      <c r="G3" s="660" t="s">
        <v>131</v>
      </c>
      <c r="H3" s="658" t="s">
        <v>132</v>
      </c>
      <c r="I3" s="656" t="s">
        <v>171</v>
      </c>
      <c r="J3" s="660" t="s">
        <v>131</v>
      </c>
      <c r="K3" s="661" t="s">
        <v>132</v>
      </c>
      <c r="L3" s="659" t="s">
        <v>196</v>
      </c>
      <c r="M3" s="743" t="s">
        <v>131</v>
      </c>
      <c r="N3" s="895" t="s">
        <v>132</v>
      </c>
      <c r="O3" s="656" t="s">
        <v>237</v>
      </c>
      <c r="P3" s="659" t="s">
        <v>131</v>
      </c>
      <c r="Q3" s="740" t="s">
        <v>132</v>
      </c>
      <c r="S3" s="656" t="s">
        <v>251</v>
      </c>
      <c r="T3" s="659" t="s">
        <v>131</v>
      </c>
      <c r="U3" s="740" t="s">
        <v>132</v>
      </c>
      <c r="V3" s="656" t="s">
        <v>271</v>
      </c>
      <c r="W3" s="659" t="s">
        <v>131</v>
      </c>
      <c r="X3" s="740" t="s">
        <v>132</v>
      </c>
      <c r="Z3" s="656" t="s">
        <v>285</v>
      </c>
      <c r="AA3" s="659" t="s">
        <v>131</v>
      </c>
      <c r="AB3" s="740" t="s">
        <v>132</v>
      </c>
      <c r="AD3" s="656" t="s">
        <v>291</v>
      </c>
      <c r="AE3" s="659" t="s">
        <v>131</v>
      </c>
      <c r="AF3" s="740" t="s">
        <v>132</v>
      </c>
      <c r="AH3" s="656" t="s">
        <v>315</v>
      </c>
      <c r="AI3" s="659" t="s">
        <v>131</v>
      </c>
      <c r="AJ3" s="740" t="s">
        <v>132</v>
      </c>
    </row>
    <row r="4" spans="1:37" ht="23.1" customHeight="1" x14ac:dyDescent="0.3">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4">
        <v>183</v>
      </c>
      <c r="N4" s="896">
        <v>0.73790322580645162</v>
      </c>
      <c r="O4" s="444">
        <v>609</v>
      </c>
      <c r="P4" s="898">
        <f t="shared" ref="P4:P69" si="4">O4-L4</f>
        <v>178</v>
      </c>
      <c r="Q4" s="741">
        <f t="shared" ref="Q4:Q69" si="5">P4/L4</f>
        <v>0.41299303944315546</v>
      </c>
      <c r="R4" s="585" t="str">
        <f>IF(P4&gt;0,"-","+")</f>
        <v>-</v>
      </c>
      <c r="S4" s="444">
        <f>'Summary Data'!CL5</f>
        <v>541</v>
      </c>
      <c r="T4" s="898">
        <f t="shared" ref="T4:T35" si="6">S4-O4</f>
        <v>-68</v>
      </c>
      <c r="U4" s="741">
        <f t="shared" ref="U4:U35" si="7">T4/O4</f>
        <v>-0.1116584564860427</v>
      </c>
      <c r="V4" s="444">
        <f>'Summary Data'!CZ5</f>
        <v>521</v>
      </c>
      <c r="W4" s="898">
        <f t="shared" ref="W4:W35" si="8">V4-S4</f>
        <v>-20</v>
      </c>
      <c r="X4" s="741">
        <f t="shared" ref="X4:X35" si="9">W4/S4</f>
        <v>-3.6968576709796676E-2</v>
      </c>
      <c r="Y4" s="585" t="str">
        <f>IF(W4&gt;0,"-","+")</f>
        <v>+</v>
      </c>
      <c r="Z4" s="444">
        <f>'Summary Data'!DN5</f>
        <v>471</v>
      </c>
      <c r="AA4" s="898">
        <f t="shared" ref="AA4:AA35" si="10">Z4-V4</f>
        <v>-50</v>
      </c>
      <c r="AB4" s="741">
        <f t="shared" ref="AB4:AB35" si="11">AA4/V4</f>
        <v>-9.5969289827255277E-2</v>
      </c>
      <c r="AC4" s="585" t="str">
        <f>IF(AA4&gt;0,"-","+")</f>
        <v>+</v>
      </c>
      <c r="AD4" s="444">
        <f>'Summary Data'!EB5</f>
        <v>566</v>
      </c>
      <c r="AE4" s="898">
        <f t="shared" ref="AE4:AE68" si="12">AD4-Z4</f>
        <v>95</v>
      </c>
      <c r="AF4" s="741">
        <f t="shared" ref="AF4:AF68" si="13">AE4/Z4</f>
        <v>0.20169851380042464</v>
      </c>
      <c r="AG4" s="585" t="str">
        <f>IF(AE4&gt;0,"-","+")</f>
        <v>-</v>
      </c>
      <c r="AH4" s="444">
        <f>'Summary Data'!EP5</f>
        <v>144</v>
      </c>
      <c r="AI4" s="898">
        <f t="shared" ref="AI4:AI68" si="14">AH4-AD4</f>
        <v>-422</v>
      </c>
      <c r="AJ4" s="741">
        <f t="shared" ref="AJ4:AJ68" si="15">AI4/AD4</f>
        <v>-0.74558303886925792</v>
      </c>
      <c r="AK4" s="585" t="str">
        <f>IF(AI4&gt;0,"-","+")</f>
        <v>+</v>
      </c>
    </row>
    <row r="5" spans="1:37" ht="23.1" customHeight="1" x14ac:dyDescent="0.3">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5">
        <v>8009</v>
      </c>
      <c r="N5" s="896">
        <v>0.23317223710259694</v>
      </c>
      <c r="O5" s="444">
        <v>41441</v>
      </c>
      <c r="P5" s="899">
        <f t="shared" si="4"/>
        <v>-916</v>
      </c>
      <c r="Q5" s="741">
        <f t="shared" si="5"/>
        <v>-2.1625705314351817E-2</v>
      </c>
      <c r="R5" s="585" t="str">
        <f>IF(P5&gt;0,"+","-")</f>
        <v>-</v>
      </c>
      <c r="S5" s="444">
        <f>'Summary Data'!CL6</f>
        <v>30052</v>
      </c>
      <c r="T5" s="899">
        <f t="shared" si="6"/>
        <v>-11389</v>
      </c>
      <c r="U5" s="741">
        <f t="shared" si="7"/>
        <v>-0.27482444921695903</v>
      </c>
      <c r="V5" s="444">
        <f>'Summary Data'!CZ6</f>
        <v>27679</v>
      </c>
      <c r="W5" s="899">
        <f t="shared" si="8"/>
        <v>-2373</v>
      </c>
      <c r="X5" s="741">
        <f t="shared" si="9"/>
        <v>-7.8963130573672297E-2</v>
      </c>
      <c r="Y5" s="586"/>
      <c r="Z5" s="444">
        <f>'Summary Data'!DN6</f>
        <v>21507</v>
      </c>
      <c r="AA5" s="899">
        <f t="shared" si="10"/>
        <v>-6172</v>
      </c>
      <c r="AB5" s="741">
        <f t="shared" si="11"/>
        <v>-0.22298493442682177</v>
      </c>
      <c r="AC5" s="585" t="str">
        <f>IF(AA5&gt;0,"+","-")</f>
        <v>-</v>
      </c>
      <c r="AD5" s="444">
        <f>'Summary Data'!EB6</f>
        <v>22283</v>
      </c>
      <c r="AE5" s="899">
        <f t="shared" si="12"/>
        <v>776</v>
      </c>
      <c r="AF5" s="741">
        <f t="shared" si="13"/>
        <v>3.6081275863672289E-2</v>
      </c>
      <c r="AG5" s="585" t="str">
        <f>IF(AE5&gt;0,"+","-")</f>
        <v>+</v>
      </c>
      <c r="AH5" s="444">
        <f>'Summary Data'!EP6</f>
        <v>8707</v>
      </c>
      <c r="AI5" s="899">
        <f t="shared" si="14"/>
        <v>-13576</v>
      </c>
      <c r="AJ5" s="741">
        <f t="shared" si="15"/>
        <v>-0.60925369115469197</v>
      </c>
      <c r="AK5" s="585" t="str">
        <f>IF(AI5&gt;0,"+","-")</f>
        <v>-</v>
      </c>
    </row>
    <row r="6" spans="1:37" ht="23.1" customHeight="1" x14ac:dyDescent="0.3">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5">
        <v>5307</v>
      </c>
      <c r="N6" s="896">
        <v>3.7060055865921786</v>
      </c>
      <c r="O6" s="444">
        <v>5834</v>
      </c>
      <c r="P6" s="899">
        <f t="shared" si="4"/>
        <v>-905</v>
      </c>
      <c r="Q6" s="741">
        <f t="shared" si="5"/>
        <v>-0.13429292179848643</v>
      </c>
      <c r="R6" s="585" t="str">
        <f>IF(P6&gt;0,"-","+")</f>
        <v>+</v>
      </c>
      <c r="S6" s="444">
        <f>'Summary Data'!CL7</f>
        <v>1937</v>
      </c>
      <c r="T6" s="899">
        <f t="shared" si="6"/>
        <v>-3897</v>
      </c>
      <c r="U6" s="741">
        <f t="shared" si="7"/>
        <v>-0.66798080219403499</v>
      </c>
      <c r="V6" s="444">
        <f>'Summary Data'!CZ7</f>
        <v>984</v>
      </c>
      <c r="W6" s="899">
        <f t="shared" si="8"/>
        <v>-953</v>
      </c>
      <c r="X6" s="741">
        <f t="shared" si="9"/>
        <v>-0.49199793495095506</v>
      </c>
      <c r="Y6" s="585" t="str">
        <f>IF(W6&gt;0,"-","+")</f>
        <v>+</v>
      </c>
      <c r="Z6" s="444">
        <f>'Summary Data'!DN7</f>
        <v>493</v>
      </c>
      <c r="AA6" s="899">
        <f t="shared" si="10"/>
        <v>-491</v>
      </c>
      <c r="AB6" s="741">
        <f t="shared" si="11"/>
        <v>-0.49898373983739835</v>
      </c>
      <c r="AC6" s="585" t="str">
        <f>IF(AA6&gt;0,"-","+")</f>
        <v>+</v>
      </c>
      <c r="AD6" s="444">
        <f>'Summary Data'!EB7</f>
        <v>1467</v>
      </c>
      <c r="AE6" s="899">
        <f t="shared" si="12"/>
        <v>974</v>
      </c>
      <c r="AF6" s="741">
        <f t="shared" si="13"/>
        <v>1.975659229208925</v>
      </c>
      <c r="AG6" s="585" t="str">
        <f>IF(AE6&gt;0,"-","+")</f>
        <v>-</v>
      </c>
      <c r="AH6" s="444">
        <f>'Summary Data'!EP7</f>
        <v>327</v>
      </c>
      <c r="AI6" s="899">
        <f t="shared" si="14"/>
        <v>-1140</v>
      </c>
      <c r="AJ6" s="741">
        <f t="shared" si="15"/>
        <v>-0.77709611451942739</v>
      </c>
      <c r="AK6" s="585" t="str">
        <f>IF(AI6&gt;0,"-","+")</f>
        <v>+</v>
      </c>
    </row>
    <row r="7" spans="1:37" ht="21.75" hidden="1" customHeight="1" outlineLevel="1" x14ac:dyDescent="0.3">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5">
        <v>0</v>
      </c>
      <c r="N7" s="896">
        <v>0</v>
      </c>
      <c r="O7" s="439">
        <v>94733314</v>
      </c>
      <c r="P7" s="899">
        <f t="shared" si="4"/>
        <v>0</v>
      </c>
      <c r="Q7" s="741">
        <f t="shared" si="5"/>
        <v>0</v>
      </c>
      <c r="R7" s="585" t="str">
        <f>IF(P7&gt;0,"-","+")</f>
        <v>+</v>
      </c>
      <c r="S7" s="439">
        <f>'Summary Data'!CL8</f>
        <v>94733314</v>
      </c>
      <c r="T7" s="899">
        <f t="shared" si="6"/>
        <v>0</v>
      </c>
      <c r="U7" s="741">
        <f t="shared" si="7"/>
        <v>0</v>
      </c>
      <c r="V7" s="439">
        <f>'Summary Data'!CZ8</f>
        <v>94733314</v>
      </c>
      <c r="W7" s="899">
        <f t="shared" si="8"/>
        <v>0</v>
      </c>
      <c r="X7" s="741">
        <f t="shared" si="9"/>
        <v>0</v>
      </c>
      <c r="Y7" s="585" t="str">
        <f>IF(W7&gt;0,"-","+")</f>
        <v>+</v>
      </c>
      <c r="Z7" s="439">
        <f>'Summary Data'!DN8</f>
        <v>94733314</v>
      </c>
      <c r="AA7" s="899">
        <f t="shared" si="10"/>
        <v>0</v>
      </c>
      <c r="AB7" s="741">
        <f t="shared" si="11"/>
        <v>0</v>
      </c>
      <c r="AC7" s="585" t="str">
        <f>IF(AA7&gt;0,"-","+")</f>
        <v>+</v>
      </c>
      <c r="AD7" s="439">
        <f>'Summary Data'!EB8</f>
        <v>94733314</v>
      </c>
      <c r="AE7" s="899">
        <f t="shared" si="12"/>
        <v>0</v>
      </c>
      <c r="AF7" s="741">
        <f t="shared" si="13"/>
        <v>0</v>
      </c>
      <c r="AG7" s="585" t="str">
        <f>IF(AE7&gt;0,"-","+")</f>
        <v>+</v>
      </c>
      <c r="AH7" s="439">
        <f>'Summary Data'!EP8</f>
        <v>94733314</v>
      </c>
      <c r="AI7" s="899">
        <f t="shared" si="14"/>
        <v>0</v>
      </c>
      <c r="AJ7" s="741">
        <f t="shared" si="15"/>
        <v>0</v>
      </c>
      <c r="AK7" s="585" t="str">
        <f>IF(AI7&gt;0,"-","+")</f>
        <v>+</v>
      </c>
    </row>
    <row r="8" spans="1:37" ht="21.75" hidden="1" customHeight="1" outlineLevel="1" x14ac:dyDescent="0.3">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5">
        <v>0</v>
      </c>
      <c r="N8" s="896" t="e">
        <v>#DIV/0!</v>
      </c>
      <c r="O8" s="440">
        <v>0</v>
      </c>
      <c r="P8" s="899">
        <f t="shared" si="4"/>
        <v>0</v>
      </c>
      <c r="Q8" s="741" t="e">
        <f t="shared" si="5"/>
        <v>#DIV/0!</v>
      </c>
      <c r="R8" s="585" t="str">
        <f>IF(P8&gt;0,"-","+")</f>
        <v>+</v>
      </c>
      <c r="S8" s="440">
        <f>'Summary Data'!CL9</f>
        <v>0</v>
      </c>
      <c r="T8" s="899">
        <f t="shared" si="6"/>
        <v>0</v>
      </c>
      <c r="U8" s="741" t="e">
        <f t="shared" si="7"/>
        <v>#DIV/0!</v>
      </c>
      <c r="V8" s="440">
        <f>'Summary Data'!CZ9</f>
        <v>0</v>
      </c>
      <c r="W8" s="899">
        <f t="shared" si="8"/>
        <v>0</v>
      </c>
      <c r="X8" s="741" t="e">
        <f t="shared" si="9"/>
        <v>#DIV/0!</v>
      </c>
      <c r="Y8" s="585" t="str">
        <f>IF(W8&gt;0,"-","+")</f>
        <v>+</v>
      </c>
      <c r="Z8" s="440">
        <f>'Summary Data'!DN9</f>
        <v>0</v>
      </c>
      <c r="AA8" s="899">
        <f t="shared" si="10"/>
        <v>0</v>
      </c>
      <c r="AB8" s="741" t="e">
        <f t="shared" si="11"/>
        <v>#DIV/0!</v>
      </c>
      <c r="AC8" s="585" t="str">
        <f>IF(AA8&gt;0,"-","+")</f>
        <v>+</v>
      </c>
      <c r="AD8" s="440">
        <f>'Summary Data'!EB9</f>
        <v>0</v>
      </c>
      <c r="AE8" s="899">
        <f t="shared" si="12"/>
        <v>0</v>
      </c>
      <c r="AF8" s="741" t="e">
        <f t="shared" si="13"/>
        <v>#DIV/0!</v>
      </c>
      <c r="AG8" s="585" t="str">
        <f>IF(AE8&gt;0,"-","+")</f>
        <v>+</v>
      </c>
      <c r="AH8" s="440">
        <f>'Summary Data'!EP9</f>
        <v>0</v>
      </c>
      <c r="AI8" s="899">
        <f t="shared" si="14"/>
        <v>0</v>
      </c>
      <c r="AJ8" s="741" t="e">
        <f t="shared" si="15"/>
        <v>#DIV/0!</v>
      </c>
      <c r="AK8" s="585" t="str">
        <f>IF(AI8&gt;0,"-","+")</f>
        <v>+</v>
      </c>
    </row>
    <row r="9" spans="1:37" ht="21.75" hidden="1" customHeight="1" outlineLevel="1" x14ac:dyDescent="0.3">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5" t="e">
        <v>#VALUE!</v>
      </c>
      <c r="N9" s="896" t="e">
        <v>#VALUE!</v>
      </c>
      <c r="O9" s="441" t="s">
        <v>211</v>
      </c>
      <c r="P9" s="899" t="e">
        <f t="shared" si="4"/>
        <v>#VALUE!</v>
      </c>
      <c r="Q9" s="741" t="e">
        <f t="shared" si="5"/>
        <v>#VALUE!</v>
      </c>
      <c r="R9" s="585" t="e">
        <f>IF(P9&gt;0,"-","+")</f>
        <v>#VALUE!</v>
      </c>
      <c r="S9" s="441" t="str">
        <f>'Summary Data'!CL10</f>
        <v>1516 YTD Total</v>
      </c>
      <c r="T9" s="899" t="e">
        <f t="shared" si="6"/>
        <v>#VALUE!</v>
      </c>
      <c r="U9" s="741" t="e">
        <f t="shared" si="7"/>
        <v>#VALUE!</v>
      </c>
      <c r="V9" s="441" t="str">
        <f>'Summary Data'!CZ10</f>
        <v>1617 YTD Total</v>
      </c>
      <c r="W9" s="899" t="e">
        <f t="shared" si="8"/>
        <v>#VALUE!</v>
      </c>
      <c r="X9" s="741" t="e">
        <f t="shared" si="9"/>
        <v>#VALUE!</v>
      </c>
      <c r="Y9" s="585" t="e">
        <f>IF(W9&gt;0,"-","+")</f>
        <v>#VALUE!</v>
      </c>
      <c r="Z9" s="441" t="str">
        <f>'Summary Data'!DN10</f>
        <v>1718 YTD Total</v>
      </c>
      <c r="AA9" s="899" t="e">
        <f t="shared" si="10"/>
        <v>#VALUE!</v>
      </c>
      <c r="AB9" s="741" t="e">
        <f t="shared" si="11"/>
        <v>#VALUE!</v>
      </c>
      <c r="AC9" s="585" t="e">
        <f>IF(AA9&gt;0,"-","+")</f>
        <v>#VALUE!</v>
      </c>
      <c r="AD9" s="441" t="str">
        <f>'Summary Data'!EB10</f>
        <v>1819 YTD Total</v>
      </c>
      <c r="AE9" s="899" t="e">
        <f t="shared" si="12"/>
        <v>#VALUE!</v>
      </c>
      <c r="AF9" s="741" t="e">
        <f t="shared" si="13"/>
        <v>#VALUE!</v>
      </c>
      <c r="AG9" s="585" t="e">
        <f>IF(AE9&gt;0,"-","+")</f>
        <v>#VALUE!</v>
      </c>
      <c r="AH9" s="441" t="str">
        <f>'Summary Data'!EP10</f>
        <v>1920 YTD Total</v>
      </c>
      <c r="AI9" s="899" t="e">
        <f t="shared" si="14"/>
        <v>#VALUE!</v>
      </c>
      <c r="AJ9" s="741" t="e">
        <f t="shared" si="15"/>
        <v>#VALUE!</v>
      </c>
      <c r="AK9" s="585" t="e">
        <f>IF(AI9&gt;0,"-","+")</f>
        <v>#VALUE!</v>
      </c>
    </row>
    <row r="10" spans="1:37" ht="23.1" customHeight="1" collapsed="1" x14ac:dyDescent="0.3">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5">
        <v>6541</v>
      </c>
      <c r="N10" s="896">
        <v>4.7346229709922007E-3</v>
      </c>
      <c r="O10" s="442">
        <v>1433529</v>
      </c>
      <c r="P10" s="899">
        <f t="shared" si="4"/>
        <v>45463</v>
      </c>
      <c r="Q10" s="741">
        <f t="shared" si="5"/>
        <v>3.2752765358419554E-2</v>
      </c>
      <c r="R10" s="586"/>
      <c r="S10" s="442">
        <f>'Summary Data'!CL11</f>
        <v>1494596</v>
      </c>
      <c r="T10" s="899">
        <f t="shared" si="6"/>
        <v>61067</v>
      </c>
      <c r="U10" s="741">
        <f t="shared" si="7"/>
        <v>4.2599068452748426E-2</v>
      </c>
      <c r="V10" s="442">
        <f>'Summary Data'!CZ11</f>
        <v>1496955</v>
      </c>
      <c r="W10" s="899">
        <f t="shared" si="8"/>
        <v>2359</v>
      </c>
      <c r="X10" s="741">
        <f t="shared" si="9"/>
        <v>1.5783529462142277E-3</v>
      </c>
      <c r="Y10" s="586"/>
      <c r="Z10" s="442">
        <f>'Summary Data'!DN11</f>
        <v>1525672</v>
      </c>
      <c r="AA10" s="899">
        <f t="shared" si="10"/>
        <v>28717</v>
      </c>
      <c r="AB10" s="741">
        <f t="shared" si="11"/>
        <v>1.9183609393735951E-2</v>
      </c>
      <c r="AC10" s="586"/>
      <c r="AD10" s="442">
        <f>'Summary Data'!EB11</f>
        <v>1510607</v>
      </c>
      <c r="AE10" s="899">
        <f t="shared" si="12"/>
        <v>-15065</v>
      </c>
      <c r="AF10" s="741">
        <f t="shared" si="13"/>
        <v>-9.8743373411847371E-3</v>
      </c>
      <c r="AG10" s="586"/>
      <c r="AH10" s="442">
        <f>'Summary Data'!EP11</f>
        <v>641372</v>
      </c>
      <c r="AI10" s="899">
        <f t="shared" si="14"/>
        <v>-869235</v>
      </c>
      <c r="AJ10" s="741">
        <f t="shared" si="15"/>
        <v>-0.57542100625774939</v>
      </c>
      <c r="AK10" s="586"/>
    </row>
    <row r="11" spans="1:37" ht="21.75" hidden="1" customHeight="1" outlineLevel="1" x14ac:dyDescent="0.3">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5">
        <v>0</v>
      </c>
      <c r="N11" s="896" t="e">
        <v>#DIV/0!</v>
      </c>
      <c r="O11" s="443">
        <v>0</v>
      </c>
      <c r="P11" s="899">
        <f t="shared" si="4"/>
        <v>0</v>
      </c>
      <c r="Q11" s="741" t="e">
        <f t="shared" si="5"/>
        <v>#DIV/0!</v>
      </c>
      <c r="R11" s="586" t="str">
        <f>IF(P11&gt;0,"-","+")</f>
        <v>+</v>
      </c>
      <c r="S11" s="443">
        <f>'Summary Data'!CL12</f>
        <v>0</v>
      </c>
      <c r="T11" s="899">
        <f t="shared" si="6"/>
        <v>0</v>
      </c>
      <c r="U11" s="741" t="e">
        <f t="shared" si="7"/>
        <v>#DIV/0!</v>
      </c>
      <c r="V11" s="443">
        <f>'Summary Data'!CZ12</f>
        <v>0</v>
      </c>
      <c r="W11" s="899">
        <f t="shared" si="8"/>
        <v>0</v>
      </c>
      <c r="X11" s="741" t="e">
        <f t="shared" si="9"/>
        <v>#DIV/0!</v>
      </c>
      <c r="Y11" s="586" t="str">
        <f>IF(W11&gt;0,"-","+")</f>
        <v>+</v>
      </c>
      <c r="Z11" s="443">
        <f>'Summary Data'!DN12</f>
        <v>0</v>
      </c>
      <c r="AA11" s="899">
        <f t="shared" si="10"/>
        <v>0</v>
      </c>
      <c r="AB11" s="741" t="e">
        <f t="shared" si="11"/>
        <v>#DIV/0!</v>
      </c>
      <c r="AC11" s="586" t="str">
        <f>IF(AA11&gt;0,"-","+")</f>
        <v>+</v>
      </c>
      <c r="AD11" s="443">
        <f>'Summary Data'!EB12</f>
        <v>0</v>
      </c>
      <c r="AE11" s="899">
        <f t="shared" si="12"/>
        <v>0</v>
      </c>
      <c r="AF11" s="741" t="e">
        <f t="shared" si="13"/>
        <v>#DIV/0!</v>
      </c>
      <c r="AG11" s="586" t="str">
        <f>IF(AE11&gt;0,"-","+")</f>
        <v>+</v>
      </c>
      <c r="AH11" s="443">
        <f>'Summary Data'!EP12</f>
        <v>0</v>
      </c>
      <c r="AI11" s="899">
        <f t="shared" si="14"/>
        <v>0</v>
      </c>
      <c r="AJ11" s="741" t="e">
        <f t="shared" si="15"/>
        <v>#DIV/0!</v>
      </c>
      <c r="AK11" s="586" t="str">
        <f>IF(AI11&gt;0,"-","+")</f>
        <v>+</v>
      </c>
    </row>
    <row r="12" spans="1:37" ht="23.1" customHeight="1" collapsed="1" x14ac:dyDescent="0.3">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5">
        <v>16314</v>
      </c>
      <c r="N12" s="896">
        <v>0.32854035766070566</v>
      </c>
      <c r="O12" s="444">
        <v>56364</v>
      </c>
      <c r="P12" s="899">
        <f t="shared" si="4"/>
        <v>-9606</v>
      </c>
      <c r="Q12" s="741">
        <f t="shared" si="5"/>
        <v>-0.14561164165529786</v>
      </c>
      <c r="R12" s="586"/>
      <c r="S12" s="444">
        <f>'Summary Data'!CL13</f>
        <v>41865</v>
      </c>
      <c r="T12" s="899">
        <f t="shared" si="6"/>
        <v>-14499</v>
      </c>
      <c r="U12" s="741">
        <f t="shared" si="7"/>
        <v>-0.25723866297636788</v>
      </c>
      <c r="V12" s="444">
        <f>'Summary Data'!CZ13</f>
        <v>36685</v>
      </c>
      <c r="W12" s="899">
        <f t="shared" si="8"/>
        <v>-5180</v>
      </c>
      <c r="X12" s="741">
        <f t="shared" si="9"/>
        <v>-0.12373104024841754</v>
      </c>
      <c r="Y12" s="586"/>
      <c r="Z12" s="444">
        <f>'Summary Data'!DN13</f>
        <v>28572</v>
      </c>
      <c r="AA12" s="899">
        <f t="shared" si="10"/>
        <v>-8113</v>
      </c>
      <c r="AB12" s="741">
        <f t="shared" si="11"/>
        <v>-0.2211530598337195</v>
      </c>
      <c r="AC12" s="586"/>
      <c r="AD12" s="444">
        <f>'Summary Data'!EB13</f>
        <v>30169</v>
      </c>
      <c r="AE12" s="899">
        <f t="shared" si="12"/>
        <v>1597</v>
      </c>
      <c r="AF12" s="741">
        <f t="shared" si="13"/>
        <v>5.5893882122357554E-2</v>
      </c>
      <c r="AG12" s="586"/>
      <c r="AH12" s="444">
        <f>'Summary Data'!EP13</f>
        <v>10582</v>
      </c>
      <c r="AI12" s="899">
        <f t="shared" si="14"/>
        <v>-19587</v>
      </c>
      <c r="AJ12" s="741">
        <f t="shared" si="15"/>
        <v>-0.64924260001988798</v>
      </c>
      <c r="AK12" s="586"/>
    </row>
    <row r="13" spans="1:37" ht="21.75" hidden="1" customHeight="1" outlineLevel="1" x14ac:dyDescent="0.3">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6" t="e">
        <v>#VALUE!</v>
      </c>
      <c r="N13" s="896" t="e">
        <v>#VALUE!</v>
      </c>
      <c r="O13" s="444" t="s">
        <v>29</v>
      </c>
      <c r="P13" s="405" t="e">
        <f t="shared" si="4"/>
        <v>#VALUE!</v>
      </c>
      <c r="Q13" s="741" t="e">
        <f t="shared" si="5"/>
        <v>#VALUE!</v>
      </c>
      <c r="R13" s="585" t="e">
        <f>IF(P13&gt;0,"-","+")</f>
        <v>#VALUE!</v>
      </c>
      <c r="S13" s="444" t="str">
        <f>'Summary Data'!CL14</f>
        <v>-</v>
      </c>
      <c r="T13" s="405" t="e">
        <f t="shared" si="6"/>
        <v>#VALUE!</v>
      </c>
      <c r="U13" s="741" t="e">
        <f t="shared" si="7"/>
        <v>#VALUE!</v>
      </c>
      <c r="V13" s="444" t="str">
        <f>'Summary Data'!CZ14</f>
        <v>-</v>
      </c>
      <c r="W13" s="405" t="e">
        <f t="shared" si="8"/>
        <v>#VALUE!</v>
      </c>
      <c r="X13" s="741" t="e">
        <f t="shared" si="9"/>
        <v>#VALUE!</v>
      </c>
      <c r="Y13" s="585" t="e">
        <f>IF(W13&gt;0,"-","+")</f>
        <v>#VALUE!</v>
      </c>
      <c r="Z13" s="444" t="str">
        <f>'Summary Data'!DN14</f>
        <v>-</v>
      </c>
      <c r="AA13" s="405" t="e">
        <f t="shared" si="10"/>
        <v>#VALUE!</v>
      </c>
      <c r="AB13" s="741" t="e">
        <f t="shared" si="11"/>
        <v>#VALUE!</v>
      </c>
      <c r="AC13" s="585" t="e">
        <f>IF(AA13&gt;0,"-","+")</f>
        <v>#VALUE!</v>
      </c>
      <c r="AD13" s="444" t="str">
        <f>'Summary Data'!EB14</f>
        <v>-</v>
      </c>
      <c r="AE13" s="405" t="e">
        <f t="shared" si="12"/>
        <v>#VALUE!</v>
      </c>
      <c r="AF13" s="741" t="e">
        <f t="shared" si="13"/>
        <v>#VALUE!</v>
      </c>
      <c r="AG13" s="585" t="e">
        <f>IF(AE13&gt;0,"-","+")</f>
        <v>#VALUE!</v>
      </c>
      <c r="AH13" s="444" t="str">
        <f>'Summary Data'!EP14</f>
        <v>-</v>
      </c>
      <c r="AI13" s="405" t="e">
        <f t="shared" si="14"/>
        <v>#VALUE!</v>
      </c>
      <c r="AJ13" s="741" t="e">
        <f t="shared" si="15"/>
        <v>#VALUE!</v>
      </c>
      <c r="AK13" s="585" t="e">
        <f>IF(AI13&gt;0,"-","+")</f>
        <v>#VALUE!</v>
      </c>
    </row>
    <row r="14" spans="1:37" ht="21.75" hidden="1" customHeight="1" outlineLevel="1" x14ac:dyDescent="0.3">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6" t="e">
        <v>#VALUE!</v>
      </c>
      <c r="N14" s="896" t="e">
        <v>#VALUE!</v>
      </c>
      <c r="O14" s="442" t="s">
        <v>29</v>
      </c>
      <c r="P14" s="405" t="e">
        <f t="shared" si="4"/>
        <v>#VALUE!</v>
      </c>
      <c r="Q14" s="741" t="e">
        <f t="shared" si="5"/>
        <v>#VALUE!</v>
      </c>
      <c r="R14" s="585" t="e">
        <f>IF(P14&gt;0,"-","+")</f>
        <v>#VALUE!</v>
      </c>
      <c r="S14" s="442" t="str">
        <f>'Summary Data'!CL15</f>
        <v>-</v>
      </c>
      <c r="T14" s="405" t="e">
        <f t="shared" si="6"/>
        <v>#VALUE!</v>
      </c>
      <c r="U14" s="741" t="e">
        <f t="shared" si="7"/>
        <v>#VALUE!</v>
      </c>
      <c r="V14" s="442" t="str">
        <f>'Summary Data'!CZ15</f>
        <v>-</v>
      </c>
      <c r="W14" s="405" t="e">
        <f t="shared" si="8"/>
        <v>#VALUE!</v>
      </c>
      <c r="X14" s="741" t="e">
        <f t="shared" si="9"/>
        <v>#VALUE!</v>
      </c>
      <c r="Y14" s="585" t="e">
        <f>IF(W14&gt;0,"-","+")</f>
        <v>#VALUE!</v>
      </c>
      <c r="Z14" s="442" t="str">
        <f>'Summary Data'!DN15</f>
        <v>-</v>
      </c>
      <c r="AA14" s="405" t="e">
        <f t="shared" si="10"/>
        <v>#VALUE!</v>
      </c>
      <c r="AB14" s="741" t="e">
        <f t="shared" si="11"/>
        <v>#VALUE!</v>
      </c>
      <c r="AC14" s="585" t="e">
        <f>IF(AA14&gt;0,"-","+")</f>
        <v>#VALUE!</v>
      </c>
      <c r="AD14" s="442" t="str">
        <f>'Summary Data'!EB15</f>
        <v>-</v>
      </c>
      <c r="AE14" s="405" t="e">
        <f t="shared" si="12"/>
        <v>#VALUE!</v>
      </c>
      <c r="AF14" s="741" t="e">
        <f t="shared" si="13"/>
        <v>#VALUE!</v>
      </c>
      <c r="AG14" s="585" t="e">
        <f>IF(AE14&gt;0,"-","+")</f>
        <v>#VALUE!</v>
      </c>
      <c r="AH14" s="442" t="str">
        <f>'Summary Data'!EP15</f>
        <v>-</v>
      </c>
      <c r="AI14" s="405" t="e">
        <f t="shared" si="14"/>
        <v>#VALUE!</v>
      </c>
      <c r="AJ14" s="741" t="e">
        <f t="shared" si="15"/>
        <v>#VALUE!</v>
      </c>
      <c r="AK14" s="585" t="e">
        <f>IF(AI14&gt;0,"-","+")</f>
        <v>#VALUE!</v>
      </c>
    </row>
    <row r="15" spans="1:37" ht="21.75" hidden="1" customHeight="1" outlineLevel="1" x14ac:dyDescent="0.3">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6" t="e">
        <v>#VALUE!</v>
      </c>
      <c r="N15" s="896" t="e">
        <v>#VALUE!</v>
      </c>
      <c r="O15" s="442" t="s">
        <v>29</v>
      </c>
      <c r="P15" s="405" t="e">
        <f t="shared" si="4"/>
        <v>#VALUE!</v>
      </c>
      <c r="Q15" s="741" t="e">
        <f t="shared" si="5"/>
        <v>#VALUE!</v>
      </c>
      <c r="R15" s="585" t="e">
        <f>IF(P15&gt;0,"-","+")</f>
        <v>#VALUE!</v>
      </c>
      <c r="S15" s="442" t="str">
        <f>'Summary Data'!CL16</f>
        <v>-</v>
      </c>
      <c r="T15" s="405" t="e">
        <f t="shared" si="6"/>
        <v>#VALUE!</v>
      </c>
      <c r="U15" s="741" t="e">
        <f t="shared" si="7"/>
        <v>#VALUE!</v>
      </c>
      <c r="V15" s="442" t="str">
        <f>'Summary Data'!CZ16</f>
        <v>-</v>
      </c>
      <c r="W15" s="405" t="e">
        <f t="shared" si="8"/>
        <v>#VALUE!</v>
      </c>
      <c r="X15" s="741" t="e">
        <f t="shared" si="9"/>
        <v>#VALUE!</v>
      </c>
      <c r="Y15" s="585" t="e">
        <f>IF(W15&gt;0,"-","+")</f>
        <v>#VALUE!</v>
      </c>
      <c r="Z15" s="442" t="str">
        <f>'Summary Data'!DN16</f>
        <v>-</v>
      </c>
      <c r="AA15" s="405" t="e">
        <f t="shared" si="10"/>
        <v>#VALUE!</v>
      </c>
      <c r="AB15" s="741" t="e">
        <f t="shared" si="11"/>
        <v>#VALUE!</v>
      </c>
      <c r="AC15" s="585" t="e">
        <f>IF(AA15&gt;0,"-","+")</f>
        <v>#VALUE!</v>
      </c>
      <c r="AD15" s="442" t="str">
        <f>'Summary Data'!EB16</f>
        <v>-</v>
      </c>
      <c r="AE15" s="405" t="e">
        <f t="shared" si="12"/>
        <v>#VALUE!</v>
      </c>
      <c r="AF15" s="741" t="e">
        <f t="shared" si="13"/>
        <v>#VALUE!</v>
      </c>
      <c r="AG15" s="585" t="e">
        <f>IF(AE15&gt;0,"-","+")</f>
        <v>#VALUE!</v>
      </c>
      <c r="AH15" s="442" t="str">
        <f>'Summary Data'!EP16</f>
        <v>-</v>
      </c>
      <c r="AI15" s="405" t="e">
        <f t="shared" si="14"/>
        <v>#VALUE!</v>
      </c>
      <c r="AJ15" s="741" t="e">
        <f t="shared" si="15"/>
        <v>#VALUE!</v>
      </c>
      <c r="AK15" s="585" t="e">
        <f>IF(AI15&gt;0,"-","+")</f>
        <v>#VALUE!</v>
      </c>
    </row>
    <row r="16" spans="1:37" ht="21.75" hidden="1" customHeight="1" outlineLevel="1" x14ac:dyDescent="0.3">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6" t="e">
        <v>#VALUE!</v>
      </c>
      <c r="N16" s="896" t="e">
        <v>#VALUE!</v>
      </c>
      <c r="O16" s="445" t="s">
        <v>29</v>
      </c>
      <c r="P16" s="405" t="e">
        <f t="shared" si="4"/>
        <v>#VALUE!</v>
      </c>
      <c r="Q16" s="741" t="e">
        <f t="shared" si="5"/>
        <v>#VALUE!</v>
      </c>
      <c r="R16" s="585" t="e">
        <f>IF(P16&gt;0,"-","+")</f>
        <v>#VALUE!</v>
      </c>
      <c r="S16" s="445" t="str">
        <f>'Summary Data'!CL17</f>
        <v>-</v>
      </c>
      <c r="T16" s="405" t="e">
        <f t="shared" si="6"/>
        <v>#VALUE!</v>
      </c>
      <c r="U16" s="741" t="e">
        <f t="shared" si="7"/>
        <v>#VALUE!</v>
      </c>
      <c r="V16" s="445" t="str">
        <f>'Summary Data'!CZ17</f>
        <v>-</v>
      </c>
      <c r="W16" s="405" t="e">
        <f t="shared" si="8"/>
        <v>#VALUE!</v>
      </c>
      <c r="X16" s="741" t="e">
        <f t="shared" si="9"/>
        <v>#VALUE!</v>
      </c>
      <c r="Y16" s="585" t="e">
        <f>IF(W16&gt;0,"-","+")</f>
        <v>#VALUE!</v>
      </c>
      <c r="Z16" s="445" t="str">
        <f>'Summary Data'!DN17</f>
        <v>-</v>
      </c>
      <c r="AA16" s="405" t="e">
        <f t="shared" si="10"/>
        <v>#VALUE!</v>
      </c>
      <c r="AB16" s="741" t="e">
        <f t="shared" si="11"/>
        <v>#VALUE!</v>
      </c>
      <c r="AC16" s="585" t="e">
        <f>IF(AA16&gt;0,"-","+")</f>
        <v>#VALUE!</v>
      </c>
      <c r="AD16" s="445" t="str">
        <f>'Summary Data'!EB17</f>
        <v>-</v>
      </c>
      <c r="AE16" s="405" t="e">
        <f t="shared" si="12"/>
        <v>#VALUE!</v>
      </c>
      <c r="AF16" s="741" t="e">
        <f t="shared" si="13"/>
        <v>#VALUE!</v>
      </c>
      <c r="AG16" s="585" t="e">
        <f>IF(AE16&gt;0,"-","+")</f>
        <v>#VALUE!</v>
      </c>
      <c r="AH16" s="445" t="str">
        <f>'Summary Data'!EP17</f>
        <v>-</v>
      </c>
      <c r="AI16" s="405" t="e">
        <f t="shared" si="14"/>
        <v>#VALUE!</v>
      </c>
      <c r="AJ16" s="741" t="e">
        <f t="shared" si="15"/>
        <v>#VALUE!</v>
      </c>
      <c r="AK16" s="585" t="e">
        <f>IF(AI16&gt;0,"-","+")</f>
        <v>#VALUE!</v>
      </c>
    </row>
    <row r="17" spans="1:37" ht="23.1" customHeight="1" collapsed="1" x14ac:dyDescent="0.3">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7">
        <v>3.5251054139824878E-2</v>
      </c>
      <c r="N17" s="896">
        <v>4.652383796047925E-2</v>
      </c>
      <c r="O17" s="446">
        <v>0.80871533672891904</v>
      </c>
      <c r="P17" s="397">
        <f t="shared" si="4"/>
        <v>1.576552674333398E-2</v>
      </c>
      <c r="Q17" s="741">
        <f t="shared" si="5"/>
        <v>1.9882124372563478E-2</v>
      </c>
      <c r="R17" s="585" t="str">
        <f>IF(P17&gt;0,"+","-")</f>
        <v>+</v>
      </c>
      <c r="S17" s="446">
        <f>S5/S22</f>
        <v>0.79732562150115416</v>
      </c>
      <c r="T17" s="397">
        <f t="shared" si="6"/>
        <v>-1.1389715227764885E-2</v>
      </c>
      <c r="U17" s="741">
        <f t="shared" si="7"/>
        <v>-1.4083713651127049E-2</v>
      </c>
      <c r="V17" s="446">
        <f>V5/V22</f>
        <v>0.81567159780750864</v>
      </c>
      <c r="W17" s="397">
        <f t="shared" si="8"/>
        <v>1.8345976306354483E-2</v>
      </c>
      <c r="X17" s="741">
        <f t="shared" si="9"/>
        <v>2.3009390155823466E-2</v>
      </c>
      <c r="Y17" s="585" t="str">
        <f>IF(W17&gt;0,"+","-")</f>
        <v>+</v>
      </c>
      <c r="Z17" s="446">
        <f>Z5/Z22</f>
        <v>0.80439091895126602</v>
      </c>
      <c r="AA17" s="397">
        <f t="shared" si="10"/>
        <v>-1.1280678856242621E-2</v>
      </c>
      <c r="AB17" s="741">
        <f t="shared" si="11"/>
        <v>-1.3829927248373753E-2</v>
      </c>
      <c r="AC17" s="585" t="str">
        <f>IF(AA17&gt;0,"+","-")</f>
        <v>-</v>
      </c>
      <c r="AD17" s="446">
        <f>AD5/AD22</f>
        <v>0.78079119800974106</v>
      </c>
      <c r="AE17" s="397">
        <f t="shared" si="12"/>
        <v>-2.359972094152496E-2</v>
      </c>
      <c r="AF17" s="741">
        <f t="shared" si="13"/>
        <v>-2.9338621788885147E-2</v>
      </c>
      <c r="AG17" s="585" t="str">
        <f>IF(AE17&gt;0,"+","-")</f>
        <v>-</v>
      </c>
      <c r="AH17" s="446">
        <f>AH5/AH22</f>
        <v>0.84772660889884144</v>
      </c>
      <c r="AI17" s="397">
        <f t="shared" si="14"/>
        <v>6.6935410889100377E-2</v>
      </c>
      <c r="AJ17" s="741">
        <f t="shared" si="15"/>
        <v>8.5727670931384267E-2</v>
      </c>
      <c r="AK17" s="585" t="str">
        <f>IF(AI17&gt;0,"+","-")</f>
        <v>+</v>
      </c>
    </row>
    <row r="18" spans="1:37" ht="21.75" hidden="1" customHeight="1" outlineLevel="1" x14ac:dyDescent="0.3">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6" t="e">
        <v>#VALUE!</v>
      </c>
      <c r="N18" s="896" t="e">
        <v>#VALUE!</v>
      </c>
      <c r="O18" s="442" t="s">
        <v>29</v>
      </c>
      <c r="P18" s="405" t="e">
        <f t="shared" si="4"/>
        <v>#VALUE!</v>
      </c>
      <c r="Q18" s="741" t="e">
        <f t="shared" si="5"/>
        <v>#VALUE!</v>
      </c>
      <c r="R18" s="585" t="e">
        <f>IF(P18&gt;0,"+","-")</f>
        <v>#VALUE!</v>
      </c>
      <c r="S18" s="442" t="str">
        <f>'Summary Data'!CL19</f>
        <v>-</v>
      </c>
      <c r="T18" s="405" t="e">
        <f t="shared" si="6"/>
        <v>#VALUE!</v>
      </c>
      <c r="U18" s="741" t="e">
        <f t="shared" si="7"/>
        <v>#VALUE!</v>
      </c>
      <c r="V18" s="442" t="str">
        <f>'Summary Data'!CZ19</f>
        <v>-</v>
      </c>
      <c r="W18" s="405" t="e">
        <f t="shared" si="8"/>
        <v>#VALUE!</v>
      </c>
      <c r="X18" s="741" t="e">
        <f t="shared" si="9"/>
        <v>#VALUE!</v>
      </c>
      <c r="Y18" s="585" t="e">
        <f>IF(W18&gt;0,"+","-")</f>
        <v>#VALUE!</v>
      </c>
      <c r="Z18" s="442" t="str">
        <f>'Summary Data'!DN19</f>
        <v>-</v>
      </c>
      <c r="AA18" s="405" t="e">
        <f t="shared" si="10"/>
        <v>#VALUE!</v>
      </c>
      <c r="AB18" s="741" t="e">
        <f t="shared" si="11"/>
        <v>#VALUE!</v>
      </c>
      <c r="AC18" s="585" t="e">
        <f>IF(AA18&gt;0,"+","-")</f>
        <v>#VALUE!</v>
      </c>
      <c r="AD18" s="442" t="str">
        <f>'Summary Data'!EB19</f>
        <v>-</v>
      </c>
      <c r="AE18" s="405" t="e">
        <f t="shared" si="12"/>
        <v>#VALUE!</v>
      </c>
      <c r="AF18" s="741" t="e">
        <f t="shared" si="13"/>
        <v>#VALUE!</v>
      </c>
      <c r="AG18" s="585" t="e">
        <f>IF(AE18&gt;0,"+","-")</f>
        <v>#VALUE!</v>
      </c>
      <c r="AH18" s="442" t="str">
        <f>'Summary Data'!EP19</f>
        <v>-</v>
      </c>
      <c r="AI18" s="405" t="e">
        <f t="shared" si="14"/>
        <v>#VALUE!</v>
      </c>
      <c r="AJ18" s="741" t="e">
        <f t="shared" si="15"/>
        <v>#VALUE!</v>
      </c>
      <c r="AK18" s="585" t="e">
        <f>IF(AI18&gt;0,"+","-")</f>
        <v>#VALUE!</v>
      </c>
    </row>
    <row r="19" spans="1:37" ht="21.75" hidden="1" customHeight="1" outlineLevel="1" x14ac:dyDescent="0.3">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6" t="e">
        <v>#VALUE!</v>
      </c>
      <c r="N19" s="896" t="e">
        <v>#VALUE!</v>
      </c>
      <c r="O19" s="447" t="s">
        <v>29</v>
      </c>
      <c r="P19" s="405" t="e">
        <f t="shared" si="4"/>
        <v>#VALUE!</v>
      </c>
      <c r="Q19" s="741" t="e">
        <f t="shared" si="5"/>
        <v>#VALUE!</v>
      </c>
      <c r="R19" s="585" t="e">
        <f>IF(P19&gt;0,"+","-")</f>
        <v>#VALUE!</v>
      </c>
      <c r="S19" s="447" t="str">
        <f>'Summary Data'!CL20</f>
        <v>-</v>
      </c>
      <c r="T19" s="405" t="e">
        <f t="shared" si="6"/>
        <v>#VALUE!</v>
      </c>
      <c r="U19" s="741" t="e">
        <f t="shared" si="7"/>
        <v>#VALUE!</v>
      </c>
      <c r="V19" s="447" t="str">
        <f>'Summary Data'!CZ20</f>
        <v>-</v>
      </c>
      <c r="W19" s="405" t="e">
        <f t="shared" si="8"/>
        <v>#VALUE!</v>
      </c>
      <c r="X19" s="741" t="e">
        <f t="shared" si="9"/>
        <v>#VALUE!</v>
      </c>
      <c r="Y19" s="585" t="e">
        <f>IF(W19&gt;0,"+","-")</f>
        <v>#VALUE!</v>
      </c>
      <c r="Z19" s="447" t="str">
        <f>'Summary Data'!DN20</f>
        <v>-</v>
      </c>
      <c r="AA19" s="405" t="e">
        <f t="shared" si="10"/>
        <v>#VALUE!</v>
      </c>
      <c r="AB19" s="741" t="e">
        <f t="shared" si="11"/>
        <v>#VALUE!</v>
      </c>
      <c r="AC19" s="585" t="e">
        <f>IF(AA19&gt;0,"+","-")</f>
        <v>#VALUE!</v>
      </c>
      <c r="AD19" s="447" t="str">
        <f>'Summary Data'!EB20</f>
        <v>-</v>
      </c>
      <c r="AE19" s="405" t="e">
        <f t="shared" si="12"/>
        <v>#VALUE!</v>
      </c>
      <c r="AF19" s="741" t="e">
        <f t="shared" si="13"/>
        <v>#VALUE!</v>
      </c>
      <c r="AG19" s="585" t="e">
        <f>IF(AE19&gt;0,"+","-")</f>
        <v>#VALUE!</v>
      </c>
      <c r="AH19" s="447" t="str">
        <f>'Summary Data'!EP20</f>
        <v>-</v>
      </c>
      <c r="AI19" s="405" t="e">
        <f t="shared" si="14"/>
        <v>#VALUE!</v>
      </c>
      <c r="AJ19" s="741" t="e">
        <f t="shared" si="15"/>
        <v>#VALUE!</v>
      </c>
      <c r="AK19" s="585" t="e">
        <f>IF(AI19&gt;0,"+","-")</f>
        <v>#VALUE!</v>
      </c>
    </row>
    <row r="20" spans="1:37" ht="21.75" hidden="1" customHeight="1" outlineLevel="1" x14ac:dyDescent="0.3">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6">
        <v>0</v>
      </c>
      <c r="N20" s="896" t="e">
        <v>#DIV/0!</v>
      </c>
      <c r="O20" s="443">
        <v>0</v>
      </c>
      <c r="P20" s="405">
        <f t="shared" si="4"/>
        <v>0</v>
      </c>
      <c r="Q20" s="741" t="e">
        <f t="shared" si="5"/>
        <v>#DIV/0!</v>
      </c>
      <c r="R20" s="585" t="str">
        <f>IF(P20&gt;0,"+","-")</f>
        <v>-</v>
      </c>
      <c r="S20" s="443">
        <f>'Summary Data'!CL21</f>
        <v>0</v>
      </c>
      <c r="T20" s="405">
        <f t="shared" si="6"/>
        <v>0</v>
      </c>
      <c r="U20" s="741" t="e">
        <f t="shared" si="7"/>
        <v>#DIV/0!</v>
      </c>
      <c r="V20" s="443">
        <f>'Summary Data'!CZ21</f>
        <v>0</v>
      </c>
      <c r="W20" s="405">
        <f t="shared" si="8"/>
        <v>0</v>
      </c>
      <c r="X20" s="741" t="e">
        <f t="shared" si="9"/>
        <v>#DIV/0!</v>
      </c>
      <c r="Y20" s="585" t="str">
        <f>IF(W20&gt;0,"+","-")</f>
        <v>-</v>
      </c>
      <c r="Z20" s="443">
        <f>'Summary Data'!DN21</f>
        <v>0</v>
      </c>
      <c r="AA20" s="405">
        <f t="shared" si="10"/>
        <v>0</v>
      </c>
      <c r="AB20" s="741" t="e">
        <f t="shared" si="11"/>
        <v>#DIV/0!</v>
      </c>
      <c r="AC20" s="585" t="str">
        <f>IF(AA20&gt;0,"+","-")</f>
        <v>-</v>
      </c>
      <c r="AD20" s="443">
        <f>'Summary Data'!EB21</f>
        <v>0</v>
      </c>
      <c r="AE20" s="405">
        <f t="shared" si="12"/>
        <v>0</v>
      </c>
      <c r="AF20" s="741" t="e">
        <f t="shared" si="13"/>
        <v>#DIV/0!</v>
      </c>
      <c r="AG20" s="585" t="str">
        <f>IF(AE20&gt;0,"+","-")</f>
        <v>-</v>
      </c>
      <c r="AH20" s="443">
        <f>'Summary Data'!EP21</f>
        <v>0</v>
      </c>
      <c r="AI20" s="405">
        <f t="shared" si="14"/>
        <v>0</v>
      </c>
      <c r="AJ20" s="741" t="e">
        <f t="shared" si="15"/>
        <v>#DIV/0!</v>
      </c>
      <c r="AK20" s="585" t="str">
        <f>IF(AI20&gt;0,"+","-")</f>
        <v>-</v>
      </c>
    </row>
    <row r="21" spans="1:37" ht="23.1" customHeight="1" collapsed="1" x14ac:dyDescent="0.3">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5">
        <v>12548</v>
      </c>
      <c r="N21" s="896">
        <v>0.15388388805768807</v>
      </c>
      <c r="O21" s="444">
        <v>96396</v>
      </c>
      <c r="P21" s="899">
        <f t="shared" si="4"/>
        <v>2306</v>
      </c>
      <c r="Q21" s="741">
        <f t="shared" si="5"/>
        <v>2.450844935699862E-2</v>
      </c>
      <c r="R21" s="586"/>
      <c r="S21" s="444">
        <f>'Summary Data'!CL22</f>
        <v>83223</v>
      </c>
      <c r="T21" s="899">
        <f t="shared" si="6"/>
        <v>-13173</v>
      </c>
      <c r="U21" s="741">
        <f t="shared" si="7"/>
        <v>-0.13665504792729988</v>
      </c>
      <c r="V21" s="444">
        <f>'Summary Data'!CZ22</f>
        <v>75535</v>
      </c>
      <c r="W21" s="899">
        <f t="shared" si="8"/>
        <v>-7688</v>
      </c>
      <c r="X21" s="741">
        <f t="shared" si="9"/>
        <v>-9.2378308880958396E-2</v>
      </c>
      <c r="Y21" s="586"/>
      <c r="Z21" s="444">
        <f>'Summary Data'!DN22</f>
        <v>68374</v>
      </c>
      <c r="AA21" s="899">
        <f t="shared" si="10"/>
        <v>-7161</v>
      </c>
      <c r="AB21" s="741">
        <f t="shared" si="11"/>
        <v>-9.4803733368637053E-2</v>
      </c>
      <c r="AC21" s="586"/>
      <c r="AD21" s="444">
        <f>'Summary Data'!EB22</f>
        <v>70707</v>
      </c>
      <c r="AE21" s="899">
        <f t="shared" si="12"/>
        <v>2333</v>
      </c>
      <c r="AF21" s="741">
        <f t="shared" si="13"/>
        <v>3.4121157165004239E-2</v>
      </c>
      <c r="AG21" s="586"/>
      <c r="AH21" s="444">
        <f>'Summary Data'!EP22</f>
        <v>26886</v>
      </c>
      <c r="AI21" s="899">
        <f t="shared" si="14"/>
        <v>-43821</v>
      </c>
      <c r="AJ21" s="741">
        <f t="shared" si="15"/>
        <v>-0.61975476261190543</v>
      </c>
      <c r="AK21" s="586"/>
    </row>
    <row r="22" spans="1:37" ht="23.1" customHeight="1" x14ac:dyDescent="0.3">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5">
        <v>8085</v>
      </c>
      <c r="N22" s="896">
        <v>0.17835083384805436</v>
      </c>
      <c r="O22" s="444">
        <v>51243</v>
      </c>
      <c r="P22" s="899">
        <f t="shared" si="4"/>
        <v>-2174</v>
      </c>
      <c r="Q22" s="741">
        <f t="shared" si="5"/>
        <v>-4.0698653986558586E-2</v>
      </c>
      <c r="R22" s="586"/>
      <c r="S22" s="444">
        <f>'Summary Data'!CL23</f>
        <v>37691</v>
      </c>
      <c r="T22" s="899">
        <f t="shared" si="6"/>
        <v>-13552</v>
      </c>
      <c r="U22" s="741">
        <f t="shared" si="7"/>
        <v>-0.26446539039478562</v>
      </c>
      <c r="V22" s="444">
        <f>'Summary Data'!CZ23</f>
        <v>33934</v>
      </c>
      <c r="W22" s="899">
        <f t="shared" si="8"/>
        <v>-3757</v>
      </c>
      <c r="X22" s="741">
        <f t="shared" si="9"/>
        <v>-9.9678968454007588E-2</v>
      </c>
      <c r="Y22" s="586"/>
      <c r="Z22" s="444">
        <f>'Summary Data'!DN23</f>
        <v>26737</v>
      </c>
      <c r="AA22" s="899">
        <f t="shared" si="10"/>
        <v>-7197</v>
      </c>
      <c r="AB22" s="741">
        <f t="shared" si="11"/>
        <v>-0.21208817115577297</v>
      </c>
      <c r="AC22" s="586"/>
      <c r="AD22" s="444">
        <f>'Summary Data'!EB23</f>
        <v>28539</v>
      </c>
      <c r="AE22" s="899">
        <f t="shared" si="12"/>
        <v>1802</v>
      </c>
      <c r="AF22" s="741">
        <f t="shared" si="13"/>
        <v>6.739723978008004E-2</v>
      </c>
      <c r="AG22" s="586"/>
      <c r="AH22" s="444">
        <f>'Summary Data'!EP23</f>
        <v>10271</v>
      </c>
      <c r="AI22" s="899">
        <f t="shared" si="14"/>
        <v>-18268</v>
      </c>
      <c r="AJ22" s="741">
        <f t="shared" si="15"/>
        <v>-0.64010652090122289</v>
      </c>
      <c r="AK22" s="586"/>
    </row>
    <row r="23" spans="1:37" ht="23.1" customHeight="1" x14ac:dyDescent="0.3">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5">
        <v>6196</v>
      </c>
      <c r="N23" s="896">
        <v>0.28593843739904934</v>
      </c>
      <c r="O23" s="444">
        <v>35165</v>
      </c>
      <c r="P23" s="899">
        <f t="shared" si="4"/>
        <v>7300</v>
      </c>
      <c r="Q23" s="741">
        <f t="shared" si="5"/>
        <v>0.26197739099228423</v>
      </c>
      <c r="R23" s="586"/>
      <c r="S23" s="444">
        <f>'Summary Data'!CL24</f>
        <v>35100</v>
      </c>
      <c r="T23" s="899">
        <f t="shared" si="6"/>
        <v>-65</v>
      </c>
      <c r="U23" s="741">
        <f t="shared" si="7"/>
        <v>-1.8484288354898336E-3</v>
      </c>
      <c r="V23" s="444">
        <f>'Summary Data'!CZ24</f>
        <v>31703</v>
      </c>
      <c r="W23" s="899">
        <f t="shared" si="8"/>
        <v>-3397</v>
      </c>
      <c r="X23" s="741">
        <f t="shared" si="9"/>
        <v>-9.678062678062678E-2</v>
      </c>
      <c r="Y23" s="586"/>
      <c r="Z23" s="444">
        <f>'Summary Data'!DN24</f>
        <v>31605</v>
      </c>
      <c r="AA23" s="899">
        <f t="shared" si="10"/>
        <v>-98</v>
      </c>
      <c r="AB23" s="741">
        <f t="shared" si="11"/>
        <v>-3.0911901081916537E-3</v>
      </c>
      <c r="AC23" s="586"/>
      <c r="AD23" s="444">
        <f>'Summary Data'!EB24</f>
        <v>31924</v>
      </c>
      <c r="AE23" s="899">
        <f t="shared" si="12"/>
        <v>319</v>
      </c>
      <c r="AF23" s="741">
        <f t="shared" si="13"/>
        <v>1.0093339661445974E-2</v>
      </c>
      <c r="AG23" s="586"/>
      <c r="AH23" s="444">
        <f>'Summary Data'!EP24</f>
        <v>12687</v>
      </c>
      <c r="AI23" s="899">
        <f t="shared" si="14"/>
        <v>-19237</v>
      </c>
      <c r="AJ23" s="741">
        <f t="shared" si="15"/>
        <v>-0.6025873950632753</v>
      </c>
      <c r="AK23" s="586"/>
    </row>
    <row r="24" spans="1:37" ht="23.1" customHeight="1" x14ac:dyDescent="0.3">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5">
        <v>-2009</v>
      </c>
      <c r="N24" s="896">
        <v>-0.28125437491250177</v>
      </c>
      <c r="O24" s="444">
        <v>3931</v>
      </c>
      <c r="P24" s="899">
        <f t="shared" si="4"/>
        <v>-1203</v>
      </c>
      <c r="Q24" s="741">
        <f t="shared" si="5"/>
        <v>-0.23432021815348655</v>
      </c>
      <c r="R24" s="586"/>
      <c r="S24" s="444">
        <f>'Summary Data'!CL25</f>
        <v>5282</v>
      </c>
      <c r="T24" s="899">
        <f t="shared" si="6"/>
        <v>1351</v>
      </c>
      <c r="U24" s="741">
        <f t="shared" si="7"/>
        <v>0.34367845331976599</v>
      </c>
      <c r="V24" s="444">
        <f>'Summary Data'!CZ25</f>
        <v>4635</v>
      </c>
      <c r="W24" s="899">
        <f t="shared" si="8"/>
        <v>-647</v>
      </c>
      <c r="X24" s="741">
        <f t="shared" si="9"/>
        <v>-0.12249148049981068</v>
      </c>
      <c r="Y24" s="586"/>
      <c r="Z24" s="444">
        <f>'Summary Data'!DN25</f>
        <v>4683</v>
      </c>
      <c r="AA24" s="899">
        <f t="shared" si="10"/>
        <v>48</v>
      </c>
      <c r="AB24" s="741">
        <f t="shared" si="11"/>
        <v>1.0355987055016181E-2</v>
      </c>
      <c r="AC24" s="586"/>
      <c r="AD24" s="444">
        <f>'Summary Data'!EB25</f>
        <v>4890</v>
      </c>
      <c r="AE24" s="899">
        <f t="shared" si="12"/>
        <v>207</v>
      </c>
      <c r="AF24" s="741">
        <f t="shared" si="13"/>
        <v>4.4202434336963484E-2</v>
      </c>
      <c r="AG24" s="586"/>
      <c r="AH24" s="444">
        <f>'Summary Data'!EP25</f>
        <v>2233</v>
      </c>
      <c r="AI24" s="899">
        <f t="shared" si="14"/>
        <v>-2657</v>
      </c>
      <c r="AJ24" s="741">
        <f t="shared" si="15"/>
        <v>-0.54335378323108385</v>
      </c>
      <c r="AK24" s="586"/>
    </row>
    <row r="25" spans="1:37" ht="23.1" customHeight="1" x14ac:dyDescent="0.3">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5">
        <v>149</v>
      </c>
      <c r="N25" s="896">
        <v>2.0551724137931035E-2</v>
      </c>
      <c r="O25" s="444">
        <v>5868</v>
      </c>
      <c r="P25" s="899">
        <f t="shared" si="4"/>
        <v>-1531</v>
      </c>
      <c r="Q25" s="741">
        <f t="shared" si="5"/>
        <v>-0.20691985403432897</v>
      </c>
      <c r="R25" s="586"/>
      <c r="S25" s="444">
        <f>'Summary Data'!CL26</f>
        <v>4804</v>
      </c>
      <c r="T25" s="899">
        <f t="shared" si="6"/>
        <v>-1064</v>
      </c>
      <c r="U25" s="741">
        <f t="shared" si="7"/>
        <v>-0.18132242672119972</v>
      </c>
      <c r="V25" s="444">
        <f>'Summary Data'!CZ26</f>
        <v>4923</v>
      </c>
      <c r="W25" s="899">
        <f t="shared" si="8"/>
        <v>119</v>
      </c>
      <c r="X25" s="741">
        <f t="shared" si="9"/>
        <v>2.4771024146544546E-2</v>
      </c>
      <c r="Y25" s="586"/>
      <c r="Z25" s="444">
        <f>'Summary Data'!DN26</f>
        <v>5097</v>
      </c>
      <c r="AA25" s="899">
        <f t="shared" si="10"/>
        <v>174</v>
      </c>
      <c r="AB25" s="741">
        <f t="shared" si="11"/>
        <v>3.534430225472273E-2</v>
      </c>
      <c r="AC25" s="586"/>
      <c r="AD25" s="444">
        <f>'Summary Data'!EB26</f>
        <v>5316</v>
      </c>
      <c r="AE25" s="899">
        <f t="shared" si="12"/>
        <v>219</v>
      </c>
      <c r="AF25" s="741">
        <f t="shared" si="13"/>
        <v>4.2966450853443201E-2</v>
      </c>
      <c r="AG25" s="586"/>
      <c r="AH25" s="444">
        <f>'Summary Data'!EP26</f>
        <v>1673</v>
      </c>
      <c r="AI25" s="899">
        <f t="shared" si="14"/>
        <v>-3643</v>
      </c>
      <c r="AJ25" s="741">
        <f t="shared" si="15"/>
        <v>-0.6852896914973664</v>
      </c>
      <c r="AK25" s="586"/>
    </row>
    <row r="26" spans="1:37" ht="23.1" customHeight="1" x14ac:dyDescent="0.3">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5">
        <v>127</v>
      </c>
      <c r="N26" s="896">
        <v>0.85810810810810811</v>
      </c>
      <c r="O26" s="444">
        <v>189</v>
      </c>
      <c r="P26" s="899">
        <f t="shared" si="4"/>
        <v>-86</v>
      </c>
      <c r="Q26" s="741">
        <f t="shared" si="5"/>
        <v>-0.31272727272727274</v>
      </c>
      <c r="R26" s="586"/>
      <c r="S26" s="444">
        <f>'Summary Data'!CL27</f>
        <v>346</v>
      </c>
      <c r="T26" s="899">
        <f t="shared" si="6"/>
        <v>157</v>
      </c>
      <c r="U26" s="741">
        <f t="shared" si="7"/>
        <v>0.8306878306878307</v>
      </c>
      <c r="V26" s="444">
        <f>'Summary Data'!CZ27</f>
        <v>340</v>
      </c>
      <c r="W26" s="899">
        <f t="shared" si="8"/>
        <v>-6</v>
      </c>
      <c r="X26" s="741">
        <f t="shared" si="9"/>
        <v>-1.7341040462427744E-2</v>
      </c>
      <c r="Y26" s="586"/>
      <c r="Z26" s="444">
        <f>'Summary Data'!DN27</f>
        <v>252</v>
      </c>
      <c r="AA26" s="899">
        <f t="shared" si="10"/>
        <v>-88</v>
      </c>
      <c r="AB26" s="741">
        <f t="shared" si="11"/>
        <v>-0.25882352941176473</v>
      </c>
      <c r="AC26" s="586"/>
      <c r="AD26" s="444">
        <f>'Summary Data'!EB27</f>
        <v>38</v>
      </c>
      <c r="AE26" s="899">
        <f t="shared" si="12"/>
        <v>-214</v>
      </c>
      <c r="AF26" s="741">
        <f t="shared" si="13"/>
        <v>-0.84920634920634919</v>
      </c>
      <c r="AG26" s="586"/>
      <c r="AH26" s="444">
        <f>'Summary Data'!EP27</f>
        <v>22</v>
      </c>
      <c r="AI26" s="899">
        <f t="shared" si="14"/>
        <v>-16</v>
      </c>
      <c r="AJ26" s="741">
        <f t="shared" si="15"/>
        <v>-0.42105263157894735</v>
      </c>
      <c r="AK26" s="586"/>
    </row>
    <row r="27" spans="1:37" ht="23.1" customHeight="1" x14ac:dyDescent="0.3">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5">
        <v>12669</v>
      </c>
      <c r="N27" s="896">
        <v>0.15408284887256452</v>
      </c>
      <c r="O27" s="444">
        <v>97104</v>
      </c>
      <c r="P27" s="899">
        <f t="shared" si="4"/>
        <v>2213</v>
      </c>
      <c r="Q27" s="741">
        <f t="shared" si="5"/>
        <v>2.3321495189217101E-2</v>
      </c>
      <c r="R27" s="586"/>
      <c r="S27" s="444">
        <f>'Summary Data'!CL28</f>
        <v>83950</v>
      </c>
      <c r="T27" s="899">
        <f t="shared" si="6"/>
        <v>-13154</v>
      </c>
      <c r="U27" s="741">
        <f t="shared" si="7"/>
        <v>-0.13546300873290493</v>
      </c>
      <c r="V27" s="444">
        <f>'Summary Data'!CZ28</f>
        <v>76305</v>
      </c>
      <c r="W27" s="899">
        <f t="shared" si="8"/>
        <v>-7645</v>
      </c>
      <c r="X27" s="741">
        <f t="shared" si="9"/>
        <v>-9.106611078022632E-2</v>
      </c>
      <c r="Y27" s="586"/>
      <c r="Z27" s="444">
        <f>'Summary Data'!DN28</f>
        <v>69227</v>
      </c>
      <c r="AA27" s="899">
        <f t="shared" si="10"/>
        <v>-7078</v>
      </c>
      <c r="AB27" s="741">
        <f t="shared" si="11"/>
        <v>-9.275932114540332E-2</v>
      </c>
      <c r="AC27" s="586"/>
      <c r="AD27" s="444">
        <f>'Summary Data'!EB28</f>
        <v>71071</v>
      </c>
      <c r="AE27" s="899">
        <f t="shared" si="12"/>
        <v>1844</v>
      </c>
      <c r="AF27" s="741">
        <f t="shared" si="13"/>
        <v>2.6637005792537593E-2</v>
      </c>
      <c r="AG27" s="586"/>
      <c r="AH27" s="444">
        <f>'Summary Data'!EP28</f>
        <v>26911</v>
      </c>
      <c r="AI27" s="899">
        <f t="shared" si="14"/>
        <v>-44160</v>
      </c>
      <c r="AJ27" s="741">
        <f t="shared" si="15"/>
        <v>-0.62135048050541009</v>
      </c>
      <c r="AK27" s="586"/>
    </row>
    <row r="28" spans="1:37" ht="20.25" hidden="1" customHeight="1" outlineLevel="1" x14ac:dyDescent="0.3">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5">
        <v>0</v>
      </c>
      <c r="N28" s="896" t="e">
        <v>#DIV/0!</v>
      </c>
      <c r="O28" s="448">
        <v>0</v>
      </c>
      <c r="P28" s="899">
        <f t="shared" si="4"/>
        <v>0</v>
      </c>
      <c r="Q28" s="741" t="e">
        <f t="shared" si="5"/>
        <v>#DIV/0!</v>
      </c>
      <c r="R28" s="586" t="str">
        <f t="shared" ref="R28:R34" si="18">IF(P28&gt;0,"-","+")</f>
        <v>+</v>
      </c>
      <c r="S28" s="448">
        <f>'Summary Data'!CL29</f>
        <v>0</v>
      </c>
      <c r="T28" s="899">
        <f t="shared" si="6"/>
        <v>0</v>
      </c>
      <c r="U28" s="741" t="e">
        <f t="shared" si="7"/>
        <v>#DIV/0!</v>
      </c>
      <c r="V28" s="448">
        <f>'Summary Data'!CZ29</f>
        <v>0</v>
      </c>
      <c r="W28" s="899">
        <f t="shared" si="8"/>
        <v>0</v>
      </c>
      <c r="X28" s="741" t="e">
        <f t="shared" si="9"/>
        <v>#DIV/0!</v>
      </c>
      <c r="Y28" s="586" t="str">
        <f t="shared" ref="Y28:Y34" si="19">IF(W28&gt;0,"-","+")</f>
        <v>+</v>
      </c>
      <c r="Z28" s="448">
        <f>'Summary Data'!DN29</f>
        <v>0</v>
      </c>
      <c r="AA28" s="899">
        <f t="shared" si="10"/>
        <v>0</v>
      </c>
      <c r="AB28" s="741" t="e">
        <f t="shared" si="11"/>
        <v>#DIV/0!</v>
      </c>
      <c r="AC28" s="586" t="str">
        <f t="shared" ref="AC28:AC34" si="20">IF(AA28&gt;0,"-","+")</f>
        <v>+</v>
      </c>
      <c r="AD28" s="448">
        <f>'Summary Data'!EB29</f>
        <v>0</v>
      </c>
      <c r="AE28" s="899">
        <f t="shared" si="12"/>
        <v>0</v>
      </c>
      <c r="AF28" s="741" t="e">
        <f t="shared" si="13"/>
        <v>#DIV/0!</v>
      </c>
      <c r="AG28" s="586" t="str">
        <f t="shared" ref="AG28:AG34" si="21">IF(AE28&gt;0,"-","+")</f>
        <v>+</v>
      </c>
      <c r="AH28" s="448">
        <f>'Summary Data'!EP29</f>
        <v>0</v>
      </c>
      <c r="AI28" s="899">
        <f t="shared" si="14"/>
        <v>0</v>
      </c>
      <c r="AJ28" s="741" t="e">
        <f t="shared" si="15"/>
        <v>#DIV/0!</v>
      </c>
      <c r="AK28" s="586" t="str">
        <f t="shared" ref="AK28:AK34" si="22">IF(AI28&gt;0,"-","+")</f>
        <v>+</v>
      </c>
    </row>
    <row r="29" spans="1:37" ht="20.25" hidden="1" customHeight="1" outlineLevel="1" x14ac:dyDescent="0.3">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5">
        <v>0</v>
      </c>
      <c r="N29" s="896" t="e">
        <v>#DIV/0!</v>
      </c>
      <c r="O29" s="444">
        <v>0</v>
      </c>
      <c r="P29" s="899">
        <f t="shared" si="4"/>
        <v>0</v>
      </c>
      <c r="Q29" s="741" t="e">
        <f t="shared" si="5"/>
        <v>#DIV/0!</v>
      </c>
      <c r="R29" s="586" t="str">
        <f t="shared" si="18"/>
        <v>+</v>
      </c>
      <c r="S29" s="444">
        <f>'Summary Data'!CL30</f>
        <v>0</v>
      </c>
      <c r="T29" s="899">
        <f t="shared" si="6"/>
        <v>0</v>
      </c>
      <c r="U29" s="741" t="e">
        <f t="shared" si="7"/>
        <v>#DIV/0!</v>
      </c>
      <c r="V29" s="444">
        <f>'Summary Data'!CZ30</f>
        <v>0</v>
      </c>
      <c r="W29" s="899">
        <f t="shared" si="8"/>
        <v>0</v>
      </c>
      <c r="X29" s="741" t="e">
        <f t="shared" si="9"/>
        <v>#DIV/0!</v>
      </c>
      <c r="Y29" s="586" t="str">
        <f t="shared" si="19"/>
        <v>+</v>
      </c>
      <c r="Z29" s="444">
        <f>'Summary Data'!DN30</f>
        <v>0</v>
      </c>
      <c r="AA29" s="899">
        <f t="shared" si="10"/>
        <v>0</v>
      </c>
      <c r="AB29" s="741" t="e">
        <f t="shared" si="11"/>
        <v>#DIV/0!</v>
      </c>
      <c r="AC29" s="586" t="str">
        <f t="shared" si="20"/>
        <v>+</v>
      </c>
      <c r="AD29" s="444">
        <f>'Summary Data'!EB30</f>
        <v>0</v>
      </c>
      <c r="AE29" s="899">
        <f t="shared" si="12"/>
        <v>0</v>
      </c>
      <c r="AF29" s="741" t="e">
        <f t="shared" si="13"/>
        <v>#DIV/0!</v>
      </c>
      <c r="AG29" s="586" t="str">
        <f t="shared" si="21"/>
        <v>+</v>
      </c>
      <c r="AH29" s="444">
        <f>'Summary Data'!EP30</f>
        <v>0</v>
      </c>
      <c r="AI29" s="899">
        <f t="shared" si="14"/>
        <v>0</v>
      </c>
      <c r="AJ29" s="741" t="e">
        <f t="shared" si="15"/>
        <v>#DIV/0!</v>
      </c>
      <c r="AK29" s="586" t="str">
        <f t="shared" si="22"/>
        <v>+</v>
      </c>
    </row>
    <row r="30" spans="1:37" ht="20.25" hidden="1" customHeight="1" outlineLevel="1" x14ac:dyDescent="0.3">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5">
        <v>0</v>
      </c>
      <c r="N30" s="896" t="e">
        <v>#DIV/0!</v>
      </c>
      <c r="O30" s="442">
        <v>0</v>
      </c>
      <c r="P30" s="899">
        <f t="shared" si="4"/>
        <v>0</v>
      </c>
      <c r="Q30" s="741" t="e">
        <f t="shared" si="5"/>
        <v>#DIV/0!</v>
      </c>
      <c r="R30" s="586" t="str">
        <f t="shared" si="18"/>
        <v>+</v>
      </c>
      <c r="S30" s="442">
        <f>'Summary Data'!CL31</f>
        <v>0</v>
      </c>
      <c r="T30" s="899">
        <f t="shared" si="6"/>
        <v>0</v>
      </c>
      <c r="U30" s="741" t="e">
        <f t="shared" si="7"/>
        <v>#DIV/0!</v>
      </c>
      <c r="V30" s="442">
        <f>'Summary Data'!CZ31</f>
        <v>0</v>
      </c>
      <c r="W30" s="899">
        <f t="shared" si="8"/>
        <v>0</v>
      </c>
      <c r="X30" s="741" t="e">
        <f t="shared" si="9"/>
        <v>#DIV/0!</v>
      </c>
      <c r="Y30" s="586" t="str">
        <f t="shared" si="19"/>
        <v>+</v>
      </c>
      <c r="Z30" s="442">
        <f>'Summary Data'!DN31</f>
        <v>0</v>
      </c>
      <c r="AA30" s="899">
        <f t="shared" si="10"/>
        <v>0</v>
      </c>
      <c r="AB30" s="741" t="e">
        <f t="shared" si="11"/>
        <v>#DIV/0!</v>
      </c>
      <c r="AC30" s="586" t="str">
        <f t="shared" si="20"/>
        <v>+</v>
      </c>
      <c r="AD30" s="442">
        <f>'Summary Data'!EB31</f>
        <v>0</v>
      </c>
      <c r="AE30" s="899">
        <f t="shared" si="12"/>
        <v>0</v>
      </c>
      <c r="AF30" s="741" t="e">
        <f t="shared" si="13"/>
        <v>#DIV/0!</v>
      </c>
      <c r="AG30" s="586" t="str">
        <f t="shared" si="21"/>
        <v>+</v>
      </c>
      <c r="AH30" s="442">
        <f>'Summary Data'!EP31</f>
        <v>0</v>
      </c>
      <c r="AI30" s="899">
        <f t="shared" si="14"/>
        <v>0</v>
      </c>
      <c r="AJ30" s="741" t="e">
        <f t="shared" si="15"/>
        <v>#DIV/0!</v>
      </c>
      <c r="AK30" s="586" t="str">
        <f t="shared" si="22"/>
        <v>+</v>
      </c>
    </row>
    <row r="31" spans="1:37" ht="20.25" hidden="1" customHeight="1" outlineLevel="1" x14ac:dyDescent="0.3">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5" t="e">
        <v>#VALUE!</v>
      </c>
      <c r="N31" s="896" t="e">
        <v>#VALUE!</v>
      </c>
      <c r="O31" s="442" t="s">
        <v>29</v>
      </c>
      <c r="P31" s="899" t="e">
        <f t="shared" si="4"/>
        <v>#VALUE!</v>
      </c>
      <c r="Q31" s="741" t="e">
        <f t="shared" si="5"/>
        <v>#VALUE!</v>
      </c>
      <c r="R31" s="586" t="e">
        <f t="shared" si="18"/>
        <v>#VALUE!</v>
      </c>
      <c r="S31" s="442" t="str">
        <f>'Summary Data'!CL32</f>
        <v>-</v>
      </c>
      <c r="T31" s="899" t="e">
        <f t="shared" si="6"/>
        <v>#VALUE!</v>
      </c>
      <c r="U31" s="741" t="e">
        <f t="shared" si="7"/>
        <v>#VALUE!</v>
      </c>
      <c r="V31" s="442" t="str">
        <f>'Summary Data'!CZ32</f>
        <v>-</v>
      </c>
      <c r="W31" s="899" t="e">
        <f t="shared" si="8"/>
        <v>#VALUE!</v>
      </c>
      <c r="X31" s="741" t="e">
        <f t="shared" si="9"/>
        <v>#VALUE!</v>
      </c>
      <c r="Y31" s="586" t="e">
        <f t="shared" si="19"/>
        <v>#VALUE!</v>
      </c>
      <c r="Z31" s="442" t="str">
        <f>'Summary Data'!DN32</f>
        <v>-</v>
      </c>
      <c r="AA31" s="899" t="e">
        <f t="shared" si="10"/>
        <v>#VALUE!</v>
      </c>
      <c r="AB31" s="741" t="e">
        <f t="shared" si="11"/>
        <v>#VALUE!</v>
      </c>
      <c r="AC31" s="586" t="e">
        <f t="shared" si="20"/>
        <v>#VALUE!</v>
      </c>
      <c r="AD31" s="442" t="str">
        <f>'Summary Data'!EB32</f>
        <v>-</v>
      </c>
      <c r="AE31" s="899" t="e">
        <f t="shared" si="12"/>
        <v>#VALUE!</v>
      </c>
      <c r="AF31" s="741" t="e">
        <f t="shared" si="13"/>
        <v>#VALUE!</v>
      </c>
      <c r="AG31" s="586" t="e">
        <f t="shared" si="21"/>
        <v>#VALUE!</v>
      </c>
      <c r="AH31" s="442" t="str">
        <f>'Summary Data'!EP32</f>
        <v>-</v>
      </c>
      <c r="AI31" s="899" t="e">
        <f t="shared" si="14"/>
        <v>#VALUE!</v>
      </c>
      <c r="AJ31" s="741" t="e">
        <f t="shared" si="15"/>
        <v>#VALUE!</v>
      </c>
      <c r="AK31" s="586" t="e">
        <f t="shared" si="22"/>
        <v>#VALUE!</v>
      </c>
    </row>
    <row r="32" spans="1:37" ht="20.25" hidden="1" customHeight="1" outlineLevel="1" x14ac:dyDescent="0.3">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5" t="e">
        <v>#VALUE!</v>
      </c>
      <c r="N32" s="896" t="e">
        <v>#VALUE!</v>
      </c>
      <c r="O32" s="442" t="s">
        <v>29</v>
      </c>
      <c r="P32" s="899" t="e">
        <f t="shared" si="4"/>
        <v>#VALUE!</v>
      </c>
      <c r="Q32" s="741" t="e">
        <f t="shared" si="5"/>
        <v>#VALUE!</v>
      </c>
      <c r="R32" s="586" t="e">
        <f t="shared" si="18"/>
        <v>#VALUE!</v>
      </c>
      <c r="S32" s="442" t="str">
        <f>'Summary Data'!CL34</f>
        <v>-</v>
      </c>
      <c r="T32" s="899" t="e">
        <f t="shared" si="6"/>
        <v>#VALUE!</v>
      </c>
      <c r="U32" s="741" t="e">
        <f t="shared" si="7"/>
        <v>#VALUE!</v>
      </c>
      <c r="V32" s="442" t="str">
        <f>'Summary Data'!CZ34</f>
        <v>-</v>
      </c>
      <c r="W32" s="899" t="e">
        <f t="shared" si="8"/>
        <v>#VALUE!</v>
      </c>
      <c r="X32" s="741" t="e">
        <f t="shared" si="9"/>
        <v>#VALUE!</v>
      </c>
      <c r="Y32" s="586" t="e">
        <f t="shared" si="19"/>
        <v>#VALUE!</v>
      </c>
      <c r="Z32" s="442" t="str">
        <f>'Summary Data'!DN34</f>
        <v>-</v>
      </c>
      <c r="AA32" s="899" t="e">
        <f t="shared" si="10"/>
        <v>#VALUE!</v>
      </c>
      <c r="AB32" s="741" t="e">
        <f t="shared" si="11"/>
        <v>#VALUE!</v>
      </c>
      <c r="AC32" s="586" t="e">
        <f t="shared" si="20"/>
        <v>#VALUE!</v>
      </c>
      <c r="AD32" s="442" t="str">
        <f>'Summary Data'!EB34</f>
        <v>-</v>
      </c>
      <c r="AE32" s="899" t="e">
        <f t="shared" si="12"/>
        <v>#VALUE!</v>
      </c>
      <c r="AF32" s="741" t="e">
        <f t="shared" si="13"/>
        <v>#VALUE!</v>
      </c>
      <c r="AG32" s="586" t="e">
        <f t="shared" si="21"/>
        <v>#VALUE!</v>
      </c>
      <c r="AH32" s="442" t="str">
        <f>'Summary Data'!EP34</f>
        <v>-</v>
      </c>
      <c r="AI32" s="899" t="e">
        <f t="shared" si="14"/>
        <v>#VALUE!</v>
      </c>
      <c r="AJ32" s="741" t="e">
        <f t="shared" si="15"/>
        <v>#VALUE!</v>
      </c>
      <c r="AK32" s="586" t="e">
        <f t="shared" si="22"/>
        <v>#VALUE!</v>
      </c>
    </row>
    <row r="33" spans="1:37" ht="20.25" hidden="1" customHeight="1" outlineLevel="1" x14ac:dyDescent="0.3">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5" t="e">
        <v>#VALUE!</v>
      </c>
      <c r="N33" s="896" t="e">
        <v>#VALUE!</v>
      </c>
      <c r="O33" s="445" t="s">
        <v>29</v>
      </c>
      <c r="P33" s="899" t="e">
        <f t="shared" si="4"/>
        <v>#VALUE!</v>
      </c>
      <c r="Q33" s="741" t="e">
        <f t="shared" si="5"/>
        <v>#VALUE!</v>
      </c>
      <c r="R33" s="586" t="e">
        <f t="shared" si="18"/>
        <v>#VALUE!</v>
      </c>
      <c r="S33" s="445" t="str">
        <f>'Summary Data'!CL35</f>
        <v>-</v>
      </c>
      <c r="T33" s="899" t="e">
        <f t="shared" si="6"/>
        <v>#VALUE!</v>
      </c>
      <c r="U33" s="741" t="e">
        <f t="shared" si="7"/>
        <v>#VALUE!</v>
      </c>
      <c r="V33" s="445" t="str">
        <f>'Summary Data'!CZ35</f>
        <v>-</v>
      </c>
      <c r="W33" s="899" t="e">
        <f t="shared" si="8"/>
        <v>#VALUE!</v>
      </c>
      <c r="X33" s="741" t="e">
        <f t="shared" si="9"/>
        <v>#VALUE!</v>
      </c>
      <c r="Y33" s="586" t="e">
        <f t="shared" si="19"/>
        <v>#VALUE!</v>
      </c>
      <c r="Z33" s="445" t="str">
        <f>'Summary Data'!DN35</f>
        <v>-</v>
      </c>
      <c r="AA33" s="899" t="e">
        <f t="shared" si="10"/>
        <v>#VALUE!</v>
      </c>
      <c r="AB33" s="741" t="e">
        <f t="shared" si="11"/>
        <v>#VALUE!</v>
      </c>
      <c r="AC33" s="586" t="e">
        <f t="shared" si="20"/>
        <v>#VALUE!</v>
      </c>
      <c r="AD33" s="445" t="str">
        <f>'Summary Data'!EB35</f>
        <v>-</v>
      </c>
      <c r="AE33" s="899" t="e">
        <f t="shared" si="12"/>
        <v>#VALUE!</v>
      </c>
      <c r="AF33" s="741" t="e">
        <f t="shared" si="13"/>
        <v>#VALUE!</v>
      </c>
      <c r="AG33" s="586" t="e">
        <f t="shared" si="21"/>
        <v>#VALUE!</v>
      </c>
      <c r="AH33" s="445" t="str">
        <f>'Summary Data'!EP35</f>
        <v>-</v>
      </c>
      <c r="AI33" s="899" t="e">
        <f t="shared" si="14"/>
        <v>#VALUE!</v>
      </c>
      <c r="AJ33" s="741" t="e">
        <f t="shared" si="15"/>
        <v>#VALUE!</v>
      </c>
      <c r="AK33" s="586" t="e">
        <f t="shared" si="22"/>
        <v>#VALUE!</v>
      </c>
    </row>
    <row r="34" spans="1:37" ht="20.25" hidden="1" customHeight="1" outlineLevel="1" x14ac:dyDescent="0.3">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5">
        <v>0</v>
      </c>
      <c r="N34" s="896" t="e">
        <v>#DIV/0!</v>
      </c>
      <c r="O34" s="443">
        <v>0</v>
      </c>
      <c r="P34" s="899">
        <f t="shared" si="4"/>
        <v>0</v>
      </c>
      <c r="Q34" s="741" t="e">
        <f t="shared" si="5"/>
        <v>#DIV/0!</v>
      </c>
      <c r="R34" s="586" t="str">
        <f t="shared" si="18"/>
        <v>+</v>
      </c>
      <c r="S34" s="443">
        <f>'Summary Data'!CL36</f>
        <v>0</v>
      </c>
      <c r="T34" s="899">
        <f t="shared" si="6"/>
        <v>0</v>
      </c>
      <c r="U34" s="741" t="e">
        <f t="shared" si="7"/>
        <v>#DIV/0!</v>
      </c>
      <c r="V34" s="443">
        <f>'Summary Data'!CZ36</f>
        <v>0</v>
      </c>
      <c r="W34" s="899">
        <f t="shared" si="8"/>
        <v>0</v>
      </c>
      <c r="X34" s="741" t="e">
        <f t="shared" si="9"/>
        <v>#DIV/0!</v>
      </c>
      <c r="Y34" s="586" t="str">
        <f t="shared" si="19"/>
        <v>+</v>
      </c>
      <c r="Z34" s="443">
        <f>'Summary Data'!DN36</f>
        <v>0</v>
      </c>
      <c r="AA34" s="899">
        <f t="shared" si="10"/>
        <v>0</v>
      </c>
      <c r="AB34" s="741" t="e">
        <f t="shared" si="11"/>
        <v>#DIV/0!</v>
      </c>
      <c r="AC34" s="586" t="str">
        <f t="shared" si="20"/>
        <v>+</v>
      </c>
      <c r="AD34" s="443">
        <f>'Summary Data'!EB36</f>
        <v>0</v>
      </c>
      <c r="AE34" s="899">
        <f t="shared" si="12"/>
        <v>0</v>
      </c>
      <c r="AF34" s="741" t="e">
        <f t="shared" si="13"/>
        <v>#DIV/0!</v>
      </c>
      <c r="AG34" s="586" t="str">
        <f t="shared" si="21"/>
        <v>+</v>
      </c>
      <c r="AH34" s="443">
        <f>'Summary Data'!EP36</f>
        <v>0</v>
      </c>
      <c r="AI34" s="899">
        <f t="shared" si="14"/>
        <v>0</v>
      </c>
      <c r="AJ34" s="741" t="e">
        <f t="shared" si="15"/>
        <v>#DIV/0!</v>
      </c>
      <c r="AK34" s="586" t="str">
        <f t="shared" si="22"/>
        <v>+</v>
      </c>
    </row>
    <row r="35" spans="1:37" ht="23.1" customHeight="1" collapsed="1" x14ac:dyDescent="0.3">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5">
        <v>12209</v>
      </c>
      <c r="N35" s="896">
        <v>2.126047873952126E-2</v>
      </c>
      <c r="O35" s="443">
        <v>634834</v>
      </c>
      <c r="P35" s="899">
        <f t="shared" si="4"/>
        <v>48367</v>
      </c>
      <c r="Q35" s="741">
        <f t="shared" si="5"/>
        <v>8.2471818533694133E-2</v>
      </c>
      <c r="R35" s="586"/>
      <c r="S35" s="443">
        <f>'Summary Data'!CL37</f>
        <v>688049</v>
      </c>
      <c r="T35" s="899">
        <f t="shared" si="6"/>
        <v>53215</v>
      </c>
      <c r="U35" s="741">
        <f t="shared" si="7"/>
        <v>8.3825062929836783E-2</v>
      </c>
      <c r="V35" s="443">
        <f>'Summary Data'!CZ37</f>
        <v>685884</v>
      </c>
      <c r="W35" s="899">
        <f t="shared" si="8"/>
        <v>-2165</v>
      </c>
      <c r="X35" s="741">
        <f t="shared" si="9"/>
        <v>-3.1465782233532787E-3</v>
      </c>
      <c r="Y35" s="586"/>
      <c r="Z35" s="443">
        <f>'Summary Data'!DN37</f>
        <v>706123</v>
      </c>
      <c r="AA35" s="899">
        <f t="shared" si="10"/>
        <v>20239</v>
      </c>
      <c r="AB35" s="741">
        <f t="shared" si="11"/>
        <v>2.9507905126814445E-2</v>
      </c>
      <c r="AC35" s="586"/>
      <c r="AD35" s="443">
        <f>'Summary Data'!EB37</f>
        <v>687122</v>
      </c>
      <c r="AE35" s="899">
        <f t="shared" si="12"/>
        <v>-19001</v>
      </c>
      <c r="AF35" s="741">
        <f t="shared" si="13"/>
        <v>-2.6908909637556062E-2</v>
      </c>
      <c r="AG35" s="586"/>
      <c r="AH35" s="443">
        <f>'Summary Data'!EP37</f>
        <v>294210</v>
      </c>
      <c r="AI35" s="899">
        <f t="shared" si="14"/>
        <v>-392912</v>
      </c>
      <c r="AJ35" s="741">
        <f t="shared" si="15"/>
        <v>-0.57182276218779193</v>
      </c>
      <c r="AK35" s="586"/>
    </row>
    <row r="36" spans="1:37" ht="23.1" customHeight="1" x14ac:dyDescent="0.3">
      <c r="A36" s="736"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5">
        <v>-5668</v>
      </c>
      <c r="N36" s="896">
        <v>-7.021220983887611E-3</v>
      </c>
      <c r="O36" s="443">
        <v>798695</v>
      </c>
      <c r="P36" s="899">
        <f t="shared" si="4"/>
        <v>-2904</v>
      </c>
      <c r="Q36" s="741">
        <f t="shared" si="5"/>
        <v>-3.6227590104279074E-3</v>
      </c>
      <c r="R36" s="586"/>
      <c r="S36" s="443">
        <f>'Summary Data'!CL38</f>
        <v>806547</v>
      </c>
      <c r="T36" s="899">
        <f t="shared" ref="T36:T68" si="24">S36-O36</f>
        <v>7852</v>
      </c>
      <c r="U36" s="741">
        <f t="shared" ref="U36:U68" si="25">T36/O36</f>
        <v>9.8310368789087197E-3</v>
      </c>
      <c r="V36" s="443">
        <f>'Summary Data'!CZ38</f>
        <v>811071</v>
      </c>
      <c r="W36" s="899">
        <f t="shared" ref="W36:W68" si="26">V36-S36</f>
        <v>4524</v>
      </c>
      <c r="X36" s="741">
        <f t="shared" ref="X36:X68" si="27">W36/S36</f>
        <v>5.6090965560593497E-3</v>
      </c>
      <c r="Y36" s="586"/>
      <c r="Z36" s="443">
        <f>'Summary Data'!DN38</f>
        <v>819549</v>
      </c>
      <c r="AA36" s="899">
        <f t="shared" ref="AA36:AA68" si="28">Z36-V36</f>
        <v>8478</v>
      </c>
      <c r="AB36" s="741">
        <f t="shared" ref="AB36:AB68" si="29">AA36/V36</f>
        <v>1.0452845681820705E-2</v>
      </c>
      <c r="AC36" s="586"/>
      <c r="AD36" s="443">
        <f>'Summary Data'!EB38</f>
        <v>823485</v>
      </c>
      <c r="AE36" s="899">
        <f t="shared" si="12"/>
        <v>3936</v>
      </c>
      <c r="AF36" s="741">
        <f t="shared" si="13"/>
        <v>4.8026414527990394E-3</v>
      </c>
      <c r="AG36" s="586"/>
      <c r="AH36" s="443">
        <f>'Summary Data'!EP38</f>
        <v>347162</v>
      </c>
      <c r="AI36" s="899">
        <f t="shared" si="14"/>
        <v>-476323</v>
      </c>
      <c r="AJ36" s="741">
        <f t="shared" si="15"/>
        <v>-0.57842340783377966</v>
      </c>
      <c r="AK36" s="586"/>
    </row>
    <row r="37" spans="1:37" ht="23.1" customHeight="1" x14ac:dyDescent="0.3">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5">
        <v>6541</v>
      </c>
      <c r="N37" s="896">
        <v>4.7346229709922007E-3</v>
      </c>
      <c r="O37" s="449">
        <v>1433529</v>
      </c>
      <c r="P37" s="899">
        <f t="shared" si="4"/>
        <v>45463</v>
      </c>
      <c r="Q37" s="741">
        <f t="shared" si="5"/>
        <v>3.2752765358419554E-2</v>
      </c>
      <c r="R37" s="586"/>
      <c r="S37" s="449">
        <f>'Summary Data'!CL39</f>
        <v>1494596</v>
      </c>
      <c r="T37" s="899">
        <f t="shared" si="24"/>
        <v>61067</v>
      </c>
      <c r="U37" s="741">
        <f t="shared" si="25"/>
        <v>4.2599068452748426E-2</v>
      </c>
      <c r="V37" s="449">
        <f>'Summary Data'!CZ39</f>
        <v>1496955</v>
      </c>
      <c r="W37" s="899">
        <f t="shared" si="26"/>
        <v>2359</v>
      </c>
      <c r="X37" s="741">
        <f t="shared" si="27"/>
        <v>1.5783529462142277E-3</v>
      </c>
      <c r="Y37" s="586"/>
      <c r="Z37" s="449">
        <f>'Summary Data'!DN39</f>
        <v>1525672</v>
      </c>
      <c r="AA37" s="899">
        <f t="shared" si="28"/>
        <v>28717</v>
      </c>
      <c r="AB37" s="741">
        <f t="shared" si="29"/>
        <v>1.9183609393735951E-2</v>
      </c>
      <c r="AC37" s="586"/>
      <c r="AD37" s="449">
        <f>'Summary Data'!EB39</f>
        <v>1510607</v>
      </c>
      <c r="AE37" s="899">
        <f t="shared" si="12"/>
        <v>-15065</v>
      </c>
      <c r="AF37" s="741">
        <f t="shared" si="13"/>
        <v>-9.8743373411847371E-3</v>
      </c>
      <c r="AG37" s="586"/>
      <c r="AH37" s="449">
        <f>'Summary Data'!EP39</f>
        <v>641372</v>
      </c>
      <c r="AI37" s="899">
        <f t="shared" si="14"/>
        <v>-869235</v>
      </c>
      <c r="AJ37" s="741">
        <f t="shared" si="15"/>
        <v>-0.57542100625774939</v>
      </c>
      <c r="AK37" s="586"/>
    </row>
    <row r="38" spans="1:37" ht="23.1" customHeight="1" x14ac:dyDescent="0.3">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7">
        <v>1.3099219597857305E-4</v>
      </c>
      <c r="N38" s="896">
        <v>0.72971368366652478</v>
      </c>
      <c r="O38" s="446">
        <v>4.24825727278625E-4</v>
      </c>
      <c r="P38" s="397">
        <f t="shared" si="4"/>
        <v>1.1432175988802541E-4</v>
      </c>
      <c r="Q38" s="741">
        <f t="shared" si="5"/>
        <v>0.36818131777431989</v>
      </c>
      <c r="R38" s="585" t="str">
        <f t="shared" ref="R38:R47" si="30">IF(P38&gt;0,"-","+")</f>
        <v>-</v>
      </c>
      <c r="S38" s="446">
        <f>'Summary Data'!CL40</f>
        <v>3.6197072653747231E-4</v>
      </c>
      <c r="T38" s="397">
        <f t="shared" si="24"/>
        <v>-6.2855000741152698E-5</v>
      </c>
      <c r="U38" s="741">
        <f t="shared" si="25"/>
        <v>-0.14795478876430851</v>
      </c>
      <c r="V38" s="446">
        <f>'Summary Data'!CZ40</f>
        <v>3.4803985423743531E-4</v>
      </c>
      <c r="W38" s="397">
        <f t="shared" si="26"/>
        <v>-1.3930872300036996E-5</v>
      </c>
      <c r="X38" s="741">
        <f t="shared" si="27"/>
        <v>-3.8486184872728459E-2</v>
      </c>
      <c r="Y38" s="585" t="str">
        <f t="shared" ref="Y38:Y47" si="31">IF(W38&gt;0,"-","+")</f>
        <v>+</v>
      </c>
      <c r="Z38" s="446">
        <f>'Summary Data'!DN40</f>
        <v>3.0871642135400009E-4</v>
      </c>
      <c r="AA38" s="397">
        <f t="shared" si="28"/>
        <v>-3.9323432883435223E-5</v>
      </c>
      <c r="AB38" s="741">
        <f t="shared" si="29"/>
        <v>-0.11298543084841224</v>
      </c>
      <c r="AC38" s="585" t="str">
        <f t="shared" ref="AC38:AC47" si="32">IF(AA38&gt;0,"-","+")</f>
        <v>+</v>
      </c>
      <c r="AD38" s="446">
        <f>'Summary Data'!EB40</f>
        <v>3.746838191534926E-4</v>
      </c>
      <c r="AE38" s="397">
        <f t="shared" si="12"/>
        <v>6.5967397799492511E-5</v>
      </c>
      <c r="AF38" s="741">
        <f t="shared" si="13"/>
        <v>0.21368282746400707</v>
      </c>
      <c r="AG38" s="585" t="str">
        <f t="shared" ref="AG38:AG47" si="33">IF(AE38&gt;0,"-","+")</f>
        <v>-</v>
      </c>
      <c r="AH38" s="446">
        <f>'Summary Data'!EP40</f>
        <v>2.245186880624661E-4</v>
      </c>
      <c r="AI38" s="397">
        <f t="shared" si="14"/>
        <v>-1.501651310910265E-4</v>
      </c>
      <c r="AJ38" s="741">
        <f t="shared" si="15"/>
        <v>-0.40077826533926197</v>
      </c>
      <c r="AK38" s="585" t="str">
        <f t="shared" ref="AK38:AK47" si="34">IF(AI38&gt;0,"-","+")</f>
        <v>+</v>
      </c>
    </row>
    <row r="39" spans="1:37" ht="20.25" hidden="1" customHeight="1" outlineLevel="1" x14ac:dyDescent="0.3">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6">
        <v>0</v>
      </c>
      <c r="N39" s="896" t="e">
        <v>#DIV/0!</v>
      </c>
      <c r="O39" s="438">
        <v>0</v>
      </c>
      <c r="P39" s="405">
        <f t="shared" si="4"/>
        <v>0</v>
      </c>
      <c r="Q39" s="741" t="e">
        <f t="shared" si="5"/>
        <v>#DIV/0!</v>
      </c>
      <c r="R39" s="585" t="str">
        <f t="shared" si="30"/>
        <v>+</v>
      </c>
      <c r="S39" s="438">
        <f>'Summary Data'!CL41</f>
        <v>0</v>
      </c>
      <c r="T39" s="405">
        <f t="shared" si="24"/>
        <v>0</v>
      </c>
      <c r="U39" s="741" t="e">
        <f t="shared" si="25"/>
        <v>#DIV/0!</v>
      </c>
      <c r="V39" s="438">
        <f>'Summary Data'!CZ41</f>
        <v>0</v>
      </c>
      <c r="W39" s="405">
        <f t="shared" si="26"/>
        <v>0</v>
      </c>
      <c r="X39" s="741" t="e">
        <f t="shared" si="27"/>
        <v>#DIV/0!</v>
      </c>
      <c r="Y39" s="585" t="str">
        <f t="shared" si="31"/>
        <v>+</v>
      </c>
      <c r="Z39" s="438">
        <f>'Summary Data'!DN41</f>
        <v>0</v>
      </c>
      <c r="AA39" s="405">
        <f t="shared" si="28"/>
        <v>0</v>
      </c>
      <c r="AB39" s="741" t="e">
        <f t="shared" si="29"/>
        <v>#DIV/0!</v>
      </c>
      <c r="AC39" s="585" t="str">
        <f t="shared" si="32"/>
        <v>+</v>
      </c>
      <c r="AD39" s="438">
        <f>'Summary Data'!EB41</f>
        <v>0</v>
      </c>
      <c r="AE39" s="405">
        <f t="shared" si="12"/>
        <v>0</v>
      </c>
      <c r="AF39" s="741" t="e">
        <f t="shared" si="13"/>
        <v>#DIV/0!</v>
      </c>
      <c r="AG39" s="585" t="str">
        <f t="shared" si="33"/>
        <v>+</v>
      </c>
      <c r="AH39" s="438">
        <f>'Summary Data'!EP41</f>
        <v>0</v>
      </c>
      <c r="AI39" s="405">
        <f t="shared" si="14"/>
        <v>0</v>
      </c>
      <c r="AJ39" s="741" t="e">
        <f t="shared" si="15"/>
        <v>#DIV/0!</v>
      </c>
      <c r="AK39" s="585" t="str">
        <f t="shared" si="34"/>
        <v>+</v>
      </c>
    </row>
    <row r="40" spans="1:37" ht="20.25" hidden="1" customHeight="1" outlineLevel="1" x14ac:dyDescent="0.3">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6" t="e">
        <v>#VALUE!</v>
      </c>
      <c r="N40" s="896" t="e">
        <v>#VALUE!</v>
      </c>
      <c r="O40" s="442" t="s">
        <v>29</v>
      </c>
      <c r="P40" s="405" t="e">
        <f t="shared" si="4"/>
        <v>#VALUE!</v>
      </c>
      <c r="Q40" s="741" t="e">
        <f t="shared" si="5"/>
        <v>#VALUE!</v>
      </c>
      <c r="R40" s="585" t="e">
        <f t="shared" si="30"/>
        <v>#VALUE!</v>
      </c>
      <c r="S40" s="442" t="str">
        <f>'Summary Data'!CL42</f>
        <v>-</v>
      </c>
      <c r="T40" s="405" t="e">
        <f t="shared" si="24"/>
        <v>#VALUE!</v>
      </c>
      <c r="U40" s="741" t="e">
        <f t="shared" si="25"/>
        <v>#VALUE!</v>
      </c>
      <c r="V40" s="442" t="str">
        <f>'Summary Data'!CZ42</f>
        <v>-</v>
      </c>
      <c r="W40" s="405" t="e">
        <f t="shared" si="26"/>
        <v>#VALUE!</v>
      </c>
      <c r="X40" s="741" t="e">
        <f t="shared" si="27"/>
        <v>#VALUE!</v>
      </c>
      <c r="Y40" s="585" t="e">
        <f t="shared" si="31"/>
        <v>#VALUE!</v>
      </c>
      <c r="Z40" s="442" t="str">
        <f>'Summary Data'!DN42</f>
        <v>-</v>
      </c>
      <c r="AA40" s="405" t="e">
        <f t="shared" si="28"/>
        <v>#VALUE!</v>
      </c>
      <c r="AB40" s="741" t="e">
        <f t="shared" si="29"/>
        <v>#VALUE!</v>
      </c>
      <c r="AC40" s="585" t="e">
        <f t="shared" si="32"/>
        <v>#VALUE!</v>
      </c>
      <c r="AD40" s="442" t="str">
        <f>'Summary Data'!EB42</f>
        <v>-</v>
      </c>
      <c r="AE40" s="405" t="e">
        <f t="shared" si="12"/>
        <v>#VALUE!</v>
      </c>
      <c r="AF40" s="741" t="e">
        <f t="shared" si="13"/>
        <v>#VALUE!</v>
      </c>
      <c r="AG40" s="585" t="e">
        <f t="shared" si="33"/>
        <v>#VALUE!</v>
      </c>
      <c r="AH40" s="442" t="str">
        <f>'Summary Data'!EP42</f>
        <v>-</v>
      </c>
      <c r="AI40" s="405" t="e">
        <f t="shared" si="14"/>
        <v>#VALUE!</v>
      </c>
      <c r="AJ40" s="741" t="e">
        <f t="shared" si="15"/>
        <v>#VALUE!</v>
      </c>
      <c r="AK40" s="585" t="e">
        <f t="shared" si="34"/>
        <v>#VALUE!</v>
      </c>
    </row>
    <row r="41" spans="1:37" ht="20.25" hidden="1" customHeight="1" outlineLevel="1" x14ac:dyDescent="0.3">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6" t="e">
        <v>#VALUE!</v>
      </c>
      <c r="N41" s="896" t="e">
        <v>#VALUE!</v>
      </c>
      <c r="O41" s="442" t="s">
        <v>29</v>
      </c>
      <c r="P41" s="405" t="e">
        <f t="shared" si="4"/>
        <v>#VALUE!</v>
      </c>
      <c r="Q41" s="741" t="e">
        <f t="shared" si="5"/>
        <v>#VALUE!</v>
      </c>
      <c r="R41" s="585" t="e">
        <f t="shared" si="30"/>
        <v>#VALUE!</v>
      </c>
      <c r="S41" s="442" t="str">
        <f>'Summary Data'!CL43</f>
        <v>-</v>
      </c>
      <c r="T41" s="405" t="e">
        <f t="shared" si="24"/>
        <v>#VALUE!</v>
      </c>
      <c r="U41" s="741" t="e">
        <f t="shared" si="25"/>
        <v>#VALUE!</v>
      </c>
      <c r="V41" s="442" t="str">
        <f>'Summary Data'!CZ43</f>
        <v>-</v>
      </c>
      <c r="W41" s="405" t="e">
        <f t="shared" si="26"/>
        <v>#VALUE!</v>
      </c>
      <c r="X41" s="741" t="e">
        <f t="shared" si="27"/>
        <v>#VALUE!</v>
      </c>
      <c r="Y41" s="585" t="e">
        <f t="shared" si="31"/>
        <v>#VALUE!</v>
      </c>
      <c r="Z41" s="442" t="str">
        <f>'Summary Data'!DN43</f>
        <v>-</v>
      </c>
      <c r="AA41" s="405" t="e">
        <f t="shared" si="28"/>
        <v>#VALUE!</v>
      </c>
      <c r="AB41" s="741" t="e">
        <f t="shared" si="29"/>
        <v>#VALUE!</v>
      </c>
      <c r="AC41" s="585" t="e">
        <f t="shared" si="32"/>
        <v>#VALUE!</v>
      </c>
      <c r="AD41" s="442" t="str">
        <f>'Summary Data'!EB43</f>
        <v>-</v>
      </c>
      <c r="AE41" s="405" t="e">
        <f t="shared" si="12"/>
        <v>#VALUE!</v>
      </c>
      <c r="AF41" s="741" t="e">
        <f t="shared" si="13"/>
        <v>#VALUE!</v>
      </c>
      <c r="AG41" s="585" t="e">
        <f t="shared" si="33"/>
        <v>#VALUE!</v>
      </c>
      <c r="AH41" s="442" t="str">
        <f>'Summary Data'!EP43</f>
        <v>-</v>
      </c>
      <c r="AI41" s="405" t="e">
        <f t="shared" si="14"/>
        <v>#VALUE!</v>
      </c>
      <c r="AJ41" s="741" t="e">
        <f t="shared" si="15"/>
        <v>#VALUE!</v>
      </c>
      <c r="AK41" s="585" t="e">
        <f t="shared" si="34"/>
        <v>#VALUE!</v>
      </c>
    </row>
    <row r="42" spans="1:37" ht="20.25" hidden="1" customHeight="1" outlineLevel="1" x14ac:dyDescent="0.3">
      <c r="A42" s="431" t="s">
        <v>58</v>
      </c>
      <c r="B42" s="438">
        <v>0</v>
      </c>
      <c r="C42" s="438">
        <v>0</v>
      </c>
      <c r="D42" s="405">
        <f t="shared" si="16"/>
        <v>0</v>
      </c>
      <c r="E42" s="382" t="e">
        <f t="shared" si="17"/>
        <v>#DIV/0!</v>
      </c>
      <c r="F42" s="383">
        <v>0</v>
      </c>
      <c r="G42" s="454">
        <f t="shared" si="0"/>
        <v>0</v>
      </c>
      <c r="H42" s="382" t="e">
        <f t="shared" si="23"/>
        <v>#DIV/0!</v>
      </c>
      <c r="I42" s="662">
        <v>0</v>
      </c>
      <c r="J42" s="454">
        <f t="shared" si="2"/>
        <v>0</v>
      </c>
      <c r="K42" s="432" t="e">
        <f t="shared" si="3"/>
        <v>#DIV/0!</v>
      </c>
      <c r="L42" s="462">
        <v>0</v>
      </c>
      <c r="M42" s="746">
        <v>0</v>
      </c>
      <c r="N42" s="896" t="e">
        <v>#DIV/0!</v>
      </c>
      <c r="O42" s="662">
        <v>0</v>
      </c>
      <c r="P42" s="405">
        <f t="shared" si="4"/>
        <v>0</v>
      </c>
      <c r="Q42" s="741" t="e">
        <f t="shared" si="5"/>
        <v>#DIV/0!</v>
      </c>
      <c r="R42" s="585" t="str">
        <f t="shared" si="30"/>
        <v>+</v>
      </c>
      <c r="S42" s="662">
        <f>'Summary Data'!CL44</f>
        <v>0</v>
      </c>
      <c r="T42" s="405">
        <f t="shared" si="24"/>
        <v>0</v>
      </c>
      <c r="U42" s="741" t="e">
        <f t="shared" si="25"/>
        <v>#DIV/0!</v>
      </c>
      <c r="V42" s="662">
        <f>'Summary Data'!CZ44</f>
        <v>0</v>
      </c>
      <c r="W42" s="405">
        <f t="shared" si="26"/>
        <v>0</v>
      </c>
      <c r="X42" s="741" t="e">
        <f t="shared" si="27"/>
        <v>#DIV/0!</v>
      </c>
      <c r="Y42" s="585" t="str">
        <f t="shared" si="31"/>
        <v>+</v>
      </c>
      <c r="Z42" s="662">
        <f>'Summary Data'!DN44</f>
        <v>0</v>
      </c>
      <c r="AA42" s="405">
        <f t="shared" si="28"/>
        <v>0</v>
      </c>
      <c r="AB42" s="741" t="e">
        <f t="shared" si="29"/>
        <v>#DIV/0!</v>
      </c>
      <c r="AC42" s="585" t="str">
        <f t="shared" si="32"/>
        <v>+</v>
      </c>
      <c r="AD42" s="662">
        <f>'Summary Data'!EB44</f>
        <v>0</v>
      </c>
      <c r="AE42" s="405">
        <f t="shared" si="12"/>
        <v>0</v>
      </c>
      <c r="AF42" s="741" t="e">
        <f t="shared" si="13"/>
        <v>#DIV/0!</v>
      </c>
      <c r="AG42" s="585" t="str">
        <f t="shared" si="33"/>
        <v>+</v>
      </c>
      <c r="AH42" s="662">
        <f>'Summary Data'!EP44</f>
        <v>0</v>
      </c>
      <c r="AI42" s="405">
        <f t="shared" si="14"/>
        <v>0</v>
      </c>
      <c r="AJ42" s="741" t="e">
        <f t="shared" si="15"/>
        <v>#DIV/0!</v>
      </c>
      <c r="AK42" s="585" t="str">
        <f t="shared" si="34"/>
        <v>+</v>
      </c>
    </row>
    <row r="43" spans="1:37" ht="23.1" customHeight="1" collapsed="1" x14ac:dyDescent="0.3">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8">
        <v>1528406.6300000027</v>
      </c>
      <c r="N43" s="896">
        <v>0.13733947408849587</v>
      </c>
      <c r="O43" s="450">
        <v>13794491.269999998</v>
      </c>
      <c r="P43" s="900">
        <f t="shared" si="4"/>
        <v>1137407.7599999979</v>
      </c>
      <c r="Q43" s="741">
        <f t="shared" si="5"/>
        <v>8.9863336929187881E-2</v>
      </c>
      <c r="R43" s="585" t="str">
        <f t="shared" si="30"/>
        <v>-</v>
      </c>
      <c r="S43" s="450">
        <f>'Summary Data'!CL45</f>
        <v>13132064.09</v>
      </c>
      <c r="T43" s="900">
        <f t="shared" si="24"/>
        <v>-662427.17999999784</v>
      </c>
      <c r="U43" s="741">
        <f t="shared" si="25"/>
        <v>-4.8021138803475277E-2</v>
      </c>
      <c r="V43" s="450">
        <f>'Summary Data'!CZ45</f>
        <v>12532014.41</v>
      </c>
      <c r="W43" s="900">
        <f t="shared" si="26"/>
        <v>-600049.6799999997</v>
      </c>
      <c r="X43" s="741">
        <f t="shared" si="27"/>
        <v>-4.5693477878845756E-2</v>
      </c>
      <c r="Y43" s="585" t="str">
        <f t="shared" si="31"/>
        <v>+</v>
      </c>
      <c r="Z43" s="450">
        <f>'Summary Data'!DN45</f>
        <v>11597517.579999998</v>
      </c>
      <c r="AA43" s="900">
        <f t="shared" si="28"/>
        <v>-934496.83000000194</v>
      </c>
      <c r="AB43" s="741">
        <f t="shared" si="29"/>
        <v>-7.4568764400263873E-2</v>
      </c>
      <c r="AC43" s="585" t="str">
        <f t="shared" si="32"/>
        <v>+</v>
      </c>
      <c r="AD43" s="450">
        <f>'Summary Data'!EB45</f>
        <v>11240086.65</v>
      </c>
      <c r="AE43" s="900">
        <f t="shared" si="12"/>
        <v>-357430.92999999784</v>
      </c>
      <c r="AF43" s="741">
        <f t="shared" si="13"/>
        <v>-3.0819606655857975E-2</v>
      </c>
      <c r="AG43" s="585" t="str">
        <f t="shared" si="33"/>
        <v>+</v>
      </c>
      <c r="AH43" s="450">
        <f>'Summary Data'!EP45</f>
        <v>4039117.34</v>
      </c>
      <c r="AI43" s="900">
        <f t="shared" si="14"/>
        <v>-7200969.3100000005</v>
      </c>
      <c r="AJ43" s="741">
        <f t="shared" si="15"/>
        <v>-0.64065069373820172</v>
      </c>
      <c r="AK43" s="585" t="str">
        <f t="shared" si="34"/>
        <v>+</v>
      </c>
    </row>
    <row r="44" spans="1:37" ht="23.1" customHeight="1" x14ac:dyDescent="0.3">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9">
        <v>1.0631458020059608</v>
      </c>
      <c r="N44" s="896">
        <v>0.13197997569287728</v>
      </c>
      <c r="O44" s="451">
        <v>9.6227500594686237</v>
      </c>
      <c r="P44" s="901">
        <f t="shared" si="4"/>
        <v>0.50424740181401617</v>
      </c>
      <c r="Q44" s="741">
        <f t="shared" si="5"/>
        <v>5.5299364462072204E-2</v>
      </c>
      <c r="R44" s="585" t="str">
        <f t="shared" si="30"/>
        <v>-</v>
      </c>
      <c r="S44" s="451">
        <f>'Summary Data'!CL46</f>
        <v>8.7863637330756941</v>
      </c>
      <c r="T44" s="901">
        <f t="shared" si="24"/>
        <v>-0.83638632639292965</v>
      </c>
      <c r="U44" s="741">
        <f t="shared" si="25"/>
        <v>-8.6917598526830661E-2</v>
      </c>
      <c r="V44" s="451">
        <f>'Summary Data'!CZ46</f>
        <v>8.3716707649862556</v>
      </c>
      <c r="W44" s="901">
        <f t="shared" si="26"/>
        <v>-0.41469296808943845</v>
      </c>
      <c r="X44" s="741">
        <f t="shared" si="27"/>
        <v>-4.7197336769516353E-2</v>
      </c>
      <c r="Y44" s="585" t="str">
        <f t="shared" si="31"/>
        <v>+</v>
      </c>
      <c r="Z44" s="451">
        <f>'Summary Data'!DN46</f>
        <v>7.6015798808656108</v>
      </c>
      <c r="AA44" s="901">
        <f t="shared" si="28"/>
        <v>-0.77009088412064486</v>
      </c>
      <c r="AB44" s="741">
        <f t="shared" si="29"/>
        <v>-9.1987717355235615E-2</v>
      </c>
      <c r="AC44" s="585" t="str">
        <f t="shared" si="32"/>
        <v>+</v>
      </c>
      <c r="AD44" s="451">
        <f>'Summary Data'!EB46</f>
        <v>7.4407749004208243</v>
      </c>
      <c r="AE44" s="901">
        <f t="shared" si="12"/>
        <v>-0.16080498044478642</v>
      </c>
      <c r="AF44" s="741">
        <f t="shared" si="13"/>
        <v>-2.1154152553149931E-2</v>
      </c>
      <c r="AG44" s="585" t="str">
        <f t="shared" si="33"/>
        <v>+</v>
      </c>
      <c r="AH44" s="451">
        <f>'Summary Data'!EP46</f>
        <v>6.2976203201885959</v>
      </c>
      <c r="AI44" s="901">
        <f t="shared" si="14"/>
        <v>-1.1431545802322285</v>
      </c>
      <c r="AJ44" s="741">
        <f t="shared" si="15"/>
        <v>-0.15363380770564308</v>
      </c>
      <c r="AK44" s="585" t="str">
        <f t="shared" si="34"/>
        <v>+</v>
      </c>
    </row>
    <row r="45" spans="1:37" ht="23.1" customHeight="1" x14ac:dyDescent="0.3">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7">
        <v>1.6133781934410119E-2</v>
      </c>
      <c r="N45" s="896">
        <v>0.13733947408849573</v>
      </c>
      <c r="O45" s="446">
        <v>0.14561394178609646</v>
      </c>
      <c r="P45" s="397">
        <f t="shared" si="4"/>
        <v>1.2006417932344249E-2</v>
      </c>
      <c r="Q45" s="741">
        <f t="shared" si="5"/>
        <v>8.9863336929187937E-2</v>
      </c>
      <c r="R45" s="585" t="str">
        <f t="shared" si="30"/>
        <v>-</v>
      </c>
      <c r="S45" s="446">
        <f>'Summary Data'!CL47</f>
        <v>0.13862139447586516</v>
      </c>
      <c r="T45" s="397">
        <f t="shared" si="24"/>
        <v>-6.9925473102313007E-3</v>
      </c>
      <c r="U45" s="741">
        <f t="shared" si="25"/>
        <v>-4.8021138803475236E-2</v>
      </c>
      <c r="V45" s="446">
        <f>'Summary Data'!CZ47</f>
        <v>0.13228730085384746</v>
      </c>
      <c r="W45" s="397">
        <f t="shared" si="26"/>
        <v>-6.3340936220177002E-3</v>
      </c>
      <c r="X45" s="741">
        <f t="shared" si="27"/>
        <v>-4.5693477878845784E-2</v>
      </c>
      <c r="Y45" s="585" t="str">
        <f t="shared" si="31"/>
        <v>+</v>
      </c>
      <c r="Z45" s="446">
        <f>'Summary Data'!DN47</f>
        <v>0.12242280028333009</v>
      </c>
      <c r="AA45" s="397">
        <f t="shared" si="28"/>
        <v>-9.8645005705173677E-3</v>
      </c>
      <c r="AB45" s="741">
        <f t="shared" si="29"/>
        <v>-7.4568764400263804E-2</v>
      </c>
      <c r="AC45" s="585" t="str">
        <f t="shared" si="32"/>
        <v>+</v>
      </c>
      <c r="AD45" s="446">
        <f>'Summary Data'!EB47</f>
        <v>0.11864977773288919</v>
      </c>
      <c r="AE45" s="397">
        <f t="shared" si="12"/>
        <v>-3.7730225504409021E-3</v>
      </c>
      <c r="AF45" s="741">
        <f t="shared" si="13"/>
        <v>-3.0819606655858058E-2</v>
      </c>
      <c r="AG45" s="585" t="str">
        <f t="shared" si="33"/>
        <v>+</v>
      </c>
      <c r="AH45" s="446">
        <f>'Summary Data'!EP47</f>
        <v>4.263671531643029E-2</v>
      </c>
      <c r="AI45" s="397">
        <f t="shared" si="14"/>
        <v>-7.6013062416458901E-2</v>
      </c>
      <c r="AJ45" s="741">
        <f t="shared" si="15"/>
        <v>-0.64065069373820172</v>
      </c>
      <c r="AK45" s="585" t="str">
        <f t="shared" si="34"/>
        <v>+</v>
      </c>
    </row>
    <row r="46" spans="1:37" ht="23.1" customHeight="1" x14ac:dyDescent="0.3">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8">
        <v>129760.28000000026</v>
      </c>
      <c r="N46" s="896">
        <v>3.5075093881289383E-2</v>
      </c>
      <c r="O46" s="450">
        <v>3706387.2100000009</v>
      </c>
      <c r="P46" s="900">
        <f t="shared" si="4"/>
        <v>-122872.21999999927</v>
      </c>
      <c r="Q46" s="741">
        <f t="shared" si="5"/>
        <v>-3.2087724074625908E-2</v>
      </c>
      <c r="R46" s="585" t="str">
        <f t="shared" si="30"/>
        <v>+</v>
      </c>
      <c r="S46" s="450">
        <f>'Summary Data'!CL48</f>
        <v>3868401.9499999993</v>
      </c>
      <c r="T46" s="900">
        <f t="shared" si="24"/>
        <v>162014.73999999836</v>
      </c>
      <c r="U46" s="741">
        <f t="shared" si="25"/>
        <v>4.3712308191350122E-2</v>
      </c>
      <c r="V46" s="450">
        <f>'Summary Data'!CZ48</f>
        <v>3955984.86</v>
      </c>
      <c r="W46" s="900">
        <f t="shared" si="26"/>
        <v>87582.910000000615</v>
      </c>
      <c r="X46" s="741">
        <f t="shared" si="27"/>
        <v>2.2640591937453818E-2</v>
      </c>
      <c r="Y46" s="585" t="str">
        <f t="shared" si="31"/>
        <v>-</v>
      </c>
      <c r="Z46" s="450">
        <f>'Summary Data'!DN48</f>
        <v>4346475.07</v>
      </c>
      <c r="AA46" s="900">
        <f t="shared" si="28"/>
        <v>390490.21000000043</v>
      </c>
      <c r="AB46" s="741">
        <f t="shared" si="29"/>
        <v>9.8708722055119408E-2</v>
      </c>
      <c r="AC46" s="585" t="str">
        <f t="shared" si="32"/>
        <v>-</v>
      </c>
      <c r="AD46" s="450">
        <f>'Summary Data'!EB48</f>
        <v>4538908.63</v>
      </c>
      <c r="AE46" s="900">
        <f t="shared" si="12"/>
        <v>192433.55999999959</v>
      </c>
      <c r="AF46" s="741">
        <f t="shared" si="13"/>
        <v>4.4273476069885652E-2</v>
      </c>
      <c r="AG46" s="585" t="str">
        <f t="shared" si="33"/>
        <v>-</v>
      </c>
      <c r="AH46" s="450">
        <f>'Summary Data'!EP48</f>
        <v>1781665.26</v>
      </c>
      <c r="AI46" s="900">
        <f t="shared" si="14"/>
        <v>-2757243.37</v>
      </c>
      <c r="AJ46" s="741">
        <f t="shared" si="15"/>
        <v>-0.60746835743199357</v>
      </c>
      <c r="AK46" s="585" t="str">
        <f t="shared" si="34"/>
        <v>+</v>
      </c>
    </row>
    <row r="47" spans="1:37" ht="23.1" customHeight="1" x14ac:dyDescent="0.3">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50">
        <v>-4.6714107032427634</v>
      </c>
      <c r="N47" s="896">
        <v>-0.1029642543812509</v>
      </c>
      <c r="O47" s="452">
        <v>65.758058512525736</v>
      </c>
      <c r="P47" s="902">
        <f t="shared" si="4"/>
        <v>25.060222079323481</v>
      </c>
      <c r="Q47" s="741">
        <f t="shared" si="5"/>
        <v>0.61576300549674334</v>
      </c>
      <c r="R47" s="585" t="str">
        <f t="shared" si="30"/>
        <v>-</v>
      </c>
      <c r="S47" s="452">
        <f>'Summary Data'!CL49</f>
        <v>46.482366052653703</v>
      </c>
      <c r="T47" s="902">
        <f t="shared" si="24"/>
        <v>-19.275692459872033</v>
      </c>
      <c r="U47" s="741">
        <f t="shared" si="25"/>
        <v>-0.29313049831299925</v>
      </c>
      <c r="V47" s="452">
        <f>'Summary Data'!CZ49</f>
        <v>52.372871648904479</v>
      </c>
      <c r="W47" s="902">
        <f t="shared" si="26"/>
        <v>5.890505596250776</v>
      </c>
      <c r="X47" s="741">
        <f t="shared" si="27"/>
        <v>0.12672559717760934</v>
      </c>
      <c r="Y47" s="585" t="str">
        <f t="shared" si="31"/>
        <v>-</v>
      </c>
      <c r="Z47" s="452">
        <f>'Summary Data'!DN49</f>
        <v>63.569120864656163</v>
      </c>
      <c r="AA47" s="902">
        <f t="shared" si="28"/>
        <v>11.196249215751685</v>
      </c>
      <c r="AB47" s="741">
        <f t="shared" si="29"/>
        <v>0.21377955539288984</v>
      </c>
      <c r="AC47" s="585" t="str">
        <f t="shared" si="32"/>
        <v>-</v>
      </c>
      <c r="AD47" s="452">
        <f>'Summary Data'!EB49</f>
        <v>64.193200531771964</v>
      </c>
      <c r="AE47" s="902">
        <f t="shared" si="12"/>
        <v>0.62407966711580087</v>
      </c>
      <c r="AF47" s="741">
        <f t="shared" si="13"/>
        <v>9.817339906973345E-3</v>
      </c>
      <c r="AG47" s="585" t="str">
        <f t="shared" si="33"/>
        <v>-</v>
      </c>
      <c r="AH47" s="452">
        <f>'Summary Data'!EP49</f>
        <v>66.267397902253961</v>
      </c>
      <c r="AI47" s="902">
        <f t="shared" si="14"/>
        <v>2.0741973704819969</v>
      </c>
      <c r="AJ47" s="741">
        <f t="shared" si="15"/>
        <v>3.231179242193085E-2</v>
      </c>
      <c r="AK47" s="585" t="str">
        <f t="shared" si="34"/>
        <v>-</v>
      </c>
    </row>
    <row r="48" spans="1:37" ht="23.1" customHeight="1" x14ac:dyDescent="0.3">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7">
        <v>-2.9890534209791042E-2</v>
      </c>
      <c r="N48" s="896">
        <v>-8.991544084862152E-2</v>
      </c>
      <c r="O48" s="446">
        <v>0.26868603832173082</v>
      </c>
      <c r="P48" s="397">
        <f t="shared" si="4"/>
        <v>-3.3852806979764727E-2</v>
      </c>
      <c r="Q48" s="741">
        <f t="shared" si="5"/>
        <v>-0.11189573671449912</v>
      </c>
      <c r="R48" s="586"/>
      <c r="S48" s="446">
        <f>'Summary Data'!CL50</f>
        <v>0.29457684058561423</v>
      </c>
      <c r="T48" s="397">
        <f t="shared" si="24"/>
        <v>2.5890802263883406E-2</v>
      </c>
      <c r="U48" s="741">
        <f t="shared" si="25"/>
        <v>9.636080246522212E-2</v>
      </c>
      <c r="V48" s="446">
        <f>'Summary Data'!CZ50</f>
        <v>0.31567030890447245</v>
      </c>
      <c r="W48" s="397">
        <f t="shared" si="26"/>
        <v>2.1093468318858222E-2</v>
      </c>
      <c r="X48" s="741">
        <f t="shared" si="27"/>
        <v>7.1605996849327086E-2</v>
      </c>
      <c r="Y48" s="586"/>
      <c r="Z48" s="446">
        <f>'Summary Data'!DN50</f>
        <v>0.37477632950481815</v>
      </c>
      <c r="AA48" s="397">
        <f t="shared" si="28"/>
        <v>5.9106020600345699E-2</v>
      </c>
      <c r="AB48" s="741">
        <f t="shared" si="29"/>
        <v>0.18723972110481968</v>
      </c>
      <c r="AC48" s="586"/>
      <c r="AD48" s="446">
        <f>'Summary Data'!EB50</f>
        <v>0.40381438073700254</v>
      </c>
      <c r="AE48" s="397">
        <f t="shared" si="12"/>
        <v>2.9038051232184392E-2</v>
      </c>
      <c r="AF48" s="741">
        <f t="shared" si="13"/>
        <v>7.7481017199116028E-2</v>
      </c>
      <c r="AG48" s="586"/>
      <c r="AH48" s="446">
        <f>'Summary Data'!EP50</f>
        <v>0.44110262466403122</v>
      </c>
      <c r="AI48" s="397">
        <f t="shared" si="14"/>
        <v>3.7288243927028675E-2</v>
      </c>
      <c r="AJ48" s="741">
        <f t="shared" si="15"/>
        <v>9.234005945745126E-2</v>
      </c>
      <c r="AK48" s="586"/>
    </row>
    <row r="49" spans="1:37" ht="20.25" hidden="1" customHeight="1" outlineLevel="1" x14ac:dyDescent="0.3">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6">
        <v>0</v>
      </c>
      <c r="N49" s="896" t="e">
        <v>#DIV/0!</v>
      </c>
      <c r="O49" s="438">
        <v>0</v>
      </c>
      <c r="P49" s="405">
        <f t="shared" si="4"/>
        <v>0</v>
      </c>
      <c r="Q49" s="741" t="e">
        <f t="shared" si="5"/>
        <v>#DIV/0!</v>
      </c>
      <c r="R49" s="586"/>
      <c r="S49" s="438">
        <f>'Summary Data'!CL51</f>
        <v>0</v>
      </c>
      <c r="T49" s="405">
        <f t="shared" si="24"/>
        <v>0</v>
      </c>
      <c r="U49" s="741" t="e">
        <f t="shared" si="25"/>
        <v>#DIV/0!</v>
      </c>
      <c r="V49" s="438">
        <f>'Summary Data'!CZ51</f>
        <v>0</v>
      </c>
      <c r="W49" s="405">
        <f t="shared" si="26"/>
        <v>0</v>
      </c>
      <c r="X49" s="741" t="e">
        <f t="shared" si="27"/>
        <v>#DIV/0!</v>
      </c>
      <c r="Y49" s="586"/>
      <c r="Z49" s="438">
        <f>'Summary Data'!DN51</f>
        <v>0</v>
      </c>
      <c r="AA49" s="405">
        <f t="shared" si="28"/>
        <v>0</v>
      </c>
      <c r="AB49" s="741" t="e">
        <f t="shared" si="29"/>
        <v>#DIV/0!</v>
      </c>
      <c r="AC49" s="586"/>
      <c r="AD49" s="438">
        <f>'Summary Data'!EB51</f>
        <v>0</v>
      </c>
      <c r="AE49" s="405">
        <f t="shared" si="12"/>
        <v>0</v>
      </c>
      <c r="AF49" s="741" t="e">
        <f t="shared" si="13"/>
        <v>#DIV/0!</v>
      </c>
      <c r="AG49" s="586"/>
      <c r="AH49" s="438">
        <f>'Summary Data'!EP51</f>
        <v>0</v>
      </c>
      <c r="AI49" s="405">
        <f t="shared" si="14"/>
        <v>0</v>
      </c>
      <c r="AJ49" s="741" t="e">
        <f t="shared" si="15"/>
        <v>#DIV/0!</v>
      </c>
      <c r="AK49" s="586"/>
    </row>
    <row r="50" spans="1:37" ht="23.1" customHeight="1" collapsed="1" x14ac:dyDescent="0.3">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5">
        <v>-887</v>
      </c>
      <c r="N50" s="896">
        <v>-0.66342557965594617</v>
      </c>
      <c r="O50" s="444">
        <v>296</v>
      </c>
      <c r="P50" s="899">
        <f t="shared" si="4"/>
        <v>-154</v>
      </c>
      <c r="Q50" s="741">
        <f t="shared" si="5"/>
        <v>-0.34222222222222221</v>
      </c>
      <c r="R50" s="586"/>
      <c r="S50" s="444">
        <f>'Summary Data'!CL52</f>
        <v>254</v>
      </c>
      <c r="T50" s="899">
        <f t="shared" si="24"/>
        <v>-42</v>
      </c>
      <c r="U50" s="741">
        <f t="shared" si="25"/>
        <v>-0.14189189189189189</v>
      </c>
      <c r="V50" s="444">
        <f>'Summary Data'!CZ52</f>
        <v>213</v>
      </c>
      <c r="W50" s="899">
        <f t="shared" si="26"/>
        <v>-41</v>
      </c>
      <c r="X50" s="741">
        <f t="shared" si="27"/>
        <v>-0.16141732283464566</v>
      </c>
      <c r="Y50" s="586"/>
      <c r="Z50" s="444">
        <f>'Summary Data'!DN52</f>
        <v>159</v>
      </c>
      <c r="AA50" s="899">
        <f t="shared" si="28"/>
        <v>-54</v>
      </c>
      <c r="AB50" s="741">
        <f t="shared" si="29"/>
        <v>-0.25352112676056338</v>
      </c>
      <c r="AC50" s="586"/>
      <c r="AD50" s="444">
        <f>'Summary Data'!EB52</f>
        <v>162</v>
      </c>
      <c r="AE50" s="899">
        <f t="shared" si="12"/>
        <v>3</v>
      </c>
      <c r="AF50" s="741">
        <f t="shared" si="13"/>
        <v>1.8867924528301886E-2</v>
      </c>
      <c r="AG50" s="586"/>
      <c r="AH50" s="444">
        <f>'Summary Data'!EP52</f>
        <v>67</v>
      </c>
      <c r="AI50" s="899">
        <f t="shared" si="14"/>
        <v>-95</v>
      </c>
      <c r="AJ50" s="741">
        <f t="shared" si="15"/>
        <v>-0.5864197530864198</v>
      </c>
      <c r="AK50" s="586"/>
    </row>
    <row r="51" spans="1:37" ht="23.1" customHeight="1" x14ac:dyDescent="0.3">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5">
        <v>-4</v>
      </c>
      <c r="N51" s="896">
        <v>-0.30769230769230771</v>
      </c>
      <c r="O51" s="444">
        <v>11</v>
      </c>
      <c r="P51" s="899">
        <f t="shared" si="4"/>
        <v>2</v>
      </c>
      <c r="Q51" s="741">
        <f t="shared" si="5"/>
        <v>0.22222222222222221</v>
      </c>
      <c r="R51" s="586"/>
      <c r="S51" s="444">
        <f>'Summary Data'!CL53</f>
        <v>9</v>
      </c>
      <c r="T51" s="899">
        <f t="shared" si="24"/>
        <v>-2</v>
      </c>
      <c r="U51" s="741">
        <f t="shared" si="25"/>
        <v>-0.18181818181818182</v>
      </c>
      <c r="V51" s="444">
        <f>'Summary Data'!CZ53</f>
        <v>7</v>
      </c>
      <c r="W51" s="899">
        <f t="shared" si="26"/>
        <v>-2</v>
      </c>
      <c r="X51" s="741">
        <f t="shared" si="27"/>
        <v>-0.22222222222222221</v>
      </c>
      <c r="Y51" s="586"/>
      <c r="Z51" s="444">
        <f>'Summary Data'!DN53</f>
        <v>6</v>
      </c>
      <c r="AA51" s="899">
        <f t="shared" si="28"/>
        <v>-1</v>
      </c>
      <c r="AB51" s="741">
        <f t="shared" si="29"/>
        <v>-0.14285714285714285</v>
      </c>
      <c r="AC51" s="586"/>
      <c r="AD51" s="444">
        <f>'Summary Data'!EB53</f>
        <v>3</v>
      </c>
      <c r="AE51" s="899">
        <f t="shared" si="12"/>
        <v>-3</v>
      </c>
      <c r="AF51" s="741">
        <f t="shared" si="13"/>
        <v>-0.5</v>
      </c>
      <c r="AG51" s="586"/>
      <c r="AH51" s="444">
        <f>'Summary Data'!EP53</f>
        <v>2</v>
      </c>
      <c r="AI51" s="899">
        <f t="shared" si="14"/>
        <v>-1</v>
      </c>
      <c r="AJ51" s="741">
        <f t="shared" si="15"/>
        <v>-0.33333333333333331</v>
      </c>
      <c r="AK51" s="586"/>
    </row>
    <row r="52" spans="1:37" ht="23.1" customHeight="1" x14ac:dyDescent="0.3">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5">
        <v>1</v>
      </c>
      <c r="N52" s="896">
        <v>6.25E-2</v>
      </c>
      <c r="O52" s="444">
        <v>14</v>
      </c>
      <c r="P52" s="899">
        <f t="shared" si="4"/>
        <v>-3</v>
      </c>
      <c r="Q52" s="741">
        <f t="shared" si="5"/>
        <v>-0.17647058823529413</v>
      </c>
      <c r="R52" s="586"/>
      <c r="S52" s="444">
        <f>'Summary Data'!CL54</f>
        <v>6</v>
      </c>
      <c r="T52" s="899">
        <f t="shared" si="24"/>
        <v>-8</v>
      </c>
      <c r="U52" s="741">
        <f t="shared" si="25"/>
        <v>-0.5714285714285714</v>
      </c>
      <c r="V52" s="444">
        <f>'Summary Data'!CZ54</f>
        <v>1</v>
      </c>
      <c r="W52" s="899">
        <f t="shared" si="26"/>
        <v>-5</v>
      </c>
      <c r="X52" s="741">
        <f t="shared" si="27"/>
        <v>-0.83333333333333337</v>
      </c>
      <c r="Y52" s="586"/>
      <c r="Z52" s="444">
        <f>'Summary Data'!DN54</f>
        <v>0</v>
      </c>
      <c r="AA52" s="899">
        <f t="shared" si="28"/>
        <v>-1</v>
      </c>
      <c r="AB52" s="741">
        <f t="shared" si="29"/>
        <v>-1</v>
      </c>
      <c r="AC52" s="586"/>
      <c r="AD52" s="444">
        <f>'Summary Data'!EB54</f>
        <v>0</v>
      </c>
      <c r="AE52" s="899">
        <f t="shared" si="12"/>
        <v>0</v>
      </c>
      <c r="AF52" s="741" t="e">
        <f t="shared" si="13"/>
        <v>#DIV/0!</v>
      </c>
      <c r="AG52" s="586"/>
      <c r="AH52" s="444">
        <f>'Summary Data'!EP54</f>
        <v>0</v>
      </c>
      <c r="AI52" s="899">
        <f t="shared" si="14"/>
        <v>0</v>
      </c>
      <c r="AJ52" s="741" t="e">
        <f t="shared" si="15"/>
        <v>#DIV/0!</v>
      </c>
      <c r="AK52" s="586"/>
    </row>
    <row r="53" spans="1:37" ht="23.1" customHeight="1" x14ac:dyDescent="0.3">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5">
        <v>0</v>
      </c>
      <c r="N53" s="896">
        <v>0</v>
      </c>
      <c r="O53" s="444">
        <v>47</v>
      </c>
      <c r="P53" s="899">
        <f t="shared" ref="P53:P54" si="39">O53-L53</f>
        <v>47</v>
      </c>
      <c r="Q53" s="844">
        <v>1</v>
      </c>
      <c r="R53" s="586"/>
      <c r="S53" s="444">
        <f>'Summary Data'!CL55</f>
        <v>30</v>
      </c>
      <c r="T53" s="899">
        <f t="shared" si="24"/>
        <v>-17</v>
      </c>
      <c r="U53" s="741">
        <f t="shared" si="25"/>
        <v>-0.36170212765957449</v>
      </c>
      <c r="V53" s="444">
        <f>'Summary Data'!CZ55</f>
        <v>19</v>
      </c>
      <c r="W53" s="899">
        <f t="shared" si="26"/>
        <v>-11</v>
      </c>
      <c r="X53" s="741">
        <f t="shared" si="27"/>
        <v>-0.36666666666666664</v>
      </c>
      <c r="Y53" s="586"/>
      <c r="Z53" s="444">
        <f>'Summary Data'!DN55</f>
        <v>12</v>
      </c>
      <c r="AA53" s="899">
        <f t="shared" si="28"/>
        <v>-7</v>
      </c>
      <c r="AB53" s="741">
        <f t="shared" si="29"/>
        <v>-0.36842105263157893</v>
      </c>
      <c r="AC53" s="586"/>
      <c r="AD53" s="444">
        <f>'Summary Data'!EB55</f>
        <v>14</v>
      </c>
      <c r="AE53" s="899">
        <f t="shared" si="12"/>
        <v>2</v>
      </c>
      <c r="AF53" s="741">
        <f t="shared" si="13"/>
        <v>0.16666666666666666</v>
      </c>
      <c r="AG53" s="586"/>
      <c r="AH53" s="444">
        <f>'Summary Data'!EP55</f>
        <v>5</v>
      </c>
      <c r="AI53" s="899">
        <f t="shared" si="14"/>
        <v>-9</v>
      </c>
      <c r="AJ53" s="741">
        <f t="shared" si="15"/>
        <v>-0.6428571428571429</v>
      </c>
      <c r="AK53" s="586"/>
    </row>
    <row r="54" spans="1:37" ht="23.1" customHeight="1" x14ac:dyDescent="0.3">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5">
        <v>0</v>
      </c>
      <c r="N54" s="896">
        <v>0</v>
      </c>
      <c r="O54" s="444">
        <v>5</v>
      </c>
      <c r="P54" s="899">
        <f t="shared" si="39"/>
        <v>5</v>
      </c>
      <c r="Q54" s="844">
        <v>1</v>
      </c>
      <c r="R54" s="586"/>
      <c r="S54" s="444">
        <f>'Summary Data'!CL56</f>
        <v>3</v>
      </c>
      <c r="T54" s="899">
        <f t="shared" si="24"/>
        <v>-2</v>
      </c>
      <c r="U54" s="741">
        <f t="shared" si="25"/>
        <v>-0.4</v>
      </c>
      <c r="V54" s="444">
        <f>'Summary Data'!CZ56</f>
        <v>1</v>
      </c>
      <c r="W54" s="899">
        <f t="shared" si="26"/>
        <v>-2</v>
      </c>
      <c r="X54" s="741">
        <f t="shared" si="27"/>
        <v>-0.66666666666666663</v>
      </c>
      <c r="Y54" s="586"/>
      <c r="Z54" s="444">
        <f>'Summary Data'!DN56</f>
        <v>0</v>
      </c>
      <c r="AA54" s="899">
        <f t="shared" si="28"/>
        <v>-1</v>
      </c>
      <c r="AB54" s="741">
        <f t="shared" si="29"/>
        <v>-1</v>
      </c>
      <c r="AC54" s="586"/>
      <c r="AD54" s="444">
        <f>'Summary Data'!EB56</f>
        <v>0</v>
      </c>
      <c r="AE54" s="899">
        <f t="shared" si="12"/>
        <v>0</v>
      </c>
      <c r="AF54" s="741" t="e">
        <f t="shared" si="13"/>
        <v>#DIV/0!</v>
      </c>
      <c r="AG54" s="586"/>
      <c r="AH54" s="444">
        <f>'Summary Data'!EP56</f>
        <v>0</v>
      </c>
      <c r="AI54" s="899">
        <f t="shared" si="14"/>
        <v>0</v>
      </c>
      <c r="AJ54" s="741" t="e">
        <f t="shared" si="15"/>
        <v>#DIV/0!</v>
      </c>
      <c r="AK54" s="586"/>
    </row>
    <row r="55" spans="1:37" ht="23.1" customHeight="1" x14ac:dyDescent="0.3">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5"/>
      <c r="N55" s="896">
        <v>0</v>
      </c>
      <c r="O55" s="444">
        <v>0</v>
      </c>
      <c r="P55" s="899">
        <f t="shared" ref="P55" si="43">O55-L55</f>
        <v>0</v>
      </c>
      <c r="Q55" s="844">
        <v>0</v>
      </c>
      <c r="R55" s="586"/>
      <c r="S55" s="444">
        <v>0</v>
      </c>
      <c r="T55" s="899">
        <f t="shared" ref="T55" si="44">S55-O55</f>
        <v>0</v>
      </c>
      <c r="U55" s="741">
        <v>0</v>
      </c>
      <c r="V55" s="444">
        <v>0</v>
      </c>
      <c r="W55" s="444">
        <v>0</v>
      </c>
      <c r="X55" s="741">
        <v>0</v>
      </c>
      <c r="Y55" s="586"/>
      <c r="Z55" s="444">
        <f>'Summary Data'!DN57</f>
        <v>4</v>
      </c>
      <c r="AA55" s="899">
        <f t="shared" ref="AA55" si="45">Z55-V55</f>
        <v>4</v>
      </c>
      <c r="AB55" s="741" t="e">
        <f t="shared" ref="AB55" si="46">AA55/V55</f>
        <v>#DIV/0!</v>
      </c>
      <c r="AC55" s="586"/>
      <c r="AD55" s="444">
        <f>'Summary Data'!EB57</f>
        <v>12</v>
      </c>
      <c r="AE55" s="899">
        <f t="shared" ref="AE55" si="47">AD55-Z55</f>
        <v>8</v>
      </c>
      <c r="AF55" s="741">
        <f t="shared" ref="AF55" si="48">AE55/Z55</f>
        <v>2</v>
      </c>
      <c r="AG55" s="586"/>
      <c r="AH55" s="444">
        <f>'Summary Data'!EP57</f>
        <v>0</v>
      </c>
      <c r="AI55" s="899">
        <f t="shared" si="14"/>
        <v>-12</v>
      </c>
      <c r="AJ55" s="741">
        <f t="shared" si="15"/>
        <v>-1</v>
      </c>
      <c r="AK55" s="586"/>
    </row>
    <row r="56" spans="1:37" ht="23.1" customHeight="1" x14ac:dyDescent="0.3">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5">
        <v>-40</v>
      </c>
      <c r="N56" s="896">
        <v>-0.52631578947368418</v>
      </c>
      <c r="O56" s="444">
        <v>28</v>
      </c>
      <c r="P56" s="899">
        <f t="shared" si="4"/>
        <v>-8</v>
      </c>
      <c r="Q56" s="741">
        <f t="shared" si="5"/>
        <v>-0.22222222222222221</v>
      </c>
      <c r="R56" s="586"/>
      <c r="S56" s="444">
        <f>'Summary Data'!CL58</f>
        <v>27</v>
      </c>
      <c r="T56" s="899">
        <f t="shared" si="24"/>
        <v>-1</v>
      </c>
      <c r="U56" s="741">
        <f t="shared" si="25"/>
        <v>-3.5714285714285712E-2</v>
      </c>
      <c r="V56" s="444">
        <f>'Summary Data'!CZ58</f>
        <v>26</v>
      </c>
      <c r="W56" s="899">
        <f t="shared" si="26"/>
        <v>-1</v>
      </c>
      <c r="X56" s="741">
        <f t="shared" si="27"/>
        <v>-3.7037037037037035E-2</v>
      </c>
      <c r="Y56" s="586"/>
      <c r="Z56" s="444">
        <f>'Summary Data'!DN58</f>
        <v>23</v>
      </c>
      <c r="AA56" s="899">
        <f t="shared" si="28"/>
        <v>-3</v>
      </c>
      <c r="AB56" s="741">
        <f t="shared" si="29"/>
        <v>-0.11538461538461539</v>
      </c>
      <c r="AC56" s="586"/>
      <c r="AD56" s="444">
        <f>'Summary Data'!EB58</f>
        <v>20</v>
      </c>
      <c r="AE56" s="899">
        <f t="shared" si="12"/>
        <v>-3</v>
      </c>
      <c r="AF56" s="741">
        <f t="shared" si="13"/>
        <v>-0.13043478260869565</v>
      </c>
      <c r="AG56" s="586"/>
      <c r="AH56" s="444">
        <f>'Summary Data'!EP58</f>
        <v>10</v>
      </c>
      <c r="AI56" s="899">
        <f t="shared" si="14"/>
        <v>-10</v>
      </c>
      <c r="AJ56" s="741">
        <f t="shared" si="15"/>
        <v>-0.5</v>
      </c>
      <c r="AK56" s="586"/>
    </row>
    <row r="57" spans="1:37" ht="23.1" customHeight="1" x14ac:dyDescent="0.3">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5">
        <v>-186</v>
      </c>
      <c r="N57" s="896">
        <v>-0.56880733944954132</v>
      </c>
      <c r="O57" s="444">
        <v>108</v>
      </c>
      <c r="P57" s="899">
        <f t="shared" si="4"/>
        <v>-33</v>
      </c>
      <c r="Q57" s="741">
        <f t="shared" si="5"/>
        <v>-0.23404255319148937</v>
      </c>
      <c r="R57" s="586"/>
      <c r="S57" s="444">
        <f>'Summary Data'!CL59</f>
        <v>91</v>
      </c>
      <c r="T57" s="899">
        <f t="shared" si="24"/>
        <v>-17</v>
      </c>
      <c r="U57" s="741">
        <f t="shared" si="25"/>
        <v>-0.15740740740740741</v>
      </c>
      <c r="V57" s="444">
        <f>'Summary Data'!CZ59</f>
        <v>94</v>
      </c>
      <c r="W57" s="899">
        <f t="shared" si="26"/>
        <v>3</v>
      </c>
      <c r="X57" s="741">
        <f t="shared" si="27"/>
        <v>3.2967032967032968E-2</v>
      </c>
      <c r="Y57" s="586"/>
      <c r="Z57" s="444">
        <f>'Summary Data'!DN59</f>
        <v>70</v>
      </c>
      <c r="AA57" s="899">
        <f t="shared" si="28"/>
        <v>-24</v>
      </c>
      <c r="AB57" s="741">
        <f t="shared" si="29"/>
        <v>-0.25531914893617019</v>
      </c>
      <c r="AC57" s="586"/>
      <c r="AD57" s="444">
        <f>'Summary Data'!EB59</f>
        <v>75</v>
      </c>
      <c r="AE57" s="899">
        <f t="shared" si="12"/>
        <v>5</v>
      </c>
      <c r="AF57" s="741">
        <f t="shared" si="13"/>
        <v>7.1428571428571425E-2</v>
      </c>
      <c r="AG57" s="586"/>
      <c r="AH57" s="444">
        <f>'Summary Data'!EP59</f>
        <v>33</v>
      </c>
      <c r="AI57" s="899">
        <f t="shared" si="14"/>
        <v>-42</v>
      </c>
      <c r="AJ57" s="741">
        <f t="shared" si="15"/>
        <v>-0.56000000000000005</v>
      </c>
      <c r="AK57" s="586"/>
    </row>
    <row r="58" spans="1:37" ht="23.1" customHeight="1" x14ac:dyDescent="0.3">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5">
        <v>-106</v>
      </c>
      <c r="N58" s="896">
        <v>-0.72108843537414968</v>
      </c>
      <c r="O58" s="444">
        <v>8</v>
      </c>
      <c r="P58" s="899">
        <f t="shared" si="4"/>
        <v>-33</v>
      </c>
      <c r="Q58" s="741">
        <f t="shared" si="5"/>
        <v>-0.80487804878048785</v>
      </c>
      <c r="R58" s="586"/>
      <c r="S58" s="444">
        <f>'Summary Data'!CL60</f>
        <v>10</v>
      </c>
      <c r="T58" s="899">
        <f t="shared" si="24"/>
        <v>2</v>
      </c>
      <c r="U58" s="741">
        <f t="shared" si="25"/>
        <v>0.25</v>
      </c>
      <c r="V58" s="444">
        <f>'Summary Data'!CZ60</f>
        <v>6</v>
      </c>
      <c r="W58" s="899">
        <f t="shared" si="26"/>
        <v>-4</v>
      </c>
      <c r="X58" s="741">
        <f t="shared" si="27"/>
        <v>-0.4</v>
      </c>
      <c r="Y58" s="586"/>
      <c r="Z58" s="444">
        <f>'Summary Data'!DN60</f>
        <v>7</v>
      </c>
      <c r="AA58" s="899">
        <f t="shared" si="28"/>
        <v>1</v>
      </c>
      <c r="AB58" s="741">
        <f t="shared" si="29"/>
        <v>0.16666666666666666</v>
      </c>
      <c r="AC58" s="586"/>
      <c r="AD58" s="444">
        <f>'Summary Data'!EB60</f>
        <v>5</v>
      </c>
      <c r="AE58" s="899">
        <f t="shared" si="12"/>
        <v>-2</v>
      </c>
      <c r="AF58" s="741">
        <f t="shared" si="13"/>
        <v>-0.2857142857142857</v>
      </c>
      <c r="AG58" s="586"/>
      <c r="AH58" s="444">
        <f>'Summary Data'!EP60</f>
        <v>2</v>
      </c>
      <c r="AI58" s="899">
        <f t="shared" si="14"/>
        <v>-3</v>
      </c>
      <c r="AJ58" s="741">
        <f t="shared" si="15"/>
        <v>-0.6</v>
      </c>
      <c r="AK58" s="586"/>
    </row>
    <row r="59" spans="1:37" ht="23.1" customHeight="1" x14ac:dyDescent="0.3">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5">
        <v>-462</v>
      </c>
      <c r="N59" s="896">
        <v>-0.73333333333333328</v>
      </c>
      <c r="O59" s="444">
        <v>32</v>
      </c>
      <c r="P59" s="899">
        <f t="shared" si="4"/>
        <v>-136</v>
      </c>
      <c r="Q59" s="741">
        <f t="shared" si="5"/>
        <v>-0.80952380952380953</v>
      </c>
      <c r="R59" s="586"/>
      <c r="S59" s="444">
        <f>'Summary Data'!CL61</f>
        <v>26</v>
      </c>
      <c r="T59" s="899">
        <f t="shared" si="24"/>
        <v>-6</v>
      </c>
      <c r="U59" s="741">
        <f t="shared" si="25"/>
        <v>-0.1875</v>
      </c>
      <c r="V59" s="444">
        <f>'Summary Data'!CZ61</f>
        <v>28</v>
      </c>
      <c r="W59" s="899">
        <f t="shared" si="26"/>
        <v>2</v>
      </c>
      <c r="X59" s="741">
        <f t="shared" si="27"/>
        <v>7.6923076923076927E-2</v>
      </c>
      <c r="Y59" s="586"/>
      <c r="Z59" s="444">
        <f>'Summary Data'!DN61</f>
        <v>28</v>
      </c>
      <c r="AA59" s="899">
        <f t="shared" si="28"/>
        <v>0</v>
      </c>
      <c r="AB59" s="741">
        <f t="shared" si="29"/>
        <v>0</v>
      </c>
      <c r="AC59" s="586"/>
      <c r="AD59" s="444">
        <f>'Summary Data'!EB61</f>
        <v>24</v>
      </c>
      <c r="AE59" s="899">
        <f t="shared" si="12"/>
        <v>-4</v>
      </c>
      <c r="AF59" s="741">
        <f t="shared" si="13"/>
        <v>-0.14285714285714285</v>
      </c>
      <c r="AG59" s="586"/>
      <c r="AH59" s="444">
        <f>'Summary Data'!EP61</f>
        <v>11</v>
      </c>
      <c r="AI59" s="899">
        <f t="shared" si="14"/>
        <v>-13</v>
      </c>
      <c r="AJ59" s="741">
        <f t="shared" si="15"/>
        <v>-0.54166666666666663</v>
      </c>
      <c r="AK59" s="586"/>
    </row>
    <row r="60" spans="1:37" ht="23.1" customHeight="1" x14ac:dyDescent="0.3">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5">
        <v>-1</v>
      </c>
      <c r="N60" s="896">
        <v>-7.6923076923076927E-2</v>
      </c>
      <c r="O60" s="444">
        <v>8</v>
      </c>
      <c r="P60" s="899">
        <f t="shared" si="4"/>
        <v>-4</v>
      </c>
      <c r="Q60" s="741">
        <f t="shared" si="5"/>
        <v>-0.33333333333333331</v>
      </c>
      <c r="R60" s="586"/>
      <c r="S60" s="444">
        <f>'Summary Data'!CL62</f>
        <v>9</v>
      </c>
      <c r="T60" s="899">
        <f t="shared" si="24"/>
        <v>1</v>
      </c>
      <c r="U60" s="741">
        <f t="shared" si="25"/>
        <v>0.125</v>
      </c>
      <c r="V60" s="444">
        <f>'Summary Data'!CZ62</f>
        <v>10</v>
      </c>
      <c r="W60" s="899">
        <f t="shared" si="26"/>
        <v>1</v>
      </c>
      <c r="X60" s="741">
        <f t="shared" si="27"/>
        <v>0.1111111111111111</v>
      </c>
      <c r="Y60" s="586"/>
      <c r="Z60" s="444">
        <f>'Summary Data'!DN62</f>
        <v>9</v>
      </c>
      <c r="AA60" s="899">
        <f t="shared" si="28"/>
        <v>-1</v>
      </c>
      <c r="AB60" s="741">
        <f t="shared" si="29"/>
        <v>-0.1</v>
      </c>
      <c r="AC60" s="586"/>
      <c r="AD60" s="444">
        <f>'Summary Data'!EB62</f>
        <v>8</v>
      </c>
      <c r="AE60" s="899">
        <f t="shared" si="12"/>
        <v>-1</v>
      </c>
      <c r="AF60" s="741">
        <f t="shared" si="13"/>
        <v>-0.1111111111111111</v>
      </c>
      <c r="AG60" s="586"/>
      <c r="AH60" s="444">
        <f>'Summary Data'!EP62</f>
        <v>4</v>
      </c>
      <c r="AI60" s="899">
        <f t="shared" si="14"/>
        <v>-4</v>
      </c>
      <c r="AJ60" s="741">
        <f t="shared" si="15"/>
        <v>-0.5</v>
      </c>
      <c r="AK60" s="586"/>
    </row>
    <row r="61" spans="1:37" ht="23.1" customHeight="1" x14ac:dyDescent="0.3">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5">
        <v>-89</v>
      </c>
      <c r="N61" s="896">
        <v>-0.77391304347826084</v>
      </c>
      <c r="O61" s="444">
        <v>35</v>
      </c>
      <c r="P61" s="899">
        <f t="shared" si="4"/>
        <v>9</v>
      </c>
      <c r="Q61" s="741">
        <f t="shared" si="5"/>
        <v>0.34615384615384615</v>
      </c>
      <c r="R61" s="586"/>
      <c r="S61" s="444">
        <f>'Summary Data'!CL63</f>
        <v>43</v>
      </c>
      <c r="T61" s="899">
        <f t="shared" si="24"/>
        <v>8</v>
      </c>
      <c r="U61" s="741">
        <f t="shared" si="25"/>
        <v>0.22857142857142856</v>
      </c>
      <c r="V61" s="444">
        <f>'Summary Data'!CZ63</f>
        <v>21</v>
      </c>
      <c r="W61" s="899">
        <f t="shared" si="26"/>
        <v>-22</v>
      </c>
      <c r="X61" s="741">
        <f t="shared" si="27"/>
        <v>-0.51162790697674421</v>
      </c>
      <c r="Y61" s="586"/>
      <c r="Z61" s="444">
        <f>'Summary Data'!DN63</f>
        <v>0</v>
      </c>
      <c r="AA61" s="899">
        <f t="shared" si="28"/>
        <v>-21</v>
      </c>
      <c r="AB61" s="741">
        <f t="shared" si="29"/>
        <v>-1</v>
      </c>
      <c r="AC61" s="586"/>
      <c r="AD61" s="444">
        <f>'Summary Data'!EB63</f>
        <v>1</v>
      </c>
      <c r="AE61" s="899">
        <f t="shared" si="12"/>
        <v>1</v>
      </c>
      <c r="AF61" s="741" t="e">
        <f t="shared" si="13"/>
        <v>#DIV/0!</v>
      </c>
      <c r="AG61" s="586"/>
      <c r="AH61" s="444">
        <f>'Summary Data'!EP63</f>
        <v>0</v>
      </c>
      <c r="AI61" s="899">
        <f t="shared" si="14"/>
        <v>-1</v>
      </c>
      <c r="AJ61" s="741">
        <f t="shared" si="15"/>
        <v>-1</v>
      </c>
      <c r="AK61" s="586"/>
    </row>
    <row r="62" spans="1:37" ht="23.1" customHeight="1" x14ac:dyDescent="0.3">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5">
        <v>-581</v>
      </c>
      <c r="N62" s="896">
        <v>-0.32640449438202246</v>
      </c>
      <c r="O62" s="444">
        <v>2342</v>
      </c>
      <c r="P62" s="899">
        <f t="shared" si="4"/>
        <v>1143</v>
      </c>
      <c r="Q62" s="741">
        <f t="shared" si="5"/>
        <v>0.95329441201000831</v>
      </c>
      <c r="R62" s="586"/>
      <c r="S62" s="444">
        <f>'Summary Data'!CL64</f>
        <v>2134</v>
      </c>
      <c r="T62" s="899">
        <f t="shared" si="24"/>
        <v>-208</v>
      </c>
      <c r="U62" s="741">
        <f t="shared" si="25"/>
        <v>-8.8812980358667803E-2</v>
      </c>
      <c r="V62" s="444">
        <f>'Summary Data'!CZ64</f>
        <v>2062</v>
      </c>
      <c r="W62" s="899">
        <f t="shared" si="26"/>
        <v>-72</v>
      </c>
      <c r="X62" s="741">
        <f t="shared" si="27"/>
        <v>-3.3739456419868794E-2</v>
      </c>
      <c r="Y62" s="586"/>
      <c r="Z62" s="444">
        <f>'Summary Data'!DN64</f>
        <v>1947</v>
      </c>
      <c r="AA62" s="899">
        <f t="shared" si="28"/>
        <v>-115</v>
      </c>
      <c r="AB62" s="741">
        <f t="shared" si="29"/>
        <v>-5.5771096023278371E-2</v>
      </c>
      <c r="AC62" s="586"/>
      <c r="AD62" s="444">
        <f>'Summary Data'!EB64</f>
        <v>1937</v>
      </c>
      <c r="AE62" s="899">
        <f t="shared" si="12"/>
        <v>-10</v>
      </c>
      <c r="AF62" s="741">
        <f t="shared" si="13"/>
        <v>-5.136106831022085E-3</v>
      </c>
      <c r="AG62" s="586"/>
      <c r="AH62" s="444">
        <f>'Summary Data'!EP64</f>
        <v>1072</v>
      </c>
      <c r="AI62" s="899">
        <f t="shared" si="14"/>
        <v>-865</v>
      </c>
      <c r="AJ62" s="741">
        <f t="shared" si="15"/>
        <v>-0.44656685596282913</v>
      </c>
      <c r="AK62" s="586"/>
    </row>
    <row r="63" spans="1:37" ht="23.1" customHeight="1" thickBot="1" x14ac:dyDescent="0.35">
      <c r="A63" s="737"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51">
        <v>-1626</v>
      </c>
      <c r="N63" s="897">
        <v>-0.72686633884666962</v>
      </c>
      <c r="O63" s="453">
        <v>574</v>
      </c>
      <c r="P63" s="903">
        <f t="shared" si="4"/>
        <v>-37</v>
      </c>
      <c r="Q63" s="742">
        <f t="shared" si="5"/>
        <v>-6.0556464811783964E-2</v>
      </c>
      <c r="R63" s="586"/>
      <c r="S63" s="453">
        <f>'Summary Data'!CL65</f>
        <v>430</v>
      </c>
      <c r="T63" s="903">
        <f t="shared" si="24"/>
        <v>-144</v>
      </c>
      <c r="U63" s="742">
        <f t="shared" si="25"/>
        <v>-0.25087108013937282</v>
      </c>
      <c r="V63" s="453">
        <f>'Summary Data'!CZ65</f>
        <v>435</v>
      </c>
      <c r="W63" s="903">
        <f t="shared" si="26"/>
        <v>5</v>
      </c>
      <c r="X63" s="742">
        <f t="shared" si="27"/>
        <v>1.1627906976744186E-2</v>
      </c>
      <c r="Y63" s="586"/>
      <c r="Z63" s="453">
        <f>'Summary Data'!DN65</f>
        <v>273</v>
      </c>
      <c r="AA63" s="903">
        <f t="shared" si="28"/>
        <v>-162</v>
      </c>
      <c r="AB63" s="742">
        <f t="shared" si="29"/>
        <v>-0.3724137931034483</v>
      </c>
      <c r="AC63" s="586"/>
      <c r="AD63" s="453">
        <f>'Summary Data'!EB65</f>
        <v>308</v>
      </c>
      <c r="AE63" s="903">
        <f t="shared" si="12"/>
        <v>35</v>
      </c>
      <c r="AF63" s="742">
        <f t="shared" si="13"/>
        <v>0.12820512820512819</v>
      </c>
      <c r="AG63" s="586"/>
      <c r="AH63" s="453">
        <f>'Summary Data'!EP65</f>
        <v>206</v>
      </c>
      <c r="AI63" s="903">
        <f t="shared" si="14"/>
        <v>-102</v>
      </c>
      <c r="AJ63" s="742">
        <f t="shared" si="15"/>
        <v>-0.33116883116883117</v>
      </c>
      <c r="AK63" s="586"/>
    </row>
    <row r="64" spans="1:37" ht="20.25" hidden="1" customHeight="1" outlineLevel="1" x14ac:dyDescent="0.3">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
    <row r="71" spans="1:36" ht="20.25" customHeight="1" x14ac:dyDescent="0.3">
      <c r="B71" s="397"/>
      <c r="C71" s="397"/>
      <c r="D71" s="409"/>
      <c r="F71" s="397"/>
      <c r="I71" s="397"/>
      <c r="L71" s="397"/>
      <c r="O71" s="397"/>
      <c r="S71" s="397"/>
      <c r="V71" s="397"/>
      <c r="Z71" s="397"/>
      <c r="AD71" s="397"/>
      <c r="AH71" s="397"/>
    </row>
    <row r="72" spans="1:36" ht="20.25" customHeight="1" x14ac:dyDescent="0.3">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2"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5" hidden="1" customWidth="1" outlineLevel="1"/>
    <col min="2" max="2" width="14" style="285" hidden="1" customWidth="1" outlineLevel="1"/>
    <col min="3" max="3" width="138.28515625" style="286" hidden="1" customWidth="1" outlineLevel="1"/>
    <col min="4" max="256" width="9.140625" style="285" hidden="1" customWidth="1" outlineLevel="1"/>
    <col min="257" max="257" width="9.140625" collapsed="1"/>
  </cols>
  <sheetData>
    <row r="1" spans="1:3" x14ac:dyDescent="0.25">
      <c r="A1" s="285" t="s">
        <v>114</v>
      </c>
      <c r="B1" s="285" t="s">
        <v>111</v>
      </c>
      <c r="C1" s="286" t="s">
        <v>113</v>
      </c>
    </row>
    <row r="2" spans="1:3" ht="30" x14ac:dyDescent="0.25">
      <c r="A2" s="285" t="s">
        <v>110</v>
      </c>
      <c r="B2" s="287" t="s">
        <v>112</v>
      </c>
      <c r="C2" s="286" t="s">
        <v>115</v>
      </c>
    </row>
    <row r="3" spans="1:3" x14ac:dyDescent="0.25">
      <c r="A3" s="285" t="s">
        <v>299</v>
      </c>
      <c r="B3" s="1092"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Payrolls Processed</vt:lpstr>
      <vt:lpstr>Tickets</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2019-11-12T10:18:28Z</cp:lastPrinted>
  <dcterms:created xsi:type="dcterms:W3CDTF">2009-03-26T16:04:32Z</dcterms:created>
  <dcterms:modified xsi:type="dcterms:W3CDTF">2020-01-08T12:30:24Z</dcterms:modified>
</cp:coreProperties>
</file>