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J:\Communications Division\Drupal_Website\state_employees\statewide_accounting\memos\2018\"/>
    </mc:Choice>
  </mc:AlternateContent>
  <bookViews>
    <workbookView xWindow="0" yWindow="0" windowWidth="20490" windowHeight="8115" tabRatio="921"/>
  </bookViews>
  <sheets>
    <sheet name="Instructions" sheetId="1" r:id="rId1"/>
    <sheet name="Transfer Accounts-Purpse &amp; Use" sheetId="104" r:id="rId2"/>
    <sheet name="Index" sheetId="2" r:id="rId3"/>
    <sheet name="Agencies" sheetId="96" state="hidden" r:id="rId4"/>
    <sheet name="Data" sheetId="81" state="hidden" r:id="rId5"/>
    <sheet name="550" sheetId="107" r:id="rId6"/>
    <sheet name="555" sheetId="108" r:id="rId7"/>
    <sheet name="560" sheetId="110" r:id="rId8"/>
    <sheet name="All Agencies"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'All Agencies'!$C$3:$C$75</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'All Agencies'!$E$3:$E$134</definedName>
    <definedName name="compname">'All Agencies'!$D$3:$D$134</definedName>
    <definedName name="compnum">'All Agencies'!$B$3:$B$134</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'All Agencies'!$C$3:$C$132</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Instructions!$A$33:$B$60</definedName>
    <definedName name="Instructions560">Instructions!$A$61:$B$84</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'550'!$A$1:$K$35</definedName>
    <definedName name="_xlnm.Print_Area" localSheetId="6">'555'!$A$1:$K$34</definedName>
    <definedName name="_xlnm.Print_Area" localSheetId="7">'560'!$B$1:$R$30</definedName>
    <definedName name="_xlnm.Print_Area" localSheetId="2">Index!$A$1:$P$23</definedName>
    <definedName name="_xlnm.Print_Area" localSheetId="0">Instructions!$A$1:$B$85</definedName>
    <definedName name="_xlnm.Print_Titles" localSheetId="8">'All Agencies'!$1:$2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'550'!$C$1:$L$34</definedName>
    <definedName name="Z_1250FD07_FF56_4A9D_AF9E_C27124A7EBE9_.wvu.PrintArea" localSheetId="6" hidden="1">'555'!$C$1:$L$34</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'550'!$C$1:$K$28</definedName>
    <definedName name="Z_22EE6FEF_0954_4B41_9976_46012513457D_.wvu.PrintArea" localSheetId="6" hidden="1">'555'!$C$1:$K$28</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'550'!$C$1:$K$28</definedName>
    <definedName name="Z_3B9B908F_7E13_4791_A6FD_413206C417A3_.wvu.PrintArea" localSheetId="6" hidden="1">'555'!$C$1:$K$28</definedName>
    <definedName name="Z_3B9B908F_7E13_4791_A6FD_413206C417A3_.wvu.PrintArea" localSheetId="7" hidden="1">'560'!$B$1:$P$30</definedName>
    <definedName name="Z_9FCFC836_1CA5_48BF_958D_24D2EA94B219_.wvu.Cols" localSheetId="8" hidden="1">'All Agencies'!$A:$B</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PrintArea" localSheetId="8" hidden="1">'All Agencies'!$C$1:$I$144</definedName>
    <definedName name="Z_9FCFC836_1CA5_48BF_958D_24D2EA94B219_.wvu.PrintArea" localSheetId="2" hidden="1">Index!$A$1:$P$23</definedName>
    <definedName name="Z_9FCFC836_1CA5_48BF_958D_24D2EA94B219_.wvu.PrintTitles" localSheetId="8" hidden="1">'All Agencies'!$1:$2</definedName>
    <definedName name="Z_9FCFC836_1CA5_48BF_958D_24D2EA94B219_.wvu.PrintTitles" localSheetId="2" hidden="1">Index!$1:$16</definedName>
    <definedName name="Z_B08879A4_635B_4C39_9937_AC7883D562FC_.wvu.Cols" localSheetId="8" hidden="1">'All Agencies'!$A:$B</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PrintArea" localSheetId="8" hidden="1">'All Agencies'!$C$1:$I$144</definedName>
    <definedName name="Z_B08879A4_635B_4C39_9937_AC7883D562FC_.wvu.PrintArea" localSheetId="2" hidden="1">Index!$A$1:$P$23</definedName>
    <definedName name="Z_B08879A4_635B_4C39_9937_AC7883D562FC_.wvu.PrintTitles" localSheetId="8" hidden="1">'All Agencies'!$1:$2</definedName>
    <definedName name="Z_B08879A4_635B_4C39_9937_AC7883D562FC_.wvu.PrintTitles" localSheetId="2" hidden="1">Index!$1:$16</definedName>
    <definedName name="Z_BEA4BE86_04D1_4C96_9358_7A260B9D2B2D_.wvu.PrintArea" localSheetId="5" hidden="1">'550'!$C$1:$L$34</definedName>
    <definedName name="Z_BEA4BE86_04D1_4C96_9358_7A260B9D2B2D_.wvu.PrintArea" localSheetId="6" hidden="1">'555'!$C$1:$L$34</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71027" fullPrecision="0"/>
  <customWorkbookViews>
    <customWorkbookView name="cpvincent - Personal View" guid="{B08879A4-635B-4C39-9937-AC7883D562FC}" mergeInterval="0" personalView="1" maximized="1" xWindow="1" yWindow="1" windowWidth="1280" windowHeight="832" tabRatio="1000" activeSheetId="27"/>
    <customWorkbookView name="Robert Alford - Personal View" guid="{1250FD07-FF56-4A9D-AF9E-C27124A7EBE9}" mergeInterval="0" personalView="1" maximized="1" windowWidth="1020" windowHeight="579" tabRatio="923" activeSheetId="1"/>
    <customWorkbookView name="Darlene Langston - Personal View" guid="{BEA4BE86-04D1-4C96-9358-7A260B9D2B2D}" mergeInterval="0" personalView="1" maximized="1" windowWidth="1020" windowHeight="556" tabRatio="923" activeSheetId="9"/>
    <customWorkbookView name="amsquirewell - Personal View" guid="{9FCFC836-1CA5-48BF-958D-24D2EA94B219}" mergeInterval="0" personalView="1" maximized="1" xWindow="1" yWindow="1" windowWidth="1280" windowHeight="803" tabRatio="1000" activeSheetId="11"/>
  </customWorkbookViews>
</workbook>
</file>

<file path=xl/calcChain.xml><?xml version="1.0" encoding="utf-8"?>
<calcChain xmlns="http://schemas.openxmlformats.org/spreadsheetml/2006/main">
  <c r="E10" i="2" l="1"/>
  <c r="B6" i="108" l="1"/>
  <c r="C49" i="77" l="1"/>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8" i="77"/>
  <c r="C7" i="77"/>
  <c r="C6" i="77"/>
  <c r="C5" i="77"/>
  <c r="C4" i="77"/>
  <c r="C3" i="77"/>
  <c r="E11" i="2" l="1"/>
  <c r="AK1" i="110"/>
  <c r="B7" i="108" l="1"/>
  <c r="A33" i="110"/>
  <c r="B43" i="110" s="1"/>
  <c r="AF28" i="110"/>
  <c r="AE28" i="110"/>
  <c r="AD28" i="110"/>
  <c r="AC28" i="110"/>
  <c r="AB28" i="110"/>
  <c r="AA28" i="110"/>
  <c r="X28" i="110"/>
  <c r="W28" i="110"/>
  <c r="V28" i="110"/>
  <c r="U28" i="110"/>
  <c r="AF27" i="110"/>
  <c r="AE27" i="110"/>
  <c r="AD27" i="110"/>
  <c r="AC27" i="110"/>
  <c r="AB27" i="110"/>
  <c r="AA27" i="110"/>
  <c r="Z27" i="110" s="1"/>
  <c r="Y27" i="110" s="1"/>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V24" i="110"/>
  <c r="U24" i="110"/>
  <c r="T24" i="110"/>
  <c r="S24" i="110" s="1"/>
  <c r="AF23" i="110"/>
  <c r="AE23" i="110"/>
  <c r="AD23" i="110"/>
  <c r="AC23" i="110"/>
  <c r="AB23" i="110"/>
  <c r="AA23" i="110"/>
  <c r="X23" i="110"/>
  <c r="W23" i="110"/>
  <c r="T23" i="110" s="1"/>
  <c r="S23" i="110" s="1"/>
  <c r="V23" i="110"/>
  <c r="U23" i="110"/>
  <c r="AF22" i="110"/>
  <c r="AE22" i="110"/>
  <c r="AD22" i="110"/>
  <c r="AC22" i="110"/>
  <c r="AB22" i="110"/>
  <c r="AA22" i="110"/>
  <c r="Z22" i="110" s="1"/>
  <c r="Y22" i="110" s="1"/>
  <c r="X22" i="110"/>
  <c r="W22" i="110"/>
  <c r="V22" i="110"/>
  <c r="T22" i="110" s="1"/>
  <c r="S22" i="110" s="1"/>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T20" i="110" s="1"/>
  <c r="S20" i="110" s="1"/>
  <c r="U20" i="110"/>
  <c r="AF19" i="110"/>
  <c r="AE19" i="110"/>
  <c r="AD19" i="110"/>
  <c r="AC19" i="110"/>
  <c r="AB19" i="110"/>
  <c r="AA19" i="110"/>
  <c r="Z19" i="110" s="1"/>
  <c r="Y19" i="110" s="1"/>
  <c r="X19" i="110"/>
  <c r="W19" i="110"/>
  <c r="V19" i="110"/>
  <c r="U19" i="110"/>
  <c r="AF18" i="110"/>
  <c r="AE18" i="110"/>
  <c r="AD18" i="110"/>
  <c r="AC18" i="110"/>
  <c r="Z18" i="110" s="1"/>
  <c r="Y18" i="110" s="1"/>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T16" i="110"/>
  <c r="S16" i="110" s="1"/>
  <c r="AF15" i="110"/>
  <c r="AE15" i="110"/>
  <c r="AD15" i="110"/>
  <c r="AC15" i="110"/>
  <c r="AB15" i="110"/>
  <c r="AA15" i="110"/>
  <c r="X15" i="110"/>
  <c r="W15" i="110"/>
  <c r="T15" i="110" s="1"/>
  <c r="S15" i="110" s="1"/>
  <c r="V15" i="110"/>
  <c r="U15" i="110"/>
  <c r="AF14" i="110"/>
  <c r="AE14" i="110"/>
  <c r="AE29" i="110" s="1"/>
  <c r="AD14" i="110"/>
  <c r="AC14" i="110"/>
  <c r="AB14" i="110"/>
  <c r="AA14" i="110"/>
  <c r="Z14" i="110" s="1"/>
  <c r="Y14" i="110" s="1"/>
  <c r="X14" i="110"/>
  <c r="W14" i="110"/>
  <c r="V14" i="110"/>
  <c r="T14" i="110" s="1"/>
  <c r="S14" i="110" s="1"/>
  <c r="U14" i="110"/>
  <c r="O6" i="110"/>
  <c r="E6" i="110"/>
  <c r="O5" i="110"/>
  <c r="E5" i="110"/>
  <c r="B2" i="110"/>
  <c r="B1" i="110"/>
  <c r="I7" i="108"/>
  <c r="I6" i="108"/>
  <c r="T28" i="110" l="1"/>
  <c r="S28" i="110" s="1"/>
  <c r="Z28" i="110"/>
  <c r="Y28" i="110" s="1"/>
  <c r="AF29" i="110"/>
  <c r="Z17" i="110"/>
  <c r="Y17" i="110" s="1"/>
  <c r="T21" i="110"/>
  <c r="S21" i="110" s="1"/>
  <c r="Z25" i="110"/>
  <c r="Y25" i="110" s="1"/>
  <c r="Z15" i="110"/>
  <c r="Y15" i="110" s="1"/>
  <c r="Y29" i="110" s="1"/>
  <c r="Z16" i="110"/>
  <c r="Y16" i="110" s="1"/>
  <c r="T18" i="110"/>
  <c r="S18" i="110" s="1"/>
  <c r="T19" i="110"/>
  <c r="S19" i="110" s="1"/>
  <c r="Z23" i="110"/>
  <c r="Y23" i="110" s="1"/>
  <c r="Z24" i="110"/>
  <c r="Y24" i="110" s="1"/>
  <c r="T26" i="110"/>
  <c r="S26" i="110" s="1"/>
  <c r="T27" i="110"/>
  <c r="S27" i="110" s="1"/>
  <c r="T17" i="110"/>
  <c r="S17" i="110" s="1"/>
  <c r="S29" i="110" s="1"/>
  <c r="Z21" i="110"/>
  <c r="Y21" i="110" s="1"/>
  <c r="T25" i="110"/>
  <c r="S25" i="110" s="1"/>
  <c r="B36" i="110"/>
  <c r="B40" i="110"/>
  <c r="B41" i="110"/>
  <c r="B38" i="110"/>
  <c r="B42" i="110"/>
  <c r="B37" i="110"/>
  <c r="B35" i="110"/>
  <c r="B39" i="110"/>
  <c r="A1" i="107"/>
  <c r="A1" i="108"/>
  <c r="L1" i="108"/>
  <c r="L1" i="107"/>
  <c r="A2" i="1"/>
  <c r="I7" i="107"/>
  <c r="I6" i="107"/>
  <c r="C6" i="107"/>
  <c r="D19" i="2"/>
  <c r="A5" i="104"/>
  <c r="C118" i="108" l="1"/>
  <c r="S28" i="108"/>
  <c r="R28" i="108"/>
  <c r="Q28" i="108"/>
  <c r="P28" i="108"/>
  <c r="O28" i="108"/>
  <c r="S27" i="108"/>
  <c r="R27" i="108"/>
  <c r="Q27" i="108"/>
  <c r="P27" i="108"/>
  <c r="O27" i="108"/>
  <c r="S26" i="108"/>
  <c r="R26" i="108"/>
  <c r="Q26" i="108"/>
  <c r="P26" i="108"/>
  <c r="O26" i="108"/>
  <c r="S25" i="108"/>
  <c r="R25" i="108"/>
  <c r="Q25" i="108"/>
  <c r="P25" i="108"/>
  <c r="O25" i="108"/>
  <c r="S24" i="108"/>
  <c r="R24" i="108"/>
  <c r="Q24" i="108"/>
  <c r="P24" i="108"/>
  <c r="O24" i="108"/>
  <c r="S23" i="108"/>
  <c r="R23" i="108"/>
  <c r="Q23" i="108"/>
  <c r="P23" i="108"/>
  <c r="O23" i="108"/>
  <c r="S22" i="108"/>
  <c r="R22" i="108"/>
  <c r="Q22" i="108"/>
  <c r="P22" i="108"/>
  <c r="O22" i="108"/>
  <c r="S21" i="108"/>
  <c r="R21" i="108"/>
  <c r="Q21" i="108"/>
  <c r="P21" i="108"/>
  <c r="O21" i="108"/>
  <c r="S20" i="108"/>
  <c r="R20" i="108"/>
  <c r="Q20" i="108"/>
  <c r="P20" i="108"/>
  <c r="O20" i="108"/>
  <c r="S19" i="108"/>
  <c r="R19" i="108"/>
  <c r="Q19" i="108"/>
  <c r="P19" i="108"/>
  <c r="O19" i="108"/>
  <c r="S18" i="108"/>
  <c r="R18" i="108"/>
  <c r="Q18" i="108"/>
  <c r="P18" i="108"/>
  <c r="O18" i="108"/>
  <c r="S17" i="108"/>
  <c r="R17" i="108"/>
  <c r="Q17" i="108"/>
  <c r="P17" i="108"/>
  <c r="O17" i="108"/>
  <c r="S16" i="108"/>
  <c r="R16" i="108"/>
  <c r="Q16" i="108"/>
  <c r="P16" i="108"/>
  <c r="O16" i="108"/>
  <c r="N16" i="108" s="1"/>
  <c r="M16" i="108" s="1"/>
  <c r="L16" i="108" s="1"/>
  <c r="S15" i="108"/>
  <c r="R15" i="108"/>
  <c r="Q15" i="108"/>
  <c r="P15" i="108"/>
  <c r="O15" i="108"/>
  <c r="S14" i="108"/>
  <c r="R14" i="108"/>
  <c r="Q14" i="108"/>
  <c r="P14" i="108"/>
  <c r="O14" i="108"/>
  <c r="S28" i="107"/>
  <c r="R28" i="107"/>
  <c r="Q28" i="107"/>
  <c r="P28" i="107"/>
  <c r="O28" i="107"/>
  <c r="N28" i="107" s="1"/>
  <c r="M28" i="107" s="1"/>
  <c r="L28" i="107" s="1"/>
  <c r="S27" i="107"/>
  <c r="R27" i="107"/>
  <c r="Q27" i="107"/>
  <c r="P27" i="107"/>
  <c r="O27" i="107"/>
  <c r="S26" i="107"/>
  <c r="R26" i="107"/>
  <c r="Q26" i="107"/>
  <c r="P26" i="107"/>
  <c r="O26" i="107"/>
  <c r="S25" i="107"/>
  <c r="R25" i="107"/>
  <c r="Q25" i="107"/>
  <c r="P25" i="107"/>
  <c r="O25" i="107"/>
  <c r="S24" i="107"/>
  <c r="R24" i="107"/>
  <c r="Q24" i="107"/>
  <c r="P24" i="107"/>
  <c r="O24" i="107"/>
  <c r="S23" i="107"/>
  <c r="R23" i="107"/>
  <c r="Q23" i="107"/>
  <c r="P23" i="107"/>
  <c r="O23" i="107"/>
  <c r="S22" i="107"/>
  <c r="R22" i="107"/>
  <c r="Q22" i="107"/>
  <c r="P22" i="107"/>
  <c r="O22" i="107"/>
  <c r="S21" i="107"/>
  <c r="R21" i="107"/>
  <c r="Q21" i="107"/>
  <c r="P21" i="107"/>
  <c r="O21" i="107"/>
  <c r="S20" i="107"/>
  <c r="R20" i="107"/>
  <c r="Q20" i="107"/>
  <c r="P20" i="107"/>
  <c r="O20" i="107"/>
  <c r="N20" i="107" s="1"/>
  <c r="M20" i="107" s="1"/>
  <c r="L20" i="107" s="1"/>
  <c r="S19" i="107"/>
  <c r="R19" i="107"/>
  <c r="Q19" i="107"/>
  <c r="P19" i="107"/>
  <c r="O19" i="107"/>
  <c r="S18" i="107"/>
  <c r="R18" i="107"/>
  <c r="Q18" i="107"/>
  <c r="P18" i="107"/>
  <c r="O18" i="107"/>
  <c r="S17" i="107"/>
  <c r="R17" i="107"/>
  <c r="Q17" i="107"/>
  <c r="P17" i="107"/>
  <c r="O17" i="107"/>
  <c r="S16" i="107"/>
  <c r="R16" i="107"/>
  <c r="Q16" i="107"/>
  <c r="P16" i="107"/>
  <c r="O16" i="107"/>
  <c r="N16" i="107" s="1"/>
  <c r="M16" i="107" s="1"/>
  <c r="L16" i="107" s="1"/>
  <c r="S15" i="107"/>
  <c r="R15" i="107"/>
  <c r="Q15" i="107"/>
  <c r="P15" i="107"/>
  <c r="O15" i="107"/>
  <c r="S14" i="107"/>
  <c r="R14" i="107"/>
  <c r="Q14" i="107"/>
  <c r="P14" i="107"/>
  <c r="O14" i="107"/>
  <c r="N24" i="107" l="1"/>
  <c r="M24" i="107" s="1"/>
  <c r="L24" i="107" s="1"/>
  <c r="N25" i="107"/>
  <c r="M25" i="107" s="1"/>
  <c r="L25" i="107" s="1"/>
  <c r="N18" i="107"/>
  <c r="M18" i="107" s="1"/>
  <c r="L18" i="107" s="1"/>
  <c r="N19" i="107"/>
  <c r="M19" i="107" s="1"/>
  <c r="L19" i="107" s="1"/>
  <c r="N17" i="107"/>
  <c r="M17" i="107" s="1"/>
  <c r="L17" i="107" s="1"/>
  <c r="N26" i="107"/>
  <c r="M26" i="107" s="1"/>
  <c r="L26" i="107" s="1"/>
  <c r="N27" i="107"/>
  <c r="M27" i="107" s="1"/>
  <c r="L27" i="107" s="1"/>
  <c r="N21" i="107"/>
  <c r="M21" i="107" s="1"/>
  <c r="L21" i="107" s="1"/>
  <c r="N22" i="107"/>
  <c r="M22" i="107" s="1"/>
  <c r="L22" i="107" s="1"/>
  <c r="N23" i="107"/>
  <c r="M23" i="107" s="1"/>
  <c r="L23" i="107" s="1"/>
  <c r="N18" i="108"/>
  <c r="M18" i="108" s="1"/>
  <c r="L18" i="108" s="1"/>
  <c r="N28" i="108"/>
  <c r="M28" i="108" s="1"/>
  <c r="L28" i="108" s="1"/>
  <c r="N24" i="108"/>
  <c r="M24" i="108" s="1"/>
  <c r="L24" i="108" s="1"/>
  <c r="N25" i="108"/>
  <c r="M25" i="108" s="1"/>
  <c r="L25" i="108" s="1"/>
  <c r="N27" i="108"/>
  <c r="M27" i="108" s="1"/>
  <c r="L27" i="108" s="1"/>
  <c r="N20" i="108"/>
  <c r="M20" i="108" s="1"/>
  <c r="L20" i="108" s="1"/>
  <c r="N15" i="108"/>
  <c r="M15" i="108" s="1"/>
  <c r="L15" i="108" s="1"/>
  <c r="N22" i="108"/>
  <c r="M22" i="108" s="1"/>
  <c r="L22" i="108" s="1"/>
  <c r="N17" i="108"/>
  <c r="M17" i="108" s="1"/>
  <c r="L17" i="108" s="1"/>
  <c r="N19" i="108"/>
  <c r="M19" i="108" s="1"/>
  <c r="L19" i="108" s="1"/>
  <c r="N26" i="108"/>
  <c r="M26" i="108" s="1"/>
  <c r="L26" i="108" s="1"/>
  <c r="N14" i="108"/>
  <c r="M14" i="108" s="1"/>
  <c r="L14" i="108" s="1"/>
  <c r="S29" i="108"/>
  <c r="N21" i="108"/>
  <c r="M21" i="108" s="1"/>
  <c r="L21" i="108" s="1"/>
  <c r="N23" i="108"/>
  <c r="M23" i="108" s="1"/>
  <c r="L23" i="108" s="1"/>
  <c r="N15" i="107"/>
  <c r="M15" i="107" s="1"/>
  <c r="L15" i="107" s="1"/>
  <c r="S29" i="107"/>
  <c r="N14" i="107"/>
  <c r="M14" i="107" s="1"/>
  <c r="C111" i="108"/>
  <c r="C115" i="108"/>
  <c r="C109" i="108"/>
  <c r="C113" i="108"/>
  <c r="C117" i="108"/>
  <c r="C112" i="108"/>
  <c r="C116" i="108"/>
  <c r="C110" i="108"/>
  <c r="C114" i="108"/>
  <c r="M29" i="108" l="1"/>
  <c r="M29" i="107"/>
  <c r="L14" i="107"/>
  <c r="A23" i="96"/>
  <c r="L26" i="77"/>
  <c r="L27" i="77"/>
  <c r="L20" i="77"/>
  <c r="L21" i="77"/>
  <c r="K23" i="77"/>
  <c r="K22" i="77"/>
  <c r="A23" i="77"/>
  <c r="K148" i="77"/>
  <c r="C148" i="77"/>
  <c r="A148" i="77"/>
  <c r="K8" i="77"/>
  <c r="K9" i="77"/>
  <c r="K10" i="77"/>
  <c r="K11" i="77"/>
  <c r="K12" i="77"/>
  <c r="K13" i="77"/>
  <c r="K14" i="77"/>
  <c r="K15" i="77"/>
  <c r="K16" i="77"/>
  <c r="K17" i="77"/>
  <c r="K18" i="77"/>
  <c r="K19" i="77"/>
  <c r="K26" i="77"/>
  <c r="K27" i="77"/>
  <c r="K28" i="77"/>
  <c r="K29" i="77"/>
  <c r="K30" i="77"/>
  <c r="K31" i="77"/>
  <c r="K32" i="77"/>
  <c r="K20" i="77"/>
  <c r="K21" i="77"/>
  <c r="K24" i="77"/>
  <c r="K25" i="77"/>
  <c r="L18" i="77"/>
  <c r="L19" i="77"/>
  <c r="L22" i="77"/>
  <c r="L24" i="77"/>
  <c r="L25" i="77"/>
  <c r="L23" i="77"/>
  <c r="C75" i="77"/>
  <c r="A75" i="77"/>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A36" i="77"/>
  <c r="A35" i="77"/>
  <c r="C71" i="77"/>
  <c r="A71" i="77"/>
  <c r="K14" i="2"/>
  <c r="B4" i="1"/>
  <c r="A20" i="77"/>
  <c r="C67" i="77"/>
  <c r="A67" i="77"/>
  <c r="B3" i="83"/>
  <c r="C3" i="83" s="1"/>
  <c r="E3" i="83"/>
  <c r="C4" i="83"/>
  <c r="D4" i="83"/>
  <c r="E4" i="83" s="1"/>
  <c r="D5" i="83"/>
  <c r="E5" i="83" s="1"/>
  <c r="B6" i="83"/>
  <c r="C6" i="83" s="1"/>
  <c r="E6" i="83"/>
  <c r="B7" i="83"/>
  <c r="C7" i="83"/>
  <c r="E7" i="83"/>
  <c r="B8" i="83"/>
  <c r="C8" i="83"/>
  <c r="E8" i="83"/>
  <c r="B9" i="83"/>
  <c r="C9" i="83"/>
  <c r="E9" i="83"/>
  <c r="B10" i="83"/>
  <c r="C10" i="83"/>
  <c r="E10" i="83"/>
  <c r="A3" i="77"/>
  <c r="A4" i="77"/>
  <c r="A5" i="77"/>
  <c r="A6" i="77"/>
  <c r="A7" i="77"/>
  <c r="A8" i="77"/>
  <c r="A9" i="77"/>
  <c r="A18" i="77"/>
  <c r="A19" i="77"/>
  <c r="A21" i="77"/>
  <c r="A22" i="77"/>
  <c r="A24" i="77"/>
  <c r="A25" i="77"/>
  <c r="A26" i="77"/>
  <c r="A27" i="77"/>
  <c r="L28" i="77"/>
  <c r="A28" i="77"/>
  <c r="A32" i="77"/>
  <c r="A33" i="77"/>
  <c r="A34" i="77"/>
  <c r="A37" i="77"/>
  <c r="A38" i="77"/>
  <c r="A39" i="77"/>
  <c r="A40" i="77"/>
  <c r="A41" i="77"/>
  <c r="A42" i="77"/>
  <c r="A43" i="77"/>
  <c r="C64" i="77"/>
  <c r="A64" i="77"/>
  <c r="A44" i="77"/>
  <c r="A45" i="77"/>
  <c r="A46" i="77"/>
  <c r="A47" i="77"/>
  <c r="A48" i="77"/>
  <c r="A49" i="77"/>
  <c r="C50" i="77"/>
  <c r="A50" i="77"/>
  <c r="C51" i="77"/>
  <c r="A51" i="77"/>
  <c r="C52" i="77"/>
  <c r="A52" i="77"/>
  <c r="C53" i="77"/>
  <c r="A53" i="77"/>
  <c r="C54" i="77"/>
  <c r="A54" i="77"/>
  <c r="C55" i="77"/>
  <c r="A55" i="77"/>
  <c r="C56" i="77"/>
  <c r="A56" i="77"/>
  <c r="C57" i="77"/>
  <c r="A57" i="77"/>
  <c r="C58" i="77"/>
  <c r="A58" i="77"/>
  <c r="C59" i="77"/>
  <c r="A59" i="77"/>
  <c r="C60" i="77"/>
  <c r="A60" i="77"/>
  <c r="C61" i="77"/>
  <c r="A61" i="77"/>
  <c r="C62" i="77"/>
  <c r="A62" i="77"/>
  <c r="C63" i="77"/>
  <c r="A63" i="77"/>
  <c r="C65" i="77"/>
  <c r="A65" i="77"/>
  <c r="C66" i="77"/>
  <c r="A66" i="77"/>
  <c r="C68" i="77"/>
  <c r="A68" i="77"/>
  <c r="C69" i="77"/>
  <c r="A69" i="77"/>
  <c r="C70" i="77"/>
  <c r="A70" i="77"/>
  <c r="C72" i="77"/>
  <c r="A72" i="77"/>
  <c r="C73" i="77"/>
  <c r="A73" i="77"/>
  <c r="C74" i="77"/>
  <c r="A74" i="77"/>
  <c r="A76" i="77"/>
  <c r="A77" i="77"/>
  <c r="A78" i="77"/>
  <c r="A79" i="77"/>
  <c r="A80" i="77"/>
  <c r="A81" i="77"/>
  <c r="A82" i="77"/>
  <c r="A83" i="77"/>
  <c r="A84" i="77"/>
  <c r="A85" i="77"/>
  <c r="A86" i="77"/>
  <c r="A87" i="77"/>
  <c r="A88" i="77"/>
  <c r="A89" i="77"/>
  <c r="A90" i="77"/>
  <c r="A91" i="77"/>
  <c r="A92" i="77"/>
  <c r="A93" i="77"/>
  <c r="A94" i="77"/>
  <c r="A95" i="77"/>
  <c r="A96" i="77"/>
  <c r="A97" i="77"/>
  <c r="A98" i="77"/>
  <c r="A99" i="77"/>
  <c r="A100" i="77"/>
  <c r="A101" i="77"/>
  <c r="A102" i="77"/>
  <c r="A103" i="77"/>
  <c r="A104" i="77"/>
  <c r="A105" i="77"/>
  <c r="A106" i="77"/>
  <c r="A107" i="77"/>
  <c r="A108" i="77"/>
  <c r="A109" i="77"/>
  <c r="A110" i="77"/>
  <c r="A111" i="77"/>
  <c r="A112" i="77"/>
  <c r="A113" i="77"/>
  <c r="A114" i="77"/>
  <c r="A115" i="77"/>
  <c r="A116" i="77"/>
  <c r="A117" i="77"/>
  <c r="A118" i="77"/>
  <c r="A119" i="77"/>
  <c r="A120" i="77"/>
  <c r="A121" i="77"/>
  <c r="A122" i="77"/>
  <c r="A123" i="77"/>
  <c r="A124" i="77"/>
  <c r="A125" i="77"/>
  <c r="A126" i="77"/>
  <c r="A127" i="77"/>
  <c r="A128" i="77"/>
  <c r="A129" i="77"/>
  <c r="A130" i="77"/>
  <c r="A131" i="77"/>
  <c r="A132" i="77"/>
  <c r="A133" i="77"/>
  <c r="K12" i="2"/>
  <c r="K13" i="2"/>
  <c r="D17" i="2"/>
  <c r="D18" i="2"/>
  <c r="A15" i="77"/>
  <c r="L15" i="77"/>
  <c r="A11" i="77"/>
  <c r="L11" i="77"/>
  <c r="A31" i="77"/>
  <c r="L31" i="77"/>
  <c r="A14" i="77"/>
  <c r="L14" i="77"/>
  <c r="A10" i="77"/>
  <c r="L10" i="77"/>
  <c r="A30" i="77"/>
  <c r="L30" i="77"/>
  <c r="A17" i="77"/>
  <c r="L17" i="77"/>
  <c r="A13" i="77"/>
  <c r="L13" i="77"/>
  <c r="A29" i="77"/>
  <c r="L29" i="77"/>
  <c r="A16" i="77"/>
  <c r="L16" i="77"/>
  <c r="A12" i="77"/>
  <c r="L12" i="77"/>
  <c r="A2" i="107" l="1"/>
  <c r="A2" i="108"/>
  <c r="C7" i="107" l="1"/>
  <c r="I21" i="2"/>
  <c r="K11" i="2"/>
</calcChain>
</file>

<file path=xl/sharedStrings.xml><?xml version="1.0" encoding="utf-8"?>
<sst xmlns="http://schemas.openxmlformats.org/spreadsheetml/2006/main" count="1518" uniqueCount="825">
  <si>
    <t>East Carolina University</t>
  </si>
  <si>
    <t>North Carolina Central University</t>
  </si>
  <si>
    <t>CG</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</si>
  <si>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</si>
  <si>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</si>
  <si>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</si>
  <si>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</si>
  <si>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</si>
  <si>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</si>
  <si>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</si>
  <si>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</si>
  <si>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</si>
  <si>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</si>
  <si>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</si>
  <si>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Sampson Community College</t>
  </si>
  <si>
    <t>DC</t>
  </si>
  <si>
    <t>Sandhills Community College</t>
  </si>
  <si>
    <t>C1</t>
  </si>
  <si>
    <t>South Piedmont Community College</t>
  </si>
  <si>
    <t>DD</t>
  </si>
  <si>
    <t>Southeastern Community College</t>
  </si>
  <si>
    <t>General Government</t>
  </si>
  <si>
    <t>Department of Transportation</t>
  </si>
  <si>
    <t>0A</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</si>
  <si>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</si>
  <si>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</si>
  <si>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</si>
  <si>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</si>
  <si>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</si>
  <si>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</si>
  <si>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</si>
  <si>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</si>
  <si>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</si>
  <si>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</si>
  <si>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</si>
  <si>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</si>
  <si>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</si>
  <si>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North Carolina Housing Finance Ag.</t>
  </si>
  <si>
    <t>State Education Assistance Authority</t>
  </si>
  <si>
    <t>The Golden LEAF, Inc.</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</si>
  <si>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</si>
  <si>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</si>
  <si>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</si>
  <si>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</si>
  <si>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</si>
  <si>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</si>
  <si>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</si>
  <si>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</si>
  <si>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Western Piedmont Community College</t>
  </si>
  <si>
    <t>DN</t>
  </si>
  <si>
    <t>Wilkes Community College</t>
  </si>
  <si>
    <t>DP</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</si>
  <si>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</si>
  <si>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</si>
  <si>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</si>
  <si>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</si>
  <si>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</si>
  <si>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</si>
  <si>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</si>
  <si>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</si>
  <si>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</si>
  <si>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</si>
  <si>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</si>
  <si>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</si>
  <si>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</si>
  <si>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</si>
  <si>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</si>
  <si>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</si>
  <si>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</si>
  <si>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</si>
  <si>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ZB</t>
  </si>
  <si>
    <t>U10</t>
  </si>
  <si>
    <t>U20</t>
  </si>
  <si>
    <t>U30</t>
  </si>
  <si>
    <t>U40</t>
  </si>
  <si>
    <t>U50</t>
  </si>
  <si>
    <t>U55</t>
  </si>
  <si>
    <t>GASB Fund Number</t>
  </si>
  <si>
    <t>2631 &amp; 2634</t>
  </si>
  <si>
    <t>Wilson Community College</t>
  </si>
  <si>
    <t>3X</t>
  </si>
  <si>
    <t>Department of Commerce</t>
  </si>
  <si>
    <t>Department of Revenue</t>
  </si>
  <si>
    <t>Wksht</t>
  </si>
  <si>
    <t>CF</t>
  </si>
  <si>
    <t>College of the Albemarle</t>
  </si>
  <si>
    <t>a</t>
  </si>
  <si>
    <t>b</t>
  </si>
  <si>
    <t>c</t>
  </si>
  <si>
    <t>Errors:</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</si>
  <si>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</si>
  <si>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</si>
  <si>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</si>
  <si>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</si>
  <si>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</si>
  <si>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</si>
  <si>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</si>
  <si>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</si>
  <si>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</si>
  <si>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</si>
  <si>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</si>
  <si>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</si>
  <si>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</si>
  <si>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</si>
  <si>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</si>
  <si>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</si>
  <si>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</si>
  <si>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NC Partnership for Children</t>
  </si>
  <si>
    <t>DE</t>
  </si>
  <si>
    <t>Index</t>
  </si>
  <si>
    <t>General Instructions</t>
  </si>
  <si>
    <t>C0</t>
  </si>
  <si>
    <t>Alamance Community College</t>
  </si>
  <si>
    <t>C2</t>
  </si>
  <si>
    <t>Asheville-Buncombe Technical Community College</t>
  </si>
  <si>
    <t>C3</t>
  </si>
  <si>
    <t>Beaufort County Community College</t>
  </si>
  <si>
    <t>C4</t>
  </si>
  <si>
    <t>Bladen Community College</t>
  </si>
  <si>
    <t>C5</t>
  </si>
  <si>
    <t>Blue Ridge Community College</t>
  </si>
  <si>
    <t>NC Railroad Company</t>
  </si>
  <si>
    <t>ZA</t>
  </si>
  <si>
    <t>Z3</t>
  </si>
  <si>
    <t>Z7</t>
  </si>
  <si>
    <t>ZH</t>
  </si>
  <si>
    <t>Narrative</t>
  </si>
  <si>
    <t>Restatement</t>
  </si>
  <si>
    <t>Craven Community College</t>
  </si>
  <si>
    <t>CH</t>
  </si>
  <si>
    <t>Davidson County Community College</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</si>
  <si>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</si>
  <si>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</si>
  <si>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</si>
  <si>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</si>
  <si>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</si>
  <si>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</si>
  <si>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</si>
  <si>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</si>
  <si>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</si>
  <si>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</si>
  <si>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</si>
  <si>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</si>
  <si>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</si>
  <si>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</si>
  <si>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UNC Hospitals</t>
  </si>
  <si>
    <t>Fiscal Year Begin</t>
  </si>
  <si>
    <t>Last Fiscal Year End</t>
  </si>
  <si>
    <t>Header Information</t>
  </si>
  <si>
    <t>Account</t>
  </si>
  <si>
    <t>&lt;&lt;&lt; Click on the cell to see a list of agencies.</t>
  </si>
  <si>
    <t>Surry Community College</t>
  </si>
  <si>
    <t>DH</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</si>
  <si>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</si>
  <si>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</si>
  <si>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</si>
  <si>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</si>
  <si>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</si>
  <si>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</si>
  <si>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</si>
  <si>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</si>
  <si>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</si>
  <si>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</si>
  <si>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</si>
  <si>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</si>
  <si>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</si>
  <si>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</si>
  <si>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</si>
  <si>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</si>
  <si>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</si>
  <si>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ZI</t>
  </si>
  <si>
    <t>(252) 442-7474</t>
  </si>
  <si>
    <t>worksheet, click on the words "Office of the State Controller" at the top of any worksheet.</t>
  </si>
  <si>
    <t>CU-UNC</t>
  </si>
  <si>
    <t>CU-CC</t>
  </si>
  <si>
    <t>CU-Nonmajor</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</si>
  <si>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</si>
  <si>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</si>
  <si>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</si>
  <si>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</si>
  <si>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</si>
  <si>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</si>
  <si>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</si>
  <si>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</si>
  <si>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</si>
  <si>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</si>
  <si>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</si>
  <si>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</si>
  <si>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</si>
  <si>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</si>
  <si>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</si>
  <si>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</si>
  <si>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</si>
  <si>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</si>
  <si>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</si>
  <si>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</si>
  <si>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</si>
  <si>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</si>
  <si>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</si>
  <si>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</si>
  <si>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</si>
  <si>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</si>
  <si>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</si>
  <si>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</si>
  <si>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</si>
  <si>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</si>
  <si>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</si>
  <si>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C6</t>
  </si>
  <si>
    <t>Brunswick Community College</t>
  </si>
  <si>
    <t>C7</t>
  </si>
  <si>
    <t>Caldwell Community College and Technical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</si>
  <si>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</si>
  <si>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</si>
  <si>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</si>
  <si>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</si>
  <si>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</si>
  <si>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</si>
  <si>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</si>
  <si>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</si>
  <si>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</si>
  <si>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</si>
  <si>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</si>
  <si>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</si>
  <si>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</si>
  <si>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</si>
  <si>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48E</t>
  </si>
  <si>
    <t>UNC Hospitals - Enterprise Fund</t>
  </si>
  <si>
    <t>Agency number:</t>
  </si>
  <si>
    <t>61</t>
  </si>
  <si>
    <t>PG</t>
  </si>
  <si>
    <t>Offline</t>
  </si>
  <si>
    <t>13</t>
  </si>
  <si>
    <t>Tri-County Community College</t>
  </si>
  <si>
    <t>DJ</t>
  </si>
  <si>
    <t>Vance-Granville Community College</t>
  </si>
  <si>
    <t>DK</t>
  </si>
  <si>
    <t>Wake Technical Community College</t>
  </si>
  <si>
    <t>DL</t>
  </si>
  <si>
    <t>Wayne Community College</t>
  </si>
  <si>
    <t>DM</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</si>
  <si>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</si>
  <si>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</si>
  <si>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</si>
  <si>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</si>
  <si>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</si>
  <si>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</si>
  <si>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</si>
  <si>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</si>
  <si>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</si>
  <si>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</si>
  <si>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</si>
  <si>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</si>
  <si>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</si>
  <si>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</si>
  <si>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</si>
  <si>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Montgomery Community College</t>
  </si>
  <si>
    <t>D1</t>
  </si>
  <si>
    <t>Nash Community College</t>
  </si>
  <si>
    <t>D2</t>
  </si>
  <si>
    <t>Pamlico Community College</t>
  </si>
  <si>
    <t>D3</t>
  </si>
  <si>
    <t>Piedmont Community College</t>
  </si>
  <si>
    <t>D4</t>
  </si>
  <si>
    <t>Pitt Community College</t>
  </si>
  <si>
    <t>D5</t>
  </si>
  <si>
    <t>NA - Component Units</t>
  </si>
  <si>
    <t>UNC</t>
  </si>
  <si>
    <t>Component Unit</t>
  </si>
  <si>
    <t>UNC System, major component unit</t>
  </si>
  <si>
    <t>Community College, major component unit</t>
  </si>
  <si>
    <t>**    Type of Agency:</t>
  </si>
  <si>
    <t>Agency Name:</t>
  </si>
  <si>
    <t>NCAS</t>
  </si>
  <si>
    <t>Amount</t>
  </si>
  <si>
    <t>GASB</t>
  </si>
  <si>
    <t>Full accounting data not in NCAS, so paper reporting for CAFR; agency uses another accounting system</t>
  </si>
  <si>
    <t>Accounting data included in the North Carolina Accounting System, and CAFR reporting from NCAS</t>
  </si>
  <si>
    <t>90</t>
  </si>
  <si>
    <t>General Fund - OSC</t>
  </si>
  <si>
    <t>General Fund - DOR</t>
  </si>
  <si>
    <t>99</t>
  </si>
  <si>
    <t>Revenue bonds</t>
  </si>
  <si>
    <t>Co</t>
  </si>
  <si>
    <t>Southwestern Community College</t>
  </si>
  <si>
    <t>DF</t>
  </si>
  <si>
    <t>Stanly Community College</t>
  </si>
  <si>
    <t>DG</t>
  </si>
  <si>
    <t>Administrative Office of the Courts</t>
  </si>
  <si>
    <t>Office of the Governor</t>
  </si>
  <si>
    <t>Office of Lieutenant Governor</t>
  </si>
  <si>
    <t>Beth Edmondson</t>
  </si>
  <si>
    <t>UNC School of the Arts</t>
  </si>
  <si>
    <t>North Carolina A&amp;T University</t>
  </si>
  <si>
    <t>NC School of Science &amp; Mathematics</t>
  </si>
  <si>
    <t>Notes:</t>
  </si>
  <si>
    <t>48C</t>
  </si>
  <si>
    <t>Chatham Hospital</t>
  </si>
  <si>
    <t>Z2</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</si>
  <si>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</si>
  <si>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</si>
  <si>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</si>
  <si>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</si>
  <si>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</si>
  <si>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</si>
  <si>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</si>
  <si>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</si>
  <si>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</si>
  <si>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</si>
  <si>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</si>
  <si>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</si>
  <si>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</si>
  <si>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</si>
  <si>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</si>
  <si>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For CAFR:</t>
  </si>
  <si>
    <t>NCAS or Offline</t>
  </si>
  <si>
    <t>For Comp Unit CAFR Package</t>
  </si>
  <si>
    <r>
      <t xml:space="preserve">Offline </t>
    </r>
    <r>
      <rPr>
        <b/>
        <sz val="14"/>
        <rFont val="Calibri"/>
        <family val="2"/>
      </rPr>
      <t>²</t>
    </r>
  </si>
  <si>
    <t>Nonmajor</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</si>
  <si>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</si>
  <si>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</si>
  <si>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</si>
  <si>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</si>
  <si>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</si>
  <si>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</si>
  <si>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</si>
  <si>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</si>
  <si>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</si>
  <si>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</si>
  <si>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</si>
  <si>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</si>
  <si>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</si>
  <si>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</si>
  <si>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</si>
  <si>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</si>
  <si>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</si>
  <si>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</si>
  <si>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</si>
  <si>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Gateway University Reaearch Park is a component unit of the UNC System.</t>
  </si>
  <si>
    <t>Z3F</t>
  </si>
  <si>
    <t>NC Global TransPark Authority Foundation</t>
  </si>
  <si>
    <t>Although part of UNC System, NCSSM is a primary NCAS agency that will continue using DSS.</t>
  </si>
  <si>
    <t>The Global TransPark Foundation is a component unit of Global TransPark; it is remaining offline.</t>
  </si>
  <si>
    <t>Purpose/Directions  - For OSC use only:</t>
  </si>
  <si>
    <t>To update all dates in workbook, enter the above dates.  This Data</t>
  </si>
  <si>
    <t>tab is the starting point and source for all dates in the workbook.</t>
  </si>
  <si>
    <t>19</t>
  </si>
  <si>
    <t>Dept. of Public Safety</t>
  </si>
  <si>
    <t xml:space="preserve">Note:  All entities complete the NCASexcl CAFR package, except the Community Colleges </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</si>
  <si>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</si>
  <si>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</si>
  <si>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</si>
  <si>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</si>
  <si>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</si>
  <si>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</si>
  <si>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</si>
  <si>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ZG</t>
  </si>
  <si>
    <t>Centennial Authority</t>
  </si>
  <si>
    <r>
      <t xml:space="preserve">and the </t>
    </r>
    <r>
      <rPr>
        <u/>
        <sz val="12"/>
        <rFont val="Times New Roman"/>
        <family val="1"/>
      </rPr>
      <t>nonmajor</t>
    </r>
    <r>
      <rPr>
        <sz val="12"/>
        <rFont val="Times New Roman"/>
        <family val="1"/>
      </rPr>
      <t xml:space="preserve"> component units which have separate CAFR packages.</t>
    </r>
  </si>
  <si>
    <t xml:space="preserve">Nonmajor component unit - see note below </t>
  </si>
  <si>
    <t>Resumed as component unit for FY 2013(last time in CAFR was 1999)</t>
  </si>
  <si>
    <t>Reclassified to nonmajor based on GASB 61</t>
  </si>
  <si>
    <t>Reclassified to nonmajor based on GASB 61; NCAS interface monthly, Offline CAFR</t>
  </si>
  <si>
    <r>
      <rPr>
        <b/>
        <sz val="8"/>
        <rFont val="Calibri"/>
        <family val="2"/>
      </rPr>
      <t>²</t>
    </r>
    <r>
      <rPr>
        <sz val="8"/>
        <rFont val="Times New Roman"/>
        <family val="1"/>
      </rPr>
      <t xml:space="preserve"> Offline CAFR reporting for all universities starting FY 2012. Still use NCAS for monthly reporting.</t>
    </r>
  </si>
  <si>
    <t>Foreign exchange futures</t>
  </si>
  <si>
    <t>COPS</t>
  </si>
  <si>
    <t>Short Term Debt</t>
  </si>
  <si>
    <t>Click here</t>
  </si>
  <si>
    <t>Other-_____________</t>
  </si>
  <si>
    <t>Limited Obligation Bonds</t>
  </si>
  <si>
    <t>48HP</t>
  </si>
  <si>
    <t>48CW</t>
  </si>
  <si>
    <t>High Point Regional Health</t>
  </si>
  <si>
    <t>Caldwell Memorial Hospital</t>
  </si>
  <si>
    <t>CAFR contact name</t>
  </si>
  <si>
    <t>CAFR contact telephone</t>
  </si>
  <si>
    <t>Wesley Taylor</t>
  </si>
  <si>
    <t>(919) 733-7422</t>
  </si>
  <si>
    <t>Arnetha Dickerson</t>
  </si>
  <si>
    <t>(919) 807-4708</t>
  </si>
  <si>
    <t>(919) 807-2462</t>
  </si>
  <si>
    <t>(919) 807-7553</t>
  </si>
  <si>
    <t>Sue Kearney</t>
  </si>
  <si>
    <t>(919) 707-3036</t>
  </si>
  <si>
    <t>Laresia Everett</t>
  </si>
  <si>
    <t>Joe Wilson</t>
  </si>
  <si>
    <t>(919) 707-4219</t>
  </si>
  <si>
    <t>Joan Taylor Saucier</t>
  </si>
  <si>
    <t>Anita Bunch</t>
  </si>
  <si>
    <t>Elizabeth Rollinson</t>
  </si>
  <si>
    <t>(910) 251-5797x3005</t>
  </si>
  <si>
    <t>(919) 843-5183</t>
  </si>
  <si>
    <t>(828) 231-5109</t>
  </si>
  <si>
    <t>(336) 285-3028</t>
  </si>
  <si>
    <t>Greg Plemmons</t>
  </si>
  <si>
    <t>(828) 227-3108</t>
  </si>
  <si>
    <t>Frank Lord</t>
  </si>
  <si>
    <t>(336) 750-2733</t>
  </si>
  <si>
    <t>Joan Spencer</t>
  </si>
  <si>
    <t>(919) 530-6354</t>
  </si>
  <si>
    <t>Lisa McClinton</t>
  </si>
  <si>
    <t>(336) 770-3304</t>
  </si>
  <si>
    <t>Terry Dail</t>
  </si>
  <si>
    <t>(910) 343-6414</t>
  </si>
  <si>
    <t>Cindy Day Collie</t>
  </si>
  <si>
    <t>336-506-4410</t>
  </si>
  <si>
    <t>Lisa Evans</t>
  </si>
  <si>
    <t>828-254-1921 x390</t>
  </si>
  <si>
    <t>Charles Gullette</t>
  </si>
  <si>
    <t>252-940-6214</t>
  </si>
  <si>
    <t>Jay Stanley</t>
  </si>
  <si>
    <t>910-879-5503</t>
  </si>
  <si>
    <t>Samantha Reynolds</t>
  </si>
  <si>
    <t>828-694-1713</t>
  </si>
  <si>
    <t>Sheila L Galloway</t>
  </si>
  <si>
    <t>910-755-7312</t>
  </si>
  <si>
    <t>David Holman</t>
  </si>
  <si>
    <t>828-726-2222</t>
  </si>
  <si>
    <t>910-362-7074</t>
  </si>
  <si>
    <t>Christine Jonas</t>
  </si>
  <si>
    <t>Jon Kokos</t>
  </si>
  <si>
    <t>828-327-7000 x4508</t>
  </si>
  <si>
    <t>Tamara Joyner</t>
  </si>
  <si>
    <t>919-718-7498</t>
  </si>
  <si>
    <t>Mike Whiteman</t>
  </si>
  <si>
    <t>704-330-6706</t>
  </si>
  <si>
    <t>Brian Bowman</t>
  </si>
  <si>
    <t>704-484-4055</t>
  </si>
  <si>
    <t>Michelle Stiles</t>
  </si>
  <si>
    <t>910-938-6218</t>
  </si>
  <si>
    <t>Theresa S. Berens</t>
  </si>
  <si>
    <t>252-335-0821 x2214</t>
  </si>
  <si>
    <t>Laura Yarbrough</t>
  </si>
  <si>
    <t>336-249-8186 x256</t>
  </si>
  <si>
    <t>Robert Keeney</t>
  </si>
  <si>
    <t>919-686-3720 x4650</t>
  </si>
  <si>
    <t>Katherine E. Lancaster</t>
  </si>
  <si>
    <t>252-823-5166</t>
  </si>
  <si>
    <t>Robin Deaver</t>
  </si>
  <si>
    <t>910-678-8484</t>
  </si>
  <si>
    <t>Billy Bryan</t>
  </si>
  <si>
    <t>336-734-7293</t>
  </si>
  <si>
    <t>Bill Sturmer</t>
  </si>
  <si>
    <t>(704) 922-6413</t>
  </si>
  <si>
    <t>Angela Carter</t>
  </si>
  <si>
    <t>336-334-4822 x50080</t>
  </si>
  <si>
    <t>Debra Smith</t>
  </si>
  <si>
    <t>252-536-7213</t>
  </si>
  <si>
    <t>Karen.Denney</t>
  </si>
  <si>
    <t>828-627-4546</t>
  </si>
  <si>
    <t>(919) 754-2518</t>
  </si>
  <si>
    <t>Jackie McKoy</t>
  </si>
  <si>
    <t>(919) 754-2524</t>
  </si>
  <si>
    <t>Jason Holtz</t>
  </si>
  <si>
    <t>(919) 715-5552</t>
  </si>
  <si>
    <t>Joe Belnak</t>
  </si>
  <si>
    <t>(919) 301-3436</t>
  </si>
  <si>
    <t>Tony Georges</t>
  </si>
  <si>
    <t>(704) 687-5755</t>
  </si>
  <si>
    <t>Gayle Lemons</t>
  </si>
  <si>
    <t>(919) 431-3009</t>
  </si>
  <si>
    <t>Wayne Jones</t>
  </si>
  <si>
    <t>(336) 334-4386</t>
  </si>
  <si>
    <t>Sim Hodges</t>
  </si>
  <si>
    <t>(919) 877-5693</t>
  </si>
  <si>
    <t>Trina Warren</t>
  </si>
  <si>
    <t>Robert Alford</t>
  </si>
  <si>
    <t>(919) 707-0768</t>
  </si>
  <si>
    <t>(919) 807-7271</t>
  </si>
  <si>
    <t>Kim Miller</t>
  </si>
  <si>
    <t>(919) 515-6899</t>
  </si>
  <si>
    <t>David Jamison</t>
  </si>
  <si>
    <t>(828) 262-6426</t>
  </si>
  <si>
    <t>Judy King</t>
  </si>
  <si>
    <t>Gina Knight</t>
  </si>
  <si>
    <t>(252) 335-4822</t>
  </si>
  <si>
    <t>Laketha Miller</t>
  </si>
  <si>
    <t>(919) 855-3700</t>
  </si>
  <si>
    <t>(828) 433-2297</t>
  </si>
  <si>
    <t>Bud Jennings</t>
  </si>
  <si>
    <t>(919) 890-1017</t>
  </si>
  <si>
    <t>01</t>
  </si>
  <si>
    <t>02</t>
  </si>
  <si>
    <t>04</t>
  </si>
  <si>
    <t>05</t>
  </si>
  <si>
    <t>06</t>
  </si>
  <si>
    <t>07</t>
  </si>
  <si>
    <t>08</t>
  </si>
  <si>
    <t>09</t>
  </si>
  <si>
    <t>10</t>
  </si>
  <si>
    <t>11</t>
  </si>
  <si>
    <t>12</t>
  </si>
  <si>
    <t>14</t>
  </si>
  <si>
    <t>15</t>
  </si>
  <si>
    <t>16</t>
  </si>
  <si>
    <t>17</t>
  </si>
  <si>
    <t>43</t>
  </si>
  <si>
    <t>45</t>
  </si>
  <si>
    <t>46</t>
  </si>
  <si>
    <t>50</t>
  </si>
  <si>
    <t>60</t>
  </si>
  <si>
    <t>67</t>
  </si>
  <si>
    <t>Amy Penson</t>
  </si>
  <si>
    <t>828-395-1296</t>
  </si>
  <si>
    <t>LaTasha Moore</t>
  </si>
  <si>
    <t>910-296-2432</t>
  </si>
  <si>
    <t>Gwen Green</t>
  </si>
  <si>
    <t>919-209-2070</t>
  </si>
  <si>
    <t>Jessica McMahon</t>
  </si>
  <si>
    <t>252-233-6806</t>
  </si>
  <si>
    <t>Tammy Bailey</t>
  </si>
  <si>
    <t>252-789-0253</t>
  </si>
  <si>
    <t>Kathy Robinson</t>
  </si>
  <si>
    <t>828-766-1223</t>
  </si>
  <si>
    <t>Richard Mauney</t>
  </si>
  <si>
    <t>828-652-0696</t>
  </si>
  <si>
    <t>Erica Smith</t>
  </si>
  <si>
    <t>704-978-1347</t>
  </si>
  <si>
    <t>Cathy Biby</t>
  </si>
  <si>
    <t>910-576-6222 x200</t>
  </si>
  <si>
    <t>Carol Dornseif</t>
  </si>
  <si>
    <t>252-451-8365</t>
  </si>
  <si>
    <t>James Curry</t>
  </si>
  <si>
    <t>252-249-1851 x3003</t>
  </si>
  <si>
    <t>Robert Simons</t>
  </si>
  <si>
    <t>336-322-2128</t>
  </si>
  <si>
    <t>Ricky Brown</t>
  </si>
  <si>
    <t>252-493-7259</t>
  </si>
  <si>
    <t>Susan Rice</t>
  </si>
  <si>
    <t>336-633-0282</t>
  </si>
  <si>
    <t>Debbie Cashwell</t>
  </si>
  <si>
    <t>910-410-1803</t>
  </si>
  <si>
    <t>Lettie Navarrete</t>
  </si>
  <si>
    <t>910-272-3552</t>
  </si>
  <si>
    <t>Terry Bailey</t>
  </si>
  <si>
    <t>336-342-4261 x2186</t>
  </si>
  <si>
    <t>Kelly Vann</t>
  </si>
  <si>
    <t>252-862-1226</t>
  </si>
  <si>
    <t>Kizzy Lea</t>
  </si>
  <si>
    <t>704-216-7235</t>
  </si>
  <si>
    <t>Kelly Jackson</t>
  </si>
  <si>
    <t>910-592-8081 x2014</t>
  </si>
  <si>
    <t>Libba Thomas</t>
  </si>
  <si>
    <t>910-246-4971</t>
  </si>
  <si>
    <t>Michelle Brock</t>
  </si>
  <si>
    <t>704-272-5357</t>
  </si>
  <si>
    <t>Alison Soles</t>
  </si>
  <si>
    <t>910-642-7141 x345</t>
  </si>
  <si>
    <t>Karen Polyasko</t>
  </si>
  <si>
    <t>828-339-4473</t>
  </si>
  <si>
    <t>Rebecca Wall</t>
  </si>
  <si>
    <t>704-982-0121 x176</t>
  </si>
  <si>
    <t>Tony Martin</t>
  </si>
  <si>
    <t>336-386-3222</t>
  </si>
  <si>
    <t>Sharon Robertson</t>
  </si>
  <si>
    <t>828-835-4289</t>
  </si>
  <si>
    <t>Leah Englebright</t>
  </si>
  <si>
    <t>252-738-3472</t>
  </si>
  <si>
    <t>Marla Tart</t>
  </si>
  <si>
    <t>919-866-5901</t>
  </si>
  <si>
    <t>Annette Woodard</t>
  </si>
  <si>
    <t>919-739-7098</t>
  </si>
  <si>
    <t>Michael Bingham</t>
  </si>
  <si>
    <t>828-448-6020</t>
  </si>
  <si>
    <t>Anita Crunk</t>
  </si>
  <si>
    <t>336-838-6108</t>
  </si>
  <si>
    <t>Jessica Jones</t>
  </si>
  <si>
    <t>252-246-1216</t>
  </si>
  <si>
    <t>Patty Gravinese</t>
  </si>
  <si>
    <t>919-549-8850</t>
  </si>
  <si>
    <t>Larna Griffin</t>
  </si>
  <si>
    <t>919-248-4698</t>
  </si>
  <si>
    <t>John House</t>
  </si>
  <si>
    <t>919-829-8132</t>
  </si>
  <si>
    <t>Dan Halloran</t>
  </si>
  <si>
    <t>919-954-7601</t>
  </si>
  <si>
    <t>Marti Asher</t>
  </si>
  <si>
    <t>336-417-5455</t>
  </si>
  <si>
    <t>Joan Fontes</t>
  </si>
  <si>
    <t>(919) 508-5951</t>
  </si>
  <si>
    <t>Lana Davidson</t>
  </si>
  <si>
    <t>(336) 878-6399</t>
  </si>
  <si>
    <t>Madelene Brooks</t>
  </si>
  <si>
    <t>Kary Porter</t>
  </si>
  <si>
    <t>252-222-6224</t>
  </si>
  <si>
    <t>252-638-7380</t>
  </si>
  <si>
    <t>Chris Washburn</t>
  </si>
  <si>
    <t>(828) 757-5180</t>
  </si>
  <si>
    <t>(919) 807-6036</t>
  </si>
  <si>
    <t>Higher education student aid</t>
  </si>
  <si>
    <t>Highway construction/preservation</t>
  </si>
  <si>
    <t>Highway maintenance</t>
  </si>
  <si>
    <t>Capital projects/repairs and renovations</t>
  </si>
  <si>
    <t>ZM</t>
  </si>
  <si>
    <t>Economic Development Partnership of NC</t>
  </si>
  <si>
    <t>Jennifer Harkness</t>
  </si>
  <si>
    <t>(919) 447-7749</t>
  </si>
  <si>
    <t>New in 2015</t>
  </si>
  <si>
    <t>Public school captial projects/repairs &amp; renovations</t>
  </si>
  <si>
    <t>Disaster relief (OSC only)</t>
  </si>
  <si>
    <t>Mary Jane Westphal</t>
  </si>
  <si>
    <t>(252)523-1351x303</t>
  </si>
  <si>
    <t>Kathy Burckley</t>
  </si>
  <si>
    <t>Lori Oldham</t>
  </si>
  <si>
    <t>Kenneth Spayd</t>
  </si>
  <si>
    <t>(910) 521-6685</t>
  </si>
  <si>
    <t>Ellen Preston</t>
  </si>
  <si>
    <t>Tommy Clark</t>
  </si>
  <si>
    <t>(919) 807-2011</t>
  </si>
  <si>
    <t>(252)523-1351x316</t>
  </si>
  <si>
    <t>Robert Vickery</t>
  </si>
  <si>
    <t xml:space="preserve">Capital projects/Repairs and renovations </t>
  </si>
  <si>
    <t>(919) 324-1077</t>
  </si>
  <si>
    <t>Christine Jumalon</t>
  </si>
  <si>
    <t>(910) 672-1163</t>
  </si>
  <si>
    <t>Select Function/Purpose (Click here)</t>
  </si>
  <si>
    <t xml:space="preserve">                                                               Office of the State Controller                                                                </t>
  </si>
  <si>
    <t>Cindy Mixter</t>
  </si>
  <si>
    <t>(919) 807-7073/         (919) 807-7075</t>
  </si>
  <si>
    <t>Department of Military &amp; Veterans Affairs</t>
  </si>
  <si>
    <t>Department of Information Technology</t>
  </si>
  <si>
    <t>Changes for 2016/Comments</t>
  </si>
  <si>
    <t>New agency added.</t>
  </si>
  <si>
    <t>Agency name change</t>
  </si>
  <si>
    <t>Department of Environmental Quality</t>
  </si>
  <si>
    <t>2016 CAFR  Agency  Name</t>
  </si>
  <si>
    <t>Department of Natural and Cultural Resources</t>
  </si>
  <si>
    <t>Bryan Brannon</t>
  </si>
  <si>
    <t>Firoza Mistry</t>
  </si>
  <si>
    <t>(984) 974-1001</t>
  </si>
  <si>
    <t>Elizabeth Theora</t>
  </si>
  <si>
    <t>(984) 974-1002</t>
  </si>
  <si>
    <t>Brock Simonds</t>
  </si>
  <si>
    <t>(919) 784-3156</t>
  </si>
  <si>
    <t>Craig Wise</t>
  </si>
  <si>
    <t>(984) 974-1267</t>
  </si>
  <si>
    <t>Heather Iannucci</t>
  </si>
  <si>
    <t>(910) 962-3144</t>
  </si>
  <si>
    <t>Charonda Lee</t>
  </si>
  <si>
    <t>(919) 707-0087</t>
  </si>
  <si>
    <t>Cynthia Modlin</t>
  </si>
  <si>
    <t>(252) 737-4916</t>
  </si>
  <si>
    <t>Amy Causby</t>
  </si>
  <si>
    <t>Markisha Baker</t>
  </si>
  <si>
    <t>(919) 707-0614</t>
  </si>
  <si>
    <t>Mary E. Hall</t>
  </si>
  <si>
    <t>for all of the worksheets, as well as other information for certain worksheets.</t>
  </si>
  <si>
    <t>Matthew Longobardi</t>
  </si>
  <si>
    <t>(919) 716-6077</t>
  </si>
  <si>
    <t>919-821-9530</t>
  </si>
  <si>
    <t>(919) 814-3898</t>
  </si>
  <si>
    <t xml:space="preserve">Other </t>
  </si>
  <si>
    <t>Troy Scoggins</t>
  </si>
  <si>
    <t>(919) 707-0523</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</si>
  <si>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</si>
  <si>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</si>
  <si>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</si>
  <si>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</si>
  <si>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</si>
  <si>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</si>
  <si>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</si>
  <si>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</si>
  <si>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</si>
  <si>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</si>
  <si>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</si>
  <si>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2017 CAFR  Agency  Name</t>
  </si>
  <si>
    <t>2017 Transfer Worksheets</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</si>
  <si>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</si>
  <si>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</si>
  <si>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</si>
  <si>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</si>
  <si>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</si>
  <si>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</si>
  <si>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</si>
  <si>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</si>
  <si>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http://osc.nc.gov/538xxx-intragovernmental-transactions</t>
  </si>
  <si>
    <t>Transfer revenue accounts</t>
  </si>
  <si>
    <t>http://osc.nc.gov/438xxx-intragovernmental-transactions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</si>
  <si>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</si>
  <si>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</si>
  <si>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</si>
  <si>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Agency Nonruoutine Transfers (4384XX &amp; 5384XX)</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</si>
  <si>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</si>
  <si>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</si>
  <si>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</si>
  <si>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</si>
  <si>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</si>
  <si>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</si>
  <si>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</si>
  <si>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</si>
  <si>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</si>
  <si>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</si>
  <si>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</si>
  <si>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</si>
  <si>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</si>
  <si>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</si>
  <si>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</si>
  <si>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 End CAFR related transfer account activity</t>
  </si>
  <si>
    <t>Year-end activity regarding transfer accounts is twofold.</t>
  </si>
  <si>
    <t>After elimination entries are complete, the only transfer balances that should remain are those that are either between GASBs or companies within the agency, or transfers external to the agency.</t>
  </si>
  <si>
    <t>The final annual CAFR will contain only net transfers between Governmental Activity and Business Type Activity.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</si>
  <si>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</si>
  <si>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</si>
  <si>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</si>
  <si>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</si>
  <si>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</si>
  <si>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</si>
  <si>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</si>
  <si>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</si>
  <si>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</si>
  <si>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</si>
  <si>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</si>
  <si>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</si>
  <si>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</si>
  <si>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</si>
  <si>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</si>
  <si>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</si>
  <si>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</si>
  <si>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</si>
  <si>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</si>
  <si>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</si>
  <si>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 xml:space="preserve">Total amounts on schedule may not tie to the CAFR 52G/53P because these accounts are also used to record </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</si>
  <si>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</si>
  <si>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</si>
  <si>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</si>
  <si>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</si>
  <si>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</si>
  <si>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</si>
  <si>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</si>
  <si>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Schedule Of Inter-Agency Operating Transfer Ins (550) and Transfer Outs (555)</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</si>
  <si>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</si>
  <si>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</si>
  <si>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</si>
  <si>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</si>
  <si>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</si>
  <si>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</si>
  <si>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</si>
  <si>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</si>
  <si>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</si>
  <si>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</si>
  <si>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</si>
  <si>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</si>
  <si>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</si>
  <si>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</si>
  <si>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</si>
  <si>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</si>
  <si>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</si>
  <si>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555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</si>
  <si>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</si>
  <si>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</si>
  <si>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</si>
  <si>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</si>
  <si>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</si>
  <si>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</si>
  <si>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</si>
  <si>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</si>
  <si>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</si>
  <si>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</si>
  <si>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</si>
  <si>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</si>
  <si>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</si>
  <si>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</si>
  <si>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</si>
  <si>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Meera Phaltankar</t>
  </si>
  <si>
    <t>(919) 807-3626</t>
  </si>
  <si>
    <t>Kim VanMetre</t>
  </si>
  <si>
    <t>(919) 754-6549</t>
  </si>
  <si>
    <t>Cheryl Davis</t>
  </si>
  <si>
    <t>(919) 814-4633</t>
  </si>
  <si>
    <t>Peizhu Liu</t>
  </si>
  <si>
    <t>(984) 974-1041</t>
  </si>
  <si>
    <t>(919) 416-2870</t>
  </si>
  <si>
    <t>Aimee Turner</t>
  </si>
  <si>
    <t>(919) 962-7008</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</si>
  <si>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</si>
  <si>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</si>
  <si>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</si>
  <si>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</si>
  <si>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</si>
  <si>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</si>
  <si>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</si>
  <si>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</si>
  <si>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</si>
  <si>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</si>
  <si>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</si>
  <si>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</si>
  <si>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</si>
  <si>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</si>
  <si>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</si>
  <si>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</si>
  <si>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</si>
  <si>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</si>
  <si>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</si>
  <si>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</si>
  <si>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</si>
  <si>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</si>
  <si>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</si>
  <si>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</si>
  <si>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</si>
  <si>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</si>
  <si>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</si>
  <si>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</si>
  <si>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</si>
  <si>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</si>
  <si>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</si>
  <si>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</si>
  <si>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</si>
  <si>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</si>
  <si>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CAFR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</si>
  <si>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CAFR work papers.</t>
    </r>
  </si>
  <si>
    <t xml:space="preserve">Once transfers are balanced on a statewide level, eliminations are performed to reduce revenues and expenditures by equal amounts to remove transfers that were internal to governmental activity or internal to business type activity.
</t>
  </si>
  <si>
    <t>The proper recording of transfers, both within agencies and between agencies, is critical to ensure year-end and CAFR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</si>
  <si>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Transfers Out (Account 5384AA)</t>
  </si>
  <si>
    <t>2018 Transfers - Interim Worksheets</t>
  </si>
  <si>
    <t>File revision date: 01/29/18</t>
  </si>
  <si>
    <t>Due Date: May 1, 2018</t>
  </si>
  <si>
    <r>
      <t xml:space="preserve">that occurred between July 2017 - March 2018) and submit to OSC by </t>
    </r>
    <r>
      <rPr>
        <b/>
        <sz val="10"/>
        <rFont val="Arial"/>
        <family val="2"/>
      </rPr>
      <t>May 1, 2018</t>
    </r>
    <r>
      <rPr>
        <sz val="10"/>
        <rFont val="Arial"/>
        <family val="2"/>
      </rPr>
      <t xml:space="preserve">.   </t>
    </r>
  </si>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</sst>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8">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sz val="11"/>
      <name val="Times New Roman"/>
      <family val="1"/>
    </font>
    <font>
      <u/>
      <sz val="10"/>
      <color indexed="12"/>
      <name val="Arial"/>
      <family val="2"/>
    </font>
    <font>
      <sz val="8"/>
      <name val="Arial"/>
      <family val="2"/>
    </font>
    <font>
      <b/>
      <sz val="14"/>
      <name val="Calibri"/>
      <family val="2"/>
    </font>
    <font>
      <sz val="9"/>
      <name val="Times New Roman"/>
      <family val="1"/>
    </font>
    <font>
      <sz val="10.5"/>
      <name val="Arial"/>
      <family val="2"/>
    </font>
    <font>
      <u/>
      <sz val="12"/>
      <name val="Times New Roman"/>
      <family val="1"/>
    </font>
    <font>
      <b/>
      <sz val="8"/>
      <name val="Calibri"/>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u/>
      <sz val="11"/>
      <color theme="10"/>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s>
  <fills count="38">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s>
  <borders count="35">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02">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15" applyNumberFormat="0" applyAlignment="0" applyProtection="0"/>
    <xf numFmtId="171" fontId="10" fillId="0" borderId="0"/>
    <xf numFmtId="0" fontId="55"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6" fillId="0" borderId="0" applyNumberFormat="0" applyFill="0" applyBorder="0" applyAlignment="0" applyProtection="0"/>
    <xf numFmtId="0" fontId="57" fillId="33" borderId="0" applyNumberFormat="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34" borderId="15" applyNumberFormat="0" applyAlignment="0" applyProtection="0"/>
    <xf numFmtId="0" fontId="63" fillId="0" borderId="20" applyNumberFormat="0" applyFill="0" applyAlignment="0" applyProtection="0"/>
    <xf numFmtId="0" fontId="64" fillId="35" borderId="0" applyNumberFormat="0" applyBorder="0" applyAlignment="0" applyProtection="0"/>
    <xf numFmtId="164" fontId="32" fillId="0" borderId="0">
      <protection locked="0"/>
    </xf>
    <xf numFmtId="164" fontId="11" fillId="0" borderId="0">
      <protection locked="0"/>
    </xf>
    <xf numFmtId="0" fontId="7" fillId="0" borderId="0"/>
    <xf numFmtId="164" fontId="11" fillId="0" borderId="0">
      <protection locked="0"/>
    </xf>
    <xf numFmtId="0" fontId="51" fillId="0" borderId="0"/>
    <xf numFmtId="0" fontId="51"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8"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9"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5" fillId="31" borderId="22" applyNumberFormat="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xf numFmtId="0" fontId="1" fillId="0" borderId="0"/>
    <xf numFmtId="0" fontId="70" fillId="0" borderId="0" applyNumberFormat="0" applyFill="0" applyBorder="0" applyAlignment="0" applyProtection="0"/>
    <xf numFmtId="0" fontId="7" fillId="0" borderId="0"/>
    <xf numFmtId="0" fontId="7" fillId="0" borderId="0"/>
    <xf numFmtId="0" fontId="7" fillId="0" borderId="0"/>
    <xf numFmtId="0" fontId="7" fillId="0" borderId="0"/>
  </cellStyleXfs>
  <cellXfs count="313">
    <xf numFmtId="0" fontId="0" fillId="0" borderId="0" xfId="0"/>
    <xf numFmtId="0" fontId="5" fillId="0" borderId="0" xfId="0" applyFont="1"/>
    <xf numFmtId="0" fontId="0" fillId="0" borderId="0" xfId="0" applyBorder="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18" fillId="0" borderId="0" xfId="0" applyFont="1" applyAlignment="1" applyProtection="1">
      <alignment horizontal="left"/>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30" fillId="0" borderId="0" xfId="0" applyFont="1" applyProtection="1">
      <protection hidden="1"/>
    </xf>
    <xf numFmtId="0" fontId="9" fillId="0" borderId="0" xfId="0" applyFont="1" applyProtection="1">
      <protection hidden="1"/>
    </xf>
    <xf numFmtId="0" fontId="25" fillId="0" borderId="0" xfId="0" applyFont="1" applyProtection="1">
      <protection hidden="1"/>
    </xf>
    <xf numFmtId="0" fontId="40" fillId="0" borderId="0" xfId="0" applyFont="1" applyBorder="1" applyAlignment="1">
      <alignment horizontal="left"/>
    </xf>
    <xf numFmtId="0" fontId="34"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Border="1" applyAlignment="1" applyProtection="1">
      <alignment horizontal="center"/>
      <protection hidden="1"/>
    </xf>
    <xf numFmtId="0" fontId="20" fillId="0" borderId="0" xfId="0" applyFont="1" applyBorder="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43" fillId="0" borderId="0" xfId="0" applyFont="1" applyProtection="1">
      <protection locked="0"/>
    </xf>
    <xf numFmtId="0" fontId="43" fillId="0" borderId="0" xfId="0" applyFont="1" applyProtection="1"/>
    <xf numFmtId="0" fontId="44" fillId="0" borderId="0" xfId="0" applyFont="1" applyBorder="1" applyProtection="1"/>
    <xf numFmtId="0" fontId="42" fillId="0" borderId="0" xfId="0" applyFont="1" applyFill="1" applyBorder="1" applyAlignment="1" applyProtection="1">
      <protection hidden="1"/>
    </xf>
    <xf numFmtId="0" fontId="47" fillId="0" borderId="0" xfId="0" applyFont="1" applyProtection="1"/>
    <xf numFmtId="0" fontId="43" fillId="0" borderId="0" xfId="82" applyFont="1" applyProtection="1">
      <protection locked="0"/>
    </xf>
    <xf numFmtId="0" fontId="43" fillId="0" borderId="0" xfId="82" applyFont="1" applyBorder="1" applyProtection="1">
      <protection locked="0"/>
    </xf>
    <xf numFmtId="0" fontId="43" fillId="0" borderId="0" xfId="0" applyFont="1" applyBorder="1" applyAlignment="1" applyProtection="1"/>
    <xf numFmtId="170" fontId="43" fillId="0" borderId="0" xfId="0" applyNumberFormat="1" applyFont="1" applyBorder="1" applyAlignment="1" applyProtection="1"/>
    <xf numFmtId="0" fontId="43" fillId="0" borderId="0" xfId="0" applyFont="1" applyAlignment="1" applyProtection="1">
      <protection locked="0"/>
    </xf>
    <xf numFmtId="49" fontId="43" fillId="0" borderId="0" xfId="0" applyNumberFormat="1" applyFont="1"/>
    <xf numFmtId="0" fontId="43" fillId="0" borderId="0" xfId="0" applyFont="1"/>
    <xf numFmtId="49" fontId="43" fillId="0" borderId="0" xfId="0" applyNumberFormat="1" applyFont="1" applyProtection="1"/>
    <xf numFmtId="49" fontId="43"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8" fillId="0" borderId="0" xfId="0" applyFont="1" applyFill="1" applyAlignment="1" applyProtection="1">
      <alignment horizontal="center"/>
    </xf>
    <xf numFmtId="0" fontId="49" fillId="0" borderId="0" xfId="0" applyFont="1" applyAlignment="1" applyProtection="1">
      <alignment horizontal="center"/>
    </xf>
    <xf numFmtId="0" fontId="49" fillId="0" borderId="0" xfId="0" applyFont="1" applyFill="1" applyAlignment="1" applyProtection="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50" fillId="0" borderId="0" xfId="0" applyFont="1" applyProtection="1"/>
    <xf numFmtId="0" fontId="9" fillId="0" borderId="0" xfId="0" applyFont="1" applyFill="1" applyProtection="1">
      <protection hidden="1"/>
    </xf>
    <xf numFmtId="0" fontId="40" fillId="0" borderId="1" xfId="0" applyFont="1" applyBorder="1" applyAlignment="1">
      <alignment horizontal="left"/>
    </xf>
    <xf numFmtId="0" fontId="25" fillId="0" borderId="0" xfId="0" applyFont="1" applyFill="1" applyBorder="1" applyProtection="1">
      <protection hidden="1"/>
    </xf>
    <xf numFmtId="49" fontId="18" fillId="0" borderId="0" xfId="0" applyNumberFormat="1" applyFont="1" applyFill="1" applyAlignment="1" applyProtection="1">
      <alignment horizontal="center"/>
      <protection hidden="1"/>
    </xf>
    <xf numFmtId="0" fontId="25" fillId="0" borderId="0" xfId="0" applyFont="1" applyFill="1" applyProtection="1">
      <protection hidden="1"/>
    </xf>
    <xf numFmtId="0" fontId="18" fillId="0" borderId="0" xfId="0" applyFont="1" applyFill="1" applyProtection="1">
      <protection hidden="1"/>
    </xf>
    <xf numFmtId="0" fontId="34" fillId="0" borderId="0" xfId="0" applyFont="1" applyFill="1" applyProtection="1">
      <protection hidden="1"/>
    </xf>
    <xf numFmtId="0" fontId="9" fillId="0" borderId="0" xfId="0" applyFont="1" applyAlignment="1" applyProtection="1">
      <alignment wrapText="1"/>
      <protection hidden="1"/>
    </xf>
    <xf numFmtId="0" fontId="69" fillId="0" borderId="0" xfId="0" applyFont="1"/>
    <xf numFmtId="0" fontId="9" fillId="0" borderId="0" xfId="0" applyFont="1" applyBorder="1" applyProtection="1">
      <protection hidden="1"/>
    </xf>
    <xf numFmtId="0" fontId="18" fillId="0" borderId="0" xfId="0" applyFont="1" applyBorder="1" applyProtection="1">
      <protection hidden="1"/>
    </xf>
    <xf numFmtId="0" fontId="10" fillId="0" borderId="0" xfId="77" applyFont="1" applyFill="1" applyBorder="1"/>
    <xf numFmtId="0" fontId="18" fillId="0" borderId="0" xfId="0" applyFont="1" applyFill="1" applyBorder="1" applyProtection="1">
      <protection hidden="1"/>
    </xf>
    <xf numFmtId="0" fontId="0" fillId="0" borderId="0" xfId="0" applyBorder="1" applyAlignment="1">
      <alignment horizontal="left"/>
    </xf>
    <xf numFmtId="0" fontId="9" fillId="0" borderId="0" xfId="0" applyNumberFormat="1" applyFont="1" applyProtection="1">
      <protection hidden="1"/>
    </xf>
    <xf numFmtId="0" fontId="9" fillId="0" borderId="0" xfId="0" quotePrefix="1" applyNumberFormat="1" applyFont="1" applyAlignment="1" applyProtection="1">
      <alignment horizontal="center"/>
      <protection hidden="1"/>
    </xf>
    <xf numFmtId="0" fontId="0" fillId="0" borderId="0" xfId="0"/>
    <xf numFmtId="0" fontId="3" fillId="0" borderId="0" xfId="81" applyFont="1" applyAlignment="1">
      <alignment horizontal="center" vertical="center"/>
    </xf>
    <xf numFmtId="0" fontId="1" fillId="0" borderId="0" xfId="96"/>
    <xf numFmtId="0" fontId="21" fillId="0" borderId="0" xfId="98" applyFont="1"/>
    <xf numFmtId="0" fontId="21" fillId="0" borderId="0" xfId="98" applyFont="1" applyBorder="1"/>
    <xf numFmtId="0" fontId="7" fillId="0" borderId="0" xfId="98" applyFont="1" applyBorder="1"/>
    <xf numFmtId="0" fontId="7" fillId="0" borderId="0" xfId="98" applyFont="1"/>
    <xf numFmtId="0" fontId="2" fillId="0" borderId="0" xfId="98" applyFont="1"/>
    <xf numFmtId="0" fontId="2" fillId="0" borderId="2" xfId="98" applyFont="1" applyBorder="1"/>
    <xf numFmtId="0" fontId="2" fillId="0" borderId="2" xfId="98" applyNumberFormat="1" applyFont="1" applyBorder="1" applyAlignment="1">
      <alignment horizontal="right"/>
    </xf>
    <xf numFmtId="0" fontId="2" fillId="0" borderId="0" xfId="98" applyFont="1" applyBorder="1"/>
    <xf numFmtId="0" fontId="2" fillId="0" borderId="0" xfId="98" applyNumberFormat="1" applyFont="1" applyBorder="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Font="1" applyProtection="1">
      <protection hidden="1"/>
    </xf>
    <xf numFmtId="0" fontId="7" fillId="0" borderId="0" xfId="98" applyFont="1" applyAlignment="1" applyProtection="1">
      <alignment vertical="center"/>
      <protection hidden="1"/>
    </xf>
    <xf numFmtId="0" fontId="7" fillId="0" borderId="0" xfId="98" applyFont="1" applyAlignment="1">
      <alignment vertical="center"/>
    </xf>
    <xf numFmtId="0" fontId="7" fillId="0" borderId="0" xfId="98" applyFont="1" applyBorder="1" applyAlignment="1">
      <alignment vertical="center"/>
    </xf>
    <xf numFmtId="0" fontId="22" fillId="0" borderId="0" xfId="98" applyFont="1" applyBorder="1"/>
    <xf numFmtId="0" fontId="22" fillId="0" borderId="0" xfId="98" applyFont="1"/>
    <xf numFmtId="0" fontId="7" fillId="0" borderId="1" xfId="98" applyFont="1" applyBorder="1" applyProtection="1">
      <protection locked="0"/>
    </xf>
    <xf numFmtId="0" fontId="7" fillId="0" borderId="4" xfId="98" applyFont="1" applyBorder="1" applyProtection="1">
      <protection locked="0"/>
    </xf>
    <xf numFmtId="0" fontId="23" fillId="0" borderId="0" xfId="98" applyFont="1"/>
    <xf numFmtId="0" fontId="23" fillId="0" borderId="0" xfId="98" applyFont="1" applyAlignment="1">
      <alignment horizontal="center"/>
    </xf>
    <xf numFmtId="0" fontId="23" fillId="0" borderId="0" xfId="98" applyFont="1" applyAlignment="1"/>
    <xf numFmtId="0" fontId="5" fillId="0" borderId="0" xfId="100" applyFont="1"/>
    <xf numFmtId="0" fontId="5" fillId="0" borderId="0" xfId="100" applyFont="1" applyBorder="1"/>
    <xf numFmtId="0" fontId="3" fillId="0" borderId="0" xfId="100" applyFont="1" applyBorder="1" applyAlignment="1">
      <alignment horizontal="centerContinuous"/>
    </xf>
    <xf numFmtId="0" fontId="4" fillId="0" borderId="0" xfId="100" applyNumberFormat="1" applyFont="1" applyBorder="1" applyAlignment="1">
      <alignment horizontal="centerContinuous"/>
    </xf>
    <xf numFmtId="0" fontId="2" fillId="0" borderId="0" xfId="100" applyFont="1" applyBorder="1" applyAlignment="1">
      <alignment horizontal="centerContinuous"/>
    </xf>
    <xf numFmtId="0" fontId="2" fillId="0" borderId="0" xfId="100" applyFont="1"/>
    <xf numFmtId="0" fontId="2" fillId="0" borderId="0" xfId="100" applyNumberFormat="1" applyFont="1" applyAlignment="1">
      <alignment horizontal="left"/>
    </xf>
    <xf numFmtId="0" fontId="4" fillId="0" borderId="0" xfId="101" applyNumberFormat="1" applyFont="1" applyBorder="1" applyAlignment="1">
      <alignment horizontal="center"/>
    </xf>
    <xf numFmtId="0" fontId="2" fillId="0" borderId="0" xfId="100" applyNumberFormat="1" applyFont="1" applyAlignment="1">
      <alignment horizontal="right"/>
    </xf>
    <xf numFmtId="0" fontId="2" fillId="0" borderId="0" xfId="100" applyFont="1" applyAlignment="1"/>
    <xf numFmtId="0" fontId="2" fillId="0" borderId="2" xfId="100" applyFont="1" applyBorder="1"/>
    <xf numFmtId="0" fontId="2" fillId="0" borderId="0" xfId="100" applyFont="1" applyBorder="1"/>
    <xf numFmtId="0" fontId="4" fillId="0" borderId="0" xfId="100" applyFont="1" applyAlignment="1">
      <alignment horizontal="center"/>
    </xf>
    <xf numFmtId="0" fontId="4" fillId="0" borderId="0" xfId="100" applyFont="1" applyAlignment="1">
      <alignment horizontal="centerContinuous"/>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Border="1" applyAlignment="1">
      <alignment horizontal="center"/>
    </xf>
    <xf numFmtId="168" fontId="2" fillId="0" borderId="1" xfId="100" applyNumberFormat="1" applyFont="1" applyBorder="1" applyProtection="1">
      <protection locked="0"/>
    </xf>
    <xf numFmtId="0" fontId="7" fillId="0" borderId="0" xfId="100" applyFont="1"/>
    <xf numFmtId="0" fontId="7" fillId="0" borderId="0" xfId="100" applyFont="1" applyBorder="1"/>
    <xf numFmtId="0" fontId="7" fillId="0" borderId="0" xfId="100" applyFont="1" applyBorder="1" applyAlignment="1">
      <alignment horizontal="center"/>
    </xf>
    <xf numFmtId="0" fontId="21" fillId="0" borderId="0" xfId="100" applyFont="1" applyProtection="1">
      <protection hidden="1"/>
    </xf>
    <xf numFmtId="0" fontId="21" fillId="0" borderId="0" xfId="100" applyFont="1"/>
    <xf numFmtId="0" fontId="7" fillId="0" borderId="0" xfId="100"/>
    <xf numFmtId="0" fontId="23" fillId="0" borderId="0" xfId="100" applyFont="1"/>
    <xf numFmtId="0" fontId="23" fillId="0" borderId="0" xfId="100" applyFont="1" applyAlignment="1"/>
    <xf numFmtId="0" fontId="2" fillId="0" borderId="0" xfId="101" applyFont="1" applyBorder="1" applyAlignment="1" applyProtection="1">
      <alignment shrinkToFit="1"/>
      <protection locked="0"/>
    </xf>
    <xf numFmtId="0" fontId="3" fillId="0" borderId="0" xfId="81" applyFont="1" applyAlignment="1">
      <alignment horizontal="center" vertical="center"/>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NumberFormat="1" applyFont="1" applyBorder="1" applyAlignment="1" applyProtection="1">
      <alignment shrinkToFit="1"/>
      <protection locked="0"/>
    </xf>
    <xf numFmtId="0" fontId="27" fillId="0" borderId="0" xfId="53" applyFont="1" applyBorder="1" applyAlignment="1" applyProtection="1">
      <alignment horizontal="center"/>
    </xf>
    <xf numFmtId="0" fontId="43" fillId="0" borderId="0" xfId="82" applyFont="1" applyBorder="1" applyAlignment="1" applyProtection="1">
      <alignment horizontal="center"/>
      <protection locked="0"/>
    </xf>
    <xf numFmtId="0" fontId="45" fillId="0" borderId="0" xfId="82" applyFont="1" applyBorder="1" applyAlignment="1" applyProtection="1">
      <alignment horizontal="center"/>
    </xf>
    <xf numFmtId="0" fontId="27" fillId="0" borderId="0" xfId="53" applyFont="1" applyBorder="1" applyAlignment="1" applyProtection="1"/>
    <xf numFmtId="0" fontId="46" fillId="0" borderId="0" xfId="53" applyFont="1" applyBorder="1" applyAlignment="1" applyProtection="1">
      <alignment horizontal="center"/>
    </xf>
    <xf numFmtId="0" fontId="43" fillId="0" borderId="0" xfId="82" applyFont="1" applyFill="1" applyBorder="1" applyAlignment="1" applyProtection="1">
      <alignment horizontal="center"/>
    </xf>
    <xf numFmtId="0" fontId="2" fillId="0" borderId="0" xfId="98" applyNumberFormat="1" applyFont="1" applyAlignment="1">
      <alignment horizontal="left"/>
    </xf>
    <xf numFmtId="0" fontId="2" fillId="0" borderId="1" xfId="101" applyNumberFormat="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72" fillId="0" borderId="0" xfId="96" applyFont="1"/>
    <xf numFmtId="0" fontId="73" fillId="0" borderId="0" xfId="96" applyFont="1"/>
    <xf numFmtId="14" fontId="73" fillId="0" borderId="0" xfId="96" applyNumberFormat="1" applyFont="1"/>
    <xf numFmtId="0" fontId="73" fillId="0" borderId="0" xfId="96" applyFont="1" applyAlignment="1">
      <alignment horizontal="left" wrapText="1"/>
    </xf>
    <xf numFmtId="0" fontId="73" fillId="0" borderId="0" xfId="96" applyFont="1" applyAlignment="1">
      <alignment horizontal="left" vertical="top" indent="1"/>
    </xf>
    <xf numFmtId="0" fontId="73" fillId="0" borderId="0" xfId="96" applyFont="1" applyAlignment="1">
      <alignment vertical="center" wrapText="1"/>
    </xf>
    <xf numFmtId="0" fontId="73" fillId="0" borderId="0" xfId="96" applyFont="1" applyAlignment="1">
      <alignment horizontal="left" vertical="center" wrapText="1"/>
    </xf>
    <xf numFmtId="0" fontId="73" fillId="0" borderId="0" xfId="96" applyFont="1" applyAlignment="1">
      <alignment vertical="center"/>
    </xf>
    <xf numFmtId="0" fontId="72" fillId="0" borderId="0" xfId="96" applyFont="1" applyAlignment="1">
      <alignment vertical="center"/>
    </xf>
    <xf numFmtId="0" fontId="75" fillId="0" borderId="0" xfId="97" applyFont="1" applyAlignment="1">
      <alignment horizontal="left" vertical="center" indent="1"/>
    </xf>
    <xf numFmtId="0" fontId="73" fillId="0" borderId="0" xfId="96" applyFont="1" applyAlignment="1">
      <alignment horizontal="left" vertical="center" indent="5"/>
    </xf>
    <xf numFmtId="0" fontId="73" fillId="0" borderId="0" xfId="96" quotePrefix="1" applyNumberFormat="1" applyFont="1" applyAlignment="1">
      <alignment horizontal="right"/>
    </xf>
    <xf numFmtId="0" fontId="2" fillId="0" borderId="0" xfId="101" applyFont="1" applyBorder="1" applyAlignment="1">
      <alignment shrinkToFit="1"/>
    </xf>
    <xf numFmtId="0" fontId="7" fillId="0" borderId="1" xfId="98" applyFont="1" applyBorder="1"/>
    <xf numFmtId="0" fontId="2" fillId="0" borderId="0" xfId="98" applyNumberFormat="1" applyFont="1" applyBorder="1" applyAlignment="1">
      <alignment horizontal="left" shrinkToFit="1"/>
    </xf>
    <xf numFmtId="0" fontId="2" fillId="0" borderId="0" xfId="98" applyNumberFormat="1" applyFont="1" applyBorder="1" applyAlignment="1" applyProtection="1">
      <alignment horizontal="center" shrinkToFit="1"/>
      <protection locked="0"/>
    </xf>
    <xf numFmtId="0" fontId="22" fillId="0" borderId="0" xfId="98" applyFont="1" applyBorder="1" applyAlignment="1">
      <alignment horizontal="center" vertical="center"/>
    </xf>
    <xf numFmtId="168" fontId="7" fillId="0" borderId="0" xfId="98" applyNumberFormat="1" applyFont="1" applyBorder="1" applyAlignment="1">
      <alignment vertical="center"/>
    </xf>
    <xf numFmtId="0" fontId="2" fillId="0" borderId="0" xfId="100" applyNumberFormat="1" applyFont="1" applyBorder="1" applyAlignment="1">
      <alignment horizontal="left"/>
    </xf>
    <xf numFmtId="0" fontId="7" fillId="0" borderId="4" xfId="98" applyFont="1" applyBorder="1"/>
    <xf numFmtId="0" fontId="4" fillId="0" borderId="0" xfId="98" applyFont="1" applyBorder="1" applyAlignment="1">
      <alignment horizontal="center"/>
    </xf>
    <xf numFmtId="0" fontId="2" fillId="0" borderId="0" xfId="98" applyNumberFormat="1" applyFont="1" applyBorder="1" applyAlignment="1" applyProtection="1">
      <alignment shrinkToFit="1"/>
      <protection locked="0"/>
    </xf>
    <xf numFmtId="0" fontId="24" fillId="0" borderId="0" xfId="80" applyNumberFormat="1" applyFont="1" applyAlignment="1">
      <alignment horizontal="right"/>
    </xf>
    <xf numFmtId="0" fontId="3" fillId="0" borderId="0" xfId="98" applyFont="1" applyBorder="1" applyAlignment="1">
      <alignment horizontal="centerContinuous"/>
    </xf>
    <xf numFmtId="0" fontId="5" fillId="0" borderId="0" xfId="98" applyFont="1" applyBorder="1" applyAlignment="1">
      <alignment horizontal="centerContinuous"/>
    </xf>
    <xf numFmtId="0" fontId="4" fillId="0" borderId="0" xfId="98" applyFont="1" applyAlignment="1">
      <alignment horizontal="center"/>
    </xf>
    <xf numFmtId="49" fontId="2" fillId="0" borderId="1" xfId="98" quotePrefix="1" applyNumberFormat="1" applyFont="1" applyBorder="1" applyAlignment="1" applyProtection="1">
      <alignment horizontal="center"/>
      <protection locked="0"/>
    </xf>
    <xf numFmtId="0" fontId="2" fillId="0" borderId="0" xfId="98" applyFont="1" applyBorder="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Border="1" applyAlignment="1" applyProtection="1">
      <alignment horizontal="center"/>
      <protection locked="0"/>
    </xf>
    <xf numFmtId="0" fontId="5" fillId="0" borderId="0" xfId="98" applyFont="1" applyBorder="1"/>
    <xf numFmtId="0" fontId="4" fillId="0" borderId="0" xfId="98" applyFont="1"/>
    <xf numFmtId="168" fontId="2" fillId="0" borderId="0" xfId="98" applyNumberFormat="1" applyFont="1" applyBorder="1" applyProtection="1">
      <protection locked="0"/>
    </xf>
    <xf numFmtId="168" fontId="2" fillId="0" borderId="0" xfId="98" applyNumberFormat="1" applyFont="1" applyBorder="1"/>
    <xf numFmtId="0" fontId="2" fillId="0" borderId="0" xfId="98" applyFont="1" applyProtection="1">
      <protection hidden="1"/>
    </xf>
    <xf numFmtId="0" fontId="2" fillId="0" borderId="0" xfId="98" applyFont="1" applyAlignment="1" applyProtection="1">
      <alignment vertical="center"/>
      <protection hidden="1"/>
    </xf>
    <xf numFmtId="0" fontId="77" fillId="0" borderId="0" xfId="0" applyFont="1" applyProtection="1"/>
    <xf numFmtId="0" fontId="76" fillId="0" borderId="0" xfId="0" applyFont="1" applyProtection="1"/>
    <xf numFmtId="0" fontId="78" fillId="0" borderId="0" xfId="0" applyFont="1" applyProtection="1"/>
    <xf numFmtId="0" fontId="79" fillId="0" borderId="0" xfId="0" applyFont="1" applyProtection="1"/>
    <xf numFmtId="0" fontId="76" fillId="0" borderId="0" xfId="0" applyFont="1" applyProtection="1">
      <protection locked="0"/>
    </xf>
    <xf numFmtId="0" fontId="80" fillId="0" borderId="0" xfId="0" applyFont="1" applyProtection="1"/>
    <xf numFmtId="0" fontId="35" fillId="0" borderId="0" xfId="0" applyFont="1" applyProtection="1"/>
    <xf numFmtId="0" fontId="82" fillId="0" borderId="0" xfId="0" applyFont="1" applyProtection="1"/>
    <xf numFmtId="0" fontId="76" fillId="0" borderId="0" xfId="0" applyFont="1" applyBorder="1" applyAlignment="1" applyProtection="1">
      <alignment horizontal="center"/>
    </xf>
    <xf numFmtId="0" fontId="81" fillId="0" borderId="0" xfId="0" applyFont="1" applyBorder="1" applyAlignment="1" applyProtection="1">
      <alignment horizontal="center"/>
    </xf>
    <xf numFmtId="0" fontId="82" fillId="0" borderId="0" xfId="0" applyNumberFormat="1" applyFont="1" applyAlignment="1" applyProtection="1"/>
    <xf numFmtId="0" fontId="76" fillId="0" borderId="0" xfId="0" applyFont="1" applyAlignment="1" applyProtection="1"/>
    <xf numFmtId="0" fontId="81" fillId="0" borderId="0" xfId="0" applyFont="1" applyBorder="1" applyAlignment="1" applyProtection="1">
      <alignment horizontal="center"/>
      <protection hidden="1"/>
    </xf>
    <xf numFmtId="0" fontId="82" fillId="0" borderId="0" xfId="0" applyFont="1" applyProtection="1">
      <protection hidden="1"/>
    </xf>
    <xf numFmtId="0" fontId="76" fillId="0" borderId="0" xfId="0" applyFont="1" applyProtection="1">
      <protection hidden="1"/>
    </xf>
    <xf numFmtId="0" fontId="35" fillId="0" borderId="6" xfId="0" applyFont="1" applyBorder="1" applyAlignment="1" applyProtection="1"/>
    <xf numFmtId="0" fontId="76" fillId="0" borderId="4" xfId="0" applyFont="1" applyBorder="1" applyAlignment="1" applyProtection="1"/>
    <xf numFmtId="167" fontId="81" fillId="0" borderId="0" xfId="0" applyNumberFormat="1" applyFont="1" applyBorder="1" applyAlignment="1" applyProtection="1">
      <alignment horizontal="center"/>
      <protection hidden="1"/>
    </xf>
    <xf numFmtId="0" fontId="83" fillId="0" borderId="0" xfId="0" applyFont="1" applyProtection="1">
      <protection hidden="1"/>
    </xf>
    <xf numFmtId="167" fontId="76" fillId="0" borderId="0" xfId="0" applyNumberFormat="1" applyFont="1" applyProtection="1"/>
    <xf numFmtId="0" fontId="85" fillId="0" borderId="5" xfId="0" applyFont="1" applyBorder="1" applyAlignment="1" applyProtection="1">
      <alignment horizontal="center"/>
    </xf>
    <xf numFmtId="0" fontId="85" fillId="0" borderId="6" xfId="0" applyFont="1" applyBorder="1" applyAlignment="1" applyProtection="1">
      <alignment horizontal="center" wrapText="1"/>
    </xf>
    <xf numFmtId="0" fontId="24" fillId="0" borderId="6" xfId="0" applyFont="1" applyBorder="1" applyAlignment="1" applyProtection="1">
      <alignment horizontal="center" wrapText="1"/>
    </xf>
    <xf numFmtId="0" fontId="24" fillId="0" borderId="5" xfId="0" applyFont="1" applyBorder="1" applyAlignment="1" applyProtection="1">
      <alignment horizontal="center"/>
    </xf>
    <xf numFmtId="0" fontId="76" fillId="0" borderId="5" xfId="82" applyFont="1" applyBorder="1" applyAlignment="1" applyProtection="1">
      <alignment horizontal="center"/>
      <protection locked="0"/>
    </xf>
    <xf numFmtId="0" fontId="76" fillId="3" borderId="6" xfId="82" applyFont="1" applyFill="1" applyBorder="1" applyAlignment="1" applyProtection="1">
      <alignment horizontal="center"/>
    </xf>
    <xf numFmtId="0" fontId="82" fillId="0" borderId="6" xfId="82" applyFont="1" applyBorder="1" applyAlignment="1" applyProtection="1">
      <alignment horizontal="center"/>
    </xf>
    <xf numFmtId="0" fontId="81"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35" fillId="0" borderId="0" xfId="0" applyFont="1" applyBorder="1"/>
    <xf numFmtId="0" fontId="2" fillId="0" borderId="0" xfId="0" applyFont="1" applyFill="1" applyBorder="1"/>
    <xf numFmtId="0" fontId="2" fillId="0" borderId="0" xfId="0" applyFont="1" applyBorder="1"/>
    <xf numFmtId="49" fontId="9" fillId="0" borderId="0" xfId="0" applyNumberFormat="1" applyFont="1" applyAlignment="1" applyProtection="1">
      <alignment horizontal="center"/>
      <protection hidden="1"/>
    </xf>
    <xf numFmtId="49" fontId="9" fillId="0" borderId="0" xfId="0" applyNumberFormat="1" applyFont="1" applyFill="1" applyAlignment="1" applyProtection="1">
      <alignment horizontal="center"/>
      <protection hidden="1"/>
    </xf>
    <xf numFmtId="0" fontId="2" fillId="0" borderId="0" xfId="0" applyFont="1" applyAlignment="1">
      <alignment horizontal="center"/>
    </xf>
    <xf numFmtId="0" fontId="3" fillId="3" borderId="0" xfId="0" applyFont="1" applyFill="1" applyAlignment="1" applyProtection="1">
      <alignment horizontal="center"/>
    </xf>
    <xf numFmtId="0" fontId="2" fillId="0" borderId="0" xfId="0" applyFont="1"/>
    <xf numFmtId="49" fontId="86" fillId="0" borderId="0" xfId="0" applyNumberFormat="1" applyFont="1" applyProtection="1"/>
    <xf numFmtId="49" fontId="35" fillId="0" borderId="0" xfId="0" applyNumberFormat="1" applyFont="1"/>
    <xf numFmtId="0" fontId="35" fillId="0" borderId="0" xfId="0" applyFont="1" applyBorder="1" applyAlignment="1">
      <alignment horizontal="center"/>
    </xf>
    <xf numFmtId="49" fontId="35" fillId="0" borderId="0" xfId="0" applyNumberFormat="1" applyFont="1" applyBorder="1" applyProtection="1"/>
    <xf numFmtId="0" fontId="86" fillId="0" borderId="0" xfId="0" applyFont="1" applyBorder="1" applyProtection="1"/>
    <xf numFmtId="0" fontId="35" fillId="0" borderId="0" xfId="0" applyFont="1" applyBorder="1" applyProtection="1"/>
    <xf numFmtId="0" fontId="87" fillId="0" borderId="0" xfId="0" applyFont="1" applyBorder="1" applyProtection="1"/>
    <xf numFmtId="0" fontId="35" fillId="0" borderId="0" xfId="82" applyFont="1" applyBorder="1" applyProtection="1"/>
    <xf numFmtId="0" fontId="35" fillId="0" borderId="0" xfId="82" applyFont="1" applyFill="1" applyBorder="1" applyProtection="1"/>
    <xf numFmtId="0" fontId="3" fillId="3" borderId="5" xfId="0" applyFont="1" applyFill="1" applyBorder="1" applyAlignment="1" applyProtection="1">
      <alignment horizontal="left"/>
    </xf>
    <xf numFmtId="0" fontId="2" fillId="0" borderId="28" xfId="0" applyFont="1" applyBorder="1"/>
    <xf numFmtId="0" fontId="2" fillId="0" borderId="1" xfId="0" applyFont="1" applyBorder="1"/>
    <xf numFmtId="0" fontId="2" fillId="0" borderId="25" xfId="0" applyFont="1" applyBorder="1"/>
    <xf numFmtId="0" fontId="35" fillId="0" borderId="26" xfId="0" applyFont="1" applyBorder="1" applyAlignment="1">
      <alignment horizontal="center"/>
    </xf>
    <xf numFmtId="0" fontId="2" fillId="0" borderId="26" xfId="0" applyFont="1" applyBorder="1"/>
    <xf numFmtId="0" fontId="2" fillId="0" borderId="29" xfId="0" applyFont="1" applyBorder="1"/>
    <xf numFmtId="0" fontId="2" fillId="0" borderId="0" xfId="100" applyFont="1" applyFill="1" applyBorder="1"/>
    <xf numFmtId="0" fontId="2" fillId="0" borderId="0" xfId="100" applyFont="1" applyFill="1" applyBorder="1" applyAlignment="1">
      <alignment horizontal="center"/>
    </xf>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Font="1" applyBorder="1"/>
    <xf numFmtId="0" fontId="7" fillId="0" borderId="2" xfId="100" applyFont="1" applyBorder="1"/>
    <xf numFmtId="0" fontId="7" fillId="0" borderId="12" xfId="100" applyFont="1" applyBorder="1"/>
    <xf numFmtId="0" fontId="2" fillId="0" borderId="33" xfId="100" applyFont="1" applyBorder="1" applyAlignment="1" applyProtection="1">
      <alignment horizontal="center"/>
      <protection locked="0"/>
    </xf>
    <xf numFmtId="0" fontId="21" fillId="0" borderId="11" xfId="100" applyFont="1" applyBorder="1"/>
    <xf numFmtId="0" fontId="21" fillId="0" borderId="2" xfId="100" applyFont="1" applyBorder="1"/>
    <xf numFmtId="0" fontId="2" fillId="37" borderId="33" xfId="100" quotePrefix="1" applyFont="1" applyFill="1" applyBorder="1" applyAlignment="1" applyProtection="1">
      <alignment horizontal="center"/>
    </xf>
    <xf numFmtId="0" fontId="2" fillId="37" borderId="34" xfId="100" applyFont="1" applyFill="1" applyBorder="1" applyAlignment="1" applyProtection="1">
      <alignment horizontal="center"/>
    </xf>
    <xf numFmtId="0" fontId="2" fillId="37" borderId="33" xfId="100" applyFont="1" applyFill="1" applyBorder="1" applyProtection="1"/>
    <xf numFmtId="168" fontId="2" fillId="37" borderId="1" xfId="100" applyNumberFormat="1" applyFont="1" applyFill="1" applyBorder="1" applyProtection="1"/>
    <xf numFmtId="0" fontId="2" fillId="37" borderId="1" xfId="100" applyFont="1" applyFill="1" applyBorder="1" applyProtection="1"/>
    <xf numFmtId="0" fontId="2" fillId="0" borderId="9" xfId="100" applyFont="1" applyBorder="1"/>
    <xf numFmtId="0" fontId="21" fillId="0" borderId="0" xfId="100" applyFont="1" applyBorder="1"/>
    <xf numFmtId="0" fontId="3" fillId="0" borderId="0" xfId="0" applyFont="1" applyAlignment="1" applyProtection="1">
      <alignment horizontal="center"/>
    </xf>
    <xf numFmtId="0" fontId="73" fillId="0" borderId="0" xfId="96" applyFont="1" applyAlignment="1">
      <alignment horizontal="left" vertical="center" wrapText="1"/>
    </xf>
    <xf numFmtId="0" fontId="73" fillId="0" borderId="0" xfId="96" applyFont="1" applyAlignment="1">
      <alignment horizontal="left" vertical="top" wrapText="1"/>
    </xf>
    <xf numFmtId="0" fontId="73" fillId="0" borderId="0" xfId="96" applyFont="1" applyAlignment="1">
      <alignment horizontal="left" wrapText="1"/>
    </xf>
    <xf numFmtId="0" fontId="72" fillId="0" borderId="0" xfId="96" applyFont="1" applyAlignment="1">
      <alignment horizontal="center"/>
    </xf>
    <xf numFmtId="0" fontId="72" fillId="0" borderId="14" xfId="96" applyFont="1" applyBorder="1" applyAlignment="1">
      <alignment horizontal="left" vertical="center" wrapText="1"/>
    </xf>
    <xf numFmtId="0" fontId="74" fillId="0" borderId="7" xfId="96" applyFont="1" applyBorder="1" applyAlignment="1">
      <alignment horizontal="left" vertical="center" wrapText="1"/>
    </xf>
    <xf numFmtId="0" fontId="74" fillId="0" borderId="8" xfId="96" applyFont="1" applyBorder="1" applyAlignment="1">
      <alignment horizontal="left" vertical="center" wrapText="1"/>
    </xf>
    <xf numFmtId="0" fontId="74" fillId="0" borderId="9" xfId="96" applyFont="1" applyBorder="1" applyAlignment="1">
      <alignment horizontal="left" vertical="center" wrapText="1"/>
    </xf>
    <xf numFmtId="0" fontId="74" fillId="0" borderId="0" xfId="96" applyFont="1" applyBorder="1" applyAlignment="1">
      <alignment horizontal="left" vertical="center" wrapText="1"/>
    </xf>
    <xf numFmtId="0" fontId="74" fillId="0" borderId="10" xfId="96" applyFont="1" applyBorder="1" applyAlignment="1">
      <alignment horizontal="left" vertical="center" wrapText="1"/>
    </xf>
    <xf numFmtId="0" fontId="74" fillId="0" borderId="11" xfId="96" applyFont="1" applyBorder="1" applyAlignment="1">
      <alignment horizontal="left" vertical="center" wrapText="1"/>
    </xf>
    <xf numFmtId="0" fontId="74" fillId="0" borderId="2" xfId="96" applyFont="1" applyBorder="1" applyAlignment="1">
      <alignment horizontal="left" vertical="center" wrapText="1"/>
    </xf>
    <xf numFmtId="0" fontId="74" fillId="0" borderId="12" xfId="96" applyFont="1" applyBorder="1" applyAlignment="1">
      <alignment horizontal="left" vertical="center" wrapText="1"/>
    </xf>
    <xf numFmtId="0" fontId="3" fillId="0" borderId="0" xfId="0" applyFont="1" applyFill="1" applyAlignment="1" applyProtection="1">
      <alignment horizontal="center"/>
    </xf>
    <xf numFmtId="0" fontId="35" fillId="0" borderId="6" xfId="0" applyFont="1" applyBorder="1" applyAlignment="1" applyProtection="1"/>
    <xf numFmtId="0" fontId="76" fillId="0" borderId="4" xfId="0" applyFont="1" applyBorder="1" applyAlignment="1" applyProtection="1"/>
    <xf numFmtId="0" fontId="81" fillId="0" borderId="1" xfId="0" applyFont="1" applyBorder="1" applyAlignment="1" applyProtection="1">
      <alignment horizontal="center"/>
      <protection locked="0"/>
    </xf>
    <xf numFmtId="0" fontId="81" fillId="0" borderId="4" xfId="0" applyFont="1" applyBorder="1" applyAlignment="1" applyProtection="1">
      <alignment horizontal="center"/>
    </xf>
    <xf numFmtId="0" fontId="81" fillId="0" borderId="13" xfId="0" applyFont="1" applyBorder="1" applyAlignment="1" applyProtection="1">
      <alignment horizontal="center"/>
    </xf>
    <xf numFmtId="0" fontId="84" fillId="5" borderId="6" xfId="0" applyFont="1" applyFill="1" applyBorder="1" applyAlignment="1" applyProtection="1">
      <alignment horizontal="center"/>
    </xf>
    <xf numFmtId="0" fontId="84" fillId="5" borderId="4" xfId="0" applyFont="1" applyFill="1" applyBorder="1" applyAlignment="1" applyProtection="1">
      <alignment horizontal="center"/>
    </xf>
    <xf numFmtId="0" fontId="84" fillId="5" borderId="13" xfId="0" applyFont="1" applyFill="1" applyBorder="1" applyAlignment="1" applyProtection="1">
      <alignment horizontal="center"/>
    </xf>
    <xf numFmtId="0" fontId="41" fillId="0" borderId="0" xfId="0" applyFont="1" applyAlignment="1" applyProtection="1">
      <alignment horizontal="left"/>
    </xf>
    <xf numFmtId="0" fontId="2" fillId="0" borderId="0" xfId="0" applyFont="1" applyAlignment="1"/>
    <xf numFmtId="0" fontId="41" fillId="0" borderId="0" xfId="53" applyFont="1" applyBorder="1" applyAlignment="1" applyProtection="1"/>
    <xf numFmtId="0" fontId="43" fillId="0" borderId="0" xfId="0" applyFont="1" applyBorder="1" applyAlignment="1" applyProtection="1">
      <alignment horizontal="right"/>
    </xf>
    <xf numFmtId="0" fontId="24" fillId="0" borderId="5" xfId="0" applyFont="1" applyBorder="1" applyAlignment="1" applyProtection="1">
      <alignment horizontal="center"/>
    </xf>
    <xf numFmtId="0" fontId="81" fillId="0" borderId="0" xfId="0" applyFont="1" applyAlignment="1" applyProtection="1">
      <alignment horizontal="center"/>
    </xf>
    <xf numFmtId="0" fontId="17" fillId="0" borderId="4" xfId="53" applyBorder="1" applyAlignment="1" applyProtection="1">
      <alignment horizontal="center"/>
      <protection locked="0"/>
    </xf>
    <xf numFmtId="0" fontId="81" fillId="0" borderId="4" xfId="0" applyFont="1" applyBorder="1" applyAlignment="1" applyProtection="1">
      <alignment horizontal="center"/>
      <protection locked="0"/>
    </xf>
    <xf numFmtId="0" fontId="81" fillId="0" borderId="13" xfId="0" applyFont="1" applyBorder="1" applyAlignment="1" applyProtection="1">
      <alignment horizontal="center"/>
      <protection locked="0"/>
    </xf>
    <xf numFmtId="0" fontId="81" fillId="0" borderId="4" xfId="0" applyNumberFormat="1" applyFont="1" applyBorder="1" applyAlignment="1" applyProtection="1">
      <alignment horizontal="center"/>
      <protection locked="0"/>
    </xf>
    <xf numFmtId="0" fontId="81" fillId="0" borderId="13" xfId="0" applyNumberFormat="1" applyFont="1" applyBorder="1" applyAlignment="1" applyProtection="1">
      <alignment horizontal="center"/>
      <protection locked="0"/>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NumberFormat="1" applyFont="1" applyBorder="1" applyAlignment="1" applyProtection="1">
      <alignment horizontal="left"/>
      <protection locked="0"/>
    </xf>
    <xf numFmtId="0" fontId="3" fillId="0" borderId="0" xfId="81" applyFont="1" applyAlignment="1">
      <alignment horizontal="center" vertical="center"/>
    </xf>
    <xf numFmtId="0" fontId="2" fillId="0" borderId="1" xfId="99" applyNumberFormat="1" applyFont="1" applyBorder="1" applyAlignment="1" applyProtection="1">
      <alignment horizontal="left" shrinkToFit="1"/>
      <protection locked="0"/>
    </xf>
    <xf numFmtId="0" fontId="2" fillId="0" borderId="4" xfId="101" applyFont="1" applyBorder="1" applyAlignment="1" applyProtection="1">
      <alignment horizontal="left" shrinkToFit="1"/>
      <protection locked="0"/>
    </xf>
    <xf numFmtId="0" fontId="26" fillId="0" borderId="0" xfId="53" applyNumberFormat="1" applyFont="1" applyAlignment="1" applyProtection="1">
      <alignment horizontal="center"/>
    </xf>
    <xf numFmtId="0" fontId="3" fillId="0" borderId="0" xfId="100" applyNumberFormat="1" applyFont="1" applyAlignment="1">
      <alignment horizontal="center"/>
    </xf>
    <xf numFmtId="0" fontId="3" fillId="0" borderId="0" xfId="100" applyFont="1" applyAlignment="1">
      <alignment horizontal="center"/>
    </xf>
    <xf numFmtId="0" fontId="3" fillId="0" borderId="0" xfId="100" applyNumberFormat="1" applyFont="1" applyBorder="1" applyAlignment="1">
      <alignment horizontal="center"/>
    </xf>
    <xf numFmtId="0" fontId="2" fillId="0" borderId="4" xfId="101" applyFont="1" applyBorder="1" applyAlignment="1">
      <alignment horizontal="left" shrinkToFit="1"/>
    </xf>
    <xf numFmtId="0" fontId="4" fillId="0" borderId="4" xfId="100" applyNumberFormat="1" applyFont="1" applyBorder="1" applyAlignment="1" applyProtection="1">
      <alignment horizontal="center"/>
      <protection locked="0"/>
    </xf>
    <xf numFmtId="0" fontId="2" fillId="0" borderId="1" xfId="101" applyFont="1" applyBorder="1" applyAlignment="1" applyProtection="1">
      <alignment horizontal="left" shrinkToFit="1"/>
      <protection locked="0"/>
    </xf>
    <xf numFmtId="0" fontId="2" fillId="0" borderId="1" xfId="101" applyNumberFormat="1" applyFont="1" applyBorder="1" applyAlignment="1">
      <alignment horizontal="left" shrinkToFit="1"/>
    </xf>
    <xf numFmtId="0" fontId="3" fillId="0" borderId="0" xfId="98" applyFont="1" applyBorder="1" applyAlignment="1">
      <alignment horizontal="center"/>
    </xf>
    <xf numFmtId="0" fontId="26" fillId="0" borderId="0" xfId="55" applyNumberFormat="1" applyFont="1" applyAlignment="1" applyProtection="1">
      <alignment horizontal="center"/>
    </xf>
    <xf numFmtId="0" fontId="4" fillId="0" borderId="2" xfId="98" applyFont="1" applyBorder="1" applyAlignment="1">
      <alignment horizontal="center"/>
    </xf>
    <xf numFmtId="0" fontId="3" fillId="0" borderId="0" xfId="80" applyNumberFormat="1" applyFont="1" applyAlignment="1">
      <alignment horizontal="center"/>
    </xf>
    <xf numFmtId="0" fontId="22" fillId="0" borderId="0" xfId="98" applyFont="1" applyBorder="1" applyAlignment="1">
      <alignment horizontal="center" vertical="center"/>
    </xf>
    <xf numFmtId="0" fontId="71" fillId="0" borderId="0" xfId="98" applyFont="1" applyBorder="1" applyAlignment="1">
      <alignment horizontal="center" vertical="center"/>
    </xf>
    <xf numFmtId="0" fontId="2" fillId="0" borderId="4" xfId="98" applyNumberFormat="1" applyFont="1" applyBorder="1" applyAlignment="1" applyProtection="1">
      <alignment horizontal="center" shrinkToFit="1"/>
      <protection locked="0"/>
    </xf>
    <xf numFmtId="0" fontId="2" fillId="0" borderId="1" xfId="99" applyNumberFormat="1" applyFont="1" applyBorder="1" applyAlignment="1" applyProtection="1">
      <alignment horizontal="center" shrinkToFit="1"/>
      <protection locked="0"/>
    </xf>
    <xf numFmtId="0" fontId="2" fillId="0" borderId="1" xfId="98" applyNumberFormat="1" applyFont="1" applyBorder="1" applyAlignment="1">
      <alignment horizontal="left" shrinkToFit="1"/>
    </xf>
    <xf numFmtId="0" fontId="2" fillId="0" borderId="4" xfId="98" applyNumberFormat="1" applyFont="1" applyBorder="1" applyAlignment="1">
      <alignment shrinkToFit="1"/>
    </xf>
    <xf numFmtId="0" fontId="2" fillId="0" borderId="4" xfId="98" applyNumberFormat="1" applyFont="1" applyBorder="1" applyAlignment="1">
      <alignment horizontal="center" shrinkToFit="1"/>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cellStyle name="Check Cell" xfId="28" builtinId="23" customBuiltin="1"/>
    <cellStyle name="Comma 2" xfId="29"/>
    <cellStyle name="Comma 2 2" xfId="30"/>
    <cellStyle name="Comma 2 3" xfId="31"/>
    <cellStyle name="Comma 3" xfId="32"/>
    <cellStyle name="Comma 3 2" xfId="33"/>
    <cellStyle name="Comma 4" xfId="34"/>
    <cellStyle name="Comma 7" xfId="35"/>
    <cellStyle name="Comma 8" xfId="36"/>
    <cellStyle name="Currency 2" xfId="37"/>
    <cellStyle name="Currency 3" xfId="38"/>
    <cellStyle name="Exhibit No." xfId="39"/>
    <cellStyle name="Exhibit No. 2" xfId="40"/>
    <cellStyle name="Exhibit No. 3" xfId="41"/>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cellStyle name="HeadStateofNC 2" xfId="49"/>
    <cellStyle name="HeadTitles" xfId="50"/>
    <cellStyle name="HeadTitles 2" xfId="51"/>
    <cellStyle name="HeadYE_Date" xfId="52"/>
    <cellStyle name="Hyperlink" xfId="53" builtinId="8"/>
    <cellStyle name="Hyperlink 2" xfId="54"/>
    <cellStyle name="Hyperlink 2 2" xfId="55"/>
    <cellStyle name="Hyperlink 2 3" xfId="56"/>
    <cellStyle name="Hyperlink 3" xfId="57"/>
    <cellStyle name="Hyperlink 4" xfId="97"/>
    <cellStyle name="Input" xfId="58" builtinId="20" customBuiltin="1"/>
    <cellStyle name="Linked Cell" xfId="59" builtinId="24" customBuiltin="1"/>
    <cellStyle name="Neutral" xfId="60" builtinId="28" customBuiltin="1"/>
    <cellStyle name="Normal" xfId="0" builtinId="0"/>
    <cellStyle name="Normal 2" xfId="61"/>
    <cellStyle name="Normal 2 2" xfId="62"/>
    <cellStyle name="Normal 2 2 2" xfId="63"/>
    <cellStyle name="Normal 2 3" xfId="64"/>
    <cellStyle name="Normal 3" xfId="65"/>
    <cellStyle name="Normal 3 2" xfId="66"/>
    <cellStyle name="Normal 3 3" xfId="67"/>
    <cellStyle name="Normal 3 4" xfId="68"/>
    <cellStyle name="Normal 4" xfId="69"/>
    <cellStyle name="Normal 5" xfId="70"/>
    <cellStyle name="Normal 5 2" xfId="71"/>
    <cellStyle name="Normal 5 3" xfId="72"/>
    <cellStyle name="Normal 5 4" xfId="73"/>
    <cellStyle name="Normal 6" xfId="74"/>
    <cellStyle name="Normal 6 2" xfId="75"/>
    <cellStyle name="Normal 7" xfId="96"/>
    <cellStyle name="Normal_a3p08" xfId="76"/>
    <cellStyle name="Normal_a4p05" xfId="77"/>
    <cellStyle name="Normal_a7p01" xfId="78"/>
    <cellStyle name="Normal_a7p02" xfId="79"/>
    <cellStyle name="Normal_a7p05" xfId="80"/>
    <cellStyle name="Normal_a7p07" xfId="99"/>
    <cellStyle name="Normal_a7p08" xfId="98"/>
    <cellStyle name="Normal_a7p09" xfId="101"/>
    <cellStyle name="Normal_a7p10" xfId="100"/>
    <cellStyle name="Normal_CmCoExcl" xfId="81"/>
    <cellStyle name="Normal_UnivExcl" xfId="82"/>
    <cellStyle name="Note 2" xfId="83"/>
    <cellStyle name="Number$ -" xfId="84"/>
    <cellStyle name="Number-no $ -" xfId="85"/>
    <cellStyle name="NumberTotal$ -" xfId="86"/>
    <cellStyle name="NumberTotal-no $ -" xfId="87"/>
    <cellStyle name="NumNo$" xfId="88"/>
    <cellStyle name="NumTotD" xfId="89"/>
    <cellStyle name="NumTotNo$" xfId="90"/>
    <cellStyle name="Output" xfId="91" builtinId="21" customBuiltin="1"/>
    <cellStyle name="Percent 2" xfId="92"/>
    <cellStyle name="Title" xfId="93" builtinId="15" customBuiltin="1"/>
    <cellStyle name="Total" xfId="94" builtinId="25" customBuiltin="1"/>
    <cellStyle name="Warning Text" xfId="95" builtinId="11" customBuiltin="1"/>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cell r="D35" t="str">
            <v>Summary of Significant Accounting Policies</v>
          </cell>
          <cell r="P35">
            <v>0</v>
          </cell>
        </row>
        <row r="36">
          <cell r="A36">
            <v>105</v>
          </cell>
          <cell r="C36"/>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cell r="D40" t="str">
            <v>Capital Asset Impairments</v>
          </cell>
          <cell r="P40">
            <v>0</v>
          </cell>
        </row>
        <row r="41">
          <cell r="A41">
            <v>220</v>
          </cell>
          <cell r="C41"/>
          <cell r="D41" t="str">
            <v>Capital Asset Statistics</v>
          </cell>
          <cell r="P41">
            <v>0</v>
          </cell>
        </row>
        <row r="42">
          <cell r="A42">
            <v>301</v>
          </cell>
          <cell r="C42"/>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cell r="D55" t="str">
            <v>General Fund</v>
          </cell>
          <cell r="P55">
            <v>0</v>
          </cell>
        </row>
        <row r="56">
          <cell r="A56">
            <v>405</v>
          </cell>
          <cell r="C56"/>
          <cell r="D56" t="str">
            <v>Special Revenue Fund</v>
          </cell>
          <cell r="P56">
            <v>0</v>
          </cell>
        </row>
        <row r="57">
          <cell r="A57">
            <v>410</v>
          </cell>
          <cell r="C57"/>
          <cell r="D57" t="str">
            <v>Capital Projects</v>
          </cell>
          <cell r="P57">
            <v>0</v>
          </cell>
        </row>
        <row r="58">
          <cell r="A58">
            <v>415</v>
          </cell>
          <cell r="C58"/>
          <cell r="D58" t="str">
            <v>Permanent Funds</v>
          </cell>
          <cell r="P58">
            <v>0</v>
          </cell>
        </row>
        <row r="59">
          <cell r="A59">
            <v>420</v>
          </cell>
          <cell r="C59"/>
          <cell r="D59" t="str">
            <v>Restricted and Unrestricted Net Assets - Business Type Activities</v>
          </cell>
          <cell r="P59">
            <v>0</v>
          </cell>
        </row>
        <row r="60">
          <cell r="A60">
            <v>425</v>
          </cell>
          <cell r="C60"/>
          <cell r="D60" t="str">
            <v>Net Assets/Fund Balance Deficit</v>
          </cell>
          <cell r="P60">
            <v>0</v>
          </cell>
        </row>
        <row r="61">
          <cell r="A61">
            <v>430</v>
          </cell>
          <cell r="C61"/>
          <cell r="D61" t="str">
            <v>Fund Equity Restatement (Part 1 of 2)</v>
          </cell>
          <cell r="P61">
            <v>0</v>
          </cell>
        </row>
        <row r="62">
          <cell r="A62">
            <v>431</v>
          </cell>
          <cell r="C62"/>
          <cell r="D62" t="str">
            <v>Fund Equity Restatement (Part 2 of 2)</v>
          </cell>
          <cell r="P62">
            <v>0</v>
          </cell>
        </row>
        <row r="63">
          <cell r="A63">
            <v>501</v>
          </cell>
          <cell r="C63"/>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cell r="D71" t="str">
            <v>Schedule of Intra-Agency Operating Transfers</v>
          </cell>
          <cell r="P71">
            <v>0</v>
          </cell>
        </row>
        <row r="72">
          <cell r="A72">
            <v>545</v>
          </cell>
          <cell r="C72"/>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cell r="D79" t="str">
            <v>Significant Transactions Between Component Units and Analysis of Federal Grants</v>
          </cell>
          <cell r="P79">
            <v>0</v>
          </cell>
        </row>
        <row r="80">
          <cell r="A80">
            <v>615</v>
          </cell>
          <cell r="C80"/>
          <cell r="D80" t="str">
            <v>Foundations Survey</v>
          </cell>
          <cell r="P80">
            <v>0</v>
          </cell>
        </row>
        <row r="81">
          <cell r="A81">
            <v>620</v>
          </cell>
          <cell r="C81"/>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cell r="D85" t="str">
            <v>Disclosure of Pledged Revenues</v>
          </cell>
        </row>
        <row r="86">
          <cell r="A86">
            <v>705</v>
          </cell>
          <cell r="C86"/>
          <cell r="D86" t="str">
            <v>Cash and Cash Equivalents in Banks Outside the State Treasurer - Custodial Credit Risk - Deposits</v>
          </cell>
          <cell r="P86">
            <v>0</v>
          </cell>
        </row>
        <row r="87">
          <cell r="A87">
            <v>710</v>
          </cell>
          <cell r="C87"/>
          <cell r="D87" t="str">
            <v>Investments Held Outside the State Treasurer - Custodial Credit Risk - Investments</v>
          </cell>
          <cell r="P87">
            <v>0</v>
          </cell>
        </row>
        <row r="88">
          <cell r="A88">
            <v>715</v>
          </cell>
          <cell r="C88"/>
          <cell r="D88" t="str">
            <v>Investments Held Outside the State Treasurer - Custodial Credit Risk - Deposits</v>
          </cell>
          <cell r="P88">
            <v>0</v>
          </cell>
        </row>
        <row r="89">
          <cell r="A89">
            <v>720</v>
          </cell>
          <cell r="C89"/>
          <cell r="D89" t="str">
            <v>Investments Held Outside the State Treasurer - Interest Rate Risk</v>
          </cell>
          <cell r="P89">
            <v>0</v>
          </cell>
        </row>
        <row r="90">
          <cell r="A90">
            <v>725</v>
          </cell>
          <cell r="C90"/>
          <cell r="D90" t="str">
            <v>Investments Held Outside the State Treasurer - Credit Risk (Part 1 of 2)</v>
          </cell>
          <cell r="P90">
            <v>0</v>
          </cell>
        </row>
        <row r="91">
          <cell r="A91">
            <v>726</v>
          </cell>
          <cell r="C91"/>
          <cell r="D91" t="str">
            <v>Investments Held Outside the State Treasurer - Credit Risk (Part 2 of 2)</v>
          </cell>
          <cell r="P91">
            <v>0</v>
          </cell>
        </row>
        <row r="92">
          <cell r="A92">
            <v>730</v>
          </cell>
          <cell r="C92"/>
          <cell r="D92" t="str">
            <v>Investments Held Outside the State Treasurer - Additional Level of Detail</v>
          </cell>
          <cell r="P92">
            <v>0</v>
          </cell>
        </row>
        <row r="93">
          <cell r="A93">
            <v>735</v>
          </cell>
          <cell r="C93"/>
          <cell r="D93" t="str">
            <v>Investments Held Outside the State Treasurer - Concentration of Credit Risk</v>
          </cell>
          <cell r="P93">
            <v>0</v>
          </cell>
        </row>
        <row r="94">
          <cell r="A94">
            <v>740</v>
          </cell>
          <cell r="C94"/>
          <cell r="D94" t="str">
            <v>Investments Held Outside the State Treasurer - Foreign Currency Risk</v>
          </cell>
          <cell r="P94">
            <v>0</v>
          </cell>
        </row>
        <row r="95">
          <cell r="A95">
            <v>745</v>
          </cell>
          <cell r="C95"/>
          <cell r="D95" t="str">
            <v>Investments Held Outside the State Treasurer - Investment Policies</v>
          </cell>
          <cell r="P95">
            <v>0</v>
          </cell>
        </row>
        <row r="96">
          <cell r="A96">
            <v>750</v>
          </cell>
          <cell r="C96"/>
          <cell r="D96" t="str">
            <v>Investments Held Outside the State Treasurer - Highly Sensitive Investments</v>
          </cell>
          <cell r="P96">
            <v>0</v>
          </cell>
        </row>
        <row r="97">
          <cell r="A97">
            <v>905</v>
          </cell>
          <cell r="C97"/>
          <cell r="D97" t="str">
            <v>Offline Proprietary Proforma - Stmt of Net Assets &amp; Stmt of Revs, Exps and Chgs in Net Assets</v>
          </cell>
          <cell r="P97">
            <v>0</v>
          </cell>
          <cell r="Q97" t="str">
            <v>revised 7/14/08</v>
          </cell>
        </row>
        <row r="98">
          <cell r="A98">
            <v>906</v>
          </cell>
          <cell r="C98"/>
          <cell r="D98" t="str">
            <v>Offline Fiduciary Proforma - Stmt of Fiduciary Net Assets &amp; Stmt of Chgs in Fiduciary Net Assets</v>
          </cell>
          <cell r="P98">
            <v>0</v>
          </cell>
        </row>
        <row r="99">
          <cell r="A99">
            <v>907</v>
          </cell>
          <cell r="C99"/>
          <cell r="D99" t="str">
            <v>Offline Agency Funds Proforma - Stmt of Changes in Assets &amp; Liabilities</v>
          </cell>
          <cell r="P99">
            <v>0</v>
          </cell>
        </row>
        <row r="100">
          <cell r="A100">
            <v>908</v>
          </cell>
          <cell r="C100"/>
          <cell r="D100" t="str">
            <v>Offline Component Unit Financial Statements - CAFR Format</v>
          </cell>
          <cell r="Q100" t="str">
            <v>revised 7/14/08</v>
          </cell>
        </row>
        <row r="101">
          <cell r="A101">
            <v>910</v>
          </cell>
          <cell r="C101"/>
          <cell r="D101" t="str">
            <v>Offline Proprietary Analytical Review - Computed Variances</v>
          </cell>
          <cell r="P101">
            <v>0</v>
          </cell>
          <cell r="Q101" t="str">
            <v>revised 7/14/08</v>
          </cell>
        </row>
        <row r="102">
          <cell r="A102">
            <v>911</v>
          </cell>
          <cell r="C102"/>
          <cell r="D102" t="str">
            <v>Offline Fiduciary Analytical Review - Computed Variances</v>
          </cell>
          <cell r="P102">
            <v>0</v>
          </cell>
        </row>
        <row r="103">
          <cell r="A103" t="str">
            <v>Exp</v>
          </cell>
          <cell r="C103"/>
          <cell r="D103" t="str">
            <v>Worksheet Explanations</v>
          </cell>
          <cell r="P103">
            <v>0</v>
          </cell>
        </row>
        <row r="104">
          <cell r="A104" t="str">
            <v>Comm</v>
          </cell>
          <cell r="C104"/>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sc.nc.gov/438xxx-intragovernmental-transactions" TargetMode="External"/><Relationship Id="rId1" Type="http://schemas.openxmlformats.org/officeDocument/2006/relationships/hyperlink" Target="http://osc.nc.gov/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84"/>
  <sheetViews>
    <sheetView showGridLines="0" tabSelected="1" workbookViewId="0">
      <selection activeCell="B47" sqref="B47"/>
    </sheetView>
  </sheetViews>
  <sheetFormatPr defaultRowHeight="12.75"/>
  <cols>
    <col min="1" max="1" width="3" customWidth="1"/>
    <col min="2" max="2" width="98.7109375" customWidth="1"/>
    <col min="3" max="3" width="11.85546875" customWidth="1"/>
    <col min="4" max="7" width="8.28515625" customWidth="1"/>
    <col min="8" max="8" width="9.7109375" customWidth="1"/>
    <col min="9" max="9" width="7.5703125" customWidth="1"/>
    <col min="10" max="11" width="10.7109375" customWidth="1"/>
    <col min="12" max="12" width="10" customWidth="1"/>
    <col min="13" max="13" width="3.5703125" customWidth="1"/>
  </cols>
  <sheetData>
    <row r="1" spans="1:14" ht="15.75">
      <c r="A1" s="248" t="s">
        <v>243</v>
      </c>
      <c r="B1" s="248"/>
      <c r="C1" s="44"/>
      <c r="D1" s="44"/>
      <c r="E1" s="44"/>
      <c r="F1" s="44"/>
      <c r="G1" s="44"/>
      <c r="H1" s="44"/>
      <c r="I1" s="44"/>
      <c r="J1" s="44"/>
      <c r="K1" s="44"/>
      <c r="L1" s="44"/>
      <c r="M1" s="44"/>
      <c r="N1" s="1"/>
    </row>
    <row r="2" spans="1:14" ht="15.75">
      <c r="A2" s="248" t="str">
        <f>Index!A2</f>
        <v>2018 Transfers - Interim Worksheets</v>
      </c>
      <c r="B2" s="248"/>
      <c r="C2" s="45"/>
      <c r="D2" s="45"/>
      <c r="E2" s="45"/>
      <c r="F2" s="45"/>
      <c r="G2" s="45"/>
      <c r="H2" s="45"/>
      <c r="I2" s="45"/>
      <c r="J2" s="45"/>
      <c r="K2" s="45"/>
      <c r="L2" s="45"/>
      <c r="M2" s="45"/>
      <c r="N2" s="1"/>
    </row>
    <row r="3" spans="1:14" ht="15.75">
      <c r="A3" s="248" t="s">
        <v>323</v>
      </c>
      <c r="B3" s="248"/>
      <c r="C3" s="45"/>
      <c r="D3" s="45"/>
      <c r="E3" s="45"/>
      <c r="F3" s="45"/>
      <c r="G3" s="45"/>
      <c r="H3" s="45"/>
      <c r="I3" s="45"/>
      <c r="J3" s="45"/>
      <c r="K3" s="45"/>
      <c r="L3" s="45"/>
      <c r="M3" s="45"/>
      <c r="N3" s="1"/>
    </row>
    <row r="4" spans="1:14" ht="15.75">
      <c r="A4" s="207"/>
      <c r="B4" s="208" t="str">
        <f>Index!L4</f>
        <v>File revision date: 01/29/18</v>
      </c>
      <c r="C4" s="43"/>
      <c r="D4" s="43"/>
      <c r="E4" s="43"/>
      <c r="F4" s="43"/>
      <c r="G4" s="43"/>
      <c r="H4" s="43"/>
      <c r="I4" s="43"/>
      <c r="J4" s="43"/>
      <c r="K4" s="43"/>
      <c r="L4" s="43"/>
      <c r="M4" s="43"/>
    </row>
    <row r="5" spans="1:14">
      <c r="A5" s="209"/>
      <c r="B5" s="209"/>
    </row>
    <row r="6" spans="1:14" ht="13.5">
      <c r="A6" s="210" t="s">
        <v>110</v>
      </c>
      <c r="B6" s="211"/>
    </row>
    <row r="7" spans="1:14" ht="13.5">
      <c r="A7" s="212" t="s">
        <v>324</v>
      </c>
      <c r="B7" s="213" t="s">
        <v>351</v>
      </c>
    </row>
    <row r="8" spans="1:14" ht="13.5">
      <c r="A8" s="212"/>
      <c r="B8" s="213" t="s">
        <v>645</v>
      </c>
    </row>
    <row r="9" spans="1:14" ht="13.5">
      <c r="A9" s="212" t="s">
        <v>324</v>
      </c>
      <c r="B9" s="213" t="s">
        <v>326</v>
      </c>
    </row>
    <row r="10" spans="1:14" ht="13.5">
      <c r="A10" s="202"/>
      <c r="B10" s="213" t="s">
        <v>325</v>
      </c>
    </row>
    <row r="11" spans="1:14" s="66" customFormat="1" ht="13.5">
      <c r="A11" s="202"/>
      <c r="B11" s="213"/>
    </row>
    <row r="12" spans="1:14" ht="13.5">
      <c r="A12" s="214" t="s">
        <v>24</v>
      </c>
      <c r="B12" s="202"/>
    </row>
    <row r="13" spans="1:14" ht="15">
      <c r="A13" s="212" t="s">
        <v>324</v>
      </c>
      <c r="B13" s="215" t="s">
        <v>782</v>
      </c>
      <c r="C13" s="28"/>
    </row>
    <row r="14" spans="1:14" ht="15">
      <c r="A14" s="202"/>
      <c r="B14" s="216" t="s">
        <v>783</v>
      </c>
      <c r="C14" s="31"/>
    </row>
    <row r="15" spans="1:14" ht="15">
      <c r="A15" s="202"/>
      <c r="B15" s="215" t="s">
        <v>327</v>
      </c>
      <c r="C15" s="28"/>
    </row>
    <row r="16" spans="1:14" ht="15">
      <c r="A16" s="204"/>
      <c r="B16" s="215" t="s">
        <v>330</v>
      </c>
      <c r="C16" s="28"/>
    </row>
    <row r="17" spans="1:3" ht="15">
      <c r="A17" s="212" t="s">
        <v>324</v>
      </c>
      <c r="B17" s="215" t="s">
        <v>331</v>
      </c>
      <c r="C17" s="28"/>
    </row>
    <row r="18" spans="1:3" ht="13.5">
      <c r="A18" s="202"/>
      <c r="B18" s="215" t="s">
        <v>332</v>
      </c>
    </row>
    <row r="19" spans="1:3" s="66" customFormat="1" ht="13.5">
      <c r="A19" s="202"/>
      <c r="B19" s="215"/>
    </row>
    <row r="20" spans="1:3" ht="13.5">
      <c r="A20" s="214" t="s">
        <v>328</v>
      </c>
      <c r="B20" s="202"/>
    </row>
    <row r="21" spans="1:3" ht="13.5">
      <c r="A21" s="212" t="s">
        <v>324</v>
      </c>
      <c r="B21" s="215" t="s">
        <v>329</v>
      </c>
    </row>
    <row r="22" spans="1:3" ht="13.5">
      <c r="A22" s="204"/>
      <c r="B22" s="215" t="s">
        <v>172</v>
      </c>
    </row>
    <row r="23" spans="1:3" ht="13.5">
      <c r="A23" s="212" t="s">
        <v>324</v>
      </c>
      <c r="B23" s="217" t="s">
        <v>350</v>
      </c>
    </row>
    <row r="24" spans="1:3" ht="13.5">
      <c r="A24" s="212" t="s">
        <v>324</v>
      </c>
      <c r="B24" s="218" t="s">
        <v>784</v>
      </c>
    </row>
    <row r="25" spans="1:3" ht="13.5">
      <c r="A25" s="212"/>
      <c r="B25" s="218" t="s">
        <v>352</v>
      </c>
    </row>
    <row r="26" spans="1:3">
      <c r="A26" s="204"/>
      <c r="B26" s="204"/>
    </row>
    <row r="27" spans="1:3" ht="13.5">
      <c r="A27" s="214" t="s">
        <v>760</v>
      </c>
      <c r="B27" s="204"/>
    </row>
    <row r="28" spans="1:3" s="66" customFormat="1" ht="13.5">
      <c r="A28" s="212" t="s">
        <v>324</v>
      </c>
      <c r="B28" s="203" t="s">
        <v>761</v>
      </c>
    </row>
    <row r="29" spans="1:3" s="66" customFormat="1" ht="13.5">
      <c r="A29" s="214"/>
      <c r="B29" s="203" t="s">
        <v>815</v>
      </c>
    </row>
    <row r="30" spans="1:3" s="66" customFormat="1" ht="13.5">
      <c r="A30" s="214"/>
      <c r="B30" s="204"/>
    </row>
    <row r="31" spans="1:3" s="66" customFormat="1" ht="15.75">
      <c r="A31" s="214"/>
      <c r="B31" s="219" t="s">
        <v>814</v>
      </c>
    </row>
    <row r="32" spans="1:3">
      <c r="A32" s="220"/>
      <c r="B32" s="221"/>
    </row>
    <row r="33" spans="1:2">
      <c r="A33" s="131" t="s">
        <v>728</v>
      </c>
      <c r="B33" s="222"/>
    </row>
    <row r="34" spans="1:2" ht="13.5">
      <c r="A34" s="223" t="s">
        <v>324</v>
      </c>
      <c r="B34" s="132" t="s">
        <v>715</v>
      </c>
    </row>
    <row r="35" spans="1:2">
      <c r="A35" s="224"/>
      <c r="B35" s="132" t="s">
        <v>713</v>
      </c>
    </row>
    <row r="36" spans="1:2">
      <c r="A36" s="224"/>
      <c r="B36" s="132" t="s">
        <v>722</v>
      </c>
    </row>
    <row r="37" spans="1:2">
      <c r="A37" s="224"/>
      <c r="B37" s="132" t="s">
        <v>723</v>
      </c>
    </row>
    <row r="38" spans="1:2">
      <c r="A38" s="224"/>
      <c r="B38" s="132"/>
    </row>
    <row r="39" spans="1:2" ht="13.5">
      <c r="A39" s="223" t="s">
        <v>324</v>
      </c>
      <c r="B39" s="132" t="s">
        <v>716</v>
      </c>
    </row>
    <row r="40" spans="1:2">
      <c r="A40" s="224"/>
      <c r="B40" s="132" t="s">
        <v>717</v>
      </c>
    </row>
    <row r="41" spans="1:2">
      <c r="A41" s="224"/>
      <c r="B41" s="132"/>
    </row>
    <row r="42" spans="1:2" ht="13.5">
      <c r="A42" s="223" t="s">
        <v>324</v>
      </c>
      <c r="B42" s="132" t="s">
        <v>718</v>
      </c>
    </row>
    <row r="43" spans="1:2">
      <c r="A43" s="224"/>
      <c r="B43" s="132" t="s">
        <v>719</v>
      </c>
    </row>
    <row r="44" spans="1:2">
      <c r="A44" s="224"/>
      <c r="B44" s="132"/>
    </row>
    <row r="45" spans="1:2" s="66" customFormat="1" ht="13.5">
      <c r="A45" s="223" t="s">
        <v>324</v>
      </c>
      <c r="B45" s="132" t="s">
        <v>823</v>
      </c>
    </row>
    <row r="46" spans="1:2" s="66" customFormat="1">
      <c r="A46" s="224"/>
      <c r="B46" s="132" t="s">
        <v>824</v>
      </c>
    </row>
    <row r="47" spans="1:2" s="66" customFormat="1">
      <c r="A47" s="224"/>
      <c r="B47" s="132"/>
    </row>
    <row r="48" spans="1:2" ht="13.5">
      <c r="A48" s="223" t="s">
        <v>324</v>
      </c>
      <c r="B48" s="132" t="s">
        <v>778</v>
      </c>
    </row>
    <row r="49" spans="1:2">
      <c r="A49" s="224"/>
      <c r="B49" s="132" t="s">
        <v>779</v>
      </c>
    </row>
    <row r="50" spans="1:2">
      <c r="A50" s="224"/>
      <c r="B50" s="132" t="s">
        <v>780</v>
      </c>
    </row>
    <row r="51" spans="1:2">
      <c r="A51" s="224"/>
      <c r="B51" s="132" t="s">
        <v>781</v>
      </c>
    </row>
    <row r="52" spans="1:2" s="66" customFormat="1">
      <c r="A52" s="224"/>
      <c r="B52" s="132"/>
    </row>
    <row r="53" spans="1:2" ht="13.5">
      <c r="A53" s="223" t="s">
        <v>324</v>
      </c>
      <c r="B53" s="132" t="s">
        <v>720</v>
      </c>
    </row>
    <row r="54" spans="1:2">
      <c r="A54" s="224"/>
      <c r="B54" s="132" t="s">
        <v>721</v>
      </c>
    </row>
    <row r="55" spans="1:2">
      <c r="A55" s="224"/>
      <c r="B55" s="132"/>
    </row>
    <row r="56" spans="1:2" ht="13.5">
      <c r="A56" s="223" t="s">
        <v>324</v>
      </c>
      <c r="B56" s="132" t="s">
        <v>714</v>
      </c>
    </row>
    <row r="57" spans="1:2">
      <c r="A57" s="224"/>
      <c r="B57" s="132" t="s">
        <v>724</v>
      </c>
    </row>
    <row r="58" spans="1:2">
      <c r="A58" s="224"/>
      <c r="B58" s="132"/>
    </row>
    <row r="59" spans="1:2" ht="13.5">
      <c r="A59" s="223" t="s">
        <v>324</v>
      </c>
      <c r="B59" s="133" t="s">
        <v>725</v>
      </c>
    </row>
    <row r="60" spans="1:2">
      <c r="A60" s="220"/>
      <c r="B60" s="225"/>
    </row>
    <row r="61" spans="1:2">
      <c r="A61" s="131" t="s">
        <v>743</v>
      </c>
      <c r="B61" s="222"/>
    </row>
    <row r="62" spans="1:2" ht="13.5">
      <c r="A62" s="223" t="s">
        <v>324</v>
      </c>
      <c r="B62" s="132" t="s">
        <v>748</v>
      </c>
    </row>
    <row r="63" spans="1:2">
      <c r="A63" s="224"/>
      <c r="B63" s="132" t="s">
        <v>747</v>
      </c>
    </row>
    <row r="64" spans="1:2">
      <c r="A64" s="224"/>
      <c r="B64" s="132"/>
    </row>
    <row r="65" spans="1:3" ht="13.5">
      <c r="A65" s="223" t="s">
        <v>324</v>
      </c>
      <c r="B65" s="132" t="s">
        <v>749</v>
      </c>
    </row>
    <row r="66" spans="1:3">
      <c r="A66" s="224"/>
      <c r="B66" s="132" t="s">
        <v>750</v>
      </c>
    </row>
    <row r="67" spans="1:3">
      <c r="A67" s="224"/>
      <c r="B67" s="132" t="s">
        <v>751</v>
      </c>
    </row>
    <row r="68" spans="1:3">
      <c r="A68" s="224"/>
      <c r="B68" s="132"/>
    </row>
    <row r="69" spans="1:3" ht="13.5">
      <c r="A69" s="223" t="s">
        <v>324</v>
      </c>
      <c r="B69" s="132" t="s">
        <v>752</v>
      </c>
    </row>
    <row r="70" spans="1:3">
      <c r="A70" s="224"/>
      <c r="B70" s="132" t="s">
        <v>753</v>
      </c>
    </row>
    <row r="71" spans="1:3">
      <c r="A71" s="224"/>
      <c r="B71" s="132"/>
    </row>
    <row r="72" spans="1:3" ht="13.5">
      <c r="A72" s="223" t="s">
        <v>324</v>
      </c>
      <c r="B72" s="132" t="s">
        <v>754</v>
      </c>
    </row>
    <row r="73" spans="1:3">
      <c r="A73" s="224"/>
      <c r="B73" s="132" t="s">
        <v>755</v>
      </c>
    </row>
    <row r="74" spans="1:3">
      <c r="A74" s="224"/>
      <c r="B74" s="132" t="s">
        <v>756</v>
      </c>
    </row>
    <row r="75" spans="1:3">
      <c r="A75" s="224"/>
      <c r="B75" s="132"/>
    </row>
    <row r="76" spans="1:3" ht="13.5">
      <c r="A76" s="223" t="s">
        <v>324</v>
      </c>
      <c r="B76" s="132" t="s">
        <v>773</v>
      </c>
      <c r="C76" s="66"/>
    </row>
    <row r="77" spans="1:3">
      <c r="A77" s="224"/>
      <c r="B77" s="132" t="s">
        <v>774</v>
      </c>
    </row>
    <row r="78" spans="1:3">
      <c r="A78" s="224"/>
      <c r="B78" s="132" t="s">
        <v>777</v>
      </c>
    </row>
    <row r="79" spans="1:3" s="66" customFormat="1">
      <c r="A79" s="224"/>
      <c r="B79" s="132" t="s">
        <v>775</v>
      </c>
    </row>
    <row r="80" spans="1:3" s="66" customFormat="1">
      <c r="A80" s="224"/>
      <c r="B80" s="132" t="s">
        <v>776</v>
      </c>
    </row>
    <row r="81" spans="1:3" s="66" customFormat="1">
      <c r="A81" s="224"/>
      <c r="B81" s="132"/>
    </row>
    <row r="82" spans="1:3" ht="13.5">
      <c r="A82" s="223" t="s">
        <v>324</v>
      </c>
      <c r="B82" s="132" t="s">
        <v>757</v>
      </c>
      <c r="C82" s="66"/>
    </row>
    <row r="83" spans="1:3">
      <c r="A83" s="224"/>
      <c r="B83" s="132" t="s">
        <v>758</v>
      </c>
    </row>
    <row r="84" spans="1:3">
      <c r="A84" s="220"/>
      <c r="B84" s="225"/>
    </row>
  </sheetData>
  <customSheetViews>
    <customSheetView guid="{B08879A4-635B-4C39-9937-AC7883D562FC}" showGridLines="0" hiddenColumns="1">
      <selection activeCell="A5" sqref="A5"/>
      <pageMargins left="0.6" right="0.6" top="0.5" bottom="0.5" header="0.3" footer="0.3"/>
      <pageSetup orientation="portrait" r:id="rId1"/>
    </customSheetView>
    <customSheetView guid="{9FCFC836-1CA5-48BF-958D-24D2EA94B219}"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93"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Q46"/>
  <sheetViews>
    <sheetView topLeftCell="L1" workbookViewId="0">
      <selection activeCell="R10" sqref="R10"/>
    </sheetView>
  </sheetViews>
  <sheetFormatPr defaultColWidth="9.140625" defaultRowHeight="15.75"/>
  <cols>
    <col min="1" max="1" width="6.7109375" style="5" bestFit="1" customWidth="1"/>
    <col min="2" max="2" width="7.7109375" style="5" bestFit="1" customWidth="1"/>
    <col min="3" max="3" width="4.7109375" style="5" customWidth="1"/>
    <col min="4" max="4" width="7.7109375" style="5" bestFit="1" customWidth="1"/>
    <col min="5" max="5" width="6.85546875" style="5" bestFit="1" customWidth="1"/>
    <col min="6" max="7" width="9.140625" style="5"/>
    <col min="8" max="8" width="36.5703125" style="5" bestFit="1" customWidth="1"/>
    <col min="9" max="9" width="9.140625" style="5"/>
    <col min="10" max="10" width="30.140625" style="5" bestFit="1" customWidth="1"/>
    <col min="11" max="11" width="24.42578125" style="5" customWidth="1"/>
    <col min="12" max="16384" width="9.140625" style="5"/>
  </cols>
  <sheetData>
    <row r="1" spans="1:17">
      <c r="A1" s="10" t="s">
        <v>83</v>
      </c>
      <c r="B1" s="311" t="s">
        <v>126</v>
      </c>
      <c r="C1" s="312"/>
      <c r="D1" s="311" t="s">
        <v>127</v>
      </c>
      <c r="E1" s="312"/>
      <c r="H1" s="16" t="s">
        <v>614</v>
      </c>
      <c r="J1" s="16" t="s">
        <v>302</v>
      </c>
      <c r="K1" s="16" t="s">
        <v>366</v>
      </c>
      <c r="M1" s="59" t="s">
        <v>653</v>
      </c>
      <c r="N1" s="60"/>
      <c r="O1" s="60"/>
      <c r="P1" s="60"/>
      <c r="Q1" s="61"/>
    </row>
    <row r="2" spans="1:17">
      <c r="A2" s="4">
        <v>201</v>
      </c>
      <c r="D2" s="16" t="s">
        <v>303</v>
      </c>
      <c r="H2" s="5" t="s">
        <v>21</v>
      </c>
      <c r="J2" s="18" t="s">
        <v>299</v>
      </c>
      <c r="K2" s="18" t="s">
        <v>281</v>
      </c>
      <c r="L2" s="18"/>
      <c r="M2" s="2" t="s">
        <v>654</v>
      </c>
      <c r="N2" s="18"/>
      <c r="O2" s="60"/>
      <c r="P2" s="60"/>
      <c r="Q2" s="61"/>
    </row>
    <row r="3" spans="1:17">
      <c r="A3" s="4">
        <v>215</v>
      </c>
      <c r="B3" s="5" t="b">
        <f>NOT(ISBLANK(#REF!))</f>
        <v>1</v>
      </c>
      <c r="C3" s="5">
        <f>IF(B3,$A3,"")</f>
        <v>215</v>
      </c>
      <c r="E3" s="5" t="str">
        <f>IF(D3,$A3,"")</f>
        <v/>
      </c>
      <c r="H3" s="16" t="s">
        <v>248</v>
      </c>
      <c r="J3" s="18" t="s">
        <v>300</v>
      </c>
      <c r="K3" s="18" t="s">
        <v>56</v>
      </c>
      <c r="L3" s="18"/>
      <c r="M3" s="61" t="s">
        <v>655</v>
      </c>
      <c r="N3" s="18"/>
      <c r="O3" s="60"/>
      <c r="P3" s="60"/>
      <c r="Q3" s="61"/>
    </row>
    <row r="4" spans="1:17">
      <c r="A4" s="4">
        <v>305</v>
      </c>
      <c r="C4" s="5" t="str">
        <f t="shared" ref="C4:C10" si="0">IF(B4,$A4,"")</f>
        <v/>
      </c>
      <c r="D4" s="5" t="e">
        <f>(SUM(#REF!))&lt;&gt;0</f>
        <v>#REF!</v>
      </c>
      <c r="E4" s="5" t="e">
        <f t="shared" ref="E4:E10" si="1">IF(D4,$A4,"")</f>
        <v>#REF!</v>
      </c>
      <c r="H4" s="5" t="s">
        <v>13</v>
      </c>
      <c r="J4" s="18" t="s">
        <v>301</v>
      </c>
      <c r="K4" s="18" t="s">
        <v>364</v>
      </c>
      <c r="L4" s="18"/>
      <c r="M4" s="61" t="s">
        <v>656</v>
      </c>
      <c r="N4" s="18"/>
      <c r="O4" s="60"/>
      <c r="P4" s="60"/>
      <c r="Q4" s="62"/>
    </row>
    <row r="5" spans="1:17">
      <c r="A5" s="4">
        <v>310</v>
      </c>
      <c r="D5" s="5" t="e">
        <f>(SUM(#REF!))&lt;&gt;0</f>
        <v>#REF!</v>
      </c>
      <c r="E5" s="5" t="e">
        <f t="shared" si="1"/>
        <v>#REF!</v>
      </c>
      <c r="H5" s="16" t="s">
        <v>588</v>
      </c>
      <c r="J5" s="18" t="s">
        <v>306</v>
      </c>
      <c r="K5" s="18" t="s">
        <v>365</v>
      </c>
      <c r="L5" s="18"/>
      <c r="M5" s="2" t="s">
        <v>657</v>
      </c>
      <c r="N5" s="18"/>
      <c r="O5" s="60"/>
      <c r="P5" s="60"/>
      <c r="Q5" s="61"/>
    </row>
    <row r="6" spans="1:17">
      <c r="A6" s="4">
        <v>330</v>
      </c>
      <c r="B6" s="5" t="b">
        <f>NOT(ISBLANK(#REF!))</f>
        <v>1</v>
      </c>
      <c r="C6" s="5">
        <f t="shared" si="0"/>
        <v>330</v>
      </c>
      <c r="E6" s="5" t="str">
        <f t="shared" si="1"/>
        <v/>
      </c>
      <c r="H6" s="5" t="s">
        <v>249</v>
      </c>
      <c r="J6" s="18" t="s">
        <v>307</v>
      </c>
      <c r="K6" s="51" t="s">
        <v>368</v>
      </c>
      <c r="L6" s="18"/>
      <c r="M6" s="2" t="s">
        <v>658</v>
      </c>
      <c r="N6" s="18"/>
      <c r="O6" s="60"/>
      <c r="P6" s="60"/>
      <c r="Q6" s="61"/>
    </row>
    <row r="7" spans="1:17">
      <c r="A7" s="4">
        <v>335</v>
      </c>
      <c r="B7" s="5" t="b">
        <f>NOT(ISBLANK(#REF!))</f>
        <v>1</v>
      </c>
      <c r="C7" s="5">
        <f t="shared" si="0"/>
        <v>335</v>
      </c>
      <c r="E7" s="5" t="str">
        <f t="shared" si="1"/>
        <v/>
      </c>
      <c r="H7" s="5" t="s">
        <v>250</v>
      </c>
      <c r="J7" s="18" t="s">
        <v>363</v>
      </c>
      <c r="K7" s="51" t="s">
        <v>367</v>
      </c>
      <c r="L7" s="3"/>
      <c r="M7" s="61" t="s">
        <v>659</v>
      </c>
      <c r="N7" s="63"/>
      <c r="O7" s="60"/>
      <c r="P7" s="60"/>
      <c r="Q7" s="62"/>
    </row>
    <row r="8" spans="1:17">
      <c r="A8" s="4">
        <v>340</v>
      </c>
      <c r="B8" s="5" t="b">
        <f>NOT(ISBLANK(#REF!))</f>
        <v>1</v>
      </c>
      <c r="C8" s="5">
        <f t="shared" si="0"/>
        <v>340</v>
      </c>
      <c r="E8" s="5" t="str">
        <f t="shared" si="1"/>
        <v/>
      </c>
      <c r="H8" s="5" t="s">
        <v>251</v>
      </c>
      <c r="J8" s="18" t="s">
        <v>333</v>
      </c>
      <c r="K8" s="51" t="s">
        <v>367</v>
      </c>
      <c r="M8" s="61" t="s">
        <v>660</v>
      </c>
      <c r="N8" s="60"/>
      <c r="O8" s="60"/>
      <c r="P8" s="60"/>
      <c r="Q8" s="61"/>
    </row>
    <row r="9" spans="1:17">
      <c r="A9" s="4">
        <v>360</v>
      </c>
      <c r="B9" s="5" t="b">
        <f>NOT(ISBLANK(#REF!))</f>
        <v>1</v>
      </c>
      <c r="C9" s="5">
        <f t="shared" si="0"/>
        <v>360</v>
      </c>
      <c r="E9" s="5" t="str">
        <f t="shared" si="1"/>
        <v/>
      </c>
      <c r="H9" s="5" t="s">
        <v>252</v>
      </c>
      <c r="J9" s="18" t="s">
        <v>308</v>
      </c>
      <c r="M9" s="2" t="s">
        <v>650</v>
      </c>
      <c r="N9" s="60"/>
      <c r="O9" s="60"/>
      <c r="P9" s="60"/>
      <c r="Q9" s="61"/>
    </row>
    <row r="10" spans="1:17">
      <c r="A10" s="4">
        <v>750</v>
      </c>
      <c r="B10" s="5" t="b">
        <f>NOT(ISBLANK(#REF!))</f>
        <v>1</v>
      </c>
      <c r="C10" s="5">
        <f t="shared" si="0"/>
        <v>750</v>
      </c>
      <c r="E10" s="5" t="str">
        <f t="shared" si="1"/>
        <v/>
      </c>
      <c r="H10" s="5" t="s">
        <v>158</v>
      </c>
      <c r="M10" s="60"/>
      <c r="N10" s="60"/>
      <c r="O10" s="60"/>
      <c r="P10" s="60"/>
      <c r="Q10" s="62"/>
    </row>
    <row r="11" spans="1:17">
      <c r="A11" s="4"/>
      <c r="H11" s="16" t="s">
        <v>589</v>
      </c>
      <c r="M11" s="60"/>
      <c r="N11" s="60"/>
      <c r="O11" s="60"/>
      <c r="P11" s="60"/>
      <c r="Q11" s="61"/>
    </row>
    <row r="12" spans="1:17">
      <c r="A12" s="4"/>
      <c r="H12" s="16" t="s">
        <v>590</v>
      </c>
      <c r="M12" s="60"/>
      <c r="N12" s="60"/>
      <c r="O12" s="60"/>
      <c r="P12" s="60"/>
      <c r="Q12" s="61"/>
    </row>
    <row r="13" spans="1:17">
      <c r="A13" s="4"/>
      <c r="H13" s="5" t="s">
        <v>159</v>
      </c>
      <c r="M13" s="60"/>
      <c r="N13" s="60"/>
      <c r="O13" s="60"/>
      <c r="P13" s="60"/>
      <c r="Q13" s="62"/>
    </row>
    <row r="14" spans="1:17">
      <c r="H14" s="16" t="s">
        <v>591</v>
      </c>
      <c r="M14" s="60"/>
      <c r="N14" s="60"/>
      <c r="O14" s="60"/>
      <c r="P14" s="60"/>
      <c r="Q14" s="61"/>
    </row>
    <row r="15" spans="1:17">
      <c r="H15" s="16"/>
      <c r="M15" s="60"/>
      <c r="N15" s="60"/>
      <c r="O15" s="60"/>
      <c r="P15" s="60"/>
      <c r="Q15" s="61"/>
    </row>
    <row r="16" spans="1:17">
      <c r="H16" s="25" t="s">
        <v>334</v>
      </c>
    </row>
    <row r="17" spans="8:8">
      <c r="H17" s="16" t="s">
        <v>614</v>
      </c>
    </row>
    <row r="18" spans="8:8">
      <c r="H18" s="5" t="s">
        <v>21</v>
      </c>
    </row>
    <row r="19" spans="8:8">
      <c r="H19" s="5" t="s">
        <v>248</v>
      </c>
    </row>
    <row r="20" spans="8:8">
      <c r="H20" s="16" t="s">
        <v>597</v>
      </c>
    </row>
    <row r="21" spans="8:8">
      <c r="H21" s="5" t="s">
        <v>13</v>
      </c>
    </row>
    <row r="22" spans="8:8">
      <c r="H22" s="5" t="s">
        <v>249</v>
      </c>
    </row>
    <row r="23" spans="8:8">
      <c r="H23" s="5" t="s">
        <v>250</v>
      </c>
    </row>
    <row r="24" spans="8:8">
      <c r="H24" s="5" t="s">
        <v>251</v>
      </c>
    </row>
    <row r="25" spans="8:8">
      <c r="H25" s="5" t="s">
        <v>252</v>
      </c>
    </row>
    <row r="26" spans="8:8">
      <c r="H26" s="5" t="s">
        <v>158</v>
      </c>
    </row>
    <row r="27" spans="8:8">
      <c r="H27" s="16" t="s">
        <v>589</v>
      </c>
    </row>
    <row r="28" spans="8:8">
      <c r="H28" s="16" t="s">
        <v>590</v>
      </c>
    </row>
    <row r="29" spans="8:8">
      <c r="H29" s="5" t="s">
        <v>159</v>
      </c>
    </row>
    <row r="30" spans="8:8">
      <c r="H30" s="16" t="s">
        <v>598</v>
      </c>
    </row>
    <row r="31" spans="8:8">
      <c r="H31" s="16" t="s">
        <v>610</v>
      </c>
    </row>
    <row r="33" spans="8:8">
      <c r="H33" s="25" t="s">
        <v>335</v>
      </c>
    </row>
    <row r="34" spans="8:8">
      <c r="H34" s="16" t="s">
        <v>614</v>
      </c>
    </row>
    <row r="35" spans="8:8">
      <c r="H35" s="5" t="s">
        <v>21</v>
      </c>
    </row>
    <row r="36" spans="8:8">
      <c r="H36" s="5" t="s">
        <v>248</v>
      </c>
    </row>
    <row r="37" spans="8:8">
      <c r="H37" s="5" t="s">
        <v>13</v>
      </c>
    </row>
    <row r="38" spans="8:8">
      <c r="H38" s="5" t="s">
        <v>249</v>
      </c>
    </row>
    <row r="39" spans="8:8">
      <c r="H39" s="5" t="s">
        <v>250</v>
      </c>
    </row>
    <row r="40" spans="8:8">
      <c r="H40" s="5" t="s">
        <v>251</v>
      </c>
    </row>
    <row r="41" spans="8:8">
      <c r="H41" s="5" t="s">
        <v>252</v>
      </c>
    </row>
    <row r="42" spans="8:8">
      <c r="H42" s="5" t="s">
        <v>158</v>
      </c>
    </row>
    <row r="43" spans="8:8">
      <c r="H43" s="16" t="s">
        <v>589</v>
      </c>
    </row>
    <row r="44" spans="8:8">
      <c r="H44" s="16" t="s">
        <v>590</v>
      </c>
    </row>
    <row r="45" spans="8:8">
      <c r="H45" s="5" t="s">
        <v>159</v>
      </c>
    </row>
    <row r="46" spans="8:8">
      <c r="H46" s="16" t="s">
        <v>336</v>
      </c>
    </row>
  </sheetData>
  <customSheetViews>
    <customSheetView guid="{B08879A4-635B-4C39-9937-AC7883D562FC}">
      <selection activeCell="J18" sqref="J18"/>
      <pageMargins left="0.75" right="0.75" top="1" bottom="1" header="0.5" footer="0.5"/>
      <pageSetup orientation="portrait" r:id="rId1"/>
      <headerFooter alignWithMargins="0"/>
    </customSheetView>
    <customSheetView guid="{9FCFC836-1CA5-48BF-958D-24D2EA94B219}">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showGridLines="0" topLeftCell="A172" zoomScaleNormal="100" workbookViewId="0">
      <selection activeCell="L214" sqref="L214"/>
    </sheetView>
  </sheetViews>
  <sheetFormatPr defaultRowHeight="15"/>
  <cols>
    <col min="1" max="1" width="3.5703125" style="68" customWidth="1"/>
    <col min="2" max="2" width="9.5703125" style="68" customWidth="1"/>
    <col min="3" max="3" width="10.28515625" style="68" bestFit="1" customWidth="1"/>
    <col min="4" max="8" width="9.140625" style="68"/>
    <col min="9" max="9" width="20.42578125" style="68" customWidth="1"/>
    <col min="10" max="16384" width="9.140625" style="68"/>
  </cols>
  <sheetData>
    <row r="1" spans="1:9">
      <c r="A1" s="252" t="s">
        <v>243</v>
      </c>
      <c r="B1" s="252"/>
      <c r="C1" s="252"/>
      <c r="D1" s="252"/>
      <c r="E1" s="252"/>
      <c r="F1" s="252"/>
      <c r="G1" s="252"/>
      <c r="H1" s="252"/>
      <c r="I1" s="252"/>
    </row>
    <row r="2" spans="1:9">
      <c r="A2" s="252" t="s">
        <v>665</v>
      </c>
      <c r="B2" s="252"/>
      <c r="C2" s="252"/>
      <c r="D2" s="252"/>
      <c r="E2" s="252"/>
      <c r="F2" s="252"/>
      <c r="G2" s="252"/>
      <c r="H2" s="252"/>
      <c r="I2" s="252"/>
    </row>
    <row r="3" spans="1:9">
      <c r="A3" s="252" t="s">
        <v>666</v>
      </c>
      <c r="B3" s="252"/>
      <c r="C3" s="252"/>
      <c r="D3" s="252"/>
      <c r="E3" s="252"/>
      <c r="F3" s="252"/>
      <c r="G3" s="252"/>
      <c r="H3" s="252"/>
      <c r="I3" s="252"/>
    </row>
    <row r="4" spans="1:9">
      <c r="A4" s="134"/>
      <c r="B4" s="135"/>
      <c r="C4" s="135"/>
      <c r="D4" s="135"/>
      <c r="E4" s="135"/>
      <c r="F4" s="135"/>
      <c r="G4" s="135"/>
      <c r="H4" s="135"/>
      <c r="I4" s="135"/>
    </row>
    <row r="5" spans="1:9">
      <c r="A5" s="136" t="str">
        <f>Index!L4</f>
        <v>File revision date: 01/29/18</v>
      </c>
      <c r="B5" s="135"/>
      <c r="C5" s="135"/>
      <c r="D5" s="135"/>
      <c r="E5" s="135"/>
      <c r="F5" s="135"/>
      <c r="G5" s="135"/>
      <c r="H5" s="135"/>
      <c r="I5" s="135"/>
    </row>
    <row r="6" spans="1:9">
      <c r="A6" s="135"/>
      <c r="B6" s="135"/>
      <c r="C6" s="135"/>
      <c r="D6" s="135"/>
      <c r="E6" s="135"/>
      <c r="F6" s="135"/>
      <c r="G6" s="135"/>
      <c r="H6" s="135"/>
      <c r="I6" s="135"/>
    </row>
    <row r="7" spans="1:9">
      <c r="A7" s="249" t="s">
        <v>785</v>
      </c>
      <c r="B7" s="249"/>
      <c r="C7" s="249"/>
      <c r="D7" s="249"/>
      <c r="E7" s="249"/>
      <c r="F7" s="249"/>
      <c r="G7" s="249"/>
      <c r="H7" s="249"/>
      <c r="I7" s="249"/>
    </row>
    <row r="8" spans="1:9">
      <c r="A8" s="249"/>
      <c r="B8" s="249"/>
      <c r="C8" s="249"/>
      <c r="D8" s="249"/>
      <c r="E8" s="249"/>
      <c r="F8" s="249"/>
      <c r="G8" s="249"/>
      <c r="H8" s="249"/>
      <c r="I8" s="249"/>
    </row>
    <row r="9" spans="1:9">
      <c r="A9" s="249"/>
      <c r="B9" s="249"/>
      <c r="C9" s="249"/>
      <c r="D9" s="249"/>
      <c r="E9" s="249"/>
      <c r="F9" s="249"/>
      <c r="G9" s="249"/>
      <c r="H9" s="249"/>
      <c r="I9" s="249"/>
    </row>
    <row r="10" spans="1:9">
      <c r="A10" s="135"/>
      <c r="B10" s="135"/>
      <c r="C10" s="135"/>
      <c r="D10" s="135"/>
      <c r="E10" s="135"/>
      <c r="F10" s="135"/>
      <c r="G10" s="135"/>
      <c r="H10" s="135"/>
      <c r="I10" s="135"/>
    </row>
    <row r="11" spans="1:9">
      <c r="A11" s="134" t="s">
        <v>667</v>
      </c>
      <c r="B11" s="135"/>
      <c r="C11" s="135"/>
      <c r="D11" s="135"/>
      <c r="E11" s="135"/>
      <c r="F11" s="135"/>
      <c r="G11" s="135"/>
      <c r="H11" s="135"/>
      <c r="I11" s="135"/>
    </row>
    <row r="12" spans="1:9">
      <c r="A12" s="135"/>
      <c r="B12" s="135"/>
      <c r="C12" s="135"/>
      <c r="D12" s="135"/>
      <c r="E12" s="135"/>
      <c r="F12" s="135"/>
      <c r="G12" s="135"/>
      <c r="H12" s="135"/>
      <c r="I12" s="135"/>
    </row>
    <row r="13" spans="1:9">
      <c r="A13" s="251" t="s">
        <v>786</v>
      </c>
      <c r="B13" s="251"/>
      <c r="C13" s="251"/>
      <c r="D13" s="251"/>
      <c r="E13" s="251"/>
      <c r="F13" s="251"/>
      <c r="G13" s="251"/>
      <c r="H13" s="251"/>
      <c r="I13" s="251"/>
    </row>
    <row r="14" spans="1:9">
      <c r="A14" s="251"/>
      <c r="B14" s="251"/>
      <c r="C14" s="251"/>
      <c r="D14" s="251"/>
      <c r="E14" s="251"/>
      <c r="F14" s="251"/>
      <c r="G14" s="251"/>
      <c r="H14" s="251"/>
      <c r="I14" s="251"/>
    </row>
    <row r="15" spans="1:9">
      <c r="A15" s="251"/>
      <c r="B15" s="251"/>
      <c r="C15" s="251"/>
      <c r="D15" s="251"/>
      <c r="E15" s="251"/>
      <c r="F15" s="251"/>
      <c r="G15" s="251"/>
      <c r="H15" s="251"/>
      <c r="I15" s="251"/>
    </row>
    <row r="16" spans="1:9">
      <c r="A16" s="137"/>
      <c r="B16" s="137"/>
      <c r="C16" s="137"/>
      <c r="D16" s="137"/>
      <c r="E16" s="137"/>
      <c r="F16" s="137"/>
      <c r="G16" s="137"/>
      <c r="H16" s="137"/>
      <c r="I16" s="137"/>
    </row>
    <row r="17" spans="1:9" ht="15" customHeight="1">
      <c r="A17" s="138" t="s">
        <v>668</v>
      </c>
      <c r="B17" s="249" t="s">
        <v>787</v>
      </c>
      <c r="C17" s="249"/>
      <c r="D17" s="249"/>
      <c r="E17" s="249"/>
      <c r="F17" s="249"/>
      <c r="G17" s="249"/>
      <c r="H17" s="249"/>
      <c r="I17" s="249"/>
    </row>
    <row r="18" spans="1:9">
      <c r="A18" s="139"/>
      <c r="B18" s="249"/>
      <c r="C18" s="249"/>
      <c r="D18" s="249"/>
      <c r="E18" s="249"/>
      <c r="F18" s="249"/>
      <c r="G18" s="249"/>
      <c r="H18" s="249"/>
      <c r="I18" s="249"/>
    </row>
    <row r="19" spans="1:9">
      <c r="A19" s="139"/>
      <c r="B19" s="249"/>
      <c r="C19" s="249"/>
      <c r="D19" s="249"/>
      <c r="E19" s="249"/>
      <c r="F19" s="249"/>
      <c r="G19" s="249"/>
      <c r="H19" s="249"/>
      <c r="I19" s="249"/>
    </row>
    <row r="20" spans="1:9">
      <c r="A20" s="135"/>
      <c r="B20" s="249"/>
      <c r="C20" s="249"/>
      <c r="D20" s="249"/>
      <c r="E20" s="249"/>
      <c r="F20" s="249"/>
      <c r="G20" s="249"/>
      <c r="H20" s="249"/>
      <c r="I20" s="249"/>
    </row>
    <row r="21" spans="1:9">
      <c r="A21" s="135"/>
      <c r="B21" s="140"/>
      <c r="C21" s="140"/>
      <c r="D21" s="140"/>
      <c r="E21" s="140"/>
      <c r="F21" s="140"/>
      <c r="G21" s="140"/>
      <c r="H21" s="140"/>
      <c r="I21" s="140"/>
    </row>
    <row r="22" spans="1:9">
      <c r="A22" s="138" t="s">
        <v>668</v>
      </c>
      <c r="B22" s="249" t="s">
        <v>788</v>
      </c>
      <c r="C22" s="249"/>
      <c r="D22" s="249"/>
      <c r="E22" s="249"/>
      <c r="F22" s="249"/>
      <c r="G22" s="249"/>
      <c r="H22" s="249"/>
      <c r="I22" s="249"/>
    </row>
    <row r="23" spans="1:9">
      <c r="A23" s="135"/>
      <c r="B23" s="249"/>
      <c r="C23" s="249"/>
      <c r="D23" s="249"/>
      <c r="E23" s="249"/>
      <c r="F23" s="249"/>
      <c r="G23" s="249"/>
      <c r="H23" s="249"/>
      <c r="I23" s="249"/>
    </row>
    <row r="24" spans="1:9">
      <c r="A24" s="135"/>
      <c r="B24" s="249"/>
      <c r="C24" s="249"/>
      <c r="D24" s="249"/>
      <c r="E24" s="249"/>
      <c r="F24" s="249"/>
      <c r="G24" s="249"/>
      <c r="H24" s="249"/>
      <c r="I24" s="249"/>
    </row>
    <row r="25" spans="1:9">
      <c r="A25" s="135"/>
      <c r="B25" s="249"/>
      <c r="C25" s="249"/>
      <c r="D25" s="249"/>
      <c r="E25" s="249"/>
      <c r="F25" s="249"/>
      <c r="G25" s="249"/>
      <c r="H25" s="249"/>
      <c r="I25" s="249"/>
    </row>
    <row r="26" spans="1:9">
      <c r="A26" s="138"/>
      <c r="B26" s="135"/>
      <c r="C26" s="135"/>
      <c r="D26" s="135"/>
      <c r="E26" s="135"/>
      <c r="F26" s="135"/>
      <c r="G26" s="135"/>
      <c r="H26" s="135"/>
      <c r="I26" s="135"/>
    </row>
    <row r="27" spans="1:9">
      <c r="A27" s="138" t="s">
        <v>668</v>
      </c>
      <c r="B27" s="249" t="s">
        <v>789</v>
      </c>
      <c r="C27" s="249"/>
      <c r="D27" s="249"/>
      <c r="E27" s="249"/>
      <c r="F27" s="249"/>
      <c r="G27" s="249"/>
      <c r="H27" s="249"/>
      <c r="I27" s="249"/>
    </row>
    <row r="28" spans="1:9">
      <c r="A28" s="135"/>
      <c r="B28" s="249"/>
      <c r="C28" s="249"/>
      <c r="D28" s="249"/>
      <c r="E28" s="249"/>
      <c r="F28" s="249"/>
      <c r="G28" s="249"/>
      <c r="H28" s="249"/>
      <c r="I28" s="249"/>
    </row>
    <row r="29" spans="1:9">
      <c r="A29" s="135"/>
      <c r="B29" s="249"/>
      <c r="C29" s="249"/>
      <c r="D29" s="249"/>
      <c r="E29" s="249"/>
      <c r="F29" s="249"/>
      <c r="G29" s="249"/>
      <c r="H29" s="249"/>
      <c r="I29" s="249"/>
    </row>
    <row r="30" spans="1:9">
      <c r="A30" s="135"/>
      <c r="B30" s="135"/>
      <c r="C30" s="135"/>
      <c r="D30" s="135"/>
      <c r="E30" s="135"/>
      <c r="F30" s="135"/>
      <c r="G30" s="135"/>
      <c r="H30" s="135"/>
      <c r="I30" s="135"/>
    </row>
    <row r="31" spans="1:9">
      <c r="A31" s="249" t="s">
        <v>669</v>
      </c>
      <c r="B31" s="249"/>
      <c r="C31" s="249"/>
      <c r="D31" s="249"/>
      <c r="E31" s="249"/>
      <c r="F31" s="249"/>
      <c r="G31" s="249"/>
      <c r="H31" s="249"/>
      <c r="I31" s="249"/>
    </row>
    <row r="32" spans="1:9">
      <c r="A32" s="249"/>
      <c r="B32" s="249"/>
      <c r="C32" s="249"/>
      <c r="D32" s="249"/>
      <c r="E32" s="249"/>
      <c r="F32" s="249"/>
      <c r="G32" s="249"/>
      <c r="H32" s="249"/>
      <c r="I32" s="249"/>
    </row>
    <row r="33" spans="1:9">
      <c r="A33" s="249"/>
      <c r="B33" s="249"/>
      <c r="C33" s="249"/>
      <c r="D33" s="249"/>
      <c r="E33" s="249"/>
      <c r="F33" s="249"/>
      <c r="G33" s="249"/>
      <c r="H33" s="249"/>
      <c r="I33" s="249"/>
    </row>
    <row r="34" spans="1:9">
      <c r="A34" s="249"/>
      <c r="B34" s="249"/>
      <c r="C34" s="249"/>
      <c r="D34" s="249"/>
      <c r="E34" s="249"/>
      <c r="F34" s="249"/>
      <c r="G34" s="249"/>
      <c r="H34" s="249"/>
      <c r="I34" s="249"/>
    </row>
    <row r="35" spans="1:9">
      <c r="A35" s="249"/>
      <c r="B35" s="249"/>
      <c r="C35" s="249"/>
      <c r="D35" s="249"/>
      <c r="E35" s="249"/>
      <c r="F35" s="249"/>
      <c r="G35" s="249"/>
      <c r="H35" s="249"/>
      <c r="I35" s="249"/>
    </row>
    <row r="36" spans="1:9">
      <c r="A36" s="135"/>
      <c r="B36" s="135"/>
      <c r="C36" s="135"/>
      <c r="D36" s="135"/>
      <c r="E36" s="135"/>
      <c r="F36" s="135"/>
      <c r="G36" s="135"/>
      <c r="H36" s="135"/>
      <c r="I36" s="135"/>
    </row>
    <row r="37" spans="1:9" ht="15" customHeight="1">
      <c r="A37" s="251" t="s">
        <v>790</v>
      </c>
      <c r="B37" s="251"/>
      <c r="C37" s="251"/>
      <c r="D37" s="251"/>
      <c r="E37" s="251"/>
      <c r="F37" s="251"/>
      <c r="G37" s="251"/>
      <c r="H37" s="251"/>
      <c r="I37" s="251"/>
    </row>
    <row r="38" spans="1:9">
      <c r="A38" s="251"/>
      <c r="B38" s="251"/>
      <c r="C38" s="251"/>
      <c r="D38" s="251"/>
      <c r="E38" s="251"/>
      <c r="F38" s="251"/>
      <c r="G38" s="251"/>
      <c r="H38" s="251"/>
      <c r="I38" s="251"/>
    </row>
    <row r="39" spans="1:9">
      <c r="A39" s="251"/>
      <c r="B39" s="251"/>
      <c r="C39" s="251"/>
      <c r="D39" s="251"/>
      <c r="E39" s="251"/>
      <c r="F39" s="251"/>
      <c r="G39" s="251"/>
      <c r="H39" s="251"/>
      <c r="I39" s="251"/>
    </row>
    <row r="40" spans="1:9">
      <c r="A40" s="135"/>
      <c r="B40" s="135"/>
      <c r="C40" s="135"/>
      <c r="D40" s="135"/>
      <c r="E40" s="135"/>
      <c r="F40" s="135"/>
      <c r="G40" s="135"/>
      <c r="H40" s="135"/>
      <c r="I40" s="135"/>
    </row>
    <row r="41" spans="1:9">
      <c r="A41" s="134" t="s">
        <v>670</v>
      </c>
      <c r="B41" s="135"/>
      <c r="C41" s="135"/>
      <c r="D41" s="135"/>
      <c r="E41" s="135"/>
      <c r="F41" s="135"/>
      <c r="G41" s="135"/>
      <c r="H41" s="135"/>
      <c r="I41" s="135"/>
    </row>
    <row r="42" spans="1:9">
      <c r="A42" s="135"/>
      <c r="B42" s="135"/>
      <c r="C42" s="135"/>
      <c r="D42" s="135"/>
      <c r="E42" s="135"/>
      <c r="F42" s="135"/>
      <c r="G42" s="135"/>
      <c r="H42" s="135"/>
      <c r="I42" s="135"/>
    </row>
    <row r="43" spans="1:9" ht="15" customHeight="1">
      <c r="A43" s="249" t="s">
        <v>791</v>
      </c>
      <c r="B43" s="249"/>
      <c r="C43" s="249"/>
      <c r="D43" s="249"/>
      <c r="E43" s="249"/>
      <c r="F43" s="249"/>
      <c r="G43" s="249"/>
      <c r="H43" s="249"/>
      <c r="I43" s="249"/>
    </row>
    <row r="44" spans="1:9">
      <c r="A44" s="249"/>
      <c r="B44" s="249"/>
      <c r="C44" s="249"/>
      <c r="D44" s="249"/>
      <c r="E44" s="249"/>
      <c r="F44" s="249"/>
      <c r="G44" s="249"/>
      <c r="H44" s="249"/>
      <c r="I44" s="249"/>
    </row>
    <row r="45" spans="1:9">
      <c r="A45" s="249"/>
      <c r="B45" s="249"/>
      <c r="C45" s="249"/>
      <c r="D45" s="249"/>
      <c r="E45" s="249"/>
      <c r="F45" s="249"/>
      <c r="G45" s="249"/>
      <c r="H45" s="249"/>
      <c r="I45" s="249"/>
    </row>
    <row r="46" spans="1:9">
      <c r="A46" s="249"/>
      <c r="B46" s="249"/>
      <c r="C46" s="249"/>
      <c r="D46" s="249"/>
      <c r="E46" s="249"/>
      <c r="F46" s="249"/>
      <c r="G46" s="249"/>
      <c r="H46" s="249"/>
      <c r="I46" s="249"/>
    </row>
    <row r="47" spans="1:9">
      <c r="A47" s="140"/>
      <c r="B47" s="140"/>
      <c r="C47" s="140"/>
      <c r="D47" s="140"/>
      <c r="E47" s="140"/>
      <c r="F47" s="140"/>
      <c r="G47" s="140"/>
      <c r="H47" s="140"/>
      <c r="I47" s="140"/>
    </row>
    <row r="48" spans="1:9">
      <c r="A48" s="249" t="s">
        <v>671</v>
      </c>
      <c r="B48" s="249"/>
      <c r="C48" s="249"/>
      <c r="D48" s="249"/>
      <c r="E48" s="249"/>
      <c r="F48" s="249"/>
      <c r="G48" s="249"/>
      <c r="H48" s="249"/>
      <c r="I48" s="249"/>
    </row>
    <row r="49" spans="1:9">
      <c r="A49" s="249"/>
      <c r="B49" s="249"/>
      <c r="C49" s="249"/>
      <c r="D49" s="249"/>
      <c r="E49" s="249"/>
      <c r="F49" s="249"/>
      <c r="G49" s="249"/>
      <c r="H49" s="249"/>
      <c r="I49" s="249"/>
    </row>
    <row r="50" spans="1:9">
      <c r="A50" s="249"/>
      <c r="B50" s="249"/>
      <c r="C50" s="249"/>
      <c r="D50" s="249"/>
      <c r="E50" s="249"/>
      <c r="F50" s="249"/>
      <c r="G50" s="249"/>
      <c r="H50" s="249"/>
      <c r="I50" s="249"/>
    </row>
    <row r="51" spans="1:9">
      <c r="A51" s="135"/>
      <c r="B51" s="135"/>
      <c r="C51" s="135"/>
      <c r="D51" s="135"/>
      <c r="E51" s="135"/>
      <c r="F51" s="135"/>
      <c r="G51" s="135"/>
      <c r="H51" s="135"/>
      <c r="I51" s="135"/>
    </row>
    <row r="52" spans="1:9">
      <c r="A52" s="249" t="s">
        <v>792</v>
      </c>
      <c r="B52" s="249"/>
      <c r="C52" s="249"/>
      <c r="D52" s="249"/>
      <c r="E52" s="249"/>
      <c r="F52" s="249"/>
      <c r="G52" s="249"/>
      <c r="H52" s="249"/>
      <c r="I52" s="249"/>
    </row>
    <row r="53" spans="1:9">
      <c r="A53" s="249"/>
      <c r="B53" s="249"/>
      <c r="C53" s="249"/>
      <c r="D53" s="249"/>
      <c r="E53" s="249"/>
      <c r="F53" s="249"/>
      <c r="G53" s="249"/>
      <c r="H53" s="249"/>
      <c r="I53" s="249"/>
    </row>
    <row r="54" spans="1:9">
      <c r="A54" s="249"/>
      <c r="B54" s="249"/>
      <c r="C54" s="249"/>
      <c r="D54" s="249"/>
      <c r="E54" s="249"/>
      <c r="F54" s="249"/>
      <c r="G54" s="249"/>
      <c r="H54" s="249"/>
      <c r="I54" s="249"/>
    </row>
    <row r="55" spans="1:9">
      <c r="A55" s="249"/>
      <c r="B55" s="249"/>
      <c r="C55" s="249"/>
      <c r="D55" s="249"/>
      <c r="E55" s="249"/>
      <c r="F55" s="249"/>
      <c r="G55" s="249"/>
      <c r="H55" s="249"/>
      <c r="I55" s="249"/>
    </row>
    <row r="56" spans="1:9">
      <c r="A56" s="135"/>
      <c r="B56" s="135"/>
      <c r="C56" s="135"/>
      <c r="D56" s="135"/>
      <c r="E56" s="135"/>
      <c r="F56" s="135"/>
      <c r="G56" s="135"/>
      <c r="H56" s="135"/>
      <c r="I56" s="135"/>
    </row>
    <row r="57" spans="1:9">
      <c r="A57" s="141" t="s">
        <v>672</v>
      </c>
      <c r="B57" s="135"/>
      <c r="C57" s="135"/>
      <c r="D57" s="135"/>
      <c r="E57" s="135"/>
      <c r="F57" s="135"/>
      <c r="G57" s="135"/>
      <c r="H57" s="135"/>
      <c r="I57" s="135"/>
    </row>
    <row r="58" spans="1:9">
      <c r="A58" s="135"/>
      <c r="B58" s="135"/>
      <c r="C58" s="135"/>
      <c r="D58" s="135"/>
      <c r="E58" s="135"/>
      <c r="F58" s="135"/>
      <c r="G58" s="135"/>
      <c r="H58" s="135"/>
      <c r="I58" s="135"/>
    </row>
    <row r="59" spans="1:9">
      <c r="A59" s="142" t="s">
        <v>673</v>
      </c>
      <c r="B59" s="135"/>
      <c r="C59" s="135"/>
      <c r="D59" s="135"/>
      <c r="E59" s="135"/>
      <c r="F59" s="135"/>
      <c r="G59" s="135"/>
      <c r="H59" s="135"/>
      <c r="I59" s="135"/>
    </row>
    <row r="60" spans="1:9">
      <c r="A60" s="143" t="s">
        <v>674</v>
      </c>
      <c r="B60" s="135"/>
      <c r="C60" s="135"/>
      <c r="D60" s="135"/>
      <c r="E60" s="135"/>
      <c r="F60" s="135"/>
      <c r="G60" s="135"/>
      <c r="H60" s="135"/>
      <c r="I60" s="135"/>
    </row>
    <row r="61" spans="1:9">
      <c r="A61" s="135"/>
      <c r="B61" s="135"/>
      <c r="C61" s="135"/>
      <c r="D61" s="135"/>
      <c r="E61" s="135"/>
      <c r="F61" s="135"/>
      <c r="G61" s="135"/>
      <c r="H61" s="135"/>
      <c r="I61" s="135"/>
    </row>
    <row r="62" spans="1:9">
      <c r="A62" s="142" t="s">
        <v>675</v>
      </c>
      <c r="B62" s="135"/>
      <c r="C62" s="135"/>
      <c r="D62" s="135"/>
      <c r="E62" s="135"/>
      <c r="F62" s="135"/>
      <c r="G62" s="135"/>
      <c r="H62" s="135"/>
      <c r="I62" s="135"/>
    </row>
    <row r="63" spans="1:9">
      <c r="A63" s="143" t="s">
        <v>676</v>
      </c>
      <c r="B63" s="135"/>
      <c r="C63" s="135"/>
      <c r="D63" s="135"/>
      <c r="E63" s="135"/>
      <c r="F63" s="135"/>
      <c r="G63" s="135"/>
      <c r="H63" s="135"/>
      <c r="I63" s="135"/>
    </row>
    <row r="64" spans="1:9">
      <c r="A64" s="135"/>
      <c r="B64" s="135"/>
      <c r="C64" s="135"/>
      <c r="D64" s="135"/>
      <c r="E64" s="135"/>
      <c r="F64" s="135"/>
      <c r="G64" s="135"/>
      <c r="H64" s="135"/>
      <c r="I64" s="135"/>
    </row>
    <row r="65" spans="1:9">
      <c r="A65" s="134" t="s">
        <v>677</v>
      </c>
      <c r="B65" s="135"/>
      <c r="C65" s="135"/>
      <c r="D65" s="135"/>
      <c r="E65" s="135"/>
      <c r="F65" s="135"/>
      <c r="G65" s="135"/>
      <c r="H65" s="135"/>
      <c r="I65" s="135"/>
    </row>
    <row r="66" spans="1:9">
      <c r="A66" s="135"/>
      <c r="B66" s="135"/>
      <c r="C66" s="135"/>
      <c r="D66" s="135"/>
      <c r="E66" s="135"/>
      <c r="F66" s="135"/>
      <c r="G66" s="135"/>
      <c r="H66" s="135"/>
      <c r="I66" s="135"/>
    </row>
    <row r="67" spans="1:9" ht="15" customHeight="1">
      <c r="A67" s="250" t="s">
        <v>793</v>
      </c>
      <c r="B67" s="250"/>
      <c r="C67" s="250"/>
      <c r="D67" s="250"/>
      <c r="E67" s="250"/>
      <c r="F67" s="250"/>
      <c r="G67" s="250"/>
      <c r="H67" s="250"/>
      <c r="I67" s="250"/>
    </row>
    <row r="68" spans="1:9">
      <c r="A68" s="250"/>
      <c r="B68" s="250"/>
      <c r="C68" s="250"/>
      <c r="D68" s="250"/>
      <c r="E68" s="250"/>
      <c r="F68" s="250"/>
      <c r="G68" s="250"/>
      <c r="H68" s="250"/>
      <c r="I68" s="250"/>
    </row>
    <row r="69" spans="1:9">
      <c r="A69" s="250"/>
      <c r="B69" s="250"/>
      <c r="C69" s="250"/>
      <c r="D69" s="250"/>
      <c r="E69" s="250"/>
      <c r="F69" s="250"/>
      <c r="G69" s="250"/>
      <c r="H69" s="250"/>
      <c r="I69" s="250"/>
    </row>
    <row r="70" spans="1:9">
      <c r="A70" s="250"/>
      <c r="B70" s="250"/>
      <c r="C70" s="250"/>
      <c r="D70" s="250"/>
      <c r="E70" s="250"/>
      <c r="F70" s="250"/>
      <c r="G70" s="250"/>
      <c r="H70" s="250"/>
      <c r="I70" s="250"/>
    </row>
    <row r="71" spans="1:9">
      <c r="A71" s="135"/>
      <c r="B71" s="135"/>
      <c r="C71" s="135"/>
      <c r="D71" s="135"/>
      <c r="E71" s="135"/>
      <c r="F71" s="135"/>
      <c r="G71" s="135"/>
      <c r="H71" s="135"/>
      <c r="I71" s="135"/>
    </row>
    <row r="72" spans="1:9">
      <c r="A72" s="249" t="s">
        <v>794</v>
      </c>
      <c r="B72" s="249"/>
      <c r="C72" s="249"/>
      <c r="D72" s="249"/>
      <c r="E72" s="249"/>
      <c r="F72" s="249"/>
      <c r="G72" s="249"/>
      <c r="H72" s="249"/>
      <c r="I72" s="249"/>
    </row>
    <row r="73" spans="1:9">
      <c r="A73" s="249"/>
      <c r="B73" s="249"/>
      <c r="C73" s="249"/>
      <c r="D73" s="249"/>
      <c r="E73" s="249"/>
      <c r="F73" s="249"/>
      <c r="G73" s="249"/>
      <c r="H73" s="249"/>
      <c r="I73" s="249"/>
    </row>
    <row r="74" spans="1:9">
      <c r="A74" s="135"/>
      <c r="B74" s="135"/>
      <c r="C74" s="135"/>
      <c r="D74" s="135"/>
      <c r="E74" s="135"/>
      <c r="F74" s="135"/>
      <c r="G74" s="135"/>
      <c r="H74" s="135"/>
      <c r="I74" s="135"/>
    </row>
    <row r="75" spans="1:9">
      <c r="A75" s="249" t="s">
        <v>678</v>
      </c>
      <c r="B75" s="249"/>
      <c r="C75" s="249"/>
      <c r="D75" s="249"/>
      <c r="E75" s="249"/>
      <c r="F75" s="249"/>
      <c r="G75" s="249"/>
      <c r="H75" s="249"/>
      <c r="I75" s="249"/>
    </row>
    <row r="76" spans="1:9">
      <c r="A76" s="249"/>
      <c r="B76" s="249"/>
      <c r="C76" s="249"/>
      <c r="D76" s="249"/>
      <c r="E76" s="249"/>
      <c r="F76" s="249"/>
      <c r="G76" s="249"/>
      <c r="H76" s="249"/>
      <c r="I76" s="249"/>
    </row>
    <row r="77" spans="1:9">
      <c r="A77" s="249"/>
      <c r="B77" s="249"/>
      <c r="C77" s="249"/>
      <c r="D77" s="249"/>
      <c r="E77" s="249"/>
      <c r="F77" s="249"/>
      <c r="G77" s="249"/>
      <c r="H77" s="249"/>
      <c r="I77" s="249"/>
    </row>
    <row r="78" spans="1:9">
      <c r="A78" s="135"/>
      <c r="B78" s="135"/>
      <c r="C78" s="135"/>
      <c r="D78" s="135"/>
      <c r="E78" s="135"/>
      <c r="F78" s="135"/>
      <c r="G78" s="135"/>
      <c r="H78" s="135"/>
      <c r="I78" s="135"/>
    </row>
    <row r="79" spans="1:9">
      <c r="A79" s="134" t="s">
        <v>679</v>
      </c>
      <c r="B79" s="135"/>
      <c r="C79" s="135"/>
      <c r="D79" s="135"/>
      <c r="E79" s="135"/>
      <c r="F79" s="135"/>
      <c r="G79" s="135"/>
      <c r="H79" s="135"/>
      <c r="I79" s="135"/>
    </row>
    <row r="80" spans="1:9">
      <c r="A80" s="135"/>
      <c r="B80" s="135"/>
      <c r="C80" s="135"/>
      <c r="D80" s="135"/>
      <c r="E80" s="135"/>
      <c r="F80" s="135"/>
      <c r="G80" s="135"/>
      <c r="H80" s="135"/>
      <c r="I80" s="135"/>
    </row>
    <row r="81" spans="1:9">
      <c r="A81" s="249" t="s">
        <v>795</v>
      </c>
      <c r="B81" s="249"/>
      <c r="C81" s="249"/>
      <c r="D81" s="249"/>
      <c r="E81" s="249"/>
      <c r="F81" s="249"/>
      <c r="G81" s="249"/>
      <c r="H81" s="249"/>
      <c r="I81" s="249"/>
    </row>
    <row r="82" spans="1:9">
      <c r="A82" s="249"/>
      <c r="B82" s="249"/>
      <c r="C82" s="249"/>
      <c r="D82" s="249"/>
      <c r="E82" s="249"/>
      <c r="F82" s="249"/>
      <c r="G82" s="249"/>
      <c r="H82" s="249"/>
      <c r="I82" s="249"/>
    </row>
    <row r="83" spans="1:9">
      <c r="A83" s="249"/>
      <c r="B83" s="249"/>
      <c r="C83" s="249"/>
      <c r="D83" s="249"/>
      <c r="E83" s="249"/>
      <c r="F83" s="249"/>
      <c r="G83" s="249"/>
      <c r="H83" s="249"/>
      <c r="I83" s="249"/>
    </row>
    <row r="84" spans="1:9">
      <c r="A84" s="249"/>
      <c r="B84" s="249"/>
      <c r="C84" s="249"/>
      <c r="D84" s="249"/>
      <c r="E84" s="249"/>
      <c r="F84" s="249"/>
      <c r="G84" s="249"/>
      <c r="H84" s="249"/>
      <c r="I84" s="249"/>
    </row>
    <row r="85" spans="1:9">
      <c r="A85" s="249"/>
      <c r="B85" s="249"/>
      <c r="C85" s="249"/>
      <c r="D85" s="249"/>
      <c r="E85" s="249"/>
      <c r="F85" s="249"/>
      <c r="G85" s="249"/>
      <c r="H85" s="249"/>
      <c r="I85" s="249"/>
    </row>
    <row r="86" spans="1:9">
      <c r="A86" s="135"/>
      <c r="B86" s="135"/>
      <c r="C86" s="135"/>
      <c r="D86" s="135"/>
      <c r="E86" s="135"/>
      <c r="F86" s="135"/>
      <c r="G86" s="135"/>
      <c r="H86" s="135"/>
      <c r="I86" s="135"/>
    </row>
    <row r="87" spans="1:9" ht="15" customHeight="1">
      <c r="A87" s="249" t="s">
        <v>796</v>
      </c>
      <c r="B87" s="249"/>
      <c r="C87" s="249"/>
      <c r="D87" s="249"/>
      <c r="E87" s="249"/>
      <c r="F87" s="249"/>
      <c r="G87" s="249"/>
      <c r="H87" s="249"/>
      <c r="I87" s="249"/>
    </row>
    <row r="88" spans="1:9">
      <c r="A88" s="249"/>
      <c r="B88" s="249"/>
      <c r="C88" s="249"/>
      <c r="D88" s="249"/>
      <c r="E88" s="249"/>
      <c r="F88" s="249"/>
      <c r="G88" s="249"/>
      <c r="H88" s="249"/>
      <c r="I88" s="249"/>
    </row>
    <row r="89" spans="1:9">
      <c r="A89" s="249"/>
      <c r="B89" s="249"/>
      <c r="C89" s="249"/>
      <c r="D89" s="249"/>
      <c r="E89" s="249"/>
      <c r="F89" s="249"/>
      <c r="G89" s="249"/>
      <c r="H89" s="249"/>
      <c r="I89" s="249"/>
    </row>
    <row r="90" spans="1:9">
      <c r="A90" s="249"/>
      <c r="B90" s="249"/>
      <c r="C90" s="249"/>
      <c r="D90" s="249"/>
      <c r="E90" s="249"/>
      <c r="F90" s="249"/>
      <c r="G90" s="249"/>
      <c r="H90" s="249"/>
      <c r="I90" s="249"/>
    </row>
    <row r="91" spans="1:9">
      <c r="A91" s="135"/>
      <c r="B91" s="135"/>
      <c r="C91" s="135"/>
      <c r="D91" s="135"/>
      <c r="E91" s="135"/>
      <c r="F91" s="135"/>
      <c r="G91" s="135"/>
      <c r="H91" s="135"/>
      <c r="I91" s="135"/>
    </row>
    <row r="92" spans="1:9">
      <c r="A92" s="249" t="s">
        <v>797</v>
      </c>
      <c r="B92" s="249"/>
      <c r="C92" s="249"/>
      <c r="D92" s="249"/>
      <c r="E92" s="249"/>
      <c r="F92" s="249"/>
      <c r="G92" s="249"/>
      <c r="H92" s="249"/>
      <c r="I92" s="249"/>
    </row>
    <row r="93" spans="1:9">
      <c r="A93" s="249"/>
      <c r="B93" s="249"/>
      <c r="C93" s="249"/>
      <c r="D93" s="249"/>
      <c r="E93" s="249"/>
      <c r="F93" s="249"/>
      <c r="G93" s="249"/>
      <c r="H93" s="249"/>
      <c r="I93" s="249"/>
    </row>
    <row r="94" spans="1:9">
      <c r="A94" s="249"/>
      <c r="B94" s="249"/>
      <c r="C94" s="249"/>
      <c r="D94" s="249"/>
      <c r="E94" s="249"/>
      <c r="F94" s="249"/>
      <c r="G94" s="249"/>
      <c r="H94" s="249"/>
      <c r="I94" s="249"/>
    </row>
    <row r="95" spans="1:9">
      <c r="A95" s="249"/>
      <c r="B95" s="249"/>
      <c r="C95" s="249"/>
      <c r="D95" s="249"/>
      <c r="E95" s="249"/>
      <c r="F95" s="249"/>
      <c r="G95" s="249"/>
      <c r="H95" s="249"/>
      <c r="I95" s="249"/>
    </row>
    <row r="96" spans="1:9">
      <c r="A96" s="135"/>
      <c r="B96" s="135"/>
      <c r="C96" s="135"/>
      <c r="D96" s="135"/>
      <c r="E96" s="135"/>
      <c r="F96" s="135"/>
      <c r="G96" s="135"/>
      <c r="H96" s="135"/>
      <c r="I96" s="135"/>
    </row>
    <row r="97" spans="1:9">
      <c r="A97" s="249" t="s">
        <v>798</v>
      </c>
      <c r="B97" s="249"/>
      <c r="C97" s="249"/>
      <c r="D97" s="249"/>
      <c r="E97" s="249"/>
      <c r="F97" s="249"/>
      <c r="G97" s="249"/>
      <c r="H97" s="249"/>
      <c r="I97" s="249"/>
    </row>
    <row r="98" spans="1:9">
      <c r="A98" s="249"/>
      <c r="B98" s="249"/>
      <c r="C98" s="249"/>
      <c r="D98" s="249"/>
      <c r="E98" s="249"/>
      <c r="F98" s="249"/>
      <c r="G98" s="249"/>
      <c r="H98" s="249"/>
      <c r="I98" s="249"/>
    </row>
    <row r="99" spans="1:9">
      <c r="A99" s="249"/>
      <c r="B99" s="249"/>
      <c r="C99" s="249"/>
      <c r="D99" s="249"/>
      <c r="E99" s="249"/>
      <c r="F99" s="249"/>
      <c r="G99" s="249"/>
      <c r="H99" s="249"/>
      <c r="I99" s="249"/>
    </row>
    <row r="100" spans="1:9" ht="15.75" thickBot="1">
      <c r="A100" s="135"/>
      <c r="B100" s="135"/>
      <c r="C100" s="135"/>
      <c r="D100" s="135"/>
      <c r="E100" s="135"/>
      <c r="F100" s="135"/>
      <c r="G100" s="135"/>
      <c r="H100" s="135"/>
      <c r="I100" s="135"/>
    </row>
    <row r="101" spans="1:9">
      <c r="A101" s="253" t="s">
        <v>799</v>
      </c>
      <c r="B101" s="254"/>
      <c r="C101" s="254"/>
      <c r="D101" s="254"/>
      <c r="E101" s="254"/>
      <c r="F101" s="254"/>
      <c r="G101" s="254"/>
      <c r="H101" s="254"/>
      <c r="I101" s="255"/>
    </row>
    <row r="102" spans="1:9">
      <c r="A102" s="256"/>
      <c r="B102" s="257"/>
      <c r="C102" s="257"/>
      <c r="D102" s="257"/>
      <c r="E102" s="257"/>
      <c r="F102" s="257"/>
      <c r="G102" s="257"/>
      <c r="H102" s="257"/>
      <c r="I102" s="258"/>
    </row>
    <row r="103" spans="1:9">
      <c r="A103" s="256"/>
      <c r="B103" s="257"/>
      <c r="C103" s="257"/>
      <c r="D103" s="257"/>
      <c r="E103" s="257"/>
      <c r="F103" s="257"/>
      <c r="G103" s="257"/>
      <c r="H103" s="257"/>
      <c r="I103" s="258"/>
    </row>
    <row r="104" spans="1:9" ht="15.75" thickBot="1">
      <c r="A104" s="259"/>
      <c r="B104" s="260"/>
      <c r="C104" s="260"/>
      <c r="D104" s="260"/>
      <c r="E104" s="260"/>
      <c r="F104" s="260"/>
      <c r="G104" s="260"/>
      <c r="H104" s="260"/>
      <c r="I104" s="261"/>
    </row>
    <row r="105" spans="1:9">
      <c r="A105" s="135"/>
      <c r="B105" s="135"/>
      <c r="C105" s="135"/>
      <c r="D105" s="135"/>
      <c r="E105" s="135"/>
      <c r="F105" s="135"/>
      <c r="G105" s="135"/>
      <c r="H105" s="135"/>
      <c r="I105" s="135"/>
    </row>
    <row r="106" spans="1:9">
      <c r="A106" s="134" t="s">
        <v>680</v>
      </c>
      <c r="B106" s="135"/>
      <c r="C106" s="135"/>
      <c r="D106" s="135"/>
      <c r="E106" s="135"/>
      <c r="F106" s="135"/>
      <c r="G106" s="135"/>
      <c r="H106" s="135"/>
      <c r="I106" s="135"/>
    </row>
    <row r="107" spans="1:9">
      <c r="A107" s="135"/>
      <c r="B107" s="135"/>
      <c r="C107" s="135"/>
      <c r="D107" s="135"/>
      <c r="E107" s="135"/>
      <c r="F107" s="135"/>
      <c r="G107" s="135"/>
      <c r="H107" s="135"/>
      <c r="I107" s="135"/>
    </row>
    <row r="108" spans="1:9" ht="15" customHeight="1">
      <c r="A108" s="249" t="s">
        <v>800</v>
      </c>
      <c r="B108" s="249"/>
      <c r="C108" s="249"/>
      <c r="D108" s="249"/>
      <c r="E108" s="249"/>
      <c r="F108" s="249"/>
      <c r="G108" s="249"/>
      <c r="H108" s="249"/>
      <c r="I108" s="249"/>
    </row>
    <row r="109" spans="1:9">
      <c r="A109" s="249"/>
      <c r="B109" s="249"/>
      <c r="C109" s="249"/>
      <c r="D109" s="249"/>
      <c r="E109" s="249"/>
      <c r="F109" s="249"/>
      <c r="G109" s="249"/>
      <c r="H109" s="249"/>
      <c r="I109" s="249"/>
    </row>
    <row r="110" spans="1:9">
      <c r="A110" s="249"/>
      <c r="B110" s="249"/>
      <c r="C110" s="249"/>
      <c r="D110" s="249"/>
      <c r="E110" s="249"/>
      <c r="F110" s="249"/>
      <c r="G110" s="249"/>
      <c r="H110" s="249"/>
      <c r="I110" s="249"/>
    </row>
    <row r="111" spans="1:9">
      <c r="A111" s="249"/>
      <c r="B111" s="249"/>
      <c r="C111" s="249"/>
      <c r="D111" s="249"/>
      <c r="E111" s="249"/>
      <c r="F111" s="249"/>
      <c r="G111" s="249"/>
      <c r="H111" s="249"/>
      <c r="I111" s="249"/>
    </row>
    <row r="112" spans="1:9">
      <c r="A112" s="135"/>
      <c r="B112" s="135"/>
      <c r="C112" s="135"/>
      <c r="D112" s="135"/>
      <c r="E112" s="135"/>
      <c r="F112" s="135"/>
      <c r="G112" s="135"/>
      <c r="H112" s="135"/>
      <c r="I112" s="135"/>
    </row>
    <row r="113" spans="1:9">
      <c r="A113" s="249" t="s">
        <v>681</v>
      </c>
      <c r="B113" s="249"/>
      <c r="C113" s="249"/>
      <c r="D113" s="249"/>
      <c r="E113" s="249"/>
      <c r="F113" s="249"/>
      <c r="G113" s="249"/>
      <c r="H113" s="249"/>
      <c r="I113" s="249"/>
    </row>
    <row r="114" spans="1:9">
      <c r="A114" s="249"/>
      <c r="B114" s="249"/>
      <c r="C114" s="249"/>
      <c r="D114" s="249"/>
      <c r="E114" s="249"/>
      <c r="F114" s="249"/>
      <c r="G114" s="249"/>
      <c r="H114" s="249"/>
      <c r="I114" s="249"/>
    </row>
    <row r="115" spans="1:9">
      <c r="A115" s="135"/>
      <c r="B115" s="135"/>
      <c r="C115" s="135"/>
      <c r="D115" s="135"/>
      <c r="E115" s="135"/>
      <c r="F115" s="135"/>
      <c r="G115" s="135"/>
      <c r="H115" s="135"/>
      <c r="I115" s="135"/>
    </row>
    <row r="116" spans="1:9">
      <c r="A116" s="249" t="s">
        <v>682</v>
      </c>
      <c r="B116" s="249"/>
      <c r="C116" s="249"/>
      <c r="D116" s="249"/>
      <c r="E116" s="249"/>
      <c r="F116" s="249"/>
      <c r="G116" s="249"/>
      <c r="H116" s="249"/>
      <c r="I116" s="249"/>
    </row>
    <row r="117" spans="1:9">
      <c r="A117" s="249"/>
      <c r="B117" s="249"/>
      <c r="C117" s="249"/>
      <c r="D117" s="249"/>
      <c r="E117" s="249"/>
      <c r="F117" s="249"/>
      <c r="G117" s="249"/>
      <c r="H117" s="249"/>
      <c r="I117" s="249"/>
    </row>
    <row r="118" spans="1:9">
      <c r="A118" s="135"/>
      <c r="B118" s="135"/>
      <c r="C118" s="135"/>
      <c r="D118" s="135"/>
      <c r="E118" s="135"/>
      <c r="F118" s="135"/>
      <c r="G118" s="135"/>
      <c r="H118" s="135"/>
      <c r="I118" s="135"/>
    </row>
    <row r="119" spans="1:9">
      <c r="A119" s="249" t="s">
        <v>801</v>
      </c>
      <c r="B119" s="249"/>
      <c r="C119" s="249"/>
      <c r="D119" s="249"/>
      <c r="E119" s="249"/>
      <c r="F119" s="249"/>
      <c r="G119" s="249"/>
      <c r="H119" s="249"/>
      <c r="I119" s="249"/>
    </row>
    <row r="120" spans="1:9">
      <c r="A120" s="249"/>
      <c r="B120" s="249"/>
      <c r="C120" s="249"/>
      <c r="D120" s="249"/>
      <c r="E120" s="249"/>
      <c r="F120" s="249"/>
      <c r="G120" s="249"/>
      <c r="H120" s="249"/>
      <c r="I120" s="249"/>
    </row>
    <row r="121" spans="1:9">
      <c r="A121" s="249"/>
      <c r="B121" s="249"/>
      <c r="C121" s="249"/>
      <c r="D121" s="249"/>
      <c r="E121" s="249"/>
      <c r="F121" s="249"/>
      <c r="G121" s="249"/>
      <c r="H121" s="249"/>
      <c r="I121" s="249"/>
    </row>
    <row r="122" spans="1:9">
      <c r="A122" s="135"/>
      <c r="B122" s="135"/>
      <c r="C122" s="135"/>
      <c r="D122" s="135"/>
      <c r="E122" s="135"/>
      <c r="F122" s="135"/>
      <c r="G122" s="135"/>
      <c r="H122" s="135"/>
      <c r="I122" s="135"/>
    </row>
    <row r="123" spans="1:9">
      <c r="A123" s="134" t="s">
        <v>683</v>
      </c>
      <c r="B123" s="135"/>
      <c r="C123" s="135"/>
      <c r="D123" s="135"/>
      <c r="E123" s="135"/>
      <c r="F123" s="135"/>
      <c r="G123" s="135"/>
      <c r="H123" s="135"/>
      <c r="I123" s="135"/>
    </row>
    <row r="124" spans="1:9">
      <c r="A124" s="135"/>
      <c r="B124" s="135"/>
      <c r="C124" s="135"/>
      <c r="D124" s="135"/>
      <c r="E124" s="135"/>
      <c r="F124" s="135"/>
      <c r="G124" s="135"/>
      <c r="H124" s="135"/>
      <c r="I124" s="135"/>
    </row>
    <row r="125" spans="1:9">
      <c r="A125" s="249" t="s">
        <v>802</v>
      </c>
      <c r="B125" s="249"/>
      <c r="C125" s="249"/>
      <c r="D125" s="249"/>
      <c r="E125" s="249"/>
      <c r="F125" s="249"/>
      <c r="G125" s="249"/>
      <c r="H125" s="249"/>
      <c r="I125" s="249"/>
    </row>
    <row r="126" spans="1:9">
      <c r="A126" s="249"/>
      <c r="B126" s="249"/>
      <c r="C126" s="249"/>
      <c r="D126" s="249"/>
      <c r="E126" s="249"/>
      <c r="F126" s="249"/>
      <c r="G126" s="249"/>
      <c r="H126" s="249"/>
      <c r="I126" s="249"/>
    </row>
    <row r="127" spans="1:9">
      <c r="A127" s="249"/>
      <c r="B127" s="249"/>
      <c r="C127" s="249"/>
      <c r="D127" s="249"/>
      <c r="E127" s="249"/>
      <c r="F127" s="249"/>
      <c r="G127" s="249"/>
      <c r="H127" s="249"/>
      <c r="I127" s="249"/>
    </row>
    <row r="128" spans="1:9">
      <c r="A128" s="249"/>
      <c r="B128" s="249"/>
      <c r="C128" s="249"/>
      <c r="D128" s="249"/>
      <c r="E128" s="249"/>
      <c r="F128" s="249"/>
      <c r="G128" s="249"/>
      <c r="H128" s="249"/>
      <c r="I128" s="249"/>
    </row>
    <row r="129" spans="1:9">
      <c r="A129" s="249"/>
      <c r="B129" s="249"/>
      <c r="C129" s="249"/>
      <c r="D129" s="249"/>
      <c r="E129" s="249"/>
      <c r="F129" s="249"/>
      <c r="G129" s="249"/>
      <c r="H129" s="249"/>
      <c r="I129" s="249"/>
    </row>
    <row r="130" spans="1:9">
      <c r="A130" s="135"/>
      <c r="B130" s="135"/>
      <c r="C130" s="135"/>
      <c r="D130" s="135"/>
      <c r="E130" s="135"/>
      <c r="F130" s="135"/>
      <c r="G130" s="135"/>
      <c r="H130" s="135"/>
      <c r="I130" s="135"/>
    </row>
    <row r="131" spans="1:9" ht="17.25" customHeight="1">
      <c r="A131" s="249" t="s">
        <v>803</v>
      </c>
      <c r="B131" s="249"/>
      <c r="C131" s="249"/>
      <c r="D131" s="249"/>
      <c r="E131" s="249"/>
      <c r="F131" s="249"/>
      <c r="G131" s="249"/>
      <c r="H131" s="249"/>
      <c r="I131" s="249"/>
    </row>
    <row r="132" spans="1:9">
      <c r="A132" s="249"/>
      <c r="B132" s="249"/>
      <c r="C132" s="249"/>
      <c r="D132" s="249"/>
      <c r="E132" s="249"/>
      <c r="F132" s="249"/>
      <c r="G132" s="249"/>
      <c r="H132" s="249"/>
      <c r="I132" s="249"/>
    </row>
    <row r="133" spans="1:9">
      <c r="A133" s="249"/>
      <c r="B133" s="249"/>
      <c r="C133" s="249"/>
      <c r="D133" s="249"/>
      <c r="E133" s="249"/>
      <c r="F133" s="249"/>
      <c r="G133" s="249"/>
      <c r="H133" s="249"/>
      <c r="I133" s="249"/>
    </row>
    <row r="134" spans="1:9">
      <c r="A134" s="135"/>
      <c r="B134" s="135"/>
      <c r="C134" s="135"/>
      <c r="D134" s="135"/>
      <c r="E134" s="135"/>
      <c r="F134" s="135"/>
      <c r="G134" s="135"/>
      <c r="H134" s="135"/>
      <c r="I134" s="135"/>
    </row>
    <row r="135" spans="1:9" ht="15" customHeight="1">
      <c r="A135" s="249" t="s">
        <v>684</v>
      </c>
      <c r="B135" s="249"/>
      <c r="C135" s="249"/>
      <c r="D135" s="249"/>
      <c r="E135" s="249"/>
      <c r="F135" s="249"/>
      <c r="G135" s="249"/>
      <c r="H135" s="249"/>
      <c r="I135" s="249"/>
    </row>
    <row r="136" spans="1:9">
      <c r="A136" s="249"/>
      <c r="B136" s="249"/>
      <c r="C136" s="249"/>
      <c r="D136" s="249"/>
      <c r="E136" s="249"/>
      <c r="F136" s="249"/>
      <c r="G136" s="249"/>
      <c r="H136" s="249"/>
      <c r="I136" s="249"/>
    </row>
    <row r="137" spans="1:9">
      <c r="A137" s="249"/>
      <c r="B137" s="249"/>
      <c r="C137" s="249"/>
      <c r="D137" s="249"/>
      <c r="E137" s="249"/>
      <c r="F137" s="249"/>
      <c r="G137" s="249"/>
      <c r="H137" s="249"/>
      <c r="I137" s="249"/>
    </row>
    <row r="138" spans="1:9">
      <c r="A138" s="249"/>
      <c r="B138" s="249"/>
      <c r="C138" s="249"/>
      <c r="D138" s="249"/>
      <c r="E138" s="249"/>
      <c r="F138" s="249"/>
      <c r="G138" s="249"/>
      <c r="H138" s="249"/>
      <c r="I138" s="249"/>
    </row>
    <row r="139" spans="1:9">
      <c r="A139" s="135"/>
      <c r="B139" s="135"/>
      <c r="C139" s="135"/>
      <c r="D139" s="135"/>
      <c r="E139" s="135"/>
      <c r="F139" s="135"/>
      <c r="G139" s="135"/>
      <c r="H139" s="135"/>
      <c r="I139" s="135"/>
    </row>
    <row r="140" spans="1:9">
      <c r="A140" s="249" t="s">
        <v>804</v>
      </c>
      <c r="B140" s="249"/>
      <c r="C140" s="249"/>
      <c r="D140" s="249"/>
      <c r="E140" s="249"/>
      <c r="F140" s="249"/>
      <c r="G140" s="249"/>
      <c r="H140" s="249"/>
      <c r="I140" s="249"/>
    </row>
    <row r="141" spans="1:9">
      <c r="A141" s="249"/>
      <c r="B141" s="249"/>
      <c r="C141" s="249"/>
      <c r="D141" s="249"/>
      <c r="E141" s="249"/>
      <c r="F141" s="249"/>
      <c r="G141" s="249"/>
      <c r="H141" s="249"/>
      <c r="I141" s="249"/>
    </row>
    <row r="142" spans="1:9">
      <c r="A142" s="249"/>
      <c r="B142" s="249"/>
      <c r="C142" s="249"/>
      <c r="D142" s="249"/>
      <c r="E142" s="249"/>
      <c r="F142" s="249"/>
      <c r="G142" s="249"/>
      <c r="H142" s="249"/>
      <c r="I142" s="249"/>
    </row>
    <row r="143" spans="1:9">
      <c r="A143" s="135"/>
      <c r="B143" s="135"/>
      <c r="C143" s="135"/>
      <c r="D143" s="135"/>
      <c r="E143" s="135"/>
      <c r="F143" s="135"/>
      <c r="G143" s="135"/>
      <c r="H143" s="135"/>
      <c r="I143" s="135"/>
    </row>
    <row r="144" spans="1:9">
      <c r="A144" s="249" t="s">
        <v>726</v>
      </c>
      <c r="B144" s="249"/>
      <c r="C144" s="249"/>
      <c r="D144" s="249"/>
      <c r="E144" s="249"/>
      <c r="F144" s="249"/>
      <c r="G144" s="249"/>
      <c r="H144" s="249"/>
      <c r="I144" s="249"/>
    </row>
    <row r="145" spans="1:9">
      <c r="A145" s="249"/>
      <c r="B145" s="249"/>
      <c r="C145" s="249"/>
      <c r="D145" s="249"/>
      <c r="E145" s="249"/>
      <c r="F145" s="249"/>
      <c r="G145" s="249"/>
      <c r="H145" s="249"/>
      <c r="I145" s="249"/>
    </row>
    <row r="146" spans="1:9" ht="5.25" customHeight="1">
      <c r="A146" s="135"/>
      <c r="B146" s="135"/>
      <c r="C146" s="135"/>
      <c r="D146" s="135"/>
      <c r="E146" s="135"/>
      <c r="F146" s="135"/>
      <c r="G146" s="135"/>
      <c r="H146" s="135"/>
      <c r="I146" s="135"/>
    </row>
    <row r="147" spans="1:9">
      <c r="A147" s="135"/>
      <c r="B147" s="144" t="s">
        <v>685</v>
      </c>
      <c r="C147" s="135"/>
      <c r="D147" s="135"/>
      <c r="E147" s="135"/>
      <c r="F147" s="135"/>
      <c r="G147" s="135"/>
      <c r="H147" s="135"/>
      <c r="I147" s="135"/>
    </row>
    <row r="148" spans="1:9">
      <c r="A148" s="135"/>
      <c r="B148" s="144" t="s">
        <v>686</v>
      </c>
      <c r="C148" s="135"/>
      <c r="D148" s="135"/>
      <c r="E148" s="135"/>
      <c r="F148" s="135"/>
      <c r="G148" s="135"/>
      <c r="H148" s="135"/>
      <c r="I148" s="135"/>
    </row>
    <row r="149" spans="1:9">
      <c r="A149" s="135"/>
      <c r="B149" s="135"/>
      <c r="C149" s="135"/>
      <c r="D149" s="135"/>
      <c r="E149" s="135"/>
      <c r="F149" s="135"/>
      <c r="G149" s="135"/>
      <c r="H149" s="135"/>
      <c r="I149" s="135"/>
    </row>
    <row r="150" spans="1:9">
      <c r="A150" s="249" t="s">
        <v>687</v>
      </c>
      <c r="B150" s="249"/>
      <c r="C150" s="249"/>
      <c r="D150" s="249"/>
      <c r="E150" s="249"/>
      <c r="F150" s="249"/>
      <c r="G150" s="249"/>
      <c r="H150" s="249"/>
      <c r="I150" s="249"/>
    </row>
    <row r="151" spans="1:9">
      <c r="A151" s="249"/>
      <c r="B151" s="249"/>
      <c r="C151" s="249"/>
      <c r="D151" s="249"/>
      <c r="E151" s="249"/>
      <c r="F151" s="249"/>
      <c r="G151" s="249"/>
      <c r="H151" s="249"/>
      <c r="I151" s="249"/>
    </row>
    <row r="152" spans="1:9">
      <c r="A152" s="135"/>
      <c r="B152" s="135"/>
      <c r="C152" s="135"/>
      <c r="D152" s="135"/>
      <c r="E152" s="135"/>
      <c r="F152" s="135"/>
      <c r="G152" s="135"/>
      <c r="H152" s="135"/>
      <c r="I152" s="135"/>
    </row>
    <row r="153" spans="1:9">
      <c r="A153" s="135"/>
      <c r="B153" s="135"/>
      <c r="C153" s="135"/>
      <c r="D153" s="135"/>
      <c r="E153" s="135"/>
      <c r="F153" s="135"/>
      <c r="G153" s="135"/>
      <c r="H153" s="135"/>
      <c r="I153" s="135"/>
    </row>
    <row r="154" spans="1:9">
      <c r="A154" s="135"/>
      <c r="B154" s="135"/>
      <c r="C154" s="135"/>
      <c r="D154" s="135"/>
      <c r="E154" s="135"/>
      <c r="F154" s="135"/>
      <c r="G154" s="135"/>
      <c r="H154" s="135"/>
      <c r="I154" s="135"/>
    </row>
    <row r="155" spans="1:9">
      <c r="A155" s="135"/>
      <c r="B155" s="135"/>
      <c r="C155" s="135"/>
      <c r="D155" s="135"/>
      <c r="E155" s="135"/>
      <c r="F155" s="135"/>
      <c r="G155" s="135"/>
      <c r="H155" s="135"/>
      <c r="I155" s="135"/>
    </row>
    <row r="156" spans="1:9">
      <c r="A156" s="135"/>
      <c r="B156" s="135"/>
      <c r="C156" s="135"/>
      <c r="D156" s="135"/>
      <c r="E156" s="135"/>
      <c r="F156" s="135"/>
      <c r="G156" s="135"/>
      <c r="H156" s="135"/>
      <c r="I156" s="135"/>
    </row>
    <row r="157" spans="1:9">
      <c r="A157" s="135"/>
      <c r="B157" s="135"/>
      <c r="C157" s="135"/>
      <c r="D157" s="135"/>
      <c r="E157" s="135"/>
      <c r="F157" s="135"/>
      <c r="G157" s="135"/>
      <c r="H157" s="135"/>
      <c r="I157" s="135"/>
    </row>
    <row r="158" spans="1:9">
      <c r="A158" s="135"/>
      <c r="B158" s="135"/>
      <c r="C158" s="135"/>
      <c r="D158" s="135"/>
      <c r="E158" s="135"/>
      <c r="F158" s="135"/>
      <c r="G158" s="135"/>
      <c r="H158" s="135"/>
      <c r="I158" s="135"/>
    </row>
    <row r="159" spans="1:9">
      <c r="A159" s="135"/>
      <c r="B159" s="135"/>
      <c r="C159" s="135"/>
      <c r="D159" s="135"/>
      <c r="E159" s="135"/>
      <c r="F159" s="135"/>
      <c r="G159" s="135"/>
      <c r="H159" s="135"/>
      <c r="I159" s="135"/>
    </row>
    <row r="160" spans="1:9">
      <c r="A160" s="135"/>
      <c r="B160" s="135"/>
      <c r="C160" s="135"/>
      <c r="D160" s="135"/>
      <c r="E160" s="135"/>
      <c r="F160" s="135"/>
      <c r="G160" s="135"/>
      <c r="H160" s="135"/>
      <c r="I160" s="135"/>
    </row>
    <row r="161" spans="1:9">
      <c r="A161" s="135"/>
      <c r="B161" s="135"/>
      <c r="C161" s="135"/>
      <c r="D161" s="135"/>
      <c r="E161" s="135"/>
      <c r="F161" s="135"/>
      <c r="G161" s="135"/>
      <c r="H161" s="135"/>
      <c r="I161" s="135"/>
    </row>
    <row r="162" spans="1:9">
      <c r="A162" s="135"/>
      <c r="B162" s="135"/>
      <c r="C162" s="135"/>
      <c r="D162" s="135"/>
      <c r="E162" s="135"/>
      <c r="F162" s="135"/>
      <c r="G162" s="135"/>
      <c r="H162" s="135"/>
      <c r="I162" s="135"/>
    </row>
    <row r="163" spans="1:9">
      <c r="A163" s="135"/>
      <c r="B163" s="135"/>
      <c r="C163" s="135"/>
      <c r="D163" s="135"/>
      <c r="E163" s="135"/>
      <c r="F163" s="135"/>
      <c r="G163" s="135"/>
      <c r="H163" s="135"/>
      <c r="I163" s="135"/>
    </row>
    <row r="164" spans="1:9">
      <c r="A164" s="135"/>
      <c r="B164" s="135"/>
      <c r="C164" s="135"/>
      <c r="D164" s="135"/>
      <c r="E164" s="135"/>
      <c r="F164" s="135"/>
      <c r="G164" s="135"/>
      <c r="H164" s="135"/>
      <c r="I164" s="135"/>
    </row>
    <row r="165" spans="1:9">
      <c r="A165" s="135"/>
      <c r="B165" s="135"/>
      <c r="C165" s="135"/>
      <c r="D165" s="135"/>
      <c r="E165" s="135"/>
      <c r="F165" s="135"/>
      <c r="G165" s="135"/>
      <c r="H165" s="135"/>
      <c r="I165" s="135"/>
    </row>
    <row r="166" spans="1:9">
      <c r="A166" s="135"/>
      <c r="B166" s="135"/>
      <c r="C166" s="135"/>
      <c r="D166" s="135"/>
      <c r="E166" s="135"/>
      <c r="F166" s="135"/>
      <c r="G166" s="135"/>
      <c r="H166" s="135"/>
      <c r="I166" s="135"/>
    </row>
    <row r="167" spans="1:9">
      <c r="A167" s="135"/>
      <c r="B167" s="135"/>
      <c r="C167" s="135"/>
      <c r="D167" s="135"/>
      <c r="E167" s="135"/>
      <c r="F167" s="135"/>
      <c r="G167" s="135"/>
      <c r="H167" s="135"/>
      <c r="I167" s="135"/>
    </row>
    <row r="168" spans="1:9">
      <c r="A168" s="135"/>
      <c r="B168" s="135"/>
      <c r="C168" s="135"/>
      <c r="D168" s="135"/>
      <c r="E168" s="135"/>
      <c r="F168" s="135"/>
      <c r="G168" s="135"/>
      <c r="H168" s="135"/>
      <c r="I168" s="135"/>
    </row>
    <row r="169" spans="1:9">
      <c r="A169" s="135"/>
      <c r="B169" s="135"/>
      <c r="C169" s="135"/>
      <c r="D169" s="135"/>
      <c r="E169" s="135"/>
      <c r="F169" s="135"/>
      <c r="G169" s="135"/>
      <c r="H169" s="135"/>
      <c r="I169" s="135"/>
    </row>
    <row r="170" spans="1:9">
      <c r="A170" s="142" t="s">
        <v>688</v>
      </c>
      <c r="B170" s="135"/>
      <c r="C170" s="135"/>
      <c r="D170" s="135"/>
      <c r="E170" s="135"/>
      <c r="F170" s="135"/>
      <c r="G170" s="135"/>
      <c r="H170" s="135"/>
      <c r="I170" s="135"/>
    </row>
    <row r="171" spans="1:9">
      <c r="A171" s="135"/>
      <c r="B171" s="135"/>
      <c r="C171" s="135"/>
      <c r="D171" s="135"/>
      <c r="E171" s="135"/>
      <c r="F171" s="135"/>
      <c r="G171" s="135"/>
      <c r="H171" s="135"/>
      <c r="I171" s="135"/>
    </row>
    <row r="172" spans="1:9">
      <c r="A172" s="249" t="s">
        <v>805</v>
      </c>
      <c r="B172" s="249"/>
      <c r="C172" s="249"/>
      <c r="D172" s="249"/>
      <c r="E172" s="249"/>
      <c r="F172" s="249"/>
      <c r="G172" s="249"/>
      <c r="H172" s="249"/>
      <c r="I172" s="249"/>
    </row>
    <row r="173" spans="1:9">
      <c r="A173" s="249"/>
      <c r="B173" s="249"/>
      <c r="C173" s="249"/>
      <c r="D173" s="249"/>
      <c r="E173" s="249"/>
      <c r="F173" s="249"/>
      <c r="G173" s="249"/>
      <c r="H173" s="249"/>
      <c r="I173" s="249"/>
    </row>
    <row r="174" spans="1:9">
      <c r="A174" s="249"/>
      <c r="B174" s="249"/>
      <c r="C174" s="249"/>
      <c r="D174" s="249"/>
      <c r="E174" s="249"/>
      <c r="F174" s="249"/>
      <c r="G174" s="249"/>
      <c r="H174" s="249"/>
      <c r="I174" s="249"/>
    </row>
    <row r="175" spans="1:9">
      <c r="A175" s="135"/>
      <c r="B175" s="135"/>
      <c r="C175" s="135"/>
      <c r="D175" s="135"/>
      <c r="E175" s="135"/>
      <c r="F175" s="135"/>
      <c r="G175" s="135"/>
      <c r="H175" s="135"/>
      <c r="I175" s="135"/>
    </row>
    <row r="176" spans="1:9">
      <c r="A176" s="142" t="s">
        <v>689</v>
      </c>
      <c r="B176" s="135"/>
      <c r="C176" s="135"/>
      <c r="D176" s="135"/>
      <c r="E176" s="135"/>
      <c r="F176" s="135"/>
      <c r="G176" s="135"/>
      <c r="H176" s="135"/>
      <c r="I176" s="135"/>
    </row>
    <row r="177" spans="1:9" ht="7.5" customHeight="1">
      <c r="A177" s="135"/>
      <c r="B177" s="135"/>
      <c r="C177" s="135"/>
      <c r="D177" s="135"/>
      <c r="E177" s="135"/>
      <c r="F177" s="135"/>
      <c r="G177" s="135"/>
      <c r="H177" s="135"/>
      <c r="I177" s="135"/>
    </row>
    <row r="178" spans="1:9">
      <c r="A178" s="135"/>
      <c r="B178" s="141" t="s">
        <v>690</v>
      </c>
      <c r="C178" s="135"/>
      <c r="D178" s="135"/>
      <c r="E178" s="135"/>
      <c r="F178" s="135"/>
      <c r="G178" s="135"/>
      <c r="H178" s="135"/>
      <c r="I178" s="135"/>
    </row>
    <row r="179" spans="1:9">
      <c r="A179" s="135"/>
      <c r="B179" s="141" t="s">
        <v>242</v>
      </c>
      <c r="C179" s="135"/>
      <c r="D179" s="135"/>
      <c r="E179" s="135"/>
      <c r="F179" s="135"/>
      <c r="G179" s="135"/>
      <c r="H179" s="135"/>
      <c r="I179" s="135"/>
    </row>
    <row r="180" spans="1:9">
      <c r="A180" s="135"/>
      <c r="B180" s="141" t="s">
        <v>691</v>
      </c>
      <c r="C180" s="135"/>
      <c r="D180" s="135"/>
      <c r="E180" s="135"/>
      <c r="F180" s="135"/>
      <c r="G180" s="135"/>
      <c r="H180" s="135"/>
      <c r="I180" s="135"/>
    </row>
    <row r="181" spans="1:9">
      <c r="A181" s="135"/>
      <c r="B181" s="141" t="s">
        <v>38</v>
      </c>
      <c r="C181" s="135"/>
      <c r="D181" s="135"/>
      <c r="E181" s="135"/>
      <c r="F181" s="135"/>
      <c r="G181" s="135"/>
      <c r="H181" s="135"/>
      <c r="I181" s="135"/>
    </row>
    <row r="182" spans="1:9">
      <c r="A182" s="135"/>
      <c r="B182" s="141" t="s">
        <v>692</v>
      </c>
      <c r="C182" s="135"/>
      <c r="D182" s="135"/>
      <c r="E182" s="135"/>
      <c r="F182" s="135"/>
      <c r="G182" s="135"/>
      <c r="H182" s="135"/>
      <c r="I182" s="135"/>
    </row>
    <row r="183" spans="1:9">
      <c r="A183" s="135"/>
      <c r="B183" s="141" t="s">
        <v>693</v>
      </c>
      <c r="C183" s="135"/>
      <c r="D183" s="135"/>
      <c r="E183" s="135"/>
      <c r="F183" s="135"/>
      <c r="G183" s="135"/>
      <c r="H183" s="135"/>
      <c r="I183" s="135"/>
    </row>
    <row r="184" spans="1:9">
      <c r="A184" s="135"/>
      <c r="B184" s="141" t="s">
        <v>105</v>
      </c>
      <c r="C184" s="135"/>
      <c r="D184" s="135"/>
      <c r="E184" s="135"/>
      <c r="F184" s="135"/>
      <c r="G184" s="135"/>
      <c r="H184" s="135"/>
      <c r="I184" s="135"/>
    </row>
    <row r="185" spans="1:9">
      <c r="A185" s="135"/>
      <c r="B185" s="141" t="s">
        <v>106</v>
      </c>
      <c r="C185" s="135"/>
      <c r="D185" s="135"/>
      <c r="E185" s="135"/>
      <c r="F185" s="135"/>
      <c r="G185" s="135"/>
      <c r="H185" s="135"/>
      <c r="I185" s="135"/>
    </row>
    <row r="186" spans="1:9">
      <c r="A186" s="135"/>
      <c r="B186" s="141" t="s">
        <v>121</v>
      </c>
      <c r="C186" s="135"/>
      <c r="D186" s="135"/>
      <c r="E186" s="135"/>
      <c r="F186" s="135"/>
      <c r="G186" s="135"/>
      <c r="H186" s="135"/>
      <c r="I186" s="135"/>
    </row>
    <row r="187" spans="1:9">
      <c r="A187" s="135"/>
      <c r="B187" s="141" t="s">
        <v>298</v>
      </c>
      <c r="C187" s="135"/>
      <c r="D187" s="135"/>
      <c r="E187" s="135"/>
      <c r="F187" s="135"/>
      <c r="G187" s="135"/>
      <c r="H187" s="135"/>
      <c r="I187" s="135"/>
    </row>
    <row r="188" spans="1:9">
      <c r="A188" s="135"/>
      <c r="B188" s="141" t="s">
        <v>694</v>
      </c>
      <c r="C188" s="135"/>
      <c r="D188" s="135"/>
      <c r="E188" s="135"/>
      <c r="F188" s="135"/>
      <c r="G188" s="135"/>
      <c r="H188" s="135"/>
      <c r="I188" s="135"/>
    </row>
    <row r="189" spans="1:9">
      <c r="A189" s="135"/>
      <c r="B189" s="141" t="s">
        <v>356</v>
      </c>
      <c r="C189" s="135"/>
      <c r="D189" s="135"/>
      <c r="E189" s="135"/>
      <c r="F189" s="135"/>
      <c r="G189" s="135"/>
      <c r="H189" s="135"/>
      <c r="I189" s="135"/>
    </row>
    <row r="190" spans="1:9">
      <c r="A190" s="135"/>
      <c r="B190" s="141" t="s">
        <v>593</v>
      </c>
      <c r="C190" s="135"/>
      <c r="D190" s="135"/>
      <c r="E190" s="135"/>
      <c r="F190" s="135"/>
      <c r="G190" s="135"/>
      <c r="H190" s="135"/>
      <c r="I190" s="135"/>
    </row>
    <row r="191" spans="1:9">
      <c r="A191" s="135"/>
      <c r="B191" s="135"/>
      <c r="C191" s="135"/>
      <c r="D191" s="135"/>
      <c r="E191" s="135"/>
      <c r="F191" s="135"/>
      <c r="G191" s="135"/>
      <c r="H191" s="135"/>
      <c r="I191" s="135"/>
    </row>
    <row r="192" spans="1:9">
      <c r="A192" s="142" t="s">
        <v>695</v>
      </c>
      <c r="B192" s="135"/>
      <c r="C192" s="135"/>
      <c r="D192" s="135"/>
      <c r="E192" s="135"/>
      <c r="F192" s="135"/>
      <c r="G192" s="135"/>
      <c r="H192" s="135"/>
      <c r="I192" s="135"/>
    </row>
    <row r="193" spans="1:9">
      <c r="A193" s="135"/>
      <c r="B193" s="135"/>
      <c r="C193" s="135"/>
      <c r="D193" s="135"/>
      <c r="E193" s="135"/>
      <c r="F193" s="135"/>
      <c r="G193" s="135"/>
      <c r="H193" s="135"/>
      <c r="I193" s="135"/>
    </row>
    <row r="194" spans="1:9">
      <c r="A194" s="249" t="s">
        <v>806</v>
      </c>
      <c r="B194" s="249"/>
      <c r="C194" s="249"/>
      <c r="D194" s="249"/>
      <c r="E194" s="249"/>
      <c r="F194" s="249"/>
      <c r="G194" s="249"/>
      <c r="H194" s="249"/>
      <c r="I194" s="249"/>
    </row>
    <row r="195" spans="1:9">
      <c r="A195" s="249"/>
      <c r="B195" s="249"/>
      <c r="C195" s="249"/>
      <c r="D195" s="249"/>
      <c r="E195" s="249"/>
      <c r="F195" s="249"/>
      <c r="G195" s="249"/>
      <c r="H195" s="249"/>
      <c r="I195" s="249"/>
    </row>
    <row r="196" spans="1:9">
      <c r="A196" s="249"/>
      <c r="B196" s="249"/>
      <c r="C196" s="249"/>
      <c r="D196" s="249"/>
      <c r="E196" s="249"/>
      <c r="F196" s="249"/>
      <c r="G196" s="249"/>
      <c r="H196" s="249"/>
      <c r="I196" s="249"/>
    </row>
    <row r="197" spans="1:9">
      <c r="A197" s="249"/>
      <c r="B197" s="249"/>
      <c r="C197" s="249"/>
      <c r="D197" s="249"/>
      <c r="E197" s="249"/>
      <c r="F197" s="249"/>
      <c r="G197" s="249"/>
      <c r="H197" s="249"/>
      <c r="I197" s="249"/>
    </row>
    <row r="198" spans="1:9">
      <c r="A198" s="135"/>
      <c r="B198" s="135"/>
      <c r="C198" s="135"/>
      <c r="D198" s="135"/>
      <c r="E198" s="135"/>
      <c r="F198" s="135"/>
      <c r="G198" s="135"/>
      <c r="H198" s="135"/>
      <c r="I198" s="135"/>
    </row>
    <row r="199" spans="1:9">
      <c r="A199" s="142" t="s">
        <v>696</v>
      </c>
      <c r="B199" s="135"/>
      <c r="C199" s="135"/>
      <c r="D199" s="135"/>
      <c r="E199" s="135"/>
      <c r="F199" s="135"/>
      <c r="G199" s="135"/>
      <c r="H199" s="135"/>
      <c r="I199" s="135"/>
    </row>
    <row r="200" spans="1:9">
      <c r="A200" s="135"/>
      <c r="B200" s="135"/>
      <c r="C200" s="135"/>
      <c r="D200" s="135"/>
      <c r="E200" s="135"/>
      <c r="F200" s="135"/>
      <c r="G200" s="135"/>
      <c r="H200" s="135"/>
      <c r="I200" s="135"/>
    </row>
    <row r="201" spans="1:9">
      <c r="A201" s="141" t="s">
        <v>697</v>
      </c>
      <c r="B201" s="135"/>
      <c r="C201" s="135"/>
      <c r="D201" s="135"/>
      <c r="E201" s="135"/>
      <c r="F201" s="135"/>
      <c r="G201" s="135"/>
      <c r="H201" s="135"/>
      <c r="I201" s="135"/>
    </row>
    <row r="202" spans="1:9">
      <c r="A202" s="135"/>
      <c r="B202" s="135"/>
      <c r="C202" s="135"/>
      <c r="D202" s="135"/>
      <c r="E202" s="135"/>
      <c r="F202" s="135"/>
      <c r="G202" s="135"/>
      <c r="H202" s="135"/>
      <c r="I202" s="135"/>
    </row>
    <row r="203" spans="1:9" ht="17.25" customHeight="1">
      <c r="A203" s="145" t="s">
        <v>98</v>
      </c>
      <c r="B203" s="249" t="s">
        <v>807</v>
      </c>
      <c r="C203" s="249"/>
      <c r="D203" s="249"/>
      <c r="E203" s="249"/>
      <c r="F203" s="249"/>
      <c r="G203" s="249"/>
      <c r="H203" s="249"/>
      <c r="I203" s="249"/>
    </row>
    <row r="204" spans="1:9">
      <c r="A204" s="135"/>
      <c r="B204" s="249"/>
      <c r="C204" s="249"/>
      <c r="D204" s="249"/>
      <c r="E204" s="249"/>
      <c r="F204" s="249"/>
      <c r="G204" s="249"/>
      <c r="H204" s="249"/>
      <c r="I204" s="249"/>
    </row>
    <row r="205" spans="1:9">
      <c r="A205" s="135"/>
      <c r="B205" s="249"/>
      <c r="C205" s="249"/>
      <c r="D205" s="249"/>
      <c r="E205" s="249"/>
      <c r="F205" s="249"/>
      <c r="G205" s="249"/>
      <c r="H205" s="249"/>
      <c r="I205" s="249"/>
    </row>
    <row r="206" spans="1:9">
      <c r="A206" s="135"/>
      <c r="B206" s="249"/>
      <c r="C206" s="249"/>
      <c r="D206" s="249"/>
      <c r="E206" s="249"/>
      <c r="F206" s="249"/>
      <c r="G206" s="249"/>
      <c r="H206" s="249"/>
      <c r="I206" s="249"/>
    </row>
    <row r="207" spans="1:9">
      <c r="A207" s="135"/>
      <c r="B207" s="249"/>
      <c r="C207" s="249"/>
      <c r="D207" s="249"/>
      <c r="E207" s="249"/>
      <c r="F207" s="249"/>
      <c r="G207" s="249"/>
      <c r="H207" s="249"/>
      <c r="I207" s="249"/>
    </row>
    <row r="208" spans="1:9">
      <c r="A208" s="135"/>
      <c r="B208" s="249"/>
      <c r="C208" s="249"/>
      <c r="D208" s="249"/>
      <c r="E208" s="249"/>
      <c r="F208" s="249"/>
      <c r="G208" s="249"/>
      <c r="H208" s="249"/>
      <c r="I208" s="249"/>
    </row>
    <row r="209" spans="1:9">
      <c r="A209" s="135"/>
      <c r="B209" s="249"/>
      <c r="C209" s="249"/>
      <c r="D209" s="249"/>
      <c r="E209" s="249"/>
      <c r="F209" s="249"/>
      <c r="G209" s="249"/>
      <c r="H209" s="249"/>
      <c r="I209" s="249"/>
    </row>
    <row r="210" spans="1:9">
      <c r="A210" s="135"/>
      <c r="B210" s="249"/>
      <c r="C210" s="249"/>
      <c r="D210" s="249"/>
      <c r="E210" s="249"/>
      <c r="F210" s="249"/>
      <c r="G210" s="249"/>
      <c r="H210" s="249"/>
      <c r="I210" s="249"/>
    </row>
    <row r="211" spans="1:9" ht="5.25" customHeight="1">
      <c r="A211" s="135"/>
      <c r="B211" s="140"/>
      <c r="C211" s="140"/>
      <c r="D211" s="140"/>
      <c r="E211" s="140"/>
      <c r="F211" s="140"/>
      <c r="G211" s="140"/>
      <c r="H211" s="140"/>
      <c r="I211" s="140"/>
    </row>
    <row r="212" spans="1:9">
      <c r="A212" s="135"/>
      <c r="B212" s="249" t="s">
        <v>698</v>
      </c>
      <c r="C212" s="249"/>
      <c r="D212" s="249"/>
      <c r="E212" s="249"/>
      <c r="F212" s="249"/>
      <c r="G212" s="249"/>
      <c r="H212" s="249"/>
      <c r="I212" s="249"/>
    </row>
    <row r="213" spans="1:9">
      <c r="A213" s="135"/>
      <c r="B213" s="249"/>
      <c r="C213" s="249"/>
      <c r="D213" s="249"/>
      <c r="E213" s="249"/>
      <c r="F213" s="249"/>
      <c r="G213" s="249"/>
      <c r="H213" s="249"/>
      <c r="I213" s="249"/>
    </row>
    <row r="214" spans="1:9">
      <c r="A214" s="135"/>
      <c r="B214" s="249"/>
      <c r="C214" s="249"/>
      <c r="D214" s="249"/>
      <c r="E214" s="249"/>
      <c r="F214" s="249"/>
      <c r="G214" s="249"/>
      <c r="H214" s="249"/>
      <c r="I214" s="249"/>
    </row>
    <row r="215" spans="1:9">
      <c r="A215" s="135"/>
      <c r="B215" s="135"/>
      <c r="C215" s="135"/>
      <c r="D215" s="135"/>
      <c r="E215" s="135"/>
      <c r="F215" s="135"/>
      <c r="G215" s="135"/>
      <c r="H215" s="135"/>
      <c r="I215" s="135"/>
    </row>
    <row r="216" spans="1:9">
      <c r="A216" s="145" t="s">
        <v>99</v>
      </c>
      <c r="B216" s="249" t="s">
        <v>808</v>
      </c>
      <c r="C216" s="249"/>
      <c r="D216" s="249"/>
      <c r="E216" s="249"/>
      <c r="F216" s="249"/>
      <c r="G216" s="249"/>
      <c r="H216" s="249"/>
      <c r="I216" s="249"/>
    </row>
    <row r="217" spans="1:9">
      <c r="A217" s="135"/>
      <c r="B217" s="249"/>
      <c r="C217" s="249"/>
      <c r="D217" s="249"/>
      <c r="E217" s="249"/>
      <c r="F217" s="249"/>
      <c r="G217" s="249"/>
      <c r="H217" s="249"/>
      <c r="I217" s="249"/>
    </row>
    <row r="218" spans="1:9">
      <c r="A218" s="135"/>
      <c r="B218" s="249"/>
      <c r="C218" s="249"/>
      <c r="D218" s="249"/>
      <c r="E218" s="249"/>
      <c r="F218" s="249"/>
      <c r="G218" s="249"/>
      <c r="H218" s="249"/>
      <c r="I218" s="249"/>
    </row>
    <row r="219" spans="1:9">
      <c r="A219" s="135"/>
      <c r="B219" s="249"/>
      <c r="C219" s="249"/>
      <c r="D219" s="249"/>
      <c r="E219" s="249"/>
      <c r="F219" s="249"/>
      <c r="G219" s="249"/>
      <c r="H219" s="249"/>
      <c r="I219" s="249"/>
    </row>
    <row r="220" spans="1:9">
      <c r="A220" s="135"/>
      <c r="B220" s="249"/>
      <c r="C220" s="249"/>
      <c r="D220" s="249"/>
      <c r="E220" s="249"/>
      <c r="F220" s="249"/>
      <c r="G220" s="249"/>
      <c r="H220" s="249"/>
      <c r="I220" s="249"/>
    </row>
    <row r="221" spans="1:9" ht="6.75" customHeight="1">
      <c r="A221" s="135"/>
      <c r="B221" s="135"/>
      <c r="C221" s="135"/>
      <c r="D221" s="135"/>
      <c r="E221" s="135"/>
      <c r="F221" s="135"/>
      <c r="G221" s="135"/>
      <c r="H221" s="135"/>
      <c r="I221" s="135"/>
    </row>
    <row r="222" spans="1:9">
      <c r="A222" s="135"/>
      <c r="B222" s="250" t="s">
        <v>809</v>
      </c>
      <c r="C222" s="250"/>
      <c r="D222" s="250"/>
      <c r="E222" s="250"/>
      <c r="F222" s="250"/>
      <c r="G222" s="250"/>
      <c r="H222" s="250"/>
      <c r="I222" s="250"/>
    </row>
    <row r="223" spans="1:9">
      <c r="A223" s="135"/>
      <c r="B223" s="250"/>
      <c r="C223" s="250"/>
      <c r="D223" s="250"/>
      <c r="E223" s="250"/>
      <c r="F223" s="250"/>
      <c r="G223" s="250"/>
      <c r="H223" s="250"/>
      <c r="I223" s="250"/>
    </row>
    <row r="224" spans="1:9">
      <c r="A224" s="135"/>
      <c r="B224" s="250"/>
      <c r="C224" s="250"/>
      <c r="D224" s="250"/>
      <c r="E224" s="250"/>
      <c r="F224" s="250"/>
      <c r="G224" s="250"/>
      <c r="H224" s="250"/>
      <c r="I224" s="250"/>
    </row>
    <row r="225" spans="1:9" ht="10.5" customHeight="1">
      <c r="A225" s="135"/>
      <c r="B225" s="135"/>
      <c r="C225" s="135"/>
      <c r="D225" s="135"/>
      <c r="E225" s="135"/>
      <c r="F225" s="135"/>
      <c r="G225" s="135"/>
      <c r="H225" s="135"/>
      <c r="I225" s="135"/>
    </row>
    <row r="226" spans="1:9">
      <c r="A226" s="249" t="s">
        <v>699</v>
      </c>
      <c r="B226" s="249"/>
      <c r="C226" s="249"/>
      <c r="D226" s="249"/>
      <c r="E226" s="249"/>
      <c r="F226" s="249"/>
      <c r="G226" s="249"/>
      <c r="H226" s="249"/>
      <c r="I226" s="249"/>
    </row>
    <row r="227" spans="1:9">
      <c r="A227" s="249"/>
      <c r="B227" s="249"/>
      <c r="C227" s="249"/>
      <c r="D227" s="249"/>
      <c r="E227" s="249"/>
      <c r="F227" s="249"/>
      <c r="G227" s="249"/>
      <c r="H227" s="249"/>
      <c r="I227" s="249"/>
    </row>
    <row r="228" spans="1:9">
      <c r="A228" s="135"/>
      <c r="B228" s="135"/>
      <c r="C228" s="135"/>
      <c r="D228" s="135"/>
      <c r="E228" s="135"/>
      <c r="F228" s="135"/>
      <c r="G228" s="135"/>
      <c r="H228" s="135"/>
      <c r="I228" s="135"/>
    </row>
    <row r="229" spans="1:9">
      <c r="A229" s="142" t="s">
        <v>700</v>
      </c>
      <c r="B229" s="135"/>
      <c r="C229" s="135"/>
      <c r="D229" s="135"/>
      <c r="E229" s="135"/>
      <c r="F229" s="135"/>
      <c r="G229" s="135"/>
      <c r="H229" s="135"/>
      <c r="I229" s="135"/>
    </row>
    <row r="230" spans="1:9" ht="9.75" customHeight="1">
      <c r="A230" s="135"/>
      <c r="B230" s="135"/>
      <c r="C230" s="135"/>
      <c r="D230" s="135"/>
      <c r="E230" s="135"/>
      <c r="F230" s="135"/>
      <c r="G230" s="135"/>
      <c r="H230" s="135"/>
      <c r="I230" s="135"/>
    </row>
    <row r="231" spans="1:9" ht="15" customHeight="1">
      <c r="A231" s="249" t="s">
        <v>810</v>
      </c>
      <c r="B231" s="249"/>
      <c r="C231" s="249"/>
      <c r="D231" s="249"/>
      <c r="E231" s="249"/>
      <c r="F231" s="249"/>
      <c r="G231" s="249"/>
      <c r="H231" s="249"/>
      <c r="I231" s="249"/>
    </row>
    <row r="232" spans="1:9">
      <c r="A232" s="249"/>
      <c r="B232" s="249"/>
      <c r="C232" s="249"/>
      <c r="D232" s="249"/>
      <c r="E232" s="249"/>
      <c r="F232" s="249"/>
      <c r="G232" s="249"/>
      <c r="H232" s="249"/>
      <c r="I232" s="249"/>
    </row>
    <row r="233" spans="1:9">
      <c r="A233" s="249"/>
      <c r="B233" s="249"/>
      <c r="C233" s="249"/>
      <c r="D233" s="249"/>
      <c r="E233" s="249"/>
      <c r="F233" s="249"/>
      <c r="G233" s="249"/>
      <c r="H233" s="249"/>
      <c r="I233" s="249"/>
    </row>
    <row r="234" spans="1:9">
      <c r="A234" s="249"/>
      <c r="B234" s="249"/>
      <c r="C234" s="249"/>
      <c r="D234" s="249"/>
      <c r="E234" s="249"/>
      <c r="F234" s="249"/>
      <c r="G234" s="249"/>
      <c r="H234" s="249"/>
      <c r="I234" s="249"/>
    </row>
    <row r="235" spans="1:9">
      <c r="A235" s="249"/>
      <c r="B235" s="249"/>
      <c r="C235" s="249"/>
      <c r="D235" s="249"/>
      <c r="E235" s="249"/>
      <c r="F235" s="249"/>
      <c r="G235" s="249"/>
      <c r="H235" s="249"/>
      <c r="I235" s="249"/>
    </row>
    <row r="236" spans="1:9">
      <c r="A236" s="249"/>
      <c r="B236" s="249"/>
      <c r="C236" s="249"/>
      <c r="D236" s="249"/>
      <c r="E236" s="249"/>
      <c r="F236" s="249"/>
      <c r="G236" s="249"/>
      <c r="H236" s="249"/>
      <c r="I236" s="249"/>
    </row>
  </sheetData>
  <mergeCells count="39">
    <mergeCell ref="A87:I90"/>
    <mergeCell ref="A43:I46"/>
    <mergeCell ref="A226:I227"/>
    <mergeCell ref="A150:I151"/>
    <mergeCell ref="A172:I174"/>
    <mergeCell ref="A194:I197"/>
    <mergeCell ref="B212:I214"/>
    <mergeCell ref="B216:I220"/>
    <mergeCell ref="B203:I210"/>
    <mergeCell ref="A81:I8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1:I1"/>
    <mergeCell ref="A2:I2"/>
    <mergeCell ref="A3:I3"/>
    <mergeCell ref="A7:I9"/>
    <mergeCell ref="A13:I15"/>
    <mergeCell ref="B17:I20"/>
    <mergeCell ref="A48:I50"/>
    <mergeCell ref="A52:I55"/>
    <mergeCell ref="A72:I73"/>
    <mergeCell ref="A75:I77"/>
    <mergeCell ref="A67:I70"/>
    <mergeCell ref="B22:I25"/>
    <mergeCell ref="B27:I29"/>
    <mergeCell ref="A31:I35"/>
    <mergeCell ref="A37:I39"/>
  </mergeCells>
  <hyperlinks>
    <hyperlink ref="A60" r:id="rId1"/>
    <hyperlink ref="A63"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R1345"/>
  <sheetViews>
    <sheetView showGridLines="0" zoomScaleNormal="100" workbookViewId="0">
      <pane ySplit="4" topLeftCell="A5" activePane="bottomLeft" state="frozen"/>
      <selection activeCell="B2" sqref="B2:L2"/>
      <selection pane="bottomLeft" activeCell="E6" sqref="E6:J6"/>
    </sheetView>
  </sheetViews>
  <sheetFormatPr defaultColWidth="9.140625" defaultRowHeight="15"/>
  <cols>
    <col min="1" max="1" width="10.140625" style="27" customWidth="1"/>
    <col min="2" max="2" width="8.42578125" style="27" customWidth="1"/>
    <col min="3" max="3" width="8.5703125" style="27" customWidth="1"/>
    <col min="4" max="4" width="9" style="27" hidden="1" customWidth="1"/>
    <col min="5" max="5" width="9" style="27" customWidth="1"/>
    <col min="6" max="9" width="8.28515625" style="27" customWidth="1"/>
    <col min="10" max="10" width="9.7109375" style="27" customWidth="1"/>
    <col min="11" max="11" width="7.5703125" style="27" customWidth="1"/>
    <col min="12" max="12" width="10.7109375" style="27" customWidth="1"/>
    <col min="13" max="13" width="9.140625" style="27" customWidth="1"/>
    <col min="14" max="14" width="9.28515625" style="27" customWidth="1"/>
    <col min="15" max="15" width="2.85546875" style="27" customWidth="1"/>
    <col min="16" max="16" width="6" style="27" customWidth="1"/>
    <col min="17" max="17" width="2.140625" style="27" customWidth="1"/>
    <col min="18" max="18" width="9.140625" style="27" customWidth="1"/>
    <col min="19" max="16384" width="9.140625" style="27"/>
  </cols>
  <sheetData>
    <row r="1" spans="1:18" ht="15.75">
      <c r="A1" s="248" t="s">
        <v>615</v>
      </c>
      <c r="B1" s="248"/>
      <c r="C1" s="248"/>
      <c r="D1" s="248"/>
      <c r="E1" s="248"/>
      <c r="F1" s="248"/>
      <c r="G1" s="248"/>
      <c r="H1" s="248"/>
      <c r="I1" s="248"/>
      <c r="J1" s="248"/>
      <c r="K1" s="248"/>
      <c r="L1" s="248"/>
      <c r="M1" s="248"/>
      <c r="N1" s="248"/>
      <c r="O1" s="248"/>
    </row>
    <row r="2" spans="1:18" ht="15.75">
      <c r="A2" s="262" t="s">
        <v>812</v>
      </c>
      <c r="B2" s="262"/>
      <c r="C2" s="262"/>
      <c r="D2" s="262"/>
      <c r="E2" s="262"/>
      <c r="F2" s="262"/>
      <c r="G2" s="262"/>
      <c r="H2" s="262"/>
      <c r="I2" s="262"/>
      <c r="J2" s="262"/>
      <c r="K2" s="262"/>
      <c r="L2" s="262"/>
      <c r="M2" s="262"/>
      <c r="N2" s="262"/>
      <c r="O2" s="262"/>
    </row>
    <row r="3" spans="1:18" ht="15.75">
      <c r="A3" s="262" t="s">
        <v>109</v>
      </c>
      <c r="B3" s="262"/>
      <c r="C3" s="262"/>
      <c r="D3" s="262"/>
      <c r="E3" s="262"/>
      <c r="F3" s="262"/>
      <c r="G3" s="262"/>
      <c r="H3" s="262"/>
      <c r="I3" s="262"/>
      <c r="J3" s="262"/>
      <c r="K3" s="262"/>
      <c r="L3" s="262"/>
      <c r="M3" s="262"/>
      <c r="N3" s="262"/>
      <c r="O3" s="262"/>
    </row>
    <row r="4" spans="1:18">
      <c r="A4" s="28"/>
      <c r="B4" s="28"/>
      <c r="C4" s="28"/>
      <c r="D4" s="28"/>
      <c r="E4" s="28"/>
      <c r="F4" s="28"/>
      <c r="G4" s="29"/>
      <c r="H4" s="29"/>
      <c r="I4" s="29"/>
      <c r="J4" s="28"/>
      <c r="K4" s="28"/>
      <c r="L4" s="268" t="s">
        <v>813</v>
      </c>
      <c r="M4" s="269"/>
      <c r="N4" s="269"/>
      <c r="O4" s="270"/>
      <c r="P4" s="30"/>
    </row>
    <row r="5" spans="1:18">
      <c r="A5" s="172" t="s">
        <v>148</v>
      </c>
      <c r="B5" s="173"/>
      <c r="C5" s="173"/>
      <c r="D5" s="173"/>
      <c r="E5" s="173"/>
      <c r="F5" s="173"/>
      <c r="G5" s="174"/>
      <c r="H5" s="173"/>
      <c r="I5" s="173"/>
      <c r="J5" s="175"/>
      <c r="K5" s="173"/>
      <c r="L5" s="173"/>
      <c r="M5" s="173"/>
      <c r="N5" s="173"/>
      <c r="O5" s="173"/>
      <c r="P5" s="176"/>
      <c r="Q5" s="176"/>
      <c r="R5" s="176"/>
    </row>
    <row r="6" spans="1:18">
      <c r="A6" s="177" t="s">
        <v>45</v>
      </c>
      <c r="B6" s="178"/>
      <c r="C6" s="173"/>
      <c r="D6" s="173"/>
      <c r="E6" s="265" t="s">
        <v>727</v>
      </c>
      <c r="F6" s="265"/>
      <c r="G6" s="265"/>
      <c r="H6" s="265"/>
      <c r="I6" s="265"/>
      <c r="J6" s="265"/>
      <c r="K6" s="179" t="s">
        <v>150</v>
      </c>
      <c r="L6" s="173"/>
      <c r="M6" s="173"/>
      <c r="N6" s="173"/>
      <c r="O6" s="173"/>
      <c r="P6" s="176"/>
      <c r="Q6" s="176"/>
      <c r="R6" s="176"/>
    </row>
    <row r="7" spans="1:18">
      <c r="A7" s="178"/>
      <c r="B7" s="178"/>
      <c r="C7" s="173"/>
      <c r="D7" s="173"/>
      <c r="E7" s="173"/>
      <c r="F7" s="180"/>
      <c r="G7" s="180"/>
      <c r="H7" s="180"/>
      <c r="I7" s="180"/>
      <c r="J7" s="180"/>
      <c r="K7" s="173"/>
      <c r="L7" s="173"/>
      <c r="M7" s="173"/>
      <c r="N7" s="173"/>
      <c r="O7" s="173"/>
      <c r="P7" s="176"/>
      <c r="Q7" s="176"/>
      <c r="R7" s="176"/>
    </row>
    <row r="8" spans="1:18">
      <c r="A8" s="178" t="s">
        <v>46</v>
      </c>
      <c r="B8" s="178"/>
      <c r="C8" s="173"/>
      <c r="D8" s="173"/>
      <c r="E8" s="173"/>
      <c r="F8" s="173"/>
      <c r="G8" s="173"/>
      <c r="H8" s="173"/>
      <c r="I8" s="173"/>
      <c r="J8" s="173"/>
      <c r="K8" s="173"/>
      <c r="L8" s="173"/>
      <c r="M8" s="173"/>
      <c r="N8" s="173"/>
      <c r="O8" s="173"/>
      <c r="P8" s="176"/>
      <c r="Q8" s="176"/>
      <c r="R8" s="176"/>
    </row>
    <row r="9" spans="1:18">
      <c r="A9" s="178"/>
      <c r="B9" s="178"/>
      <c r="C9" s="173"/>
      <c r="D9" s="173"/>
      <c r="E9" s="173"/>
      <c r="F9" s="173"/>
      <c r="G9" s="173"/>
      <c r="H9" s="173"/>
      <c r="I9" s="173"/>
      <c r="J9" s="173"/>
      <c r="K9" s="173"/>
      <c r="L9" s="173"/>
      <c r="M9" s="173"/>
      <c r="N9" s="173"/>
      <c r="O9" s="173"/>
      <c r="P9" s="176"/>
      <c r="Q9" s="176"/>
      <c r="R9" s="176"/>
    </row>
    <row r="10" spans="1:18">
      <c r="A10" s="178"/>
      <c r="B10" s="263" t="s">
        <v>227</v>
      </c>
      <c r="C10" s="264"/>
      <c r="D10" s="264"/>
      <c r="E10" s="266" t="str">
        <f>INDEX(comptable,MATCH(E6,ConcNum,0),2)</f>
        <v>01</v>
      </c>
      <c r="F10" s="266"/>
      <c r="G10" s="266"/>
      <c r="H10" s="266"/>
      <c r="I10" s="267"/>
      <c r="J10" s="181"/>
      <c r="K10" s="182"/>
      <c r="L10" s="173"/>
      <c r="M10" s="182"/>
      <c r="N10" s="182"/>
      <c r="O10" s="182"/>
      <c r="P10" s="176"/>
      <c r="Q10" s="176"/>
      <c r="R10" s="176"/>
    </row>
    <row r="11" spans="1:18">
      <c r="A11" s="178"/>
      <c r="B11" s="263" t="s">
        <v>244</v>
      </c>
      <c r="C11" s="264"/>
      <c r="D11" s="264"/>
      <c r="E11" s="266" t="str">
        <f>IF(ISNA(MATCH(TEXT(AgyIdx,"00"),compnumtxt,0)),"INVALID COMPANY NUMBER",INDEX(comptable,MATCH(TEXT(AgyIdx,"00"),compnumtxt,0),3))</f>
        <v>North Carolina General Assembly</v>
      </c>
      <c r="F11" s="266"/>
      <c r="G11" s="266"/>
      <c r="H11" s="266"/>
      <c r="I11" s="267"/>
      <c r="J11" s="181"/>
      <c r="K11" s="276" t="str">
        <f>IF(K10="","",E10&amp;"p.xlsx")</f>
        <v/>
      </c>
      <c r="L11" s="276"/>
      <c r="M11" s="276"/>
      <c r="N11" s="276"/>
      <c r="O11" s="183"/>
      <c r="P11" s="176"/>
      <c r="Q11" s="176"/>
      <c r="R11" s="176"/>
    </row>
    <row r="12" spans="1:18">
      <c r="A12" s="178"/>
      <c r="B12" s="263" t="s">
        <v>62</v>
      </c>
      <c r="C12" s="264"/>
      <c r="D12" s="264"/>
      <c r="E12" s="278"/>
      <c r="F12" s="278"/>
      <c r="G12" s="278"/>
      <c r="H12" s="278"/>
      <c r="I12" s="279"/>
      <c r="J12" s="184"/>
      <c r="K12" s="185" t="str">
        <f>IF(ISBLANK(E12),"Enter preparer name!","")</f>
        <v>Enter preparer name!</v>
      </c>
      <c r="L12" s="186"/>
      <c r="M12" s="186"/>
      <c r="N12" s="186"/>
      <c r="O12" s="186"/>
      <c r="P12" s="176"/>
      <c r="Q12" s="176"/>
      <c r="R12" s="176"/>
    </row>
    <row r="13" spans="1:18">
      <c r="A13" s="178"/>
      <c r="B13" s="187" t="s">
        <v>67</v>
      </c>
      <c r="C13" s="188"/>
      <c r="D13" s="188"/>
      <c r="E13" s="277"/>
      <c r="F13" s="278"/>
      <c r="G13" s="278"/>
      <c r="H13" s="278"/>
      <c r="I13" s="279"/>
      <c r="J13" s="184"/>
      <c r="K13" s="185" t="str">
        <f>IF(ISBLANK(E13),"Enter email address!","")</f>
        <v>Enter email address!</v>
      </c>
      <c r="L13" s="186"/>
      <c r="M13" s="186"/>
      <c r="N13" s="186"/>
      <c r="O13" s="186"/>
      <c r="P13" s="176"/>
      <c r="Q13" s="176"/>
      <c r="R13" s="176"/>
    </row>
    <row r="14" spans="1:18">
      <c r="A14" s="178"/>
      <c r="B14" s="263" t="s">
        <v>63</v>
      </c>
      <c r="C14" s="264"/>
      <c r="D14" s="264"/>
      <c r="E14" s="280"/>
      <c r="F14" s="280"/>
      <c r="G14" s="280"/>
      <c r="H14" s="280"/>
      <c r="I14" s="281"/>
      <c r="J14" s="189"/>
      <c r="K14" s="185" t="str">
        <f>IF(ISBLANK(E14),"Enter preparer phone number, including area code and extension!","")</f>
        <v>Enter preparer phone number, including area code and extension!</v>
      </c>
      <c r="L14" s="190"/>
      <c r="M14" s="186"/>
      <c r="N14" s="186"/>
      <c r="O14" s="186"/>
      <c r="P14" s="176"/>
      <c r="Q14" s="176"/>
      <c r="R14" s="176"/>
    </row>
    <row r="15" spans="1:18">
      <c r="A15" s="178"/>
      <c r="B15" s="178"/>
      <c r="C15" s="173"/>
      <c r="D15" s="173"/>
      <c r="E15" s="191"/>
      <c r="F15" s="173"/>
      <c r="G15" s="173"/>
      <c r="H15" s="173"/>
      <c r="I15" s="173"/>
      <c r="J15" s="186"/>
      <c r="K15" s="186"/>
      <c r="L15" s="186"/>
      <c r="M15" s="186"/>
      <c r="N15" s="186"/>
      <c r="O15" s="186"/>
      <c r="P15" s="176"/>
      <c r="Q15" s="176"/>
      <c r="R15" s="176"/>
    </row>
    <row r="16" spans="1:18" ht="54.75">
      <c r="A16" s="192" t="s">
        <v>64</v>
      </c>
      <c r="B16" s="193" t="s">
        <v>349</v>
      </c>
      <c r="C16" s="193" t="s">
        <v>348</v>
      </c>
      <c r="D16" s="194"/>
      <c r="E16" s="275" t="s">
        <v>66</v>
      </c>
      <c r="F16" s="275"/>
      <c r="G16" s="275"/>
      <c r="H16" s="275"/>
      <c r="I16" s="275"/>
      <c r="J16" s="275"/>
      <c r="K16" s="275"/>
      <c r="L16" s="275"/>
      <c r="M16" s="275"/>
      <c r="N16" s="275"/>
      <c r="O16" s="275"/>
      <c r="P16" s="195" t="s">
        <v>100</v>
      </c>
    </row>
    <row r="17" spans="1:16" s="32" customFormat="1">
      <c r="A17" s="121">
        <v>550</v>
      </c>
      <c r="B17" s="196"/>
      <c r="C17" s="197" t="s">
        <v>65</v>
      </c>
      <c r="D17" s="198" t="str">
        <f t="shared" ref="D17:D18" si="0">IF(B17="NA","",IF(Q17&lt;&gt;0,"E",""))</f>
        <v/>
      </c>
      <c r="E17" s="282" t="s">
        <v>711</v>
      </c>
      <c r="F17" s="283"/>
      <c r="G17" s="283"/>
      <c r="H17" s="283"/>
      <c r="I17" s="283"/>
      <c r="J17" s="283"/>
      <c r="K17" s="283"/>
      <c r="L17" s="283"/>
      <c r="M17" s="283"/>
      <c r="N17" s="283"/>
      <c r="O17" s="284"/>
      <c r="P17" s="199"/>
    </row>
    <row r="18" spans="1:16" s="32" customFormat="1">
      <c r="A18" s="121">
        <v>555</v>
      </c>
      <c r="B18" s="196"/>
      <c r="C18" s="197" t="s">
        <v>65</v>
      </c>
      <c r="D18" s="198" t="str">
        <f t="shared" si="0"/>
        <v/>
      </c>
      <c r="E18" s="282" t="s">
        <v>712</v>
      </c>
      <c r="F18" s="283"/>
      <c r="G18" s="283"/>
      <c r="H18" s="283"/>
      <c r="I18" s="283"/>
      <c r="J18" s="283"/>
      <c r="K18" s="283"/>
      <c r="L18" s="283"/>
      <c r="M18" s="283"/>
      <c r="N18" s="283"/>
      <c r="O18" s="284"/>
      <c r="P18" s="199"/>
    </row>
    <row r="19" spans="1:16" s="32" customFormat="1">
      <c r="A19" s="121">
        <v>560</v>
      </c>
      <c r="B19" s="196"/>
      <c r="C19" s="197" t="s">
        <v>65</v>
      </c>
      <c r="D19" s="198" t="str">
        <f t="shared" ref="D19" si="1">IF(B19="NA","",IF(Q19&lt;&gt;0,"E",""))</f>
        <v/>
      </c>
      <c r="E19" s="282" t="s">
        <v>741</v>
      </c>
      <c r="F19" s="283"/>
      <c r="G19" s="283"/>
      <c r="H19" s="283"/>
      <c r="I19" s="283"/>
      <c r="J19" s="283"/>
      <c r="K19" s="283"/>
      <c r="L19" s="283"/>
      <c r="M19" s="283"/>
      <c r="N19" s="283"/>
      <c r="O19" s="284"/>
      <c r="P19" s="199"/>
    </row>
    <row r="20" spans="1:16" s="32" customFormat="1">
      <c r="A20" s="123"/>
      <c r="B20" s="124"/>
      <c r="C20" s="128"/>
      <c r="D20" s="125"/>
      <c r="E20" s="126"/>
      <c r="F20" s="126"/>
      <c r="G20" s="126"/>
      <c r="H20" s="126"/>
      <c r="I20" s="126"/>
      <c r="J20" s="126"/>
      <c r="K20" s="126"/>
      <c r="L20" s="126"/>
      <c r="M20" s="126"/>
      <c r="N20" s="126"/>
      <c r="O20" s="126"/>
      <c r="P20" s="127"/>
    </row>
    <row r="21" spans="1:16">
      <c r="A21" s="49" t="s">
        <v>294</v>
      </c>
      <c r="B21" s="34"/>
      <c r="C21" s="34"/>
      <c r="D21" s="34"/>
      <c r="E21" s="34"/>
      <c r="F21" s="35"/>
      <c r="G21" s="35"/>
      <c r="H21" s="28"/>
      <c r="I21" s="274" t="str">
        <f>CONCATENATE(E10," ",E11)</f>
        <v>01 North Carolina General Assembly</v>
      </c>
      <c r="J21" s="274"/>
      <c r="K21" s="274"/>
      <c r="L21" s="274"/>
      <c r="M21" s="274"/>
      <c r="N21" s="274"/>
      <c r="O21" s="274"/>
    </row>
    <row r="22" spans="1:16" s="33" customFormat="1">
      <c r="A22" s="273"/>
      <c r="B22" s="272"/>
      <c r="C22" s="272"/>
      <c r="D22" s="272"/>
      <c r="E22" s="272"/>
      <c r="F22" s="272"/>
      <c r="G22" s="272"/>
      <c r="H22" s="272"/>
      <c r="I22" s="272"/>
      <c r="J22" s="272"/>
      <c r="K22" s="272"/>
      <c r="L22" s="272"/>
      <c r="M22" s="272"/>
      <c r="N22" s="272"/>
      <c r="O22" s="272"/>
      <c r="P22" s="272"/>
    </row>
    <row r="23" spans="1:16">
      <c r="A23" s="271"/>
      <c r="B23" s="272"/>
      <c r="C23" s="272"/>
      <c r="D23" s="272"/>
      <c r="E23" s="272"/>
      <c r="F23" s="272"/>
      <c r="G23" s="272"/>
      <c r="H23" s="272"/>
      <c r="I23" s="272"/>
      <c r="J23" s="272"/>
      <c r="K23" s="272"/>
      <c r="L23" s="272"/>
      <c r="M23" s="272"/>
      <c r="N23" s="272"/>
      <c r="O23" s="272"/>
      <c r="P23" s="272"/>
    </row>
    <row r="24" spans="1:16">
      <c r="L24" s="36"/>
      <c r="M24" s="36"/>
      <c r="N24" s="36"/>
      <c r="O24" s="36"/>
    </row>
    <row r="25" spans="1:16">
      <c r="L25" s="36"/>
      <c r="M25" s="36"/>
      <c r="N25" s="36"/>
      <c r="O25" s="36"/>
    </row>
    <row r="26" spans="1:16">
      <c r="L26" s="36"/>
      <c r="M26" s="36"/>
      <c r="N26" s="36"/>
      <c r="O26" s="36"/>
    </row>
    <row r="27" spans="1:16">
      <c r="F27" s="28"/>
      <c r="G27" s="28"/>
    </row>
    <row r="28" spans="1:16">
      <c r="F28" s="28"/>
      <c r="G28" s="28"/>
    </row>
    <row r="29" spans="1:16">
      <c r="F29" s="28"/>
      <c r="G29" s="28"/>
    </row>
    <row r="30" spans="1:16">
      <c r="F30" s="28"/>
      <c r="G30" s="28"/>
    </row>
    <row r="31" spans="1:16">
      <c r="F31" s="28"/>
      <c r="G31" s="28"/>
    </row>
    <row r="32" spans="1:16">
      <c r="F32" s="28"/>
      <c r="G32" s="28"/>
    </row>
    <row r="1189" spans="1:5" s="38" customFormat="1">
      <c r="A1189" s="37"/>
    </row>
    <row r="1190" spans="1:5" s="38" customFormat="1">
      <c r="A1190" s="37"/>
      <c r="B1190" s="37"/>
      <c r="C1190" s="37"/>
      <c r="D1190" s="37"/>
    </row>
    <row r="1191" spans="1:5" s="38" customFormat="1">
      <c r="A1191" s="39"/>
      <c r="B1191" s="39"/>
      <c r="C1191" s="39"/>
      <c r="D1191" s="39"/>
      <c r="E1191" s="28"/>
    </row>
    <row r="1192" spans="1:5" s="38" customFormat="1">
      <c r="A1192" s="39"/>
      <c r="B1192" s="39"/>
      <c r="C1192" s="39"/>
      <c r="D1192" s="39"/>
      <c r="E1192" s="28"/>
    </row>
    <row r="1193" spans="1:5" s="38" customFormat="1">
      <c r="A1193" s="39"/>
      <c r="B1193" s="39"/>
      <c r="C1193" s="39"/>
      <c r="D1193" s="39"/>
      <c r="E1193" s="28"/>
    </row>
    <row r="1194" spans="1:5" s="38" customFormat="1">
      <c r="A1194" s="39"/>
      <c r="B1194" s="39"/>
      <c r="C1194" s="39"/>
      <c r="D1194" s="39"/>
      <c r="E1194" s="28"/>
    </row>
    <row r="1195" spans="1:5" s="38" customFormat="1">
      <c r="A1195" s="39"/>
      <c r="B1195" s="39"/>
      <c r="C1195" s="39"/>
      <c r="D1195" s="39"/>
      <c r="E1195" s="28"/>
    </row>
    <row r="1196" spans="1:5" s="38" customFormat="1">
      <c r="A1196" s="39"/>
      <c r="B1196" s="39"/>
      <c r="C1196" s="39"/>
      <c r="D1196" s="39"/>
      <c r="E1196" s="28"/>
    </row>
    <row r="1197" spans="1:5" s="38" customFormat="1">
      <c r="A1197" s="39"/>
      <c r="B1197" s="39"/>
      <c r="C1197" s="39"/>
      <c r="D1197" s="39"/>
      <c r="E1197" s="28"/>
    </row>
    <row r="1198" spans="1:5" s="38" customFormat="1">
      <c r="A1198" s="39"/>
      <c r="B1198" s="39"/>
      <c r="C1198" s="39"/>
      <c r="D1198" s="39"/>
      <c r="E1198" s="28"/>
    </row>
    <row r="1199" spans="1:5" s="38" customFormat="1">
      <c r="A1199" s="39"/>
      <c r="B1199" s="39"/>
      <c r="C1199" s="39"/>
      <c r="D1199" s="39"/>
      <c r="E1199" s="28"/>
    </row>
    <row r="1200" spans="1:5" s="38" customFormat="1">
      <c r="A1200" s="39"/>
      <c r="B1200" s="39"/>
      <c r="C1200" s="39"/>
      <c r="D1200" s="39"/>
      <c r="E1200" s="28"/>
    </row>
    <row r="1201" spans="1:5" s="38" customFormat="1">
      <c r="A1201" s="39"/>
      <c r="B1201" s="39"/>
      <c r="C1201" s="39"/>
      <c r="D1201" s="39"/>
      <c r="E1201" s="28"/>
    </row>
    <row r="1202" spans="1:5" s="38" customFormat="1">
      <c r="A1202" s="39"/>
      <c r="B1202" s="39"/>
      <c r="C1202" s="39"/>
      <c r="D1202" s="39"/>
      <c r="E1202" s="28"/>
    </row>
    <row r="1203" spans="1:5" s="38" customFormat="1">
      <c r="A1203" s="39"/>
      <c r="B1203" s="39"/>
      <c r="C1203" s="39"/>
      <c r="D1203" s="39"/>
      <c r="E1203" s="28"/>
    </row>
    <row r="1204" spans="1:5" s="38" customFormat="1">
      <c r="A1204" s="39"/>
      <c r="B1204" s="39"/>
      <c r="C1204" s="39"/>
      <c r="D1204" s="39"/>
      <c r="E1204" s="28"/>
    </row>
    <row r="1205" spans="1:5" s="38" customFormat="1">
      <c r="A1205" s="39"/>
      <c r="B1205" s="39"/>
      <c r="C1205" s="39"/>
      <c r="D1205" s="39"/>
      <c r="E1205" s="28"/>
    </row>
    <row r="1206" spans="1:5" s="38" customFormat="1">
      <c r="A1206" s="39"/>
      <c r="B1206" s="39"/>
      <c r="C1206" s="39"/>
      <c r="D1206" s="39"/>
      <c r="E1206" s="28"/>
    </row>
    <row r="1207" spans="1:5" s="38" customFormat="1">
      <c r="A1207" s="39"/>
      <c r="B1207" s="39"/>
      <c r="C1207" s="39"/>
      <c r="D1207" s="39"/>
      <c r="E1207" s="28"/>
    </row>
    <row r="1208" spans="1:5" s="38" customFormat="1">
      <c r="A1208" s="39"/>
      <c r="B1208" s="39"/>
      <c r="C1208" s="39"/>
      <c r="D1208" s="39"/>
      <c r="E1208" s="28"/>
    </row>
    <row r="1209" spans="1:5" s="38" customFormat="1">
      <c r="A1209" s="39"/>
      <c r="B1209" s="39"/>
      <c r="C1209" s="39"/>
      <c r="D1209" s="39"/>
      <c r="E1209" s="28"/>
    </row>
    <row r="1210" spans="1:5" s="38" customFormat="1">
      <c r="A1210" s="39"/>
      <c r="B1210" s="39"/>
      <c r="C1210" s="39"/>
      <c r="D1210" s="39"/>
      <c r="E1210" s="28"/>
    </row>
    <row r="1211" spans="1:5" s="38" customFormat="1">
      <c r="A1211" s="39"/>
      <c r="B1211" s="39"/>
      <c r="C1211" s="39"/>
      <c r="D1211" s="39"/>
      <c r="E1211" s="28"/>
    </row>
    <row r="1212" spans="1:5" s="38" customFormat="1">
      <c r="A1212" s="39"/>
      <c r="B1212" s="39"/>
      <c r="C1212" s="39"/>
      <c r="D1212" s="39"/>
      <c r="E1212" s="28"/>
    </row>
    <row r="1213" spans="1:5" s="38" customFormat="1">
      <c r="A1213" s="39"/>
      <c r="B1213" s="39"/>
      <c r="C1213" s="39"/>
      <c r="D1213" s="39"/>
      <c r="E1213" s="28"/>
    </row>
    <row r="1214" spans="1:5" s="38" customFormat="1">
      <c r="A1214" s="39"/>
      <c r="B1214" s="39"/>
      <c r="C1214" s="39"/>
      <c r="D1214" s="39"/>
      <c r="E1214" s="28"/>
    </row>
    <row r="1215" spans="1:5" s="38" customFormat="1">
      <c r="A1215" s="39"/>
      <c r="B1215" s="39"/>
      <c r="C1215" s="39"/>
      <c r="D1215" s="39"/>
      <c r="E1215" s="28"/>
    </row>
    <row r="1216" spans="1:5" s="38" customFormat="1">
      <c r="A1216" s="39"/>
      <c r="B1216" s="39"/>
      <c r="C1216" s="39"/>
      <c r="D1216" s="39"/>
      <c r="E1216" s="28"/>
    </row>
    <row r="1217" spans="1:5" s="38" customFormat="1">
      <c r="A1217" s="39"/>
      <c r="B1217" s="39"/>
      <c r="C1217" s="39"/>
      <c r="D1217" s="39"/>
      <c r="E1217" s="28"/>
    </row>
    <row r="1218" spans="1:5" s="38" customFormat="1">
      <c r="A1218" s="39"/>
      <c r="B1218" s="39"/>
      <c r="C1218" s="39"/>
      <c r="D1218" s="39"/>
      <c r="E1218" s="28"/>
    </row>
    <row r="1219" spans="1:5" s="38" customFormat="1">
      <c r="A1219" s="39"/>
      <c r="B1219" s="39"/>
      <c r="C1219" s="39"/>
      <c r="D1219" s="39"/>
      <c r="E1219" s="28"/>
    </row>
    <row r="1220" spans="1:5" s="38" customFormat="1">
      <c r="A1220" s="39"/>
      <c r="B1220" s="39"/>
      <c r="C1220" s="39"/>
      <c r="D1220" s="39"/>
      <c r="E1220" s="28"/>
    </row>
    <row r="1221" spans="1:5" s="38" customFormat="1">
      <c r="A1221" s="39"/>
      <c r="B1221" s="39"/>
      <c r="C1221" s="39"/>
      <c r="D1221" s="39"/>
      <c r="E1221" s="28"/>
    </row>
    <row r="1222" spans="1:5" s="38" customFormat="1">
      <c r="A1222" s="39"/>
      <c r="B1222" s="39"/>
      <c r="C1222" s="39"/>
      <c r="D1222" s="39"/>
      <c r="E1222" s="28"/>
    </row>
    <row r="1223" spans="1:5" s="38" customFormat="1">
      <c r="A1223" s="39"/>
      <c r="B1223" s="39"/>
      <c r="C1223" s="39"/>
      <c r="D1223" s="39"/>
      <c r="E1223" s="28"/>
    </row>
    <row r="1224" spans="1:5" s="38" customFormat="1">
      <c r="A1224" s="39"/>
      <c r="B1224" s="39"/>
      <c r="C1224" s="39"/>
      <c r="D1224" s="39"/>
      <c r="E1224" s="28"/>
    </row>
    <row r="1225" spans="1:5" s="38" customFormat="1">
      <c r="A1225" s="39"/>
      <c r="B1225" s="39"/>
      <c r="C1225" s="39"/>
      <c r="D1225" s="39"/>
      <c r="E1225" s="28"/>
    </row>
    <row r="1226" spans="1:5" s="38" customFormat="1">
      <c r="A1226" s="39"/>
      <c r="B1226" s="39"/>
      <c r="C1226" s="39"/>
      <c r="D1226" s="39"/>
      <c r="E1226" s="28"/>
    </row>
    <row r="1227" spans="1:5" s="38" customFormat="1">
      <c r="A1227" s="39"/>
      <c r="B1227" s="39"/>
      <c r="C1227" s="39"/>
      <c r="D1227" s="39"/>
      <c r="E1227" s="28"/>
    </row>
    <row r="1228" spans="1:5" s="38" customFormat="1">
      <c r="A1228" s="39"/>
      <c r="B1228" s="39"/>
      <c r="C1228" s="39"/>
      <c r="D1228" s="39"/>
      <c r="E1228" s="28"/>
    </row>
    <row r="1229" spans="1:5" s="38" customFormat="1">
      <c r="A1229" s="39"/>
      <c r="B1229" s="39"/>
      <c r="C1229" s="39"/>
      <c r="D1229" s="39"/>
      <c r="E1229" s="28"/>
    </row>
    <row r="1230" spans="1:5" s="38" customFormat="1">
      <c r="A1230" s="39"/>
      <c r="B1230" s="39"/>
      <c r="C1230" s="39"/>
      <c r="D1230" s="39"/>
      <c r="E1230" s="28"/>
    </row>
    <row r="1231" spans="1:5" s="38" customFormat="1">
      <c r="A1231" s="39"/>
      <c r="B1231" s="39"/>
      <c r="C1231" s="39"/>
      <c r="D1231" s="39"/>
      <c r="E1231" s="28"/>
    </row>
    <row r="1232" spans="1:5" s="38" customFormat="1">
      <c r="A1232" s="39"/>
      <c r="B1232" s="39"/>
      <c r="C1232" s="39"/>
      <c r="D1232" s="39"/>
      <c r="E1232" s="28"/>
    </row>
    <row r="1233" spans="1:5" s="38" customFormat="1">
      <c r="A1233" s="39"/>
      <c r="B1233" s="39"/>
      <c r="C1233" s="39"/>
      <c r="D1233" s="39"/>
      <c r="E1233" s="28"/>
    </row>
    <row r="1234" spans="1:5" s="38" customFormat="1">
      <c r="A1234" s="39"/>
      <c r="B1234" s="39"/>
      <c r="C1234" s="39"/>
      <c r="D1234" s="39"/>
      <c r="E1234" s="28"/>
    </row>
    <row r="1235" spans="1:5" s="38" customFormat="1">
      <c r="A1235" s="39"/>
      <c r="B1235" s="39"/>
      <c r="C1235" s="39"/>
      <c r="D1235" s="39"/>
      <c r="E1235" s="28"/>
    </row>
    <row r="1236" spans="1:5" s="38" customFormat="1">
      <c r="A1236" s="39"/>
      <c r="B1236" s="39"/>
      <c r="C1236" s="39"/>
      <c r="D1236" s="39"/>
      <c r="E1236" s="28"/>
    </row>
    <row r="1237" spans="1:5" s="38" customFormat="1">
      <c r="A1237" s="39"/>
      <c r="B1237" s="39"/>
      <c r="C1237" s="39"/>
      <c r="D1237" s="39"/>
      <c r="E1237" s="28"/>
    </row>
    <row r="1238" spans="1:5" s="38" customFormat="1">
      <c r="A1238" s="39"/>
      <c r="B1238" s="39"/>
      <c r="C1238" s="39"/>
      <c r="D1238" s="39"/>
      <c r="E1238" s="28"/>
    </row>
    <row r="1239" spans="1:5" s="38" customFormat="1">
      <c r="A1239" s="39"/>
      <c r="B1239" s="39"/>
      <c r="C1239" s="39"/>
      <c r="D1239" s="39"/>
      <c r="E1239" s="28"/>
    </row>
    <row r="1240" spans="1:5" s="38" customFormat="1">
      <c r="A1240" s="39"/>
      <c r="B1240" s="39"/>
      <c r="C1240" s="39"/>
      <c r="D1240" s="39"/>
      <c r="E1240" s="28"/>
    </row>
    <row r="1241" spans="1:5" s="38" customFormat="1">
      <c r="A1241" s="39"/>
      <c r="B1241" s="39"/>
      <c r="C1241" s="39"/>
      <c r="D1241" s="39"/>
      <c r="E1241" s="28"/>
    </row>
    <row r="1242" spans="1:5" s="38" customFormat="1">
      <c r="A1242" s="39"/>
      <c r="B1242" s="39"/>
      <c r="C1242" s="39"/>
      <c r="D1242" s="39"/>
      <c r="E1242" s="28"/>
    </row>
    <row r="1243" spans="1:5" s="38" customFormat="1">
      <c r="A1243" s="39"/>
      <c r="B1243" s="39"/>
      <c r="C1243" s="39"/>
      <c r="D1243" s="39"/>
      <c r="E1243" s="28"/>
    </row>
    <row r="1244" spans="1:5" s="38" customFormat="1">
      <c r="A1244" s="39"/>
      <c r="B1244" s="39"/>
      <c r="C1244" s="39"/>
      <c r="D1244" s="39"/>
      <c r="E1244" s="28"/>
    </row>
    <row r="1245" spans="1:5" s="38" customFormat="1">
      <c r="A1245" s="39"/>
      <c r="B1245" s="39"/>
      <c r="C1245" s="39"/>
      <c r="D1245" s="39"/>
      <c r="E1245" s="28"/>
    </row>
    <row r="1246" spans="1:5" s="38" customFormat="1">
      <c r="A1246" s="39"/>
      <c r="B1246" s="39"/>
      <c r="C1246" s="39"/>
      <c r="D1246" s="39"/>
      <c r="E1246" s="28"/>
    </row>
    <row r="1247" spans="1:5" s="38" customFormat="1">
      <c r="A1247" s="39"/>
      <c r="B1247" s="39"/>
      <c r="C1247" s="39"/>
      <c r="D1247" s="39"/>
      <c r="E1247" s="28"/>
    </row>
    <row r="1248" spans="1:5" s="38" customFormat="1">
      <c r="A1248" s="39"/>
      <c r="B1248" s="39"/>
      <c r="C1248" s="39"/>
      <c r="D1248" s="39"/>
      <c r="E1248" s="28"/>
    </row>
    <row r="1249" spans="1:5" s="38" customFormat="1">
      <c r="A1249" s="39"/>
      <c r="B1249" s="39"/>
      <c r="C1249" s="39"/>
      <c r="D1249" s="39"/>
      <c r="E1249" s="28"/>
    </row>
    <row r="1250" spans="1:5" s="38" customFormat="1">
      <c r="A1250" s="39"/>
      <c r="B1250" s="39"/>
      <c r="C1250" s="39"/>
      <c r="D1250" s="39"/>
      <c r="E1250" s="28"/>
    </row>
    <row r="1251" spans="1:5" s="38" customFormat="1">
      <c r="A1251" s="39"/>
      <c r="B1251" s="39"/>
      <c r="C1251" s="39"/>
      <c r="D1251" s="39"/>
      <c r="E1251" s="28"/>
    </row>
    <row r="1252" spans="1:5" s="38" customFormat="1">
      <c r="A1252" s="39"/>
      <c r="B1252" s="39"/>
      <c r="C1252" s="39"/>
      <c r="D1252" s="39"/>
      <c r="E1252" s="28"/>
    </row>
    <row r="1253" spans="1:5" s="38" customFormat="1">
      <c r="A1253" s="39"/>
      <c r="B1253" s="39"/>
      <c r="C1253" s="39"/>
      <c r="D1253" s="39"/>
      <c r="E1253" s="28"/>
    </row>
    <row r="1254" spans="1:5" s="38" customFormat="1">
      <c r="A1254" s="39"/>
      <c r="B1254" s="39"/>
      <c r="C1254" s="39"/>
      <c r="D1254" s="39"/>
      <c r="E1254" s="28"/>
    </row>
    <row r="1255" spans="1:5" s="38" customFormat="1">
      <c r="A1255" s="39"/>
      <c r="B1255" s="39"/>
      <c r="C1255" s="39"/>
      <c r="D1255" s="39"/>
      <c r="E1255" s="28"/>
    </row>
    <row r="1256" spans="1:5">
      <c r="B1256" s="40"/>
      <c r="C1256" s="40"/>
      <c r="D1256" s="40"/>
    </row>
    <row r="1257" spans="1:5">
      <c r="B1257" s="40"/>
      <c r="C1257" s="40"/>
      <c r="D1257" s="40"/>
    </row>
    <row r="1258" spans="1:5">
      <c r="B1258" s="40"/>
      <c r="C1258" s="40"/>
      <c r="D1258" s="40"/>
    </row>
    <row r="1259" spans="1:5">
      <c r="B1259" s="40"/>
      <c r="C1259" s="40"/>
      <c r="D1259" s="40"/>
    </row>
    <row r="1260" spans="1:5">
      <c r="B1260" s="40"/>
      <c r="C1260" s="40"/>
      <c r="D1260" s="40"/>
    </row>
    <row r="1261" spans="1:5">
      <c r="B1261" s="40"/>
      <c r="C1261" s="40"/>
      <c r="D1261" s="40"/>
    </row>
    <row r="1262" spans="1:5">
      <c r="B1262" s="40"/>
      <c r="C1262" s="40"/>
      <c r="D1262" s="40"/>
    </row>
    <row r="1263" spans="1:5">
      <c r="B1263" s="40"/>
      <c r="C1263" s="40"/>
      <c r="D1263" s="40"/>
    </row>
    <row r="1264" spans="1:5">
      <c r="B1264" s="40"/>
      <c r="C1264" s="40"/>
      <c r="D1264" s="40"/>
    </row>
    <row r="1265" spans="2:4">
      <c r="B1265" s="40"/>
      <c r="C1265" s="40"/>
      <c r="D1265" s="40"/>
    </row>
    <row r="1266" spans="2:4">
      <c r="B1266" s="40"/>
      <c r="C1266" s="40"/>
      <c r="D1266" s="40"/>
    </row>
    <row r="1267" spans="2:4">
      <c r="B1267" s="40"/>
      <c r="C1267" s="40"/>
      <c r="D1267" s="40"/>
    </row>
    <row r="1268" spans="2:4">
      <c r="B1268" s="40"/>
      <c r="C1268" s="40"/>
      <c r="D1268" s="40"/>
    </row>
    <row r="1269" spans="2:4">
      <c r="B1269" s="40"/>
      <c r="C1269" s="40"/>
      <c r="D1269" s="40"/>
    </row>
    <row r="1270" spans="2:4">
      <c r="B1270" s="40"/>
      <c r="C1270" s="40"/>
      <c r="D1270" s="40"/>
    </row>
    <row r="1271" spans="2:4">
      <c r="B1271" s="40"/>
      <c r="C1271" s="40"/>
      <c r="D1271" s="40"/>
    </row>
    <row r="1272" spans="2:4">
      <c r="B1272" s="40"/>
      <c r="C1272" s="40"/>
      <c r="D1272" s="40"/>
    </row>
    <row r="1273" spans="2:4">
      <c r="B1273" s="40"/>
      <c r="C1273" s="40"/>
      <c r="D1273" s="40"/>
    </row>
    <row r="1274" spans="2:4">
      <c r="B1274" s="40"/>
      <c r="C1274" s="40"/>
      <c r="D1274" s="40"/>
    </row>
    <row r="1275" spans="2:4">
      <c r="B1275" s="40"/>
      <c r="C1275" s="40"/>
      <c r="D1275" s="40"/>
    </row>
    <row r="1276" spans="2:4">
      <c r="B1276" s="40"/>
      <c r="C1276" s="40"/>
      <c r="D1276" s="40"/>
    </row>
    <row r="1277" spans="2:4">
      <c r="B1277" s="40"/>
      <c r="C1277" s="40"/>
      <c r="D1277" s="40"/>
    </row>
    <row r="1278" spans="2:4">
      <c r="B1278" s="40"/>
      <c r="C1278" s="40"/>
      <c r="D1278" s="40"/>
    </row>
    <row r="1279" spans="2:4">
      <c r="B1279" s="40"/>
      <c r="C1279" s="40"/>
      <c r="D1279" s="40"/>
    </row>
    <row r="1280" spans="2:4">
      <c r="B1280" s="40"/>
      <c r="C1280" s="40"/>
      <c r="D1280" s="40"/>
    </row>
    <row r="1281" spans="2:4">
      <c r="B1281" s="40"/>
      <c r="C1281" s="40"/>
      <c r="D1281" s="40"/>
    </row>
    <row r="1282" spans="2:4">
      <c r="B1282" s="40"/>
      <c r="C1282" s="40"/>
      <c r="D1282" s="40"/>
    </row>
    <row r="1283" spans="2:4">
      <c r="B1283" s="40"/>
      <c r="C1283" s="40"/>
      <c r="D1283" s="40"/>
    </row>
    <row r="1284" spans="2:4">
      <c r="B1284" s="40"/>
      <c r="C1284" s="40"/>
      <c r="D1284" s="40"/>
    </row>
    <row r="1285" spans="2:4">
      <c r="B1285" s="40"/>
      <c r="C1285" s="40"/>
      <c r="D1285" s="40"/>
    </row>
    <row r="1286" spans="2:4">
      <c r="B1286" s="40"/>
      <c r="C1286" s="40"/>
      <c r="D1286" s="40"/>
    </row>
    <row r="1287" spans="2:4">
      <c r="B1287" s="40"/>
      <c r="C1287" s="40"/>
      <c r="D1287" s="40"/>
    </row>
    <row r="1288" spans="2:4">
      <c r="B1288" s="40"/>
      <c r="C1288" s="40"/>
      <c r="D1288" s="40"/>
    </row>
    <row r="1289" spans="2:4">
      <c r="B1289" s="40"/>
      <c r="C1289" s="40"/>
      <c r="D1289" s="40"/>
    </row>
    <row r="1290" spans="2:4">
      <c r="B1290" s="40"/>
      <c r="C1290" s="40"/>
      <c r="D1290" s="40"/>
    </row>
    <row r="1291" spans="2:4">
      <c r="B1291" s="40"/>
      <c r="C1291" s="40"/>
      <c r="D1291" s="40"/>
    </row>
    <row r="1292" spans="2:4">
      <c r="B1292" s="40"/>
      <c r="C1292" s="40"/>
      <c r="D1292" s="40"/>
    </row>
    <row r="1293" spans="2:4">
      <c r="B1293" s="40"/>
      <c r="C1293" s="40"/>
      <c r="D1293" s="40"/>
    </row>
    <row r="1294" spans="2:4">
      <c r="B1294" s="40"/>
      <c r="C1294" s="40"/>
      <c r="D1294" s="40"/>
    </row>
    <row r="1295" spans="2:4">
      <c r="B1295" s="40"/>
      <c r="C1295" s="40"/>
      <c r="D1295" s="40"/>
    </row>
    <row r="1296" spans="2:4">
      <c r="B1296" s="40"/>
      <c r="C1296" s="40"/>
      <c r="D1296" s="40"/>
    </row>
    <row r="1297" spans="2:4">
      <c r="B1297" s="40"/>
      <c r="C1297" s="40"/>
      <c r="D1297" s="40"/>
    </row>
    <row r="1298" spans="2:4">
      <c r="B1298" s="40"/>
      <c r="C1298" s="40"/>
      <c r="D1298" s="40"/>
    </row>
    <row r="1299" spans="2:4">
      <c r="B1299" s="40"/>
      <c r="C1299" s="40"/>
      <c r="D1299" s="40"/>
    </row>
    <row r="1300" spans="2:4">
      <c r="B1300" s="40"/>
      <c r="C1300" s="40"/>
      <c r="D1300" s="40"/>
    </row>
    <row r="1301" spans="2:4">
      <c r="B1301" s="40"/>
      <c r="C1301" s="40"/>
      <c r="D1301" s="40"/>
    </row>
    <row r="1302" spans="2:4">
      <c r="B1302" s="40"/>
      <c r="C1302" s="40"/>
      <c r="D1302" s="40"/>
    </row>
    <row r="1303" spans="2:4">
      <c r="B1303" s="40"/>
      <c r="C1303" s="40"/>
      <c r="D1303" s="40"/>
    </row>
    <row r="1304" spans="2:4">
      <c r="B1304" s="40"/>
      <c r="C1304" s="40"/>
      <c r="D1304" s="40"/>
    </row>
    <row r="1305" spans="2:4">
      <c r="B1305" s="40"/>
      <c r="C1305" s="40"/>
      <c r="D1305" s="40"/>
    </row>
    <row r="1306" spans="2:4">
      <c r="B1306" s="40"/>
      <c r="C1306" s="40"/>
      <c r="D1306" s="40"/>
    </row>
    <row r="1307" spans="2:4">
      <c r="B1307" s="40"/>
      <c r="C1307" s="40"/>
      <c r="D1307" s="40"/>
    </row>
    <row r="1308" spans="2:4">
      <c r="B1308" s="40"/>
      <c r="C1308" s="40"/>
      <c r="D1308" s="40"/>
    </row>
    <row r="1309" spans="2:4">
      <c r="B1309" s="40"/>
      <c r="C1309" s="40"/>
      <c r="D1309" s="40"/>
    </row>
    <row r="1310" spans="2:4">
      <c r="B1310" s="40"/>
      <c r="C1310" s="40"/>
      <c r="D1310" s="40"/>
    </row>
    <row r="1311" spans="2:4">
      <c r="B1311" s="40"/>
      <c r="C1311" s="40"/>
      <c r="D1311" s="40"/>
    </row>
    <row r="1312" spans="2:4">
      <c r="B1312" s="40"/>
      <c r="C1312" s="40"/>
      <c r="D1312" s="40"/>
    </row>
    <row r="1313" spans="2:4">
      <c r="B1313" s="40"/>
      <c r="C1313" s="40"/>
      <c r="D1313" s="40"/>
    </row>
    <row r="1314" spans="2:4">
      <c r="B1314" s="40"/>
      <c r="C1314" s="40"/>
      <c r="D1314" s="40"/>
    </row>
    <row r="1315" spans="2:4">
      <c r="B1315" s="40"/>
      <c r="C1315" s="40"/>
      <c r="D1315" s="40"/>
    </row>
    <row r="1316" spans="2:4">
      <c r="B1316" s="40"/>
      <c r="C1316" s="40"/>
      <c r="D1316" s="40"/>
    </row>
    <row r="1317" spans="2:4">
      <c r="B1317" s="40"/>
      <c r="C1317" s="40"/>
      <c r="D1317" s="40"/>
    </row>
    <row r="1318" spans="2:4">
      <c r="B1318" s="40"/>
      <c r="C1318" s="40"/>
      <c r="D1318" s="40"/>
    </row>
    <row r="1319" spans="2:4">
      <c r="B1319" s="40"/>
      <c r="C1319" s="40"/>
      <c r="D1319" s="40"/>
    </row>
    <row r="1320" spans="2:4">
      <c r="B1320" s="40"/>
      <c r="C1320" s="40"/>
      <c r="D1320" s="40"/>
    </row>
    <row r="1321" spans="2:4">
      <c r="B1321" s="40"/>
      <c r="C1321" s="40"/>
      <c r="D1321" s="40"/>
    </row>
    <row r="1322" spans="2:4">
      <c r="B1322" s="40"/>
      <c r="C1322" s="40"/>
      <c r="D1322" s="40"/>
    </row>
    <row r="1323" spans="2:4">
      <c r="B1323" s="40"/>
      <c r="C1323" s="40"/>
      <c r="D1323" s="40"/>
    </row>
    <row r="1324" spans="2:4">
      <c r="B1324" s="40"/>
      <c r="C1324" s="40"/>
      <c r="D1324" s="40"/>
    </row>
    <row r="1325" spans="2:4">
      <c r="B1325" s="40"/>
      <c r="C1325" s="40"/>
      <c r="D1325" s="40"/>
    </row>
    <row r="1326" spans="2:4">
      <c r="B1326" s="40"/>
      <c r="C1326" s="40"/>
      <c r="D1326" s="40"/>
    </row>
    <row r="1327" spans="2:4">
      <c r="B1327" s="40"/>
      <c r="C1327" s="40"/>
      <c r="D1327" s="40"/>
    </row>
    <row r="1328" spans="2:4">
      <c r="B1328" s="40"/>
      <c r="C1328" s="40"/>
      <c r="D1328" s="40"/>
    </row>
    <row r="1329" spans="2:4">
      <c r="B1329" s="40"/>
      <c r="C1329" s="40"/>
      <c r="D1329" s="40"/>
    </row>
    <row r="1330" spans="2:4">
      <c r="B1330" s="40"/>
      <c r="C1330" s="40"/>
      <c r="D1330" s="40"/>
    </row>
    <row r="1331" spans="2:4">
      <c r="B1331" s="40"/>
      <c r="C1331" s="40"/>
      <c r="D1331" s="40"/>
    </row>
    <row r="1332" spans="2:4">
      <c r="B1332" s="40"/>
      <c r="C1332" s="40"/>
      <c r="D1332" s="40"/>
    </row>
    <row r="1333" spans="2:4">
      <c r="B1333" s="40"/>
      <c r="C1333" s="40"/>
      <c r="D1333" s="40"/>
    </row>
    <row r="1334" spans="2:4">
      <c r="B1334" s="40"/>
      <c r="C1334" s="40"/>
      <c r="D1334" s="40"/>
    </row>
    <row r="1335" spans="2:4">
      <c r="B1335" s="40"/>
      <c r="C1335" s="40"/>
      <c r="D1335" s="40"/>
    </row>
    <row r="1336" spans="2:4">
      <c r="B1336" s="40"/>
      <c r="C1336" s="40"/>
      <c r="D1336" s="40"/>
    </row>
    <row r="1337" spans="2:4">
      <c r="B1337" s="40"/>
      <c r="C1337" s="40"/>
      <c r="D1337" s="40"/>
    </row>
    <row r="1338" spans="2:4">
      <c r="B1338" s="40"/>
      <c r="C1338" s="40"/>
      <c r="D1338" s="40"/>
    </row>
    <row r="1339" spans="2:4">
      <c r="B1339" s="40"/>
      <c r="C1339" s="40"/>
      <c r="D1339" s="40"/>
    </row>
    <row r="1340" spans="2:4">
      <c r="B1340" s="40"/>
      <c r="C1340" s="40"/>
      <c r="D1340" s="40"/>
    </row>
    <row r="1341" spans="2:4">
      <c r="B1341" s="40"/>
      <c r="C1341" s="40"/>
      <c r="D1341" s="40"/>
    </row>
    <row r="1342" spans="2:4">
      <c r="B1342" s="40"/>
      <c r="C1342" s="40"/>
      <c r="D1342" s="40"/>
    </row>
    <row r="1343" spans="2:4">
      <c r="B1343" s="40"/>
      <c r="C1343" s="40"/>
      <c r="D1343" s="40"/>
    </row>
    <row r="1344" spans="2:4">
      <c r="B1344" s="40"/>
      <c r="C1344" s="40"/>
      <c r="D1344" s="40"/>
    </row>
    <row r="1345" spans="2:4">
      <c r="B1345" s="40"/>
      <c r="C1345" s="40"/>
      <c r="D1345" s="40"/>
    </row>
  </sheetData>
  <customSheetViews>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1"/>
    </customSheetView>
    <customSheetView guid="{1250FD07-FF56-4A9D-AF9E-C27124A7EBE9}" showGridLines="0" fitToPage="1" hiddenRows="1" showRuler="0">
      <selection sqref="A1:J1"/>
      <pageMargins left="0.75" right="0.5" top="0.5" bottom="0.5" header="0.5" footer="0.5"/>
      <pageSetup scale="80" fitToHeight="2" orientation="portrait" r:id="rId2"/>
      <headerFooter alignWithMargins="0"/>
    </customSheetView>
    <customSheetView guid="{BEA4BE86-04D1-4C96-9358-7A260B9D2B2D}" showGridLines="0" fitToPage="1" hiddenRows="1" showRuler="0">
      <selection sqref="A1:J1"/>
      <pageMargins left="0.75" right="0.5" top="0.5" bottom="0.5" header="0.5" footer="0.5"/>
      <pageSetup scale="80" fitToHeight="2" orientation="portrait" r:id="rId3"/>
      <headerFooter alignWithMargins="0"/>
    </customSheetView>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4"/>
    </customSheetView>
  </customSheetViews>
  <mergeCells count="22">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 ref="A1:O1"/>
    <mergeCell ref="A2:O2"/>
    <mergeCell ref="A3:O3"/>
    <mergeCell ref="B10:D10"/>
    <mergeCell ref="E6:J6"/>
    <mergeCell ref="E10:I10"/>
    <mergeCell ref="L4:O4"/>
  </mergeCells>
  <phoneticPr fontId="11" type="noConversion"/>
  <conditionalFormatting sqref="E12:E14 F12:I12 F14:I14">
    <cfRule type="expression" dxfId="5" priority="1" stopIfTrue="1">
      <formula>ISBLANK(E12)</formula>
    </cfRule>
  </conditionalFormatting>
  <dataValidations count="2">
    <dataValidation type="list" allowBlank="1" showInputMessage="1" showErrorMessage="1" sqref="F7:J7 E6:J6">
      <formula1>ConcNum</formula1>
    </dataValidation>
    <dataValidation type="textLength" operator="equal" allowBlank="1" showInputMessage="1" showErrorMessage="1" errorTitle="Input Error!" error="Leave blank or enter NA." prompt="Leave blank or enter NA." sqref="B17:C20">
      <formula1>2</formula1>
    </dataValidation>
  </dataValidations>
  <hyperlinks>
    <hyperlink ref="A18" location="'555'!Print_Area" display="'555'!Print_Area"/>
    <hyperlink ref="E18:L18" location="'565'!A1" display="Schedule of Interinstitutional Transfers"/>
    <hyperlink ref="A17" location="'550'!Print_Area" display="'550'!Print_Area"/>
    <hyperlink ref="E17:L17" location="'535'!A1" display="Schedule of Advances"/>
    <hyperlink ref="E17:O17" location="'550'!Print_Area" display="Schedule of Advances"/>
    <hyperlink ref="E18:O18" location="'555'!Print_Area" display="Schedule of Interinstitutional Transfers"/>
    <hyperlink ref="A19" location="'560'!Print_Area" display="'560'!Print_Area"/>
    <hyperlink ref="E19:L19" location="'565'!A1" display="Schedule of Interinstitutional Transfers"/>
    <hyperlink ref="E19:O19" location="'560'!Print_Area" display="Schedule of Agency Nonroutine Transfers"/>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tabColor rgb="FFFFFF00"/>
  </sheetPr>
  <dimension ref="A1:D64"/>
  <sheetViews>
    <sheetView workbookViewId="0">
      <selection activeCell="A3" sqref="A3"/>
    </sheetView>
  </sheetViews>
  <sheetFormatPr defaultRowHeight="12.75"/>
  <cols>
    <col min="1" max="1" width="42.5703125" bestFit="1" customWidth="1"/>
    <col min="3" max="3" width="47.140625" bestFit="1" customWidth="1"/>
    <col min="4" max="4" width="14" bestFit="1" customWidth="1"/>
  </cols>
  <sheetData>
    <row r="1" spans="1:4" ht="15.75">
      <c r="B1" s="21" t="s">
        <v>153</v>
      </c>
      <c r="C1" s="46" t="s">
        <v>243</v>
      </c>
      <c r="D1" s="20"/>
    </row>
    <row r="2" spans="1:4" ht="31.5">
      <c r="B2" s="22" t="s">
        <v>311</v>
      </c>
      <c r="C2" s="23" t="s">
        <v>624</v>
      </c>
      <c r="D2" s="24" t="s">
        <v>312</v>
      </c>
    </row>
    <row r="3" spans="1:4" ht="15.75">
      <c r="A3" t="str">
        <f>CONCATENATE(B3," ",C3)</f>
        <v>01 North Carolina General Assembly</v>
      </c>
      <c r="B3" s="6" t="s">
        <v>480</v>
      </c>
      <c r="C3" s="5" t="s">
        <v>52</v>
      </c>
      <c r="D3" s="5" t="s">
        <v>229</v>
      </c>
    </row>
    <row r="4" spans="1:4" ht="15.75">
      <c r="A4" t="str">
        <f t="shared" ref="A4:A64" si="0">CONCATENATE(B4," ",C4)</f>
        <v>02 Administrative Office of the Courts</v>
      </c>
      <c r="B4" s="6" t="s">
        <v>481</v>
      </c>
      <c r="C4" s="5" t="s">
        <v>287</v>
      </c>
      <c r="D4" s="5" t="s">
        <v>229</v>
      </c>
    </row>
    <row r="5" spans="1:4" ht="15.75">
      <c r="A5" t="str">
        <f t="shared" si="0"/>
        <v>03 Office of the Governor</v>
      </c>
      <c r="B5" s="6" t="s">
        <v>253</v>
      </c>
      <c r="C5" s="5" t="s">
        <v>288</v>
      </c>
      <c r="D5" s="5" t="s">
        <v>229</v>
      </c>
    </row>
    <row r="6" spans="1:4" ht="15.75">
      <c r="A6" t="str">
        <f t="shared" si="0"/>
        <v>04 Office of Lieutenant Governor</v>
      </c>
      <c r="B6" s="6" t="s">
        <v>482</v>
      </c>
      <c r="C6" s="5" t="s">
        <v>289</v>
      </c>
      <c r="D6" s="5" t="s">
        <v>229</v>
      </c>
    </row>
    <row r="7" spans="1:4" ht="15.75">
      <c r="A7" t="str">
        <f t="shared" si="0"/>
        <v>05 Office of the Secretary of State</v>
      </c>
      <c r="B7" s="6" t="s">
        <v>483</v>
      </c>
      <c r="C7" s="5" t="s">
        <v>53</v>
      </c>
      <c r="D7" s="5" t="s">
        <v>229</v>
      </c>
    </row>
    <row r="8" spans="1:4" ht="15.75">
      <c r="A8" t="str">
        <f t="shared" si="0"/>
        <v>06 Office of the State Auditor</v>
      </c>
      <c r="B8" s="6" t="s">
        <v>484</v>
      </c>
      <c r="C8" s="5" t="s">
        <v>47</v>
      </c>
      <c r="D8" s="5" t="s">
        <v>229</v>
      </c>
    </row>
    <row r="9" spans="1:4" ht="15.75">
      <c r="A9" t="str">
        <f t="shared" si="0"/>
        <v xml:space="preserve">07 Department of the State Treasurer </v>
      </c>
      <c r="B9" s="6" t="s">
        <v>485</v>
      </c>
      <c r="C9" s="5" t="s">
        <v>6</v>
      </c>
      <c r="D9" s="5" t="s">
        <v>229</v>
      </c>
    </row>
    <row r="10" spans="1:4" ht="15.75">
      <c r="A10" t="str">
        <f t="shared" si="0"/>
        <v xml:space="preserve">08 Department of Public Instruction </v>
      </c>
      <c r="B10" s="6" t="s">
        <v>486</v>
      </c>
      <c r="C10" s="5" t="s">
        <v>169</v>
      </c>
      <c r="D10" s="5" t="s">
        <v>229</v>
      </c>
    </row>
    <row r="11" spans="1:4" ht="15.75">
      <c r="A11" t="str">
        <f t="shared" si="0"/>
        <v xml:space="preserve">09 Department of Justice </v>
      </c>
      <c r="B11" s="6" t="s">
        <v>487</v>
      </c>
      <c r="C11" s="5" t="s">
        <v>57</v>
      </c>
      <c r="D11" s="5" t="s">
        <v>229</v>
      </c>
    </row>
    <row r="12" spans="1:4" ht="15.75">
      <c r="A12" t="str">
        <f t="shared" si="0"/>
        <v>10 Department of Agriculture</v>
      </c>
      <c r="B12" s="6" t="s">
        <v>488</v>
      </c>
      <c r="C12" s="5" t="s">
        <v>58</v>
      </c>
      <c r="D12" s="5" t="s">
        <v>229</v>
      </c>
    </row>
    <row r="13" spans="1:4" ht="15.75">
      <c r="A13" t="str">
        <f t="shared" si="0"/>
        <v>11 Department of Labor</v>
      </c>
      <c r="B13" s="6" t="s">
        <v>489</v>
      </c>
      <c r="C13" s="5" t="s">
        <v>59</v>
      </c>
      <c r="D13" s="5" t="s">
        <v>229</v>
      </c>
    </row>
    <row r="14" spans="1:4" ht="15.75">
      <c r="A14" t="str">
        <f t="shared" si="0"/>
        <v xml:space="preserve">12 Department of Insurance </v>
      </c>
      <c r="B14" s="6" t="s">
        <v>490</v>
      </c>
      <c r="C14" s="5" t="s">
        <v>60</v>
      </c>
      <c r="D14" s="5" t="s">
        <v>229</v>
      </c>
    </row>
    <row r="15" spans="1:4" ht="15.75">
      <c r="A15" t="str">
        <f t="shared" si="0"/>
        <v xml:space="preserve">13 Department of Administration </v>
      </c>
      <c r="B15" s="6" t="s">
        <v>231</v>
      </c>
      <c r="C15" s="5" t="s">
        <v>40</v>
      </c>
      <c r="D15" s="5" t="s">
        <v>229</v>
      </c>
    </row>
    <row r="16" spans="1:4" ht="15.75">
      <c r="A16" t="str">
        <f t="shared" si="0"/>
        <v xml:space="preserve">14 Office of the State Controller </v>
      </c>
      <c r="B16" s="6" t="s">
        <v>491</v>
      </c>
      <c r="C16" s="5" t="s">
        <v>41</v>
      </c>
      <c r="D16" s="5" t="s">
        <v>229</v>
      </c>
    </row>
    <row r="17" spans="1:4" ht="15.75">
      <c r="A17" t="str">
        <f t="shared" si="0"/>
        <v>15 Department of Transportation</v>
      </c>
      <c r="B17" s="6" t="s">
        <v>492</v>
      </c>
      <c r="C17" s="5" t="s">
        <v>22</v>
      </c>
      <c r="D17" s="5" t="s">
        <v>229</v>
      </c>
    </row>
    <row r="18" spans="1:4" ht="15.75">
      <c r="A18" t="str">
        <f t="shared" si="0"/>
        <v>16 Department of Environmental Quality</v>
      </c>
      <c r="B18" s="6" t="s">
        <v>493</v>
      </c>
      <c r="C18" s="16" t="s">
        <v>623</v>
      </c>
      <c r="D18" s="5" t="s">
        <v>229</v>
      </c>
    </row>
    <row r="19" spans="1:4" ht="15.75">
      <c r="A19" t="str">
        <f t="shared" si="0"/>
        <v>17 Wildlife Resources Commission</v>
      </c>
      <c r="B19" s="6" t="s">
        <v>494</v>
      </c>
      <c r="C19" s="5" t="s">
        <v>245</v>
      </c>
      <c r="D19" s="5" t="s">
        <v>229</v>
      </c>
    </row>
    <row r="20" spans="1:4" ht="15.75">
      <c r="A20" t="str">
        <f t="shared" si="0"/>
        <v>19 Dept. of Public Safety</v>
      </c>
      <c r="B20" s="6" t="s">
        <v>345</v>
      </c>
      <c r="C20" s="16" t="s">
        <v>346</v>
      </c>
      <c r="D20" s="5" t="s">
        <v>229</v>
      </c>
    </row>
    <row r="21" spans="1:4" ht="15.75">
      <c r="A21" t="str">
        <f t="shared" si="0"/>
        <v>2X Dept. of Health and Human Services</v>
      </c>
      <c r="B21" s="6" t="s">
        <v>246</v>
      </c>
      <c r="C21" s="5" t="s">
        <v>102</v>
      </c>
      <c r="D21" s="5" t="s">
        <v>229</v>
      </c>
    </row>
    <row r="22" spans="1:4" ht="15.75">
      <c r="A22" t="str">
        <f t="shared" si="0"/>
        <v>3X DHHS - Mental Health</v>
      </c>
      <c r="B22" s="6" t="s">
        <v>80</v>
      </c>
      <c r="C22" s="5" t="s">
        <v>247</v>
      </c>
      <c r="D22" s="5" t="s">
        <v>229</v>
      </c>
    </row>
    <row r="23" spans="1:4" s="66" customFormat="1" ht="15.75">
      <c r="A23" s="66" t="str">
        <f t="shared" si="0"/>
        <v>40 Department of Military &amp; Veterans Affairs</v>
      </c>
      <c r="B23" s="6" t="s">
        <v>663</v>
      </c>
      <c r="C23" s="16" t="s">
        <v>618</v>
      </c>
      <c r="D23" s="5" t="s">
        <v>229</v>
      </c>
    </row>
    <row r="24" spans="1:4" ht="15.75">
      <c r="A24" t="str">
        <f t="shared" si="0"/>
        <v>41 Department of Information Technology</v>
      </c>
      <c r="B24" s="6" t="s">
        <v>101</v>
      </c>
      <c r="C24" s="16" t="s">
        <v>619</v>
      </c>
      <c r="D24" s="5" t="s">
        <v>229</v>
      </c>
    </row>
    <row r="25" spans="1:4" ht="15.75">
      <c r="A25" t="str">
        <f t="shared" si="0"/>
        <v>43 Department of Commerce</v>
      </c>
      <c r="B25" s="6" t="s">
        <v>495</v>
      </c>
      <c r="C25" s="5" t="s">
        <v>81</v>
      </c>
      <c r="D25" s="5" t="s">
        <v>229</v>
      </c>
    </row>
    <row r="26" spans="1:4" ht="15.75">
      <c r="A26" t="str">
        <f t="shared" si="0"/>
        <v>45 Department of Revenue</v>
      </c>
      <c r="B26" s="6" t="s">
        <v>496</v>
      </c>
      <c r="C26" s="5" t="s">
        <v>82</v>
      </c>
      <c r="D26" s="5" t="s">
        <v>229</v>
      </c>
    </row>
    <row r="27" spans="1:4" ht="15.75">
      <c r="A27" t="str">
        <f t="shared" si="0"/>
        <v>46 Department of Natural and Cultural Resources</v>
      </c>
      <c r="B27" s="6" t="s">
        <v>497</v>
      </c>
      <c r="C27" s="16" t="s">
        <v>625</v>
      </c>
      <c r="D27" s="5" t="s">
        <v>229</v>
      </c>
    </row>
    <row r="28" spans="1:4" ht="15.75">
      <c r="A28" t="str">
        <f t="shared" si="0"/>
        <v>48X UNC Hlth Care Rep Unit (Combined Pkg)</v>
      </c>
      <c r="B28" s="6" t="s">
        <v>309</v>
      </c>
      <c r="C28" s="17" t="s">
        <v>320</v>
      </c>
      <c r="D28" s="16" t="s">
        <v>173</v>
      </c>
    </row>
    <row r="29" spans="1:4" ht="15.75">
      <c r="A29" t="str">
        <f t="shared" si="0"/>
        <v>48 UNC Hospitals</v>
      </c>
      <c r="B29" s="6" t="s">
        <v>319</v>
      </c>
      <c r="C29" s="5" t="s">
        <v>145</v>
      </c>
      <c r="D29" s="5" t="s">
        <v>173</v>
      </c>
    </row>
    <row r="30" spans="1:4" ht="15.75">
      <c r="A30" t="str">
        <f t="shared" si="0"/>
        <v>48E UNC Hospitals - Enterprise Fund</v>
      </c>
      <c r="B30" s="6" t="s">
        <v>225</v>
      </c>
      <c r="C30" s="5" t="s">
        <v>226</v>
      </c>
      <c r="D30" s="5" t="s">
        <v>173</v>
      </c>
    </row>
    <row r="31" spans="1:4" ht="15.75">
      <c r="A31" t="str">
        <f t="shared" si="0"/>
        <v>48L UNC Hospitals - LITF</v>
      </c>
      <c r="B31" s="6" t="s">
        <v>26</v>
      </c>
      <c r="C31" s="5" t="s">
        <v>27</v>
      </c>
      <c r="D31" s="5" t="s">
        <v>173</v>
      </c>
    </row>
    <row r="32" spans="1:4" ht="15.75">
      <c r="A32" t="str">
        <f t="shared" si="0"/>
        <v>48R Rex Healthcare</v>
      </c>
      <c r="B32" s="6" t="s">
        <v>25</v>
      </c>
      <c r="C32" s="5" t="s">
        <v>103</v>
      </c>
      <c r="D32" s="5" t="s">
        <v>173</v>
      </c>
    </row>
    <row r="33" spans="1:4" ht="15.75">
      <c r="A33" t="str">
        <f t="shared" si="0"/>
        <v>48C Chatham Hospital</v>
      </c>
      <c r="B33" s="6" t="s">
        <v>295</v>
      </c>
      <c r="C33" s="16" t="s">
        <v>296</v>
      </c>
      <c r="D33" s="5" t="s">
        <v>173</v>
      </c>
    </row>
    <row r="34" spans="1:4" ht="15.75">
      <c r="A34" t="str">
        <f t="shared" si="0"/>
        <v>48T UNC Hlth Care-Triangle Physicians Network</v>
      </c>
      <c r="B34" s="6" t="s">
        <v>304</v>
      </c>
      <c r="C34" s="17" t="s">
        <v>305</v>
      </c>
      <c r="D34" s="5" t="s">
        <v>173</v>
      </c>
    </row>
    <row r="35" spans="1:4" ht="15.75">
      <c r="A35" t="str">
        <f t="shared" si="0"/>
        <v>48HP High Point Regional Health</v>
      </c>
      <c r="B35" s="6" t="s">
        <v>369</v>
      </c>
      <c r="C35" s="17" t="s">
        <v>371</v>
      </c>
      <c r="D35" s="5" t="s">
        <v>173</v>
      </c>
    </row>
    <row r="36" spans="1:4" ht="15.75">
      <c r="A36" t="str">
        <f t="shared" si="0"/>
        <v>48CW Caldwell Memorial Hospital</v>
      </c>
      <c r="B36" s="6" t="s">
        <v>370</v>
      </c>
      <c r="C36" s="17" t="s">
        <v>372</v>
      </c>
      <c r="D36" s="5" t="s">
        <v>173</v>
      </c>
    </row>
    <row r="37" spans="1:4" ht="15.75">
      <c r="A37" t="str">
        <f t="shared" si="0"/>
        <v>50 Community College System Office</v>
      </c>
      <c r="B37" s="6" t="s">
        <v>498</v>
      </c>
      <c r="C37" s="5" t="s">
        <v>3</v>
      </c>
      <c r="D37" s="5" t="s">
        <v>229</v>
      </c>
    </row>
    <row r="38" spans="1:4" ht="15.75">
      <c r="A38" t="str">
        <f t="shared" si="0"/>
        <v>60 State Board of Elections</v>
      </c>
      <c r="B38" s="6" t="s">
        <v>499</v>
      </c>
      <c r="C38" s="5" t="s">
        <v>4</v>
      </c>
      <c r="D38" s="5" t="s">
        <v>229</v>
      </c>
    </row>
    <row r="39" spans="1:4" ht="15.75">
      <c r="A39" t="str">
        <f t="shared" si="0"/>
        <v>61 NC Education Lottery</v>
      </c>
      <c r="B39" s="6" t="s">
        <v>228</v>
      </c>
      <c r="C39" s="5" t="s">
        <v>104</v>
      </c>
      <c r="D39" s="5" t="s">
        <v>229</v>
      </c>
    </row>
    <row r="40" spans="1:4" ht="15.75">
      <c r="A40" t="str">
        <f t="shared" si="0"/>
        <v>67 Office of Administrative Hearings</v>
      </c>
      <c r="B40" s="6" t="s">
        <v>500</v>
      </c>
      <c r="C40" s="5" t="s">
        <v>42</v>
      </c>
      <c r="D40" s="5" t="s">
        <v>229</v>
      </c>
    </row>
    <row r="41" spans="1:4" ht="15.75">
      <c r="A41" t="str">
        <f t="shared" si="0"/>
        <v>69 USS North Carolina Battleship Comm.</v>
      </c>
      <c r="B41" s="6" t="s">
        <v>69</v>
      </c>
      <c r="C41" s="5" t="s">
        <v>155</v>
      </c>
      <c r="D41" s="5" t="s">
        <v>229</v>
      </c>
    </row>
    <row r="42" spans="1:4" ht="15.75">
      <c r="A42" t="str">
        <f t="shared" si="0"/>
        <v>6BC Deferred Comp &amp; NC 401(k)-Combined Pkg</v>
      </c>
      <c r="B42" s="53" t="s">
        <v>354</v>
      </c>
      <c r="C42" s="54" t="s">
        <v>353</v>
      </c>
      <c r="D42" s="5" t="s">
        <v>229</v>
      </c>
    </row>
    <row r="43" spans="1:4" ht="15.75">
      <c r="A43" t="str">
        <f t="shared" si="0"/>
        <v>87 NC School of Science &amp; Mathematics</v>
      </c>
      <c r="B43" s="6" t="s">
        <v>318</v>
      </c>
      <c r="C43" s="16" t="s">
        <v>293</v>
      </c>
      <c r="D43" s="5" t="s">
        <v>173</v>
      </c>
    </row>
    <row r="44" spans="1:4" ht="15.75">
      <c r="A44" t="str">
        <f t="shared" si="0"/>
        <v>90 General Fund - OSC</v>
      </c>
      <c r="B44" s="6" t="s">
        <v>277</v>
      </c>
      <c r="C44" s="5" t="s">
        <v>278</v>
      </c>
      <c r="D44" s="5" t="s">
        <v>229</v>
      </c>
    </row>
    <row r="45" spans="1:4" ht="15.75">
      <c r="A45" t="str">
        <f t="shared" si="0"/>
        <v>99 General Fund - DOR</v>
      </c>
      <c r="B45" s="6" t="s">
        <v>280</v>
      </c>
      <c r="C45" s="5" t="s">
        <v>279</v>
      </c>
      <c r="D45" s="5" t="s">
        <v>229</v>
      </c>
    </row>
    <row r="46" spans="1:4" ht="15.75">
      <c r="A46" t="str">
        <f t="shared" si="0"/>
        <v>RX OSC-Central Accounts</v>
      </c>
      <c r="B46" s="6" t="s">
        <v>5</v>
      </c>
      <c r="C46" s="5" t="s">
        <v>97</v>
      </c>
      <c r="D46" s="5" t="s">
        <v>229</v>
      </c>
    </row>
    <row r="47" spans="1:4" ht="15.75">
      <c r="A47" t="str">
        <f t="shared" si="0"/>
        <v>U10 UNC-General Administration</v>
      </c>
      <c r="B47" s="6" t="s">
        <v>71</v>
      </c>
      <c r="C47" s="5" t="s">
        <v>28</v>
      </c>
      <c r="D47" s="5" t="s">
        <v>173</v>
      </c>
    </row>
    <row r="48" spans="1:4" ht="15.75">
      <c r="A48" t="str">
        <f t="shared" si="0"/>
        <v>U20 UNC at Chapel Hill</v>
      </c>
      <c r="B48" s="6" t="s">
        <v>72</v>
      </c>
      <c r="C48" s="5" t="s">
        <v>156</v>
      </c>
      <c r="D48" s="5" t="s">
        <v>173</v>
      </c>
    </row>
    <row r="49" spans="1:4" ht="15.75">
      <c r="A49" t="str">
        <f t="shared" si="0"/>
        <v>U30 North Carolina State University</v>
      </c>
      <c r="B49" s="6" t="s">
        <v>73</v>
      </c>
      <c r="C49" s="5" t="s">
        <v>29</v>
      </c>
      <c r="D49" s="5" t="s">
        <v>173</v>
      </c>
    </row>
    <row r="50" spans="1:4" ht="15.75">
      <c r="A50" t="str">
        <f t="shared" si="0"/>
        <v>U40 UNC at Greensboro</v>
      </c>
      <c r="B50" s="6" t="s">
        <v>74</v>
      </c>
      <c r="C50" s="5" t="s">
        <v>157</v>
      </c>
      <c r="D50" s="5" t="s">
        <v>173</v>
      </c>
    </row>
    <row r="51" spans="1:4" ht="15.75">
      <c r="A51" t="str">
        <f t="shared" si="0"/>
        <v>U50 UNC at Charlotte</v>
      </c>
      <c r="B51" s="6" t="s">
        <v>75</v>
      </c>
      <c r="C51" s="5" t="s">
        <v>33</v>
      </c>
      <c r="D51" s="5" t="s">
        <v>173</v>
      </c>
    </row>
    <row r="52" spans="1:4" ht="15.75">
      <c r="A52" t="str">
        <f t="shared" si="0"/>
        <v>U55 UNC at Asheville</v>
      </c>
      <c r="B52" s="6" t="s">
        <v>76</v>
      </c>
      <c r="C52" s="5" t="s">
        <v>34</v>
      </c>
      <c r="D52" s="5" t="s">
        <v>173</v>
      </c>
    </row>
    <row r="53" spans="1:4" ht="15.75">
      <c r="A53" t="str">
        <f t="shared" si="0"/>
        <v>U60 UNC at Wilmington</v>
      </c>
      <c r="B53" s="6" t="s">
        <v>7</v>
      </c>
      <c r="C53" s="5" t="s">
        <v>35</v>
      </c>
      <c r="D53" s="5" t="s">
        <v>173</v>
      </c>
    </row>
    <row r="54" spans="1:4" ht="15.75">
      <c r="A54" t="str">
        <f t="shared" si="0"/>
        <v>U65 East Carolina University</v>
      </c>
      <c r="B54" s="6" t="s">
        <v>8</v>
      </c>
      <c r="C54" s="5" t="s">
        <v>0</v>
      </c>
      <c r="D54" s="5" t="s">
        <v>173</v>
      </c>
    </row>
    <row r="55" spans="1:4" ht="15.75">
      <c r="A55" t="str">
        <f t="shared" si="0"/>
        <v>U70 North Carolina A&amp;T University</v>
      </c>
      <c r="B55" s="6" t="s">
        <v>9</v>
      </c>
      <c r="C55" s="16" t="s">
        <v>292</v>
      </c>
      <c r="D55" s="5" t="s">
        <v>173</v>
      </c>
    </row>
    <row r="56" spans="1:4" ht="15.75">
      <c r="A56" t="str">
        <f t="shared" si="0"/>
        <v>U75 Western Carolina University</v>
      </c>
      <c r="B56" s="6" t="s">
        <v>10</v>
      </c>
      <c r="C56" s="5" t="s">
        <v>31</v>
      </c>
      <c r="D56" s="5" t="s">
        <v>173</v>
      </c>
    </row>
    <row r="57" spans="1:4" ht="15.75">
      <c r="A57" t="str">
        <f t="shared" si="0"/>
        <v>U80 Appalachian State University</v>
      </c>
      <c r="B57" s="6" t="s">
        <v>161</v>
      </c>
      <c r="C57" s="5" t="s">
        <v>30</v>
      </c>
      <c r="D57" s="5" t="s">
        <v>173</v>
      </c>
    </row>
    <row r="58" spans="1:4" ht="15.75">
      <c r="A58" t="str">
        <f t="shared" si="0"/>
        <v>U82 UNC at Pembroke</v>
      </c>
      <c r="B58" s="6" t="s">
        <v>162</v>
      </c>
      <c r="C58" s="5" t="s">
        <v>36</v>
      </c>
      <c r="D58" s="5" t="s">
        <v>173</v>
      </c>
    </row>
    <row r="59" spans="1:4" ht="15.75">
      <c r="A59" t="str">
        <f t="shared" si="0"/>
        <v>U84 Winston-Salem State University</v>
      </c>
      <c r="B59" s="6" t="s">
        <v>163</v>
      </c>
      <c r="C59" s="5" t="s">
        <v>32</v>
      </c>
      <c r="D59" s="5" t="s">
        <v>173</v>
      </c>
    </row>
    <row r="60" spans="1:4" ht="15.75">
      <c r="A60" t="str">
        <f t="shared" si="0"/>
        <v>U86 Elizabeth City State University</v>
      </c>
      <c r="B60" s="6" t="s">
        <v>164</v>
      </c>
      <c r="C60" s="5" t="s">
        <v>11</v>
      </c>
      <c r="D60" s="5" t="s">
        <v>173</v>
      </c>
    </row>
    <row r="61" spans="1:4" ht="15.75">
      <c r="A61" t="str">
        <f t="shared" si="0"/>
        <v>U88 Fayetteville State University</v>
      </c>
      <c r="B61" s="6" t="s">
        <v>165</v>
      </c>
      <c r="C61" s="5" t="s">
        <v>12</v>
      </c>
      <c r="D61" s="5" t="s">
        <v>173</v>
      </c>
    </row>
    <row r="62" spans="1:4" ht="15.75">
      <c r="A62" t="str">
        <f t="shared" si="0"/>
        <v>U90 North Carolina Central University</v>
      </c>
      <c r="B62" s="6" t="s">
        <v>166</v>
      </c>
      <c r="C62" s="5" t="s">
        <v>1</v>
      </c>
      <c r="D62" s="5" t="s">
        <v>173</v>
      </c>
    </row>
    <row r="63" spans="1:4" ht="15.75">
      <c r="A63" t="str">
        <f t="shared" si="0"/>
        <v>U92 UNC School of the Arts</v>
      </c>
      <c r="B63" s="6" t="s">
        <v>167</v>
      </c>
      <c r="C63" s="16" t="s">
        <v>291</v>
      </c>
      <c r="D63" s="5" t="s">
        <v>173</v>
      </c>
    </row>
    <row r="64" spans="1:4" ht="15.75">
      <c r="A64" t="str">
        <f t="shared" si="0"/>
        <v>ZL Gateway University Research Park, Inc.</v>
      </c>
      <c r="B64" s="6" t="s">
        <v>321</v>
      </c>
      <c r="C64" s="16" t="s">
        <v>322</v>
      </c>
      <c r="D64" s="5" t="s">
        <v>173</v>
      </c>
    </row>
  </sheetData>
  <hyperlinks>
    <hyperlink ref="C1" location="Index!A1" display="Office of the State Controller"/>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G10"/>
  <sheetViews>
    <sheetView workbookViewId="0">
      <selection activeCell="A7" sqref="A7"/>
    </sheetView>
  </sheetViews>
  <sheetFormatPr defaultColWidth="9.140625" defaultRowHeight="15.75"/>
  <cols>
    <col min="1" max="1" width="10.140625" style="5" bestFit="1" customWidth="1"/>
    <col min="2" max="16384" width="9.140625" style="5"/>
  </cols>
  <sheetData>
    <row r="1" spans="1:7">
      <c r="A1" s="8" t="s">
        <v>54</v>
      </c>
    </row>
    <row r="2" spans="1:7">
      <c r="A2" s="9">
        <v>42916</v>
      </c>
      <c r="B2" s="5" t="s">
        <v>55</v>
      </c>
    </row>
    <row r="3" spans="1:7">
      <c r="A3" s="9">
        <v>42552</v>
      </c>
      <c r="B3" s="5" t="s">
        <v>146</v>
      </c>
    </row>
    <row r="4" spans="1:7">
      <c r="A4" s="9">
        <v>42551</v>
      </c>
      <c r="B4" s="5" t="s">
        <v>147</v>
      </c>
    </row>
    <row r="5" spans="1:7">
      <c r="A5" s="9">
        <v>42917</v>
      </c>
      <c r="B5" s="5" t="s">
        <v>43</v>
      </c>
    </row>
    <row r="6" spans="1:7">
      <c r="A6" s="9">
        <v>43281</v>
      </c>
      <c r="B6" s="5" t="s">
        <v>160</v>
      </c>
    </row>
    <row r="8" spans="1:7">
      <c r="A8" s="47" t="s">
        <v>342</v>
      </c>
      <c r="B8" s="48"/>
      <c r="C8" s="48"/>
      <c r="D8" s="48"/>
      <c r="E8" s="48"/>
      <c r="F8" s="48"/>
      <c r="G8" s="48"/>
    </row>
    <row r="9" spans="1:7">
      <c r="A9" s="48" t="s">
        <v>343</v>
      </c>
      <c r="B9" s="48"/>
      <c r="C9" s="48"/>
      <c r="D9" s="48"/>
      <c r="E9" s="48"/>
      <c r="F9" s="48"/>
      <c r="G9" s="48"/>
    </row>
    <row r="10" spans="1:7">
      <c r="A10" s="48" t="s">
        <v>344</v>
      </c>
      <c r="B10" s="48"/>
      <c r="C10" s="48"/>
      <c r="D10" s="48"/>
      <c r="E10" s="48"/>
      <c r="F10" s="48"/>
      <c r="G10" s="48"/>
    </row>
  </sheetData>
  <customSheetViews>
    <customSheetView guid="{B08879A4-635B-4C39-9937-AC7883D562FC}">
      <selection activeCell="A6" sqref="A6"/>
      <pageMargins left="0.75" right="0.75" top="1" bottom="1" header="0.5" footer="0.5"/>
      <headerFooter alignWithMargins="0"/>
    </customSheetView>
    <customSheetView guid="{9FCFC836-1CA5-48BF-958D-24D2EA94B219}">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T167"/>
  <sheetViews>
    <sheetView showGridLines="0" zoomScaleNormal="100" workbookViewId="0">
      <selection activeCell="W17" sqref="W17"/>
    </sheetView>
  </sheetViews>
  <sheetFormatPr defaultRowHeight="15.75"/>
  <cols>
    <col min="1" max="1" width="11.5703125" style="114" customWidth="1"/>
    <col min="2" max="2" width="1.5703125" style="114" customWidth="1"/>
    <col min="3" max="3" width="15.42578125" style="114" customWidth="1"/>
    <col min="4" max="4" width="1.7109375" style="114" customWidth="1"/>
    <col min="5" max="5" width="24" style="114" customWidth="1"/>
    <col min="6" max="6" width="1.7109375" style="114" customWidth="1"/>
    <col min="7" max="7" width="17.42578125" style="114" customWidth="1"/>
    <col min="8" max="8" width="1.7109375" style="114" customWidth="1"/>
    <col min="9" max="9" width="18.28515625" style="114" customWidth="1"/>
    <col min="10" max="10" width="1.7109375" style="114" customWidth="1"/>
    <col min="11" max="11" width="32.42578125" style="114" customWidth="1"/>
    <col min="12" max="12" width="6.7109375" style="114" customWidth="1"/>
    <col min="13" max="13" width="7" style="114" hidden="1" customWidth="1"/>
    <col min="14" max="14" width="2" style="114" hidden="1" customWidth="1"/>
    <col min="15" max="18" width="7" style="114" hidden="1" customWidth="1"/>
    <col min="19" max="19" width="6.42578125" style="114" hidden="1" customWidth="1"/>
    <col min="20" max="257" width="9.140625" style="114"/>
    <col min="258" max="258" width="0" style="114" hidden="1" customWidth="1"/>
    <col min="259" max="259" width="15.42578125" style="114" customWidth="1"/>
    <col min="260" max="260" width="1.7109375" style="114" customWidth="1"/>
    <col min="261" max="261" width="22.5703125" style="114" customWidth="1"/>
    <col min="262" max="262" width="1.7109375" style="114" customWidth="1"/>
    <col min="263" max="263" width="17.42578125" style="114" customWidth="1"/>
    <col min="264" max="264" width="1.7109375" style="114" customWidth="1"/>
    <col min="265" max="265" width="14.140625" style="114" customWidth="1"/>
    <col min="266" max="266" width="1.7109375" style="114" customWidth="1"/>
    <col min="267" max="267" width="28.5703125" style="114" customWidth="1"/>
    <col min="268" max="268" width="4.7109375" style="114" customWidth="1"/>
    <col min="269" max="275" width="0" style="114" hidden="1" customWidth="1"/>
    <col min="276" max="513" width="9.140625" style="114"/>
    <col min="514" max="514" width="0" style="114" hidden="1" customWidth="1"/>
    <col min="515" max="515" width="15.42578125" style="114" customWidth="1"/>
    <col min="516" max="516" width="1.7109375" style="114" customWidth="1"/>
    <col min="517" max="517" width="22.5703125" style="114" customWidth="1"/>
    <col min="518" max="518" width="1.7109375" style="114" customWidth="1"/>
    <col min="519" max="519" width="17.42578125" style="114" customWidth="1"/>
    <col min="520" max="520" width="1.7109375" style="114" customWidth="1"/>
    <col min="521" max="521" width="14.140625" style="114" customWidth="1"/>
    <col min="522" max="522" width="1.7109375" style="114" customWidth="1"/>
    <col min="523" max="523" width="28.5703125" style="114" customWidth="1"/>
    <col min="524" max="524" width="4.7109375" style="114" customWidth="1"/>
    <col min="525" max="531" width="0" style="114" hidden="1" customWidth="1"/>
    <col min="532" max="769" width="9.140625" style="114"/>
    <col min="770" max="770" width="0" style="114" hidden="1" customWidth="1"/>
    <col min="771" max="771" width="15.42578125" style="114" customWidth="1"/>
    <col min="772" max="772" width="1.7109375" style="114" customWidth="1"/>
    <col min="773" max="773" width="22.5703125" style="114" customWidth="1"/>
    <col min="774" max="774" width="1.7109375" style="114" customWidth="1"/>
    <col min="775" max="775" width="17.42578125" style="114" customWidth="1"/>
    <col min="776" max="776" width="1.7109375" style="114" customWidth="1"/>
    <col min="777" max="777" width="14.140625" style="114" customWidth="1"/>
    <col min="778" max="778" width="1.7109375" style="114" customWidth="1"/>
    <col min="779" max="779" width="28.5703125" style="114" customWidth="1"/>
    <col min="780" max="780" width="4.7109375" style="114" customWidth="1"/>
    <col min="781" max="787" width="0" style="114" hidden="1" customWidth="1"/>
    <col min="788" max="1025" width="9.140625" style="114"/>
    <col min="1026" max="1026" width="0" style="114" hidden="1" customWidth="1"/>
    <col min="1027" max="1027" width="15.42578125" style="114" customWidth="1"/>
    <col min="1028" max="1028" width="1.7109375" style="114" customWidth="1"/>
    <col min="1029" max="1029" width="22.5703125" style="114" customWidth="1"/>
    <col min="1030" max="1030" width="1.7109375" style="114" customWidth="1"/>
    <col min="1031" max="1031" width="17.42578125" style="114" customWidth="1"/>
    <col min="1032" max="1032" width="1.7109375" style="114" customWidth="1"/>
    <col min="1033" max="1033" width="14.140625" style="114" customWidth="1"/>
    <col min="1034" max="1034" width="1.7109375" style="114" customWidth="1"/>
    <col min="1035" max="1035" width="28.5703125" style="114" customWidth="1"/>
    <col min="1036" max="1036" width="4.7109375" style="114" customWidth="1"/>
    <col min="1037" max="1043" width="0" style="114" hidden="1" customWidth="1"/>
    <col min="1044" max="1281" width="9.140625" style="114"/>
    <col min="1282" max="1282" width="0" style="114" hidden="1" customWidth="1"/>
    <col min="1283" max="1283" width="15.42578125" style="114" customWidth="1"/>
    <col min="1284" max="1284" width="1.7109375" style="114" customWidth="1"/>
    <col min="1285" max="1285" width="22.5703125" style="114" customWidth="1"/>
    <col min="1286" max="1286" width="1.7109375" style="114" customWidth="1"/>
    <col min="1287" max="1287" width="17.42578125" style="114" customWidth="1"/>
    <col min="1288" max="1288" width="1.7109375" style="114" customWidth="1"/>
    <col min="1289" max="1289" width="14.140625" style="114" customWidth="1"/>
    <col min="1290" max="1290" width="1.7109375" style="114" customWidth="1"/>
    <col min="1291" max="1291" width="28.5703125" style="114" customWidth="1"/>
    <col min="1292" max="1292" width="4.7109375" style="114" customWidth="1"/>
    <col min="1293" max="1299" width="0" style="114" hidden="1" customWidth="1"/>
    <col min="1300" max="1537" width="9.140625" style="114"/>
    <col min="1538" max="1538" width="0" style="114" hidden="1" customWidth="1"/>
    <col min="1539" max="1539" width="15.42578125" style="114" customWidth="1"/>
    <col min="1540" max="1540" width="1.7109375" style="114" customWidth="1"/>
    <col min="1541" max="1541" width="22.5703125" style="114" customWidth="1"/>
    <col min="1542" max="1542" width="1.7109375" style="114" customWidth="1"/>
    <col min="1543" max="1543" width="17.42578125" style="114" customWidth="1"/>
    <col min="1544" max="1544" width="1.7109375" style="114" customWidth="1"/>
    <col min="1545" max="1545" width="14.140625" style="114" customWidth="1"/>
    <col min="1546" max="1546" width="1.7109375" style="114" customWidth="1"/>
    <col min="1547" max="1547" width="28.5703125" style="114" customWidth="1"/>
    <col min="1548" max="1548" width="4.7109375" style="114" customWidth="1"/>
    <col min="1549" max="1555" width="0" style="114" hidden="1" customWidth="1"/>
    <col min="1556" max="1793" width="9.140625" style="114"/>
    <col min="1794" max="1794" width="0" style="114" hidden="1" customWidth="1"/>
    <col min="1795" max="1795" width="15.42578125" style="114" customWidth="1"/>
    <col min="1796" max="1796" width="1.7109375" style="114" customWidth="1"/>
    <col min="1797" max="1797" width="22.5703125" style="114" customWidth="1"/>
    <col min="1798" max="1798" width="1.7109375" style="114" customWidth="1"/>
    <col min="1799" max="1799" width="17.42578125" style="114" customWidth="1"/>
    <col min="1800" max="1800" width="1.7109375" style="114" customWidth="1"/>
    <col min="1801" max="1801" width="14.140625" style="114" customWidth="1"/>
    <col min="1802" max="1802" width="1.7109375" style="114" customWidth="1"/>
    <col min="1803" max="1803" width="28.5703125" style="114" customWidth="1"/>
    <col min="1804" max="1804" width="4.7109375" style="114" customWidth="1"/>
    <col min="1805" max="1811" width="0" style="114" hidden="1" customWidth="1"/>
    <col min="1812" max="2049" width="9.140625" style="114"/>
    <col min="2050" max="2050" width="0" style="114" hidden="1" customWidth="1"/>
    <col min="2051" max="2051" width="15.42578125" style="114" customWidth="1"/>
    <col min="2052" max="2052" width="1.7109375" style="114" customWidth="1"/>
    <col min="2053" max="2053" width="22.5703125" style="114" customWidth="1"/>
    <col min="2054" max="2054" width="1.7109375" style="114" customWidth="1"/>
    <col min="2055" max="2055" width="17.42578125" style="114" customWidth="1"/>
    <col min="2056" max="2056" width="1.7109375" style="114" customWidth="1"/>
    <col min="2057" max="2057" width="14.140625" style="114" customWidth="1"/>
    <col min="2058" max="2058" width="1.7109375" style="114" customWidth="1"/>
    <col min="2059" max="2059" width="28.5703125" style="114" customWidth="1"/>
    <col min="2060" max="2060" width="4.7109375" style="114" customWidth="1"/>
    <col min="2061" max="2067" width="0" style="114" hidden="1" customWidth="1"/>
    <col min="2068" max="2305" width="9.140625" style="114"/>
    <col min="2306" max="2306" width="0" style="114" hidden="1" customWidth="1"/>
    <col min="2307" max="2307" width="15.42578125" style="114" customWidth="1"/>
    <col min="2308" max="2308" width="1.7109375" style="114" customWidth="1"/>
    <col min="2309" max="2309" width="22.5703125" style="114" customWidth="1"/>
    <col min="2310" max="2310" width="1.7109375" style="114" customWidth="1"/>
    <col min="2311" max="2311" width="17.42578125" style="114" customWidth="1"/>
    <col min="2312" max="2312" width="1.7109375" style="114" customWidth="1"/>
    <col min="2313" max="2313" width="14.140625" style="114" customWidth="1"/>
    <col min="2314" max="2314" width="1.7109375" style="114" customWidth="1"/>
    <col min="2315" max="2315" width="28.5703125" style="114" customWidth="1"/>
    <col min="2316" max="2316" width="4.7109375" style="114" customWidth="1"/>
    <col min="2317" max="2323" width="0" style="114" hidden="1" customWidth="1"/>
    <col min="2324" max="2561" width="9.140625" style="114"/>
    <col min="2562" max="2562" width="0" style="114" hidden="1" customWidth="1"/>
    <col min="2563" max="2563" width="15.42578125" style="114" customWidth="1"/>
    <col min="2564" max="2564" width="1.7109375" style="114" customWidth="1"/>
    <col min="2565" max="2565" width="22.5703125" style="114" customWidth="1"/>
    <col min="2566" max="2566" width="1.7109375" style="114" customWidth="1"/>
    <col min="2567" max="2567" width="17.42578125" style="114" customWidth="1"/>
    <col min="2568" max="2568" width="1.7109375" style="114" customWidth="1"/>
    <col min="2569" max="2569" width="14.140625" style="114" customWidth="1"/>
    <col min="2570" max="2570" width="1.7109375" style="114" customWidth="1"/>
    <col min="2571" max="2571" width="28.5703125" style="114" customWidth="1"/>
    <col min="2572" max="2572" width="4.7109375" style="114" customWidth="1"/>
    <col min="2573" max="2579" width="0" style="114" hidden="1" customWidth="1"/>
    <col min="2580" max="2817" width="9.140625" style="114"/>
    <col min="2818" max="2818" width="0" style="114" hidden="1" customWidth="1"/>
    <col min="2819" max="2819" width="15.42578125" style="114" customWidth="1"/>
    <col min="2820" max="2820" width="1.7109375" style="114" customWidth="1"/>
    <col min="2821" max="2821" width="22.5703125" style="114" customWidth="1"/>
    <col min="2822" max="2822" width="1.7109375" style="114" customWidth="1"/>
    <col min="2823" max="2823" width="17.42578125" style="114" customWidth="1"/>
    <col min="2824" max="2824" width="1.7109375" style="114" customWidth="1"/>
    <col min="2825" max="2825" width="14.140625" style="114" customWidth="1"/>
    <col min="2826" max="2826" width="1.7109375" style="114" customWidth="1"/>
    <col min="2827" max="2827" width="28.5703125" style="114" customWidth="1"/>
    <col min="2828" max="2828" width="4.7109375" style="114" customWidth="1"/>
    <col min="2829" max="2835" width="0" style="114" hidden="1" customWidth="1"/>
    <col min="2836" max="3073" width="9.140625" style="114"/>
    <col min="3074" max="3074" width="0" style="114" hidden="1" customWidth="1"/>
    <col min="3075" max="3075" width="15.42578125" style="114" customWidth="1"/>
    <col min="3076" max="3076" width="1.7109375" style="114" customWidth="1"/>
    <col min="3077" max="3077" width="22.5703125" style="114" customWidth="1"/>
    <col min="3078" max="3078" width="1.7109375" style="114" customWidth="1"/>
    <col min="3079" max="3079" width="17.42578125" style="114" customWidth="1"/>
    <col min="3080" max="3080" width="1.7109375" style="114" customWidth="1"/>
    <col min="3081" max="3081" width="14.140625" style="114" customWidth="1"/>
    <col min="3082" max="3082" width="1.7109375" style="114" customWidth="1"/>
    <col min="3083" max="3083" width="28.5703125" style="114" customWidth="1"/>
    <col min="3084" max="3084" width="4.7109375" style="114" customWidth="1"/>
    <col min="3085" max="3091" width="0" style="114" hidden="1" customWidth="1"/>
    <col min="3092" max="3329" width="9.140625" style="114"/>
    <col min="3330" max="3330" width="0" style="114" hidden="1" customWidth="1"/>
    <col min="3331" max="3331" width="15.42578125" style="114" customWidth="1"/>
    <col min="3332" max="3332" width="1.7109375" style="114" customWidth="1"/>
    <col min="3333" max="3333" width="22.5703125" style="114" customWidth="1"/>
    <col min="3334" max="3334" width="1.7109375" style="114" customWidth="1"/>
    <col min="3335" max="3335" width="17.42578125" style="114" customWidth="1"/>
    <col min="3336" max="3336" width="1.7109375" style="114" customWidth="1"/>
    <col min="3337" max="3337" width="14.140625" style="114" customWidth="1"/>
    <col min="3338" max="3338" width="1.7109375" style="114" customWidth="1"/>
    <col min="3339" max="3339" width="28.5703125" style="114" customWidth="1"/>
    <col min="3340" max="3340" width="4.7109375" style="114" customWidth="1"/>
    <col min="3341" max="3347" width="0" style="114" hidden="1" customWidth="1"/>
    <col min="3348" max="3585" width="9.140625" style="114"/>
    <col min="3586" max="3586" width="0" style="114" hidden="1" customWidth="1"/>
    <col min="3587" max="3587" width="15.42578125" style="114" customWidth="1"/>
    <col min="3588" max="3588" width="1.7109375" style="114" customWidth="1"/>
    <col min="3589" max="3589" width="22.5703125" style="114" customWidth="1"/>
    <col min="3590" max="3590" width="1.7109375" style="114" customWidth="1"/>
    <col min="3591" max="3591" width="17.42578125" style="114" customWidth="1"/>
    <col min="3592" max="3592" width="1.7109375" style="114" customWidth="1"/>
    <col min="3593" max="3593" width="14.140625" style="114" customWidth="1"/>
    <col min="3594" max="3594" width="1.7109375" style="114" customWidth="1"/>
    <col min="3595" max="3595" width="28.5703125" style="114" customWidth="1"/>
    <col min="3596" max="3596" width="4.7109375" style="114" customWidth="1"/>
    <col min="3597" max="3603" width="0" style="114" hidden="1" customWidth="1"/>
    <col min="3604" max="3841" width="9.140625" style="114"/>
    <col min="3842" max="3842" width="0" style="114" hidden="1" customWidth="1"/>
    <col min="3843" max="3843" width="15.42578125" style="114" customWidth="1"/>
    <col min="3844" max="3844" width="1.7109375" style="114" customWidth="1"/>
    <col min="3845" max="3845" width="22.5703125" style="114" customWidth="1"/>
    <col min="3846" max="3846" width="1.7109375" style="114" customWidth="1"/>
    <col min="3847" max="3847" width="17.42578125" style="114" customWidth="1"/>
    <col min="3848" max="3848" width="1.7109375" style="114" customWidth="1"/>
    <col min="3849" max="3849" width="14.140625" style="114" customWidth="1"/>
    <col min="3850" max="3850" width="1.7109375" style="114" customWidth="1"/>
    <col min="3851" max="3851" width="28.5703125" style="114" customWidth="1"/>
    <col min="3852" max="3852" width="4.7109375" style="114" customWidth="1"/>
    <col min="3853" max="3859" width="0" style="114" hidden="1" customWidth="1"/>
    <col min="3860" max="4097" width="9.140625" style="114"/>
    <col min="4098" max="4098" width="0" style="114" hidden="1" customWidth="1"/>
    <col min="4099" max="4099" width="15.42578125" style="114" customWidth="1"/>
    <col min="4100" max="4100" width="1.7109375" style="114" customWidth="1"/>
    <col min="4101" max="4101" width="22.5703125" style="114" customWidth="1"/>
    <col min="4102" max="4102" width="1.7109375" style="114" customWidth="1"/>
    <col min="4103" max="4103" width="17.42578125" style="114" customWidth="1"/>
    <col min="4104" max="4104" width="1.7109375" style="114" customWidth="1"/>
    <col min="4105" max="4105" width="14.140625" style="114" customWidth="1"/>
    <col min="4106" max="4106" width="1.7109375" style="114" customWidth="1"/>
    <col min="4107" max="4107" width="28.5703125" style="114" customWidth="1"/>
    <col min="4108" max="4108" width="4.7109375" style="114" customWidth="1"/>
    <col min="4109" max="4115" width="0" style="114" hidden="1" customWidth="1"/>
    <col min="4116" max="4353" width="9.140625" style="114"/>
    <col min="4354" max="4354" width="0" style="114" hidden="1" customWidth="1"/>
    <col min="4355" max="4355" width="15.42578125" style="114" customWidth="1"/>
    <col min="4356" max="4356" width="1.7109375" style="114" customWidth="1"/>
    <col min="4357" max="4357" width="22.5703125" style="114" customWidth="1"/>
    <col min="4358" max="4358" width="1.7109375" style="114" customWidth="1"/>
    <col min="4359" max="4359" width="17.42578125" style="114" customWidth="1"/>
    <col min="4360" max="4360" width="1.7109375" style="114" customWidth="1"/>
    <col min="4361" max="4361" width="14.140625" style="114" customWidth="1"/>
    <col min="4362" max="4362" width="1.7109375" style="114" customWidth="1"/>
    <col min="4363" max="4363" width="28.5703125" style="114" customWidth="1"/>
    <col min="4364" max="4364" width="4.7109375" style="114" customWidth="1"/>
    <col min="4365" max="4371" width="0" style="114" hidden="1" customWidth="1"/>
    <col min="4372" max="4609" width="9.140625" style="114"/>
    <col min="4610" max="4610" width="0" style="114" hidden="1" customWidth="1"/>
    <col min="4611" max="4611" width="15.42578125" style="114" customWidth="1"/>
    <col min="4612" max="4612" width="1.7109375" style="114" customWidth="1"/>
    <col min="4613" max="4613" width="22.5703125" style="114" customWidth="1"/>
    <col min="4614" max="4614" width="1.7109375" style="114" customWidth="1"/>
    <col min="4615" max="4615" width="17.42578125" style="114" customWidth="1"/>
    <col min="4616" max="4616" width="1.7109375" style="114" customWidth="1"/>
    <col min="4617" max="4617" width="14.140625" style="114" customWidth="1"/>
    <col min="4618" max="4618" width="1.7109375" style="114" customWidth="1"/>
    <col min="4619" max="4619" width="28.5703125" style="114" customWidth="1"/>
    <col min="4620" max="4620" width="4.7109375" style="114" customWidth="1"/>
    <col min="4621" max="4627" width="0" style="114" hidden="1" customWidth="1"/>
    <col min="4628" max="4865" width="9.140625" style="114"/>
    <col min="4866" max="4866" width="0" style="114" hidden="1" customWidth="1"/>
    <col min="4867" max="4867" width="15.42578125" style="114" customWidth="1"/>
    <col min="4868" max="4868" width="1.7109375" style="114" customWidth="1"/>
    <col min="4869" max="4869" width="22.5703125" style="114" customWidth="1"/>
    <col min="4870" max="4870" width="1.7109375" style="114" customWidth="1"/>
    <col min="4871" max="4871" width="17.42578125" style="114" customWidth="1"/>
    <col min="4872" max="4872" width="1.7109375" style="114" customWidth="1"/>
    <col min="4873" max="4873" width="14.140625" style="114" customWidth="1"/>
    <col min="4874" max="4874" width="1.7109375" style="114" customWidth="1"/>
    <col min="4875" max="4875" width="28.5703125" style="114" customWidth="1"/>
    <col min="4876" max="4876" width="4.7109375" style="114" customWidth="1"/>
    <col min="4877" max="4883" width="0" style="114" hidden="1" customWidth="1"/>
    <col min="4884" max="5121" width="9.140625" style="114"/>
    <col min="5122" max="5122" width="0" style="114" hidden="1" customWidth="1"/>
    <col min="5123" max="5123" width="15.42578125" style="114" customWidth="1"/>
    <col min="5124" max="5124" width="1.7109375" style="114" customWidth="1"/>
    <col min="5125" max="5125" width="22.5703125" style="114" customWidth="1"/>
    <col min="5126" max="5126" width="1.7109375" style="114" customWidth="1"/>
    <col min="5127" max="5127" width="17.42578125" style="114" customWidth="1"/>
    <col min="5128" max="5128" width="1.7109375" style="114" customWidth="1"/>
    <col min="5129" max="5129" width="14.140625" style="114" customWidth="1"/>
    <col min="5130" max="5130" width="1.7109375" style="114" customWidth="1"/>
    <col min="5131" max="5131" width="28.5703125" style="114" customWidth="1"/>
    <col min="5132" max="5132" width="4.7109375" style="114" customWidth="1"/>
    <col min="5133" max="5139" width="0" style="114" hidden="1" customWidth="1"/>
    <col min="5140" max="5377" width="9.140625" style="114"/>
    <col min="5378" max="5378" width="0" style="114" hidden="1" customWidth="1"/>
    <col min="5379" max="5379" width="15.42578125" style="114" customWidth="1"/>
    <col min="5380" max="5380" width="1.7109375" style="114" customWidth="1"/>
    <col min="5381" max="5381" width="22.5703125" style="114" customWidth="1"/>
    <col min="5382" max="5382" width="1.7109375" style="114" customWidth="1"/>
    <col min="5383" max="5383" width="17.42578125" style="114" customWidth="1"/>
    <col min="5384" max="5384" width="1.7109375" style="114" customWidth="1"/>
    <col min="5385" max="5385" width="14.140625" style="114" customWidth="1"/>
    <col min="5386" max="5386" width="1.7109375" style="114" customWidth="1"/>
    <col min="5387" max="5387" width="28.5703125" style="114" customWidth="1"/>
    <col min="5388" max="5388" width="4.7109375" style="114" customWidth="1"/>
    <col min="5389" max="5395" width="0" style="114" hidden="1" customWidth="1"/>
    <col min="5396" max="5633" width="9.140625" style="114"/>
    <col min="5634" max="5634" width="0" style="114" hidden="1" customWidth="1"/>
    <col min="5635" max="5635" width="15.42578125" style="114" customWidth="1"/>
    <col min="5636" max="5636" width="1.7109375" style="114" customWidth="1"/>
    <col min="5637" max="5637" width="22.5703125" style="114" customWidth="1"/>
    <col min="5638" max="5638" width="1.7109375" style="114" customWidth="1"/>
    <col min="5639" max="5639" width="17.42578125" style="114" customWidth="1"/>
    <col min="5640" max="5640" width="1.7109375" style="114" customWidth="1"/>
    <col min="5641" max="5641" width="14.140625" style="114" customWidth="1"/>
    <col min="5642" max="5642" width="1.7109375" style="114" customWidth="1"/>
    <col min="5643" max="5643" width="28.5703125" style="114" customWidth="1"/>
    <col min="5644" max="5644" width="4.7109375" style="114" customWidth="1"/>
    <col min="5645" max="5651" width="0" style="114" hidden="1" customWidth="1"/>
    <col min="5652" max="5889" width="9.140625" style="114"/>
    <col min="5890" max="5890" width="0" style="114" hidden="1" customWidth="1"/>
    <col min="5891" max="5891" width="15.42578125" style="114" customWidth="1"/>
    <col min="5892" max="5892" width="1.7109375" style="114" customWidth="1"/>
    <col min="5893" max="5893" width="22.5703125" style="114" customWidth="1"/>
    <col min="5894" max="5894" width="1.7109375" style="114" customWidth="1"/>
    <col min="5895" max="5895" width="17.42578125" style="114" customWidth="1"/>
    <col min="5896" max="5896" width="1.7109375" style="114" customWidth="1"/>
    <col min="5897" max="5897" width="14.140625" style="114" customWidth="1"/>
    <col min="5898" max="5898" width="1.7109375" style="114" customWidth="1"/>
    <col min="5899" max="5899" width="28.5703125" style="114" customWidth="1"/>
    <col min="5900" max="5900" width="4.7109375" style="114" customWidth="1"/>
    <col min="5901" max="5907" width="0" style="114" hidden="1" customWidth="1"/>
    <col min="5908" max="6145" width="9.140625" style="114"/>
    <col min="6146" max="6146" width="0" style="114" hidden="1" customWidth="1"/>
    <col min="6147" max="6147" width="15.42578125" style="114" customWidth="1"/>
    <col min="6148" max="6148" width="1.7109375" style="114" customWidth="1"/>
    <col min="6149" max="6149" width="22.5703125" style="114" customWidth="1"/>
    <col min="6150" max="6150" width="1.7109375" style="114" customWidth="1"/>
    <col min="6151" max="6151" width="17.42578125" style="114" customWidth="1"/>
    <col min="6152" max="6152" width="1.7109375" style="114" customWidth="1"/>
    <col min="6153" max="6153" width="14.140625" style="114" customWidth="1"/>
    <col min="6154" max="6154" width="1.7109375" style="114" customWidth="1"/>
    <col min="6155" max="6155" width="28.5703125" style="114" customWidth="1"/>
    <col min="6156" max="6156" width="4.7109375" style="114" customWidth="1"/>
    <col min="6157" max="6163" width="0" style="114" hidden="1" customWidth="1"/>
    <col min="6164" max="6401" width="9.140625" style="114"/>
    <col min="6402" max="6402" width="0" style="114" hidden="1" customWidth="1"/>
    <col min="6403" max="6403" width="15.42578125" style="114" customWidth="1"/>
    <col min="6404" max="6404" width="1.7109375" style="114" customWidth="1"/>
    <col min="6405" max="6405" width="22.5703125" style="114" customWidth="1"/>
    <col min="6406" max="6406" width="1.7109375" style="114" customWidth="1"/>
    <col min="6407" max="6407" width="17.42578125" style="114" customWidth="1"/>
    <col min="6408" max="6408" width="1.7109375" style="114" customWidth="1"/>
    <col min="6409" max="6409" width="14.140625" style="114" customWidth="1"/>
    <col min="6410" max="6410" width="1.7109375" style="114" customWidth="1"/>
    <col min="6411" max="6411" width="28.5703125" style="114" customWidth="1"/>
    <col min="6412" max="6412" width="4.7109375" style="114" customWidth="1"/>
    <col min="6413" max="6419" width="0" style="114" hidden="1" customWidth="1"/>
    <col min="6420" max="6657" width="9.140625" style="114"/>
    <col min="6658" max="6658" width="0" style="114" hidden="1" customWidth="1"/>
    <col min="6659" max="6659" width="15.42578125" style="114" customWidth="1"/>
    <col min="6660" max="6660" width="1.7109375" style="114" customWidth="1"/>
    <col min="6661" max="6661" width="22.5703125" style="114" customWidth="1"/>
    <col min="6662" max="6662" width="1.7109375" style="114" customWidth="1"/>
    <col min="6663" max="6663" width="17.42578125" style="114" customWidth="1"/>
    <col min="6664" max="6664" width="1.7109375" style="114" customWidth="1"/>
    <col min="6665" max="6665" width="14.140625" style="114" customWidth="1"/>
    <col min="6666" max="6666" width="1.7109375" style="114" customWidth="1"/>
    <col min="6667" max="6667" width="28.5703125" style="114" customWidth="1"/>
    <col min="6668" max="6668" width="4.7109375" style="114" customWidth="1"/>
    <col min="6669" max="6675" width="0" style="114" hidden="1" customWidth="1"/>
    <col min="6676" max="6913" width="9.140625" style="114"/>
    <col min="6914" max="6914" width="0" style="114" hidden="1" customWidth="1"/>
    <col min="6915" max="6915" width="15.42578125" style="114" customWidth="1"/>
    <col min="6916" max="6916" width="1.7109375" style="114" customWidth="1"/>
    <col min="6917" max="6917" width="22.5703125" style="114" customWidth="1"/>
    <col min="6918" max="6918" width="1.7109375" style="114" customWidth="1"/>
    <col min="6919" max="6919" width="17.42578125" style="114" customWidth="1"/>
    <col min="6920" max="6920" width="1.7109375" style="114" customWidth="1"/>
    <col min="6921" max="6921" width="14.140625" style="114" customWidth="1"/>
    <col min="6922" max="6922" width="1.7109375" style="114" customWidth="1"/>
    <col min="6923" max="6923" width="28.5703125" style="114" customWidth="1"/>
    <col min="6924" max="6924" width="4.7109375" style="114" customWidth="1"/>
    <col min="6925" max="6931" width="0" style="114" hidden="1" customWidth="1"/>
    <col min="6932" max="7169" width="9.140625" style="114"/>
    <col min="7170" max="7170" width="0" style="114" hidden="1" customWidth="1"/>
    <col min="7171" max="7171" width="15.42578125" style="114" customWidth="1"/>
    <col min="7172" max="7172" width="1.7109375" style="114" customWidth="1"/>
    <col min="7173" max="7173" width="22.5703125" style="114" customWidth="1"/>
    <col min="7174" max="7174" width="1.7109375" style="114" customWidth="1"/>
    <col min="7175" max="7175" width="17.42578125" style="114" customWidth="1"/>
    <col min="7176" max="7176" width="1.7109375" style="114" customWidth="1"/>
    <col min="7177" max="7177" width="14.140625" style="114" customWidth="1"/>
    <col min="7178" max="7178" width="1.7109375" style="114" customWidth="1"/>
    <col min="7179" max="7179" width="28.5703125" style="114" customWidth="1"/>
    <col min="7180" max="7180" width="4.7109375" style="114" customWidth="1"/>
    <col min="7181" max="7187" width="0" style="114" hidden="1" customWidth="1"/>
    <col min="7188" max="7425" width="9.140625" style="114"/>
    <col min="7426" max="7426" width="0" style="114" hidden="1" customWidth="1"/>
    <col min="7427" max="7427" width="15.42578125" style="114" customWidth="1"/>
    <col min="7428" max="7428" width="1.7109375" style="114" customWidth="1"/>
    <col min="7429" max="7429" width="22.5703125" style="114" customWidth="1"/>
    <col min="7430" max="7430" width="1.7109375" style="114" customWidth="1"/>
    <col min="7431" max="7431" width="17.42578125" style="114" customWidth="1"/>
    <col min="7432" max="7432" width="1.7109375" style="114" customWidth="1"/>
    <col min="7433" max="7433" width="14.140625" style="114" customWidth="1"/>
    <col min="7434" max="7434" width="1.7109375" style="114" customWidth="1"/>
    <col min="7435" max="7435" width="28.5703125" style="114" customWidth="1"/>
    <col min="7436" max="7436" width="4.7109375" style="114" customWidth="1"/>
    <col min="7437" max="7443" width="0" style="114" hidden="1" customWidth="1"/>
    <col min="7444" max="7681" width="9.140625" style="114"/>
    <col min="7682" max="7682" width="0" style="114" hidden="1" customWidth="1"/>
    <col min="7683" max="7683" width="15.42578125" style="114" customWidth="1"/>
    <col min="7684" max="7684" width="1.7109375" style="114" customWidth="1"/>
    <col min="7685" max="7685" width="22.5703125" style="114" customWidth="1"/>
    <col min="7686" max="7686" width="1.7109375" style="114" customWidth="1"/>
    <col min="7687" max="7687" width="17.42578125" style="114" customWidth="1"/>
    <col min="7688" max="7688" width="1.7109375" style="114" customWidth="1"/>
    <col min="7689" max="7689" width="14.140625" style="114" customWidth="1"/>
    <col min="7690" max="7690" width="1.7109375" style="114" customWidth="1"/>
    <col min="7691" max="7691" width="28.5703125" style="114" customWidth="1"/>
    <col min="7692" max="7692" width="4.7109375" style="114" customWidth="1"/>
    <col min="7693" max="7699" width="0" style="114" hidden="1" customWidth="1"/>
    <col min="7700" max="7937" width="9.140625" style="114"/>
    <col min="7938" max="7938" width="0" style="114" hidden="1" customWidth="1"/>
    <col min="7939" max="7939" width="15.42578125" style="114" customWidth="1"/>
    <col min="7940" max="7940" width="1.7109375" style="114" customWidth="1"/>
    <col min="7941" max="7941" width="22.5703125" style="114" customWidth="1"/>
    <col min="7942" max="7942" width="1.7109375" style="114" customWidth="1"/>
    <col min="7943" max="7943" width="17.42578125" style="114" customWidth="1"/>
    <col min="7944" max="7944" width="1.7109375" style="114" customWidth="1"/>
    <col min="7945" max="7945" width="14.140625" style="114" customWidth="1"/>
    <col min="7946" max="7946" width="1.7109375" style="114" customWidth="1"/>
    <col min="7947" max="7947" width="28.5703125" style="114" customWidth="1"/>
    <col min="7948" max="7948" width="4.7109375" style="114" customWidth="1"/>
    <col min="7949" max="7955" width="0" style="114" hidden="1" customWidth="1"/>
    <col min="7956" max="8193" width="9.140625" style="114"/>
    <col min="8194" max="8194" width="0" style="114" hidden="1" customWidth="1"/>
    <col min="8195" max="8195" width="15.42578125" style="114" customWidth="1"/>
    <col min="8196" max="8196" width="1.7109375" style="114" customWidth="1"/>
    <col min="8197" max="8197" width="22.5703125" style="114" customWidth="1"/>
    <col min="8198" max="8198" width="1.7109375" style="114" customWidth="1"/>
    <col min="8199" max="8199" width="17.42578125" style="114" customWidth="1"/>
    <col min="8200" max="8200" width="1.7109375" style="114" customWidth="1"/>
    <col min="8201" max="8201" width="14.140625" style="114" customWidth="1"/>
    <col min="8202" max="8202" width="1.7109375" style="114" customWidth="1"/>
    <col min="8203" max="8203" width="28.5703125" style="114" customWidth="1"/>
    <col min="8204" max="8204" width="4.7109375" style="114" customWidth="1"/>
    <col min="8205" max="8211" width="0" style="114" hidden="1" customWidth="1"/>
    <col min="8212" max="8449" width="9.140625" style="114"/>
    <col min="8450" max="8450" width="0" style="114" hidden="1" customWidth="1"/>
    <col min="8451" max="8451" width="15.42578125" style="114" customWidth="1"/>
    <col min="8452" max="8452" width="1.7109375" style="114" customWidth="1"/>
    <col min="8453" max="8453" width="22.5703125" style="114" customWidth="1"/>
    <col min="8454" max="8454" width="1.7109375" style="114" customWidth="1"/>
    <col min="8455" max="8455" width="17.42578125" style="114" customWidth="1"/>
    <col min="8456" max="8456" width="1.7109375" style="114" customWidth="1"/>
    <col min="8457" max="8457" width="14.140625" style="114" customWidth="1"/>
    <col min="8458" max="8458" width="1.7109375" style="114" customWidth="1"/>
    <col min="8459" max="8459" width="28.5703125" style="114" customWidth="1"/>
    <col min="8460" max="8460" width="4.7109375" style="114" customWidth="1"/>
    <col min="8461" max="8467" width="0" style="114" hidden="1" customWidth="1"/>
    <col min="8468" max="8705" width="9.140625" style="114"/>
    <col min="8706" max="8706" width="0" style="114" hidden="1" customWidth="1"/>
    <col min="8707" max="8707" width="15.42578125" style="114" customWidth="1"/>
    <col min="8708" max="8708" width="1.7109375" style="114" customWidth="1"/>
    <col min="8709" max="8709" width="22.5703125" style="114" customWidth="1"/>
    <col min="8710" max="8710" width="1.7109375" style="114" customWidth="1"/>
    <col min="8711" max="8711" width="17.42578125" style="114" customWidth="1"/>
    <col min="8712" max="8712" width="1.7109375" style="114" customWidth="1"/>
    <col min="8713" max="8713" width="14.140625" style="114" customWidth="1"/>
    <col min="8714" max="8714" width="1.7109375" style="114" customWidth="1"/>
    <col min="8715" max="8715" width="28.5703125" style="114" customWidth="1"/>
    <col min="8716" max="8716" width="4.7109375" style="114" customWidth="1"/>
    <col min="8717" max="8723" width="0" style="114" hidden="1" customWidth="1"/>
    <col min="8724" max="8961" width="9.140625" style="114"/>
    <col min="8962" max="8962" width="0" style="114" hidden="1" customWidth="1"/>
    <col min="8963" max="8963" width="15.42578125" style="114" customWidth="1"/>
    <col min="8964" max="8964" width="1.7109375" style="114" customWidth="1"/>
    <col min="8965" max="8965" width="22.5703125" style="114" customWidth="1"/>
    <col min="8966" max="8966" width="1.7109375" style="114" customWidth="1"/>
    <col min="8967" max="8967" width="17.42578125" style="114" customWidth="1"/>
    <col min="8968" max="8968" width="1.7109375" style="114" customWidth="1"/>
    <col min="8969" max="8969" width="14.140625" style="114" customWidth="1"/>
    <col min="8970" max="8970" width="1.7109375" style="114" customWidth="1"/>
    <col min="8971" max="8971" width="28.5703125" style="114" customWidth="1"/>
    <col min="8972" max="8972" width="4.7109375" style="114" customWidth="1"/>
    <col min="8973" max="8979" width="0" style="114" hidden="1" customWidth="1"/>
    <col min="8980" max="9217" width="9.140625" style="114"/>
    <col min="9218" max="9218" width="0" style="114" hidden="1" customWidth="1"/>
    <col min="9219" max="9219" width="15.42578125" style="114" customWidth="1"/>
    <col min="9220" max="9220" width="1.7109375" style="114" customWidth="1"/>
    <col min="9221" max="9221" width="22.5703125" style="114" customWidth="1"/>
    <col min="9222" max="9222" width="1.7109375" style="114" customWidth="1"/>
    <col min="9223" max="9223" width="17.42578125" style="114" customWidth="1"/>
    <col min="9224" max="9224" width="1.7109375" style="114" customWidth="1"/>
    <col min="9225" max="9225" width="14.140625" style="114" customWidth="1"/>
    <col min="9226" max="9226" width="1.7109375" style="114" customWidth="1"/>
    <col min="9227" max="9227" width="28.5703125" style="114" customWidth="1"/>
    <col min="9228" max="9228" width="4.7109375" style="114" customWidth="1"/>
    <col min="9229" max="9235" width="0" style="114" hidden="1" customWidth="1"/>
    <col min="9236" max="9473" width="9.140625" style="114"/>
    <col min="9474" max="9474" width="0" style="114" hidden="1" customWidth="1"/>
    <col min="9475" max="9475" width="15.42578125" style="114" customWidth="1"/>
    <col min="9476" max="9476" width="1.7109375" style="114" customWidth="1"/>
    <col min="9477" max="9477" width="22.5703125" style="114" customWidth="1"/>
    <col min="9478" max="9478" width="1.7109375" style="114" customWidth="1"/>
    <col min="9479" max="9479" width="17.42578125" style="114" customWidth="1"/>
    <col min="9480" max="9480" width="1.7109375" style="114" customWidth="1"/>
    <col min="9481" max="9481" width="14.140625" style="114" customWidth="1"/>
    <col min="9482" max="9482" width="1.7109375" style="114" customWidth="1"/>
    <col min="9483" max="9483" width="28.5703125" style="114" customWidth="1"/>
    <col min="9484" max="9484" width="4.7109375" style="114" customWidth="1"/>
    <col min="9485" max="9491" width="0" style="114" hidden="1" customWidth="1"/>
    <col min="9492" max="9729" width="9.140625" style="114"/>
    <col min="9730" max="9730" width="0" style="114" hidden="1" customWidth="1"/>
    <col min="9731" max="9731" width="15.42578125" style="114" customWidth="1"/>
    <col min="9732" max="9732" width="1.7109375" style="114" customWidth="1"/>
    <col min="9733" max="9733" width="22.5703125" style="114" customWidth="1"/>
    <col min="9734" max="9734" width="1.7109375" style="114" customWidth="1"/>
    <col min="9735" max="9735" width="17.42578125" style="114" customWidth="1"/>
    <col min="9736" max="9736" width="1.7109375" style="114" customWidth="1"/>
    <col min="9737" max="9737" width="14.140625" style="114" customWidth="1"/>
    <col min="9738" max="9738" width="1.7109375" style="114" customWidth="1"/>
    <col min="9739" max="9739" width="28.5703125" style="114" customWidth="1"/>
    <col min="9740" max="9740" width="4.7109375" style="114" customWidth="1"/>
    <col min="9741" max="9747" width="0" style="114" hidden="1" customWidth="1"/>
    <col min="9748" max="9985" width="9.140625" style="114"/>
    <col min="9986" max="9986" width="0" style="114" hidden="1" customWidth="1"/>
    <col min="9987" max="9987" width="15.42578125" style="114" customWidth="1"/>
    <col min="9988" max="9988" width="1.7109375" style="114" customWidth="1"/>
    <col min="9989" max="9989" width="22.5703125" style="114" customWidth="1"/>
    <col min="9990" max="9990" width="1.7109375" style="114" customWidth="1"/>
    <col min="9991" max="9991" width="17.42578125" style="114" customWidth="1"/>
    <col min="9992" max="9992" width="1.7109375" style="114" customWidth="1"/>
    <col min="9993" max="9993" width="14.140625" style="114" customWidth="1"/>
    <col min="9994" max="9994" width="1.7109375" style="114" customWidth="1"/>
    <col min="9995" max="9995" width="28.5703125" style="114" customWidth="1"/>
    <col min="9996" max="9996" width="4.7109375" style="114" customWidth="1"/>
    <col min="9997" max="10003" width="0" style="114" hidden="1" customWidth="1"/>
    <col min="10004" max="10241" width="9.140625" style="114"/>
    <col min="10242" max="10242" width="0" style="114" hidden="1" customWidth="1"/>
    <col min="10243" max="10243" width="15.42578125" style="114" customWidth="1"/>
    <col min="10244" max="10244" width="1.7109375" style="114" customWidth="1"/>
    <col min="10245" max="10245" width="22.5703125" style="114" customWidth="1"/>
    <col min="10246" max="10246" width="1.7109375" style="114" customWidth="1"/>
    <col min="10247" max="10247" width="17.42578125" style="114" customWidth="1"/>
    <col min="10248" max="10248" width="1.7109375" style="114" customWidth="1"/>
    <col min="10249" max="10249" width="14.140625" style="114" customWidth="1"/>
    <col min="10250" max="10250" width="1.7109375" style="114" customWidth="1"/>
    <col min="10251" max="10251" width="28.5703125" style="114" customWidth="1"/>
    <col min="10252" max="10252" width="4.7109375" style="114" customWidth="1"/>
    <col min="10253" max="10259" width="0" style="114" hidden="1" customWidth="1"/>
    <col min="10260" max="10497" width="9.140625" style="114"/>
    <col min="10498" max="10498" width="0" style="114" hidden="1" customWidth="1"/>
    <col min="10499" max="10499" width="15.42578125" style="114" customWidth="1"/>
    <col min="10500" max="10500" width="1.7109375" style="114" customWidth="1"/>
    <col min="10501" max="10501" width="22.5703125" style="114" customWidth="1"/>
    <col min="10502" max="10502" width="1.7109375" style="114" customWidth="1"/>
    <col min="10503" max="10503" width="17.42578125" style="114" customWidth="1"/>
    <col min="10504" max="10504" width="1.7109375" style="114" customWidth="1"/>
    <col min="10505" max="10505" width="14.140625" style="114" customWidth="1"/>
    <col min="10506" max="10506" width="1.7109375" style="114" customWidth="1"/>
    <col min="10507" max="10507" width="28.5703125" style="114" customWidth="1"/>
    <col min="10508" max="10508" width="4.7109375" style="114" customWidth="1"/>
    <col min="10509" max="10515" width="0" style="114" hidden="1" customWidth="1"/>
    <col min="10516" max="10753" width="9.140625" style="114"/>
    <col min="10754" max="10754" width="0" style="114" hidden="1" customWidth="1"/>
    <col min="10755" max="10755" width="15.42578125" style="114" customWidth="1"/>
    <col min="10756" max="10756" width="1.7109375" style="114" customWidth="1"/>
    <col min="10757" max="10757" width="22.5703125" style="114" customWidth="1"/>
    <col min="10758" max="10758" width="1.7109375" style="114" customWidth="1"/>
    <col min="10759" max="10759" width="17.42578125" style="114" customWidth="1"/>
    <col min="10760" max="10760" width="1.7109375" style="114" customWidth="1"/>
    <col min="10761" max="10761" width="14.140625" style="114" customWidth="1"/>
    <col min="10762" max="10762" width="1.7109375" style="114" customWidth="1"/>
    <col min="10763" max="10763" width="28.5703125" style="114" customWidth="1"/>
    <col min="10764" max="10764" width="4.7109375" style="114" customWidth="1"/>
    <col min="10765" max="10771" width="0" style="114" hidden="1" customWidth="1"/>
    <col min="10772" max="11009" width="9.140625" style="114"/>
    <col min="11010" max="11010" width="0" style="114" hidden="1" customWidth="1"/>
    <col min="11011" max="11011" width="15.42578125" style="114" customWidth="1"/>
    <col min="11012" max="11012" width="1.7109375" style="114" customWidth="1"/>
    <col min="11013" max="11013" width="22.5703125" style="114" customWidth="1"/>
    <col min="11014" max="11014" width="1.7109375" style="114" customWidth="1"/>
    <col min="11015" max="11015" width="17.42578125" style="114" customWidth="1"/>
    <col min="11016" max="11016" width="1.7109375" style="114" customWidth="1"/>
    <col min="11017" max="11017" width="14.140625" style="114" customWidth="1"/>
    <col min="11018" max="11018" width="1.7109375" style="114" customWidth="1"/>
    <col min="11019" max="11019" width="28.5703125" style="114" customWidth="1"/>
    <col min="11020" max="11020" width="4.7109375" style="114" customWidth="1"/>
    <col min="11021" max="11027" width="0" style="114" hidden="1" customWidth="1"/>
    <col min="11028" max="11265" width="9.140625" style="114"/>
    <col min="11266" max="11266" width="0" style="114" hidden="1" customWidth="1"/>
    <col min="11267" max="11267" width="15.42578125" style="114" customWidth="1"/>
    <col min="11268" max="11268" width="1.7109375" style="114" customWidth="1"/>
    <col min="11269" max="11269" width="22.5703125" style="114" customWidth="1"/>
    <col min="11270" max="11270" width="1.7109375" style="114" customWidth="1"/>
    <col min="11271" max="11271" width="17.42578125" style="114" customWidth="1"/>
    <col min="11272" max="11272" width="1.7109375" style="114" customWidth="1"/>
    <col min="11273" max="11273" width="14.140625" style="114" customWidth="1"/>
    <col min="11274" max="11274" width="1.7109375" style="114" customWidth="1"/>
    <col min="11275" max="11275" width="28.5703125" style="114" customWidth="1"/>
    <col min="11276" max="11276" width="4.7109375" style="114" customWidth="1"/>
    <col min="11277" max="11283" width="0" style="114" hidden="1" customWidth="1"/>
    <col min="11284" max="11521" width="9.140625" style="114"/>
    <col min="11522" max="11522" width="0" style="114" hidden="1" customWidth="1"/>
    <col min="11523" max="11523" width="15.42578125" style="114" customWidth="1"/>
    <col min="11524" max="11524" width="1.7109375" style="114" customWidth="1"/>
    <col min="11525" max="11525" width="22.5703125" style="114" customWidth="1"/>
    <col min="11526" max="11526" width="1.7109375" style="114" customWidth="1"/>
    <col min="11527" max="11527" width="17.42578125" style="114" customWidth="1"/>
    <col min="11528" max="11528" width="1.7109375" style="114" customWidth="1"/>
    <col min="11529" max="11529" width="14.140625" style="114" customWidth="1"/>
    <col min="11530" max="11530" width="1.7109375" style="114" customWidth="1"/>
    <col min="11531" max="11531" width="28.5703125" style="114" customWidth="1"/>
    <col min="11532" max="11532" width="4.7109375" style="114" customWidth="1"/>
    <col min="11533" max="11539" width="0" style="114" hidden="1" customWidth="1"/>
    <col min="11540" max="11777" width="9.140625" style="114"/>
    <col min="11778" max="11778" width="0" style="114" hidden="1" customWidth="1"/>
    <col min="11779" max="11779" width="15.42578125" style="114" customWidth="1"/>
    <col min="11780" max="11780" width="1.7109375" style="114" customWidth="1"/>
    <col min="11781" max="11781" width="22.5703125" style="114" customWidth="1"/>
    <col min="11782" max="11782" width="1.7109375" style="114" customWidth="1"/>
    <col min="11783" max="11783" width="17.42578125" style="114" customWidth="1"/>
    <col min="11784" max="11784" width="1.7109375" style="114" customWidth="1"/>
    <col min="11785" max="11785" width="14.140625" style="114" customWidth="1"/>
    <col min="11786" max="11786" width="1.7109375" style="114" customWidth="1"/>
    <col min="11787" max="11787" width="28.5703125" style="114" customWidth="1"/>
    <col min="11788" max="11788" width="4.7109375" style="114" customWidth="1"/>
    <col min="11789" max="11795" width="0" style="114" hidden="1" customWidth="1"/>
    <col min="11796" max="12033" width="9.140625" style="114"/>
    <col min="12034" max="12034" width="0" style="114" hidden="1" customWidth="1"/>
    <col min="12035" max="12035" width="15.42578125" style="114" customWidth="1"/>
    <col min="12036" max="12036" width="1.7109375" style="114" customWidth="1"/>
    <col min="12037" max="12037" width="22.5703125" style="114" customWidth="1"/>
    <col min="12038" max="12038" width="1.7109375" style="114" customWidth="1"/>
    <col min="12039" max="12039" width="17.42578125" style="114" customWidth="1"/>
    <col min="12040" max="12040" width="1.7109375" style="114" customWidth="1"/>
    <col min="12041" max="12041" width="14.140625" style="114" customWidth="1"/>
    <col min="12042" max="12042" width="1.7109375" style="114" customWidth="1"/>
    <col min="12043" max="12043" width="28.5703125" style="114" customWidth="1"/>
    <col min="12044" max="12044" width="4.7109375" style="114" customWidth="1"/>
    <col min="12045" max="12051" width="0" style="114" hidden="1" customWidth="1"/>
    <col min="12052" max="12289" width="9.140625" style="114"/>
    <col min="12290" max="12290" width="0" style="114" hidden="1" customWidth="1"/>
    <col min="12291" max="12291" width="15.42578125" style="114" customWidth="1"/>
    <col min="12292" max="12292" width="1.7109375" style="114" customWidth="1"/>
    <col min="12293" max="12293" width="22.5703125" style="114" customWidth="1"/>
    <col min="12294" max="12294" width="1.7109375" style="114" customWidth="1"/>
    <col min="12295" max="12295" width="17.42578125" style="114" customWidth="1"/>
    <col min="12296" max="12296" width="1.7109375" style="114" customWidth="1"/>
    <col min="12297" max="12297" width="14.140625" style="114" customWidth="1"/>
    <col min="12298" max="12298" width="1.7109375" style="114" customWidth="1"/>
    <col min="12299" max="12299" width="28.5703125" style="114" customWidth="1"/>
    <col min="12300" max="12300" width="4.7109375" style="114" customWidth="1"/>
    <col min="12301" max="12307" width="0" style="114" hidden="1" customWidth="1"/>
    <col min="12308" max="12545" width="9.140625" style="114"/>
    <col min="12546" max="12546" width="0" style="114" hidden="1" customWidth="1"/>
    <col min="12547" max="12547" width="15.42578125" style="114" customWidth="1"/>
    <col min="12548" max="12548" width="1.7109375" style="114" customWidth="1"/>
    <col min="12549" max="12549" width="22.5703125" style="114" customWidth="1"/>
    <col min="12550" max="12550" width="1.7109375" style="114" customWidth="1"/>
    <col min="12551" max="12551" width="17.42578125" style="114" customWidth="1"/>
    <col min="12552" max="12552" width="1.7109375" style="114" customWidth="1"/>
    <col min="12553" max="12553" width="14.140625" style="114" customWidth="1"/>
    <col min="12554" max="12554" width="1.7109375" style="114" customWidth="1"/>
    <col min="12555" max="12555" width="28.5703125" style="114" customWidth="1"/>
    <col min="12556" max="12556" width="4.7109375" style="114" customWidth="1"/>
    <col min="12557" max="12563" width="0" style="114" hidden="1" customWidth="1"/>
    <col min="12564" max="12801" width="9.140625" style="114"/>
    <col min="12802" max="12802" width="0" style="114" hidden="1" customWidth="1"/>
    <col min="12803" max="12803" width="15.42578125" style="114" customWidth="1"/>
    <col min="12804" max="12804" width="1.7109375" style="114" customWidth="1"/>
    <col min="12805" max="12805" width="22.5703125" style="114" customWidth="1"/>
    <col min="12806" max="12806" width="1.7109375" style="114" customWidth="1"/>
    <col min="12807" max="12807" width="17.42578125" style="114" customWidth="1"/>
    <col min="12808" max="12808" width="1.7109375" style="114" customWidth="1"/>
    <col min="12809" max="12809" width="14.140625" style="114" customWidth="1"/>
    <col min="12810" max="12810" width="1.7109375" style="114" customWidth="1"/>
    <col min="12811" max="12811" width="28.5703125" style="114" customWidth="1"/>
    <col min="12812" max="12812" width="4.7109375" style="114" customWidth="1"/>
    <col min="12813" max="12819" width="0" style="114" hidden="1" customWidth="1"/>
    <col min="12820" max="13057" width="9.140625" style="114"/>
    <col min="13058" max="13058" width="0" style="114" hidden="1" customWidth="1"/>
    <col min="13059" max="13059" width="15.42578125" style="114" customWidth="1"/>
    <col min="13060" max="13060" width="1.7109375" style="114" customWidth="1"/>
    <col min="13061" max="13061" width="22.5703125" style="114" customWidth="1"/>
    <col min="13062" max="13062" width="1.7109375" style="114" customWidth="1"/>
    <col min="13063" max="13063" width="17.42578125" style="114" customWidth="1"/>
    <col min="13064" max="13064" width="1.7109375" style="114" customWidth="1"/>
    <col min="13065" max="13065" width="14.140625" style="114" customWidth="1"/>
    <col min="13066" max="13066" width="1.7109375" style="114" customWidth="1"/>
    <col min="13067" max="13067" width="28.5703125" style="114" customWidth="1"/>
    <col min="13068" max="13068" width="4.7109375" style="114" customWidth="1"/>
    <col min="13069" max="13075" width="0" style="114" hidden="1" customWidth="1"/>
    <col min="13076" max="13313" width="9.140625" style="114"/>
    <col min="13314" max="13314" width="0" style="114" hidden="1" customWidth="1"/>
    <col min="13315" max="13315" width="15.42578125" style="114" customWidth="1"/>
    <col min="13316" max="13316" width="1.7109375" style="114" customWidth="1"/>
    <col min="13317" max="13317" width="22.5703125" style="114" customWidth="1"/>
    <col min="13318" max="13318" width="1.7109375" style="114" customWidth="1"/>
    <col min="13319" max="13319" width="17.42578125" style="114" customWidth="1"/>
    <col min="13320" max="13320" width="1.7109375" style="114" customWidth="1"/>
    <col min="13321" max="13321" width="14.140625" style="114" customWidth="1"/>
    <col min="13322" max="13322" width="1.7109375" style="114" customWidth="1"/>
    <col min="13323" max="13323" width="28.5703125" style="114" customWidth="1"/>
    <col min="13324" max="13324" width="4.7109375" style="114" customWidth="1"/>
    <col min="13325" max="13331" width="0" style="114" hidden="1" customWidth="1"/>
    <col min="13332" max="13569" width="9.140625" style="114"/>
    <col min="13570" max="13570" width="0" style="114" hidden="1" customWidth="1"/>
    <col min="13571" max="13571" width="15.42578125" style="114" customWidth="1"/>
    <col min="13572" max="13572" width="1.7109375" style="114" customWidth="1"/>
    <col min="13573" max="13573" width="22.5703125" style="114" customWidth="1"/>
    <col min="13574" max="13574" width="1.7109375" style="114" customWidth="1"/>
    <col min="13575" max="13575" width="17.42578125" style="114" customWidth="1"/>
    <col min="13576" max="13576" width="1.7109375" style="114" customWidth="1"/>
    <col min="13577" max="13577" width="14.140625" style="114" customWidth="1"/>
    <col min="13578" max="13578" width="1.7109375" style="114" customWidth="1"/>
    <col min="13579" max="13579" width="28.5703125" style="114" customWidth="1"/>
    <col min="13580" max="13580" width="4.7109375" style="114" customWidth="1"/>
    <col min="13581" max="13587" width="0" style="114" hidden="1" customWidth="1"/>
    <col min="13588" max="13825" width="9.140625" style="114"/>
    <col min="13826" max="13826" width="0" style="114" hidden="1" customWidth="1"/>
    <col min="13827" max="13827" width="15.42578125" style="114" customWidth="1"/>
    <col min="13828" max="13828" width="1.7109375" style="114" customWidth="1"/>
    <col min="13829" max="13829" width="22.5703125" style="114" customWidth="1"/>
    <col min="13830" max="13830" width="1.7109375" style="114" customWidth="1"/>
    <col min="13831" max="13831" width="17.42578125" style="114" customWidth="1"/>
    <col min="13832" max="13832" width="1.7109375" style="114" customWidth="1"/>
    <col min="13833" max="13833" width="14.140625" style="114" customWidth="1"/>
    <col min="13834" max="13834" width="1.7109375" style="114" customWidth="1"/>
    <col min="13835" max="13835" width="28.5703125" style="114" customWidth="1"/>
    <col min="13836" max="13836" width="4.7109375" style="114" customWidth="1"/>
    <col min="13837" max="13843" width="0" style="114" hidden="1" customWidth="1"/>
    <col min="13844" max="14081" width="9.140625" style="114"/>
    <col min="14082" max="14082" width="0" style="114" hidden="1" customWidth="1"/>
    <col min="14083" max="14083" width="15.42578125" style="114" customWidth="1"/>
    <col min="14084" max="14084" width="1.7109375" style="114" customWidth="1"/>
    <col min="14085" max="14085" width="22.5703125" style="114" customWidth="1"/>
    <col min="14086" max="14086" width="1.7109375" style="114" customWidth="1"/>
    <col min="14087" max="14087" width="17.42578125" style="114" customWidth="1"/>
    <col min="14088" max="14088" width="1.7109375" style="114" customWidth="1"/>
    <col min="14089" max="14089" width="14.140625" style="114" customWidth="1"/>
    <col min="14090" max="14090" width="1.7109375" style="114" customWidth="1"/>
    <col min="14091" max="14091" width="28.5703125" style="114" customWidth="1"/>
    <col min="14092" max="14092" width="4.7109375" style="114" customWidth="1"/>
    <col min="14093" max="14099" width="0" style="114" hidden="1" customWidth="1"/>
    <col min="14100" max="14337" width="9.140625" style="114"/>
    <col min="14338" max="14338" width="0" style="114" hidden="1" customWidth="1"/>
    <col min="14339" max="14339" width="15.42578125" style="114" customWidth="1"/>
    <col min="14340" max="14340" width="1.7109375" style="114" customWidth="1"/>
    <col min="14341" max="14341" width="22.5703125" style="114" customWidth="1"/>
    <col min="14342" max="14342" width="1.7109375" style="114" customWidth="1"/>
    <col min="14343" max="14343" width="17.42578125" style="114" customWidth="1"/>
    <col min="14344" max="14344" width="1.7109375" style="114" customWidth="1"/>
    <col min="14345" max="14345" width="14.140625" style="114" customWidth="1"/>
    <col min="14346" max="14346" width="1.7109375" style="114" customWidth="1"/>
    <col min="14347" max="14347" width="28.5703125" style="114" customWidth="1"/>
    <col min="14348" max="14348" width="4.7109375" style="114" customWidth="1"/>
    <col min="14349" max="14355" width="0" style="114" hidden="1" customWidth="1"/>
    <col min="14356" max="14593" width="9.140625" style="114"/>
    <col min="14594" max="14594" width="0" style="114" hidden="1" customWidth="1"/>
    <col min="14595" max="14595" width="15.42578125" style="114" customWidth="1"/>
    <col min="14596" max="14596" width="1.7109375" style="114" customWidth="1"/>
    <col min="14597" max="14597" width="22.5703125" style="114" customWidth="1"/>
    <col min="14598" max="14598" width="1.7109375" style="114" customWidth="1"/>
    <col min="14599" max="14599" width="17.42578125" style="114" customWidth="1"/>
    <col min="14600" max="14600" width="1.7109375" style="114" customWidth="1"/>
    <col min="14601" max="14601" width="14.140625" style="114" customWidth="1"/>
    <col min="14602" max="14602" width="1.7109375" style="114" customWidth="1"/>
    <col min="14603" max="14603" width="28.5703125" style="114" customWidth="1"/>
    <col min="14604" max="14604" width="4.7109375" style="114" customWidth="1"/>
    <col min="14605" max="14611" width="0" style="114" hidden="1" customWidth="1"/>
    <col min="14612" max="14849" width="9.140625" style="114"/>
    <col min="14850" max="14850" width="0" style="114" hidden="1" customWidth="1"/>
    <col min="14851" max="14851" width="15.42578125" style="114" customWidth="1"/>
    <col min="14852" max="14852" width="1.7109375" style="114" customWidth="1"/>
    <col min="14853" max="14853" width="22.5703125" style="114" customWidth="1"/>
    <col min="14854" max="14854" width="1.7109375" style="114" customWidth="1"/>
    <col min="14855" max="14855" width="17.42578125" style="114" customWidth="1"/>
    <col min="14856" max="14856" width="1.7109375" style="114" customWidth="1"/>
    <col min="14857" max="14857" width="14.140625" style="114" customWidth="1"/>
    <col min="14858" max="14858" width="1.7109375" style="114" customWidth="1"/>
    <col min="14859" max="14859" width="28.5703125" style="114" customWidth="1"/>
    <col min="14860" max="14860" width="4.7109375" style="114" customWidth="1"/>
    <col min="14861" max="14867" width="0" style="114" hidden="1" customWidth="1"/>
    <col min="14868" max="15105" width="9.140625" style="114"/>
    <col min="15106" max="15106" width="0" style="114" hidden="1" customWidth="1"/>
    <col min="15107" max="15107" width="15.42578125" style="114" customWidth="1"/>
    <col min="15108" max="15108" width="1.7109375" style="114" customWidth="1"/>
    <col min="15109" max="15109" width="22.5703125" style="114" customWidth="1"/>
    <col min="15110" max="15110" width="1.7109375" style="114" customWidth="1"/>
    <col min="15111" max="15111" width="17.42578125" style="114" customWidth="1"/>
    <col min="15112" max="15112" width="1.7109375" style="114" customWidth="1"/>
    <col min="15113" max="15113" width="14.140625" style="114" customWidth="1"/>
    <col min="15114" max="15114" width="1.7109375" style="114" customWidth="1"/>
    <col min="15115" max="15115" width="28.5703125" style="114" customWidth="1"/>
    <col min="15116" max="15116" width="4.7109375" style="114" customWidth="1"/>
    <col min="15117" max="15123" width="0" style="114" hidden="1" customWidth="1"/>
    <col min="15124" max="15361" width="9.140625" style="114"/>
    <col min="15362" max="15362" width="0" style="114" hidden="1" customWidth="1"/>
    <col min="15363" max="15363" width="15.42578125" style="114" customWidth="1"/>
    <col min="15364" max="15364" width="1.7109375" style="114" customWidth="1"/>
    <col min="15365" max="15365" width="22.5703125" style="114" customWidth="1"/>
    <col min="15366" max="15366" width="1.7109375" style="114" customWidth="1"/>
    <col min="15367" max="15367" width="17.42578125" style="114" customWidth="1"/>
    <col min="15368" max="15368" width="1.7109375" style="114" customWidth="1"/>
    <col min="15369" max="15369" width="14.140625" style="114" customWidth="1"/>
    <col min="15370" max="15370" width="1.7109375" style="114" customWidth="1"/>
    <col min="15371" max="15371" width="28.5703125" style="114" customWidth="1"/>
    <col min="15372" max="15372" width="4.7109375" style="114" customWidth="1"/>
    <col min="15373" max="15379" width="0" style="114" hidden="1" customWidth="1"/>
    <col min="15380" max="15617" width="9.140625" style="114"/>
    <col min="15618" max="15618" width="0" style="114" hidden="1" customWidth="1"/>
    <col min="15619" max="15619" width="15.42578125" style="114" customWidth="1"/>
    <col min="15620" max="15620" width="1.7109375" style="114" customWidth="1"/>
    <col min="15621" max="15621" width="22.5703125" style="114" customWidth="1"/>
    <col min="15622" max="15622" width="1.7109375" style="114" customWidth="1"/>
    <col min="15623" max="15623" width="17.42578125" style="114" customWidth="1"/>
    <col min="15624" max="15624" width="1.7109375" style="114" customWidth="1"/>
    <col min="15625" max="15625" width="14.140625" style="114" customWidth="1"/>
    <col min="15626" max="15626" width="1.7109375" style="114" customWidth="1"/>
    <col min="15627" max="15627" width="28.5703125" style="114" customWidth="1"/>
    <col min="15628" max="15628" width="4.7109375" style="114" customWidth="1"/>
    <col min="15629" max="15635" width="0" style="114" hidden="1" customWidth="1"/>
    <col min="15636" max="15873" width="9.140625" style="114"/>
    <col min="15874" max="15874" width="0" style="114" hidden="1" customWidth="1"/>
    <col min="15875" max="15875" width="15.42578125" style="114" customWidth="1"/>
    <col min="15876" max="15876" width="1.7109375" style="114" customWidth="1"/>
    <col min="15877" max="15877" width="22.5703125" style="114" customWidth="1"/>
    <col min="15878" max="15878" width="1.7109375" style="114" customWidth="1"/>
    <col min="15879" max="15879" width="17.42578125" style="114" customWidth="1"/>
    <col min="15880" max="15880" width="1.7109375" style="114" customWidth="1"/>
    <col min="15881" max="15881" width="14.140625" style="114" customWidth="1"/>
    <col min="15882" max="15882" width="1.7109375" style="114" customWidth="1"/>
    <col min="15883" max="15883" width="28.5703125" style="114" customWidth="1"/>
    <col min="15884" max="15884" width="4.7109375" style="114" customWidth="1"/>
    <col min="15885" max="15891" width="0" style="114" hidden="1" customWidth="1"/>
    <col min="15892" max="16129" width="9.140625" style="114"/>
    <col min="16130" max="16130" width="0" style="114" hidden="1" customWidth="1"/>
    <col min="16131" max="16131" width="15.42578125" style="114" customWidth="1"/>
    <col min="16132" max="16132" width="1.7109375" style="114" customWidth="1"/>
    <col min="16133" max="16133" width="22.5703125" style="114" customWidth="1"/>
    <col min="16134" max="16134" width="1.7109375" style="114" customWidth="1"/>
    <col min="16135" max="16135" width="17.42578125" style="114" customWidth="1"/>
    <col min="16136" max="16136" width="1.7109375" style="114" customWidth="1"/>
    <col min="16137" max="16137" width="14.140625" style="114" customWidth="1"/>
    <col min="16138" max="16138" width="1.7109375" style="114" customWidth="1"/>
    <col min="16139" max="16139" width="28.5703125" style="114" customWidth="1"/>
    <col min="16140" max="16140" width="4.7109375" style="114" customWidth="1"/>
    <col min="16141" max="16147" width="0" style="114" hidden="1" customWidth="1"/>
    <col min="16148" max="16384" width="9.140625" style="114"/>
  </cols>
  <sheetData>
    <row r="1" spans="1:19" s="92" customFormat="1" ht="15" customHeight="1">
      <c r="A1" s="292" t="str">
        <f>Index!A1</f>
        <v xml:space="preserve">                                                               Office of the State Controller                                                                </v>
      </c>
      <c r="B1" s="292"/>
      <c r="C1" s="292"/>
      <c r="D1" s="292"/>
      <c r="E1" s="292"/>
      <c r="F1" s="292"/>
      <c r="G1" s="292"/>
      <c r="H1" s="292"/>
      <c r="I1" s="292"/>
      <c r="J1" s="292"/>
      <c r="K1" s="292"/>
      <c r="L1" s="289" t="str">
        <f>IF(Index!B17="na","NA","")</f>
        <v/>
      </c>
      <c r="M1" s="67"/>
      <c r="N1" s="67"/>
      <c r="O1" s="67"/>
      <c r="P1" s="67"/>
      <c r="Q1" s="67"/>
      <c r="R1" s="67"/>
    </row>
    <row r="2" spans="1:19" s="92" customFormat="1" ht="15" customHeight="1">
      <c r="A2" s="293" t="str">
        <f>Index!A2</f>
        <v>2018 Transfers - Interim Worksheets</v>
      </c>
      <c r="B2" s="293"/>
      <c r="C2" s="293"/>
      <c r="D2" s="293"/>
      <c r="E2" s="293"/>
      <c r="F2" s="293"/>
      <c r="G2" s="293"/>
      <c r="H2" s="293"/>
      <c r="I2" s="293"/>
      <c r="J2" s="293"/>
      <c r="K2" s="293"/>
      <c r="L2" s="289"/>
      <c r="M2" s="67"/>
      <c r="N2" s="67"/>
      <c r="O2" s="67"/>
      <c r="P2" s="67"/>
      <c r="Q2" s="67"/>
      <c r="R2" s="67"/>
    </row>
    <row r="3" spans="1:19" s="92" customFormat="1" ht="15" customHeight="1">
      <c r="A3" s="294" t="s">
        <v>705</v>
      </c>
      <c r="B3" s="294"/>
      <c r="C3" s="294"/>
      <c r="D3" s="294"/>
      <c r="E3" s="294"/>
      <c r="F3" s="294"/>
      <c r="G3" s="294"/>
      <c r="H3" s="294"/>
      <c r="I3" s="294"/>
      <c r="J3" s="294"/>
      <c r="K3" s="294"/>
      <c r="L3" s="289"/>
      <c r="M3" s="67"/>
      <c r="N3" s="67"/>
      <c r="O3" s="67"/>
      <c r="P3" s="67"/>
      <c r="Q3" s="67"/>
      <c r="R3" s="67"/>
    </row>
    <row r="4" spans="1:19" s="93" customFormat="1" ht="15" customHeight="1">
      <c r="A4" s="295" t="s">
        <v>734</v>
      </c>
      <c r="B4" s="295"/>
      <c r="C4" s="295"/>
      <c r="D4" s="295"/>
      <c r="E4" s="295"/>
      <c r="F4" s="295"/>
      <c r="G4" s="295"/>
      <c r="H4" s="295"/>
      <c r="I4" s="295"/>
      <c r="J4" s="295"/>
      <c r="K4" s="295"/>
    </row>
    <row r="5" spans="1:19" s="97" customFormat="1" ht="15" customHeight="1">
      <c r="C5" s="95"/>
      <c r="D5" s="96"/>
      <c r="E5" s="96"/>
      <c r="F5" s="96"/>
      <c r="G5" s="96"/>
      <c r="H5" s="96"/>
      <c r="I5" s="96"/>
      <c r="J5" s="96"/>
      <c r="K5" s="94" t="s">
        <v>706</v>
      </c>
    </row>
    <row r="6" spans="1:19" s="97" customFormat="1" ht="15" customHeight="1">
      <c r="A6" s="98" t="s">
        <v>61</v>
      </c>
      <c r="C6" s="130" t="str">
        <f>Index!E10</f>
        <v>01</v>
      </c>
      <c r="D6" s="130"/>
      <c r="E6" s="130"/>
      <c r="H6" s="100" t="s">
        <v>240</v>
      </c>
      <c r="I6" s="290" t="str">
        <f>Index!E12 &amp; Index!E14:E14</f>
        <v/>
      </c>
      <c r="J6" s="290"/>
      <c r="K6" s="290"/>
    </row>
    <row r="7" spans="1:19" s="97" customFormat="1" ht="15" customHeight="1">
      <c r="A7" s="98" t="s">
        <v>271</v>
      </c>
      <c r="C7" s="296" t="str">
        <f>Index!E11</f>
        <v>North Carolina General Assembly</v>
      </c>
      <c r="D7" s="296"/>
      <c r="E7" s="296"/>
      <c r="G7" s="100" t="s">
        <v>67</v>
      </c>
      <c r="I7" s="291">
        <f>Index!E13</f>
        <v>0</v>
      </c>
      <c r="J7" s="291"/>
      <c r="K7" s="291"/>
    </row>
    <row r="8" spans="1:19" s="97" customFormat="1" ht="15" customHeight="1">
      <c r="A8" s="98" t="s">
        <v>154</v>
      </c>
      <c r="C8" s="288"/>
      <c r="D8" s="288"/>
      <c r="E8" s="288"/>
    </row>
    <row r="9" spans="1:19" s="97" customFormat="1" ht="15" customHeight="1" thickBot="1">
      <c r="A9" s="102"/>
      <c r="B9" s="102"/>
      <c r="C9" s="102"/>
      <c r="D9" s="102"/>
      <c r="E9" s="102"/>
      <c r="F9" s="102"/>
      <c r="G9" s="102"/>
      <c r="H9" s="102"/>
      <c r="I9" s="102"/>
      <c r="J9" s="102"/>
      <c r="K9" s="102"/>
    </row>
    <row r="10" spans="1:19" s="97" customFormat="1" ht="15" customHeight="1">
      <c r="A10" s="285" t="s">
        <v>821</v>
      </c>
      <c r="B10" s="286"/>
      <c r="C10" s="287"/>
      <c r="D10" s="103"/>
      <c r="E10" s="285" t="s">
        <v>816</v>
      </c>
      <c r="F10" s="286"/>
      <c r="G10" s="287"/>
      <c r="H10" s="103"/>
      <c r="I10" s="103"/>
      <c r="J10" s="103"/>
      <c r="K10" s="103"/>
    </row>
    <row r="11" spans="1:19" s="97" customFormat="1" ht="15" customHeight="1">
      <c r="A11" s="228"/>
      <c r="B11" s="103"/>
      <c r="C11" s="230" t="s">
        <v>254</v>
      </c>
      <c r="E11" s="228" t="s">
        <v>241</v>
      </c>
      <c r="F11" s="103"/>
      <c r="G11" s="229"/>
      <c r="H11" s="104" t="s">
        <v>241</v>
      </c>
      <c r="J11" s="105"/>
    </row>
    <row r="12" spans="1:19" s="97" customFormat="1" ht="15" customHeight="1">
      <c r="A12" s="228" t="s">
        <v>701</v>
      </c>
      <c r="B12" s="103"/>
      <c r="C12" s="230" t="s">
        <v>707</v>
      </c>
      <c r="E12" s="228" t="s">
        <v>732</v>
      </c>
      <c r="F12" s="103"/>
      <c r="G12" s="230" t="s">
        <v>708</v>
      </c>
      <c r="J12" s="105"/>
    </row>
    <row r="13" spans="1:19" s="97" customFormat="1" ht="15" customHeight="1" thickBot="1">
      <c r="A13" s="231" t="s">
        <v>733</v>
      </c>
      <c r="B13" s="103"/>
      <c r="C13" s="232" t="s">
        <v>702</v>
      </c>
      <c r="E13" s="231" t="s">
        <v>709</v>
      </c>
      <c r="F13" s="103"/>
      <c r="G13" s="232" t="s">
        <v>709</v>
      </c>
      <c r="I13" s="106" t="s">
        <v>273</v>
      </c>
      <c r="K13" s="106" t="s">
        <v>819</v>
      </c>
      <c r="L13" s="104" t="s">
        <v>241</v>
      </c>
      <c r="M13" s="104"/>
      <c r="N13" s="104"/>
      <c r="O13" s="104"/>
      <c r="P13" s="104"/>
      <c r="Q13" s="104"/>
      <c r="R13" s="104"/>
    </row>
    <row r="14" spans="1:19" s="97" customFormat="1" ht="15" customHeight="1">
      <c r="A14" s="241" t="s">
        <v>817</v>
      </c>
      <c r="B14" s="226"/>
      <c r="C14" s="242">
        <v>438101</v>
      </c>
      <c r="D14" s="226"/>
      <c r="E14" s="243" t="s">
        <v>818</v>
      </c>
      <c r="F14" s="226"/>
      <c r="G14" s="242">
        <v>1100</v>
      </c>
      <c r="H14" s="227"/>
      <c r="I14" s="244">
        <v>500000</v>
      </c>
      <c r="J14" s="226"/>
      <c r="K14" s="245" t="s">
        <v>820</v>
      </c>
      <c r="L14" s="7" t="str">
        <f>IF(AND(M14,S14),"","*")</f>
        <v/>
      </c>
      <c r="M14" s="79" t="b">
        <f>IF(OR(N14=0,N14=4),TRUE, FALSE)</f>
        <v>1</v>
      </c>
      <c r="N14" s="79">
        <f>COUNTIF(O14:R14,FALSE)</f>
        <v>4</v>
      </c>
      <c r="O14" s="80" t="b">
        <f>ISBLANK(C14)</f>
        <v>0</v>
      </c>
      <c r="P14" s="80" t="b">
        <f>ISBLANK(E14)</f>
        <v>0</v>
      </c>
      <c r="Q14" s="80" t="b">
        <f>ISBLANK(G14)</f>
        <v>0</v>
      </c>
      <c r="R14" s="80" t="b">
        <f>ISBLANK(I14)</f>
        <v>0</v>
      </c>
      <c r="S14" s="81" t="b">
        <f>IF(ISBLANK(C14),TRUE,VALUE(LEFT(C14,4))=4381)</f>
        <v>1</v>
      </c>
    </row>
    <row r="15" spans="1:19" s="97" customFormat="1" ht="15" customHeight="1">
      <c r="A15" s="238"/>
      <c r="B15" s="103"/>
      <c r="C15" s="234"/>
      <c r="D15" s="103"/>
      <c r="E15" s="233"/>
      <c r="F15" s="103"/>
      <c r="G15" s="234"/>
      <c r="H15" s="108"/>
      <c r="I15" s="109"/>
      <c r="J15" s="103"/>
      <c r="K15" s="107"/>
      <c r="L15" s="7" t="str">
        <f t="shared" ref="L15:L28" si="0">IF(AND(M15,S15),"","*")</f>
        <v/>
      </c>
      <c r="M15" s="79" t="b">
        <f t="shared" ref="M15:M28" si="1">IF(OR(N15=0,N15=4),TRUE, FALSE)</f>
        <v>1</v>
      </c>
      <c r="N15" s="79">
        <f t="shared" ref="N15:N28" si="2">COUNTIF(O15:R15,FALSE)</f>
        <v>0</v>
      </c>
      <c r="O15" s="80" t="b">
        <f t="shared" ref="O15:O28" si="3">ISBLANK(C15)</f>
        <v>1</v>
      </c>
      <c r="P15" s="80" t="b">
        <f t="shared" ref="P15:P28" si="4">ISBLANK(E15)</f>
        <v>1</v>
      </c>
      <c r="Q15" s="80" t="b">
        <f t="shared" ref="Q15:Q28" si="5">ISBLANK(G15)</f>
        <v>1</v>
      </c>
      <c r="R15" s="80" t="b">
        <f t="shared" ref="R15:R28" si="6">ISBLANK(I15)</f>
        <v>1</v>
      </c>
      <c r="S15" s="81" t="b">
        <f t="shared" ref="S15:S28" si="7">IF(ISBLANK(C15),TRUE,VALUE(LEFT(C15,4))=4381)</f>
        <v>1</v>
      </c>
    </row>
    <row r="16" spans="1:19" s="97" customFormat="1" ht="15" customHeight="1">
      <c r="A16" s="238"/>
      <c r="B16" s="103"/>
      <c r="C16" s="234"/>
      <c r="D16" s="103"/>
      <c r="E16" s="233"/>
      <c r="F16" s="103"/>
      <c r="G16" s="234"/>
      <c r="H16" s="108"/>
      <c r="I16" s="109"/>
      <c r="J16" s="103"/>
      <c r="K16" s="107"/>
      <c r="L16" s="7" t="str">
        <f t="shared" si="0"/>
        <v/>
      </c>
      <c r="M16" s="79" t="b">
        <f t="shared" si="1"/>
        <v>1</v>
      </c>
      <c r="N16" s="79">
        <f t="shared" si="2"/>
        <v>0</v>
      </c>
      <c r="O16" s="80" t="b">
        <f t="shared" si="3"/>
        <v>1</v>
      </c>
      <c r="P16" s="80" t="b">
        <f t="shared" si="4"/>
        <v>1</v>
      </c>
      <c r="Q16" s="80" t="b">
        <f t="shared" si="5"/>
        <v>1</v>
      </c>
      <c r="R16" s="80" t="b">
        <f t="shared" si="6"/>
        <v>1</v>
      </c>
      <c r="S16" s="81" t="b">
        <f t="shared" si="7"/>
        <v>1</v>
      </c>
    </row>
    <row r="17" spans="1:20" s="97" customFormat="1" ht="15" customHeight="1">
      <c r="A17" s="238"/>
      <c r="B17" s="103"/>
      <c r="C17" s="234"/>
      <c r="D17" s="103"/>
      <c r="E17" s="233"/>
      <c r="F17" s="103"/>
      <c r="G17" s="234"/>
      <c r="H17" s="108"/>
      <c r="I17" s="109"/>
      <c r="J17" s="103"/>
      <c r="K17" s="107"/>
      <c r="L17" s="7" t="str">
        <f t="shared" si="0"/>
        <v/>
      </c>
      <c r="M17" s="79" t="b">
        <f t="shared" si="1"/>
        <v>1</v>
      </c>
      <c r="N17" s="79">
        <f t="shared" si="2"/>
        <v>0</v>
      </c>
      <c r="O17" s="80" t="b">
        <f t="shared" si="3"/>
        <v>1</v>
      </c>
      <c r="P17" s="80" t="b">
        <f t="shared" si="4"/>
        <v>1</v>
      </c>
      <c r="Q17" s="80" t="b">
        <f t="shared" si="5"/>
        <v>1</v>
      </c>
      <c r="R17" s="80" t="b">
        <f t="shared" si="6"/>
        <v>1</v>
      </c>
      <c r="S17" s="81" t="b">
        <f t="shared" si="7"/>
        <v>1</v>
      </c>
    </row>
    <row r="18" spans="1:20" s="97" customFormat="1" ht="15" customHeight="1">
      <c r="A18" s="238"/>
      <c r="B18" s="103"/>
      <c r="C18" s="234"/>
      <c r="D18" s="103"/>
      <c r="E18" s="233"/>
      <c r="F18" s="103"/>
      <c r="G18" s="234"/>
      <c r="H18" s="108"/>
      <c r="I18" s="109"/>
      <c r="J18" s="103"/>
      <c r="K18" s="107"/>
      <c r="L18" s="7" t="str">
        <f t="shared" si="0"/>
        <v/>
      </c>
      <c r="M18" s="79" t="b">
        <f t="shared" si="1"/>
        <v>1</v>
      </c>
      <c r="N18" s="79">
        <f t="shared" si="2"/>
        <v>0</v>
      </c>
      <c r="O18" s="80" t="b">
        <f t="shared" si="3"/>
        <v>1</v>
      </c>
      <c r="P18" s="80" t="b">
        <f t="shared" si="4"/>
        <v>1</v>
      </c>
      <c r="Q18" s="80" t="b">
        <f t="shared" si="5"/>
        <v>1</v>
      </c>
      <c r="R18" s="80" t="b">
        <f t="shared" si="6"/>
        <v>1</v>
      </c>
      <c r="S18" s="81" t="b">
        <f t="shared" si="7"/>
        <v>1</v>
      </c>
    </row>
    <row r="19" spans="1:20" s="97" customFormat="1" ht="15" customHeight="1">
      <c r="A19" s="238"/>
      <c r="B19" s="103"/>
      <c r="C19" s="234"/>
      <c r="D19" s="103"/>
      <c r="E19" s="233"/>
      <c r="F19" s="103"/>
      <c r="G19" s="234"/>
      <c r="H19" s="108"/>
      <c r="I19" s="109"/>
      <c r="J19" s="103"/>
      <c r="K19" s="107"/>
      <c r="L19" s="7" t="str">
        <f t="shared" si="0"/>
        <v/>
      </c>
      <c r="M19" s="79" t="b">
        <f t="shared" si="1"/>
        <v>1</v>
      </c>
      <c r="N19" s="79">
        <f t="shared" si="2"/>
        <v>0</v>
      </c>
      <c r="O19" s="80" t="b">
        <f t="shared" si="3"/>
        <v>1</v>
      </c>
      <c r="P19" s="80" t="b">
        <f t="shared" si="4"/>
        <v>1</v>
      </c>
      <c r="Q19" s="80" t="b">
        <f t="shared" si="5"/>
        <v>1</v>
      </c>
      <c r="R19" s="80" t="b">
        <f t="shared" si="6"/>
        <v>1</v>
      </c>
      <c r="S19" s="81" t="b">
        <f t="shared" si="7"/>
        <v>1</v>
      </c>
    </row>
    <row r="20" spans="1:20" s="97" customFormat="1" ht="15" customHeight="1">
      <c r="A20" s="238"/>
      <c r="B20" s="103"/>
      <c r="C20" s="234"/>
      <c r="D20" s="103"/>
      <c r="E20" s="233"/>
      <c r="F20" s="103"/>
      <c r="G20" s="234"/>
      <c r="H20" s="108"/>
      <c r="I20" s="109"/>
      <c r="J20" s="103"/>
      <c r="K20" s="107"/>
      <c r="L20" s="7" t="str">
        <f t="shared" si="0"/>
        <v/>
      </c>
      <c r="M20" s="79" t="b">
        <f t="shared" si="1"/>
        <v>1</v>
      </c>
      <c r="N20" s="79">
        <f t="shared" si="2"/>
        <v>0</v>
      </c>
      <c r="O20" s="80" t="b">
        <f t="shared" si="3"/>
        <v>1</v>
      </c>
      <c r="P20" s="80" t="b">
        <f t="shared" si="4"/>
        <v>1</v>
      </c>
      <c r="Q20" s="80" t="b">
        <f t="shared" si="5"/>
        <v>1</v>
      </c>
      <c r="R20" s="80" t="b">
        <f t="shared" si="6"/>
        <v>1</v>
      </c>
      <c r="S20" s="81" t="b">
        <f t="shared" si="7"/>
        <v>1</v>
      </c>
    </row>
    <row r="21" spans="1:20" s="97" customFormat="1" ht="15" customHeight="1">
      <c r="A21" s="238"/>
      <c r="B21" s="103"/>
      <c r="C21" s="234"/>
      <c r="D21" s="103"/>
      <c r="E21" s="233"/>
      <c r="F21" s="103"/>
      <c r="G21" s="234"/>
      <c r="H21" s="108"/>
      <c r="I21" s="109"/>
      <c r="J21" s="103"/>
      <c r="K21" s="107"/>
      <c r="L21" s="7" t="str">
        <f t="shared" si="0"/>
        <v/>
      </c>
      <c r="M21" s="79" t="b">
        <f t="shared" si="1"/>
        <v>1</v>
      </c>
      <c r="N21" s="79">
        <f t="shared" si="2"/>
        <v>0</v>
      </c>
      <c r="O21" s="80" t="b">
        <f t="shared" si="3"/>
        <v>1</v>
      </c>
      <c r="P21" s="80" t="b">
        <f t="shared" si="4"/>
        <v>1</v>
      </c>
      <c r="Q21" s="80" t="b">
        <f t="shared" si="5"/>
        <v>1</v>
      </c>
      <c r="R21" s="80" t="b">
        <f t="shared" si="6"/>
        <v>1</v>
      </c>
      <c r="S21" s="81" t="b">
        <f t="shared" si="7"/>
        <v>1</v>
      </c>
    </row>
    <row r="22" spans="1:20" s="97" customFormat="1" ht="15" customHeight="1">
      <c r="A22" s="238"/>
      <c r="B22" s="103"/>
      <c r="C22" s="234"/>
      <c r="D22" s="103"/>
      <c r="E22" s="233"/>
      <c r="F22" s="103"/>
      <c r="G22" s="234"/>
      <c r="H22" s="108"/>
      <c r="I22" s="109"/>
      <c r="J22" s="103"/>
      <c r="K22" s="107"/>
      <c r="L22" s="7" t="str">
        <f t="shared" si="0"/>
        <v/>
      </c>
      <c r="M22" s="79" t="b">
        <f t="shared" si="1"/>
        <v>1</v>
      </c>
      <c r="N22" s="79">
        <f t="shared" si="2"/>
        <v>0</v>
      </c>
      <c r="O22" s="80" t="b">
        <f t="shared" si="3"/>
        <v>1</v>
      </c>
      <c r="P22" s="80" t="b">
        <f t="shared" si="4"/>
        <v>1</v>
      </c>
      <c r="Q22" s="80" t="b">
        <f t="shared" si="5"/>
        <v>1</v>
      </c>
      <c r="R22" s="80" t="b">
        <f t="shared" si="6"/>
        <v>1</v>
      </c>
      <c r="S22" s="81" t="b">
        <f t="shared" si="7"/>
        <v>1</v>
      </c>
    </row>
    <row r="23" spans="1:20" s="97" customFormat="1" ht="15" customHeight="1">
      <c r="A23" s="238"/>
      <c r="B23" s="103"/>
      <c r="C23" s="234"/>
      <c r="D23" s="103"/>
      <c r="E23" s="233"/>
      <c r="F23" s="103"/>
      <c r="G23" s="234"/>
      <c r="H23" s="108"/>
      <c r="I23" s="109"/>
      <c r="J23" s="103"/>
      <c r="K23" s="107"/>
      <c r="L23" s="7" t="str">
        <f t="shared" si="0"/>
        <v/>
      </c>
      <c r="M23" s="79" t="b">
        <f t="shared" si="1"/>
        <v>1</v>
      </c>
      <c r="N23" s="79">
        <f t="shared" si="2"/>
        <v>0</v>
      </c>
      <c r="O23" s="80" t="b">
        <f t="shared" si="3"/>
        <v>1</v>
      </c>
      <c r="P23" s="80" t="b">
        <f t="shared" si="4"/>
        <v>1</v>
      </c>
      <c r="Q23" s="80" t="b">
        <f t="shared" si="5"/>
        <v>1</v>
      </c>
      <c r="R23" s="80" t="b">
        <f t="shared" si="6"/>
        <v>1</v>
      </c>
      <c r="S23" s="81" t="b">
        <f t="shared" si="7"/>
        <v>1</v>
      </c>
    </row>
    <row r="24" spans="1:20" s="97" customFormat="1" ht="15" customHeight="1">
      <c r="A24" s="238"/>
      <c r="B24" s="103"/>
      <c r="C24" s="234"/>
      <c r="D24" s="103"/>
      <c r="E24" s="233"/>
      <c r="F24" s="103"/>
      <c r="G24" s="234"/>
      <c r="H24" s="108"/>
      <c r="I24" s="109"/>
      <c r="J24" s="103"/>
      <c r="K24" s="107"/>
      <c r="L24" s="7" t="str">
        <f t="shared" si="0"/>
        <v/>
      </c>
      <c r="M24" s="79" t="b">
        <f t="shared" si="1"/>
        <v>1</v>
      </c>
      <c r="N24" s="79">
        <f t="shared" si="2"/>
        <v>0</v>
      </c>
      <c r="O24" s="80" t="b">
        <f t="shared" si="3"/>
        <v>1</v>
      </c>
      <c r="P24" s="80" t="b">
        <f t="shared" si="4"/>
        <v>1</v>
      </c>
      <c r="Q24" s="80" t="b">
        <f t="shared" si="5"/>
        <v>1</v>
      </c>
      <c r="R24" s="80" t="b">
        <f t="shared" si="6"/>
        <v>1</v>
      </c>
      <c r="S24" s="81" t="b">
        <f t="shared" si="7"/>
        <v>1</v>
      </c>
    </row>
    <row r="25" spans="1:20" s="97" customFormat="1" ht="15" customHeight="1">
      <c r="A25" s="238"/>
      <c r="B25" s="103"/>
      <c r="C25" s="234"/>
      <c r="D25" s="103"/>
      <c r="E25" s="233"/>
      <c r="F25" s="103"/>
      <c r="G25" s="234"/>
      <c r="H25" s="108"/>
      <c r="I25" s="109"/>
      <c r="J25" s="103"/>
      <c r="K25" s="107"/>
      <c r="L25" s="7" t="str">
        <f t="shared" si="0"/>
        <v/>
      </c>
      <c r="M25" s="79" t="b">
        <f t="shared" si="1"/>
        <v>1</v>
      </c>
      <c r="N25" s="79">
        <f t="shared" si="2"/>
        <v>0</v>
      </c>
      <c r="O25" s="80" t="b">
        <f t="shared" si="3"/>
        <v>1</v>
      </c>
      <c r="P25" s="80" t="b">
        <f t="shared" si="4"/>
        <v>1</v>
      </c>
      <c r="Q25" s="80" t="b">
        <f t="shared" si="5"/>
        <v>1</v>
      </c>
      <c r="R25" s="80" t="b">
        <f t="shared" si="6"/>
        <v>1</v>
      </c>
      <c r="S25" s="81" t="b">
        <f t="shared" si="7"/>
        <v>1</v>
      </c>
    </row>
    <row r="26" spans="1:20" s="97" customFormat="1" ht="15" customHeight="1">
      <c r="A26" s="238"/>
      <c r="B26" s="103"/>
      <c r="C26" s="234"/>
      <c r="D26" s="103"/>
      <c r="E26" s="233"/>
      <c r="F26" s="103"/>
      <c r="G26" s="234"/>
      <c r="H26" s="108"/>
      <c r="I26" s="109"/>
      <c r="J26" s="103"/>
      <c r="K26" s="107"/>
      <c r="L26" s="7" t="str">
        <f t="shared" si="0"/>
        <v/>
      </c>
      <c r="M26" s="79" t="b">
        <f t="shared" si="1"/>
        <v>1</v>
      </c>
      <c r="N26" s="79">
        <f t="shared" si="2"/>
        <v>0</v>
      </c>
      <c r="O26" s="80" t="b">
        <f t="shared" si="3"/>
        <v>1</v>
      </c>
      <c r="P26" s="80" t="b">
        <f t="shared" si="4"/>
        <v>1</v>
      </c>
      <c r="Q26" s="80" t="b">
        <f t="shared" si="5"/>
        <v>1</v>
      </c>
      <c r="R26" s="80" t="b">
        <f t="shared" si="6"/>
        <v>1</v>
      </c>
      <c r="S26" s="81" t="b">
        <f t="shared" si="7"/>
        <v>1</v>
      </c>
    </row>
    <row r="27" spans="1:20" s="97" customFormat="1" ht="15" customHeight="1">
      <c r="A27" s="238"/>
      <c r="B27" s="103"/>
      <c r="C27" s="234"/>
      <c r="D27" s="103"/>
      <c r="E27" s="233"/>
      <c r="F27" s="103"/>
      <c r="G27" s="234"/>
      <c r="H27" s="108"/>
      <c r="I27" s="109"/>
      <c r="J27" s="103"/>
      <c r="K27" s="107"/>
      <c r="L27" s="7" t="str">
        <f t="shared" si="0"/>
        <v/>
      </c>
      <c r="M27" s="79" t="b">
        <f t="shared" si="1"/>
        <v>1</v>
      </c>
      <c r="N27" s="79">
        <f t="shared" si="2"/>
        <v>0</v>
      </c>
      <c r="O27" s="80" t="b">
        <f t="shared" si="3"/>
        <v>1</v>
      </c>
      <c r="P27" s="80" t="b">
        <f t="shared" si="4"/>
        <v>1</v>
      </c>
      <c r="Q27" s="80" t="b">
        <f t="shared" si="5"/>
        <v>1</v>
      </c>
      <c r="R27" s="80" t="b">
        <f t="shared" si="6"/>
        <v>1</v>
      </c>
      <c r="S27" s="81" t="b">
        <f t="shared" si="7"/>
        <v>1</v>
      </c>
    </row>
    <row r="28" spans="1:20" s="97" customFormat="1" ht="15" customHeight="1">
      <c r="A28" s="238"/>
      <c r="B28" s="103"/>
      <c r="C28" s="234"/>
      <c r="D28" s="103"/>
      <c r="E28" s="233"/>
      <c r="F28" s="103"/>
      <c r="G28" s="234"/>
      <c r="H28" s="108"/>
      <c r="I28" s="109"/>
      <c r="J28" s="103"/>
      <c r="K28" s="107"/>
      <c r="L28" s="7" t="str">
        <f t="shared" si="0"/>
        <v/>
      </c>
      <c r="M28" s="79" t="b">
        <f t="shared" si="1"/>
        <v>1</v>
      </c>
      <c r="N28" s="79">
        <f t="shared" si="2"/>
        <v>0</v>
      </c>
      <c r="O28" s="80" t="b">
        <f t="shared" si="3"/>
        <v>1</v>
      </c>
      <c r="P28" s="80" t="b">
        <f t="shared" si="4"/>
        <v>1</v>
      </c>
      <c r="Q28" s="80" t="b">
        <f t="shared" si="5"/>
        <v>1</v>
      </c>
      <c r="R28" s="80" t="b">
        <f t="shared" si="6"/>
        <v>1</v>
      </c>
      <c r="S28" s="81" t="b">
        <f t="shared" si="7"/>
        <v>1</v>
      </c>
    </row>
    <row r="29" spans="1:20" ht="20.100000000000001" customHeight="1" thickBot="1">
      <c r="A29" s="239"/>
      <c r="B29" s="240"/>
      <c r="C29" s="237"/>
      <c r="D29" s="111"/>
      <c r="E29" s="235"/>
      <c r="F29" s="236"/>
      <c r="G29" s="237"/>
      <c r="H29" s="112"/>
      <c r="I29" s="110"/>
      <c r="J29" s="110"/>
      <c r="K29" s="110"/>
      <c r="L29" s="113"/>
      <c r="M29" s="79">
        <f>COUNTIF(M14:M28,FALSE)</f>
        <v>0</v>
      </c>
      <c r="N29" s="113"/>
      <c r="O29" s="113"/>
      <c r="P29" s="113"/>
      <c r="Q29" s="113"/>
      <c r="R29" s="113"/>
      <c r="S29" s="82">
        <f>COUNTIF(S14:S28,FALSE)</f>
        <v>0</v>
      </c>
    </row>
    <row r="30" spans="1:20" ht="6" customHeight="1">
      <c r="C30" s="110"/>
      <c r="D30" s="111"/>
      <c r="E30" s="111"/>
      <c r="F30" s="111"/>
      <c r="G30" s="111"/>
      <c r="H30" s="112"/>
      <c r="I30" s="110"/>
      <c r="J30" s="110"/>
      <c r="K30" s="110"/>
      <c r="L30" s="113"/>
      <c r="M30" s="79"/>
      <c r="N30" s="113"/>
      <c r="O30" s="113"/>
      <c r="P30" s="113"/>
      <c r="Q30" s="113"/>
      <c r="R30" s="113"/>
      <c r="S30" s="82"/>
    </row>
    <row r="31" spans="1:20" s="86" customFormat="1" ht="11.25" customHeight="1">
      <c r="A31" s="85" t="s">
        <v>704</v>
      </c>
      <c r="D31" s="85"/>
      <c r="E31" s="85"/>
      <c r="F31" s="85"/>
      <c r="G31" s="85"/>
      <c r="H31" s="85"/>
      <c r="I31" s="85"/>
      <c r="J31" s="85"/>
      <c r="K31" s="85"/>
      <c r="L31" s="85"/>
      <c r="M31" s="85"/>
      <c r="N31" s="85"/>
      <c r="O31" s="85"/>
      <c r="P31" s="85"/>
      <c r="Q31" s="85"/>
      <c r="R31" s="85"/>
      <c r="S31" s="85"/>
      <c r="T31" s="85"/>
    </row>
    <row r="32" spans="1:20" s="72" customFormat="1" ht="14.25" customHeight="1">
      <c r="A32" s="87"/>
      <c r="B32" s="147"/>
      <c r="C32" s="147"/>
      <c r="D32" s="87"/>
      <c r="E32" s="87"/>
      <c r="F32" s="87"/>
      <c r="G32" s="87"/>
      <c r="H32" s="87"/>
      <c r="I32" s="87"/>
      <c r="J32" s="87"/>
      <c r="K32" s="87"/>
      <c r="L32" s="71"/>
      <c r="M32" s="71"/>
      <c r="N32" s="71"/>
      <c r="O32" s="71"/>
      <c r="P32" s="71"/>
      <c r="Q32" s="71"/>
      <c r="R32" s="71"/>
      <c r="S32" s="71"/>
      <c r="T32" s="71"/>
    </row>
    <row r="33" spans="1:20" s="72" customFormat="1" ht="15" customHeight="1">
      <c r="A33" s="87"/>
      <c r="B33" s="153"/>
      <c r="C33" s="153"/>
      <c r="D33" s="87"/>
      <c r="E33" s="87"/>
      <c r="F33" s="87"/>
      <c r="G33" s="87"/>
      <c r="H33" s="87"/>
      <c r="I33" s="87"/>
      <c r="J33" s="87"/>
      <c r="K33" s="87"/>
      <c r="L33" s="71"/>
      <c r="M33" s="71"/>
      <c r="N33" s="71"/>
      <c r="O33" s="71"/>
      <c r="P33" s="71"/>
      <c r="Q33" s="71"/>
      <c r="R33" s="71"/>
      <c r="S33" s="71"/>
      <c r="T33" s="71"/>
    </row>
    <row r="34" spans="1:20" s="72" customFormat="1" ht="15" customHeight="1">
      <c r="A34" s="88"/>
      <c r="B34" s="147"/>
      <c r="C34" s="147"/>
      <c r="D34" s="88"/>
      <c r="E34" s="88"/>
      <c r="F34" s="88"/>
      <c r="G34" s="88"/>
      <c r="H34" s="88"/>
      <c r="I34" s="88"/>
      <c r="J34" s="88"/>
      <c r="K34" s="88"/>
      <c r="L34" s="71"/>
      <c r="M34" s="71"/>
      <c r="N34" s="71"/>
      <c r="O34" s="71"/>
      <c r="P34" s="71"/>
      <c r="Q34" s="71"/>
      <c r="R34" s="71"/>
      <c r="S34" s="71"/>
      <c r="T34" s="71"/>
    </row>
    <row r="35" spans="1:20" ht="25.7" customHeight="1">
      <c r="F35" s="115"/>
    </row>
    <row r="36" spans="1:20" ht="20.85" customHeight="1">
      <c r="A36" s="200" t="s">
        <v>745</v>
      </c>
      <c r="F36" s="115"/>
    </row>
    <row r="37" spans="1:20" ht="20.85" customHeight="1">
      <c r="A37" s="200" t="s">
        <v>744</v>
      </c>
      <c r="F37" s="115"/>
    </row>
    <row r="38" spans="1:20" ht="20.85" customHeight="1">
      <c r="B38" s="14"/>
      <c r="C38" s="14"/>
      <c r="F38" s="115"/>
    </row>
    <row r="39" spans="1:20" ht="20.85" customHeight="1">
      <c r="F39" s="115"/>
      <c r="G39" s="114" t="s">
        <v>241</v>
      </c>
    </row>
    <row r="40" spans="1:20" ht="20.85" customHeight="1">
      <c r="F40" s="115"/>
    </row>
    <row r="41" spans="1:20" ht="20.85" customHeight="1">
      <c r="F41" s="115"/>
    </row>
    <row r="42" spans="1:20" ht="20.85" customHeight="1">
      <c r="F42" s="115"/>
      <c r="G42" s="116" t="s">
        <v>241</v>
      </c>
      <c r="H42" s="116"/>
      <c r="L42" s="117" t="s">
        <v>241</v>
      </c>
      <c r="M42" s="117"/>
      <c r="N42" s="117"/>
      <c r="O42" s="117"/>
      <c r="P42" s="117"/>
      <c r="Q42" s="117"/>
      <c r="R42" s="117"/>
    </row>
    <row r="43" spans="1:20">
      <c r="F43" s="115"/>
    </row>
    <row r="44" spans="1:20">
      <c r="F44" s="115"/>
    </row>
    <row r="45" spans="1:20">
      <c r="F45" s="115"/>
    </row>
    <row r="46" spans="1:20">
      <c r="F46" s="115"/>
    </row>
    <row r="47" spans="1:20">
      <c r="F47" s="115"/>
    </row>
    <row r="48" spans="1:20">
      <c r="F48" s="115"/>
    </row>
    <row r="49" spans="6:6">
      <c r="F49" s="115"/>
    </row>
    <row r="50" spans="6:6">
      <c r="F50" s="115"/>
    </row>
    <row r="51" spans="6:6">
      <c r="F51" s="115"/>
    </row>
    <row r="52" spans="6:6">
      <c r="F52" s="115"/>
    </row>
    <row r="53" spans="6:6">
      <c r="F53" s="115"/>
    </row>
    <row r="54" spans="6:6">
      <c r="F54" s="115"/>
    </row>
    <row r="55" spans="6:6">
      <c r="F55" s="115"/>
    </row>
    <row r="56" spans="6:6">
      <c r="F56" s="115"/>
    </row>
    <row r="57" spans="6:6">
      <c r="F57" s="115"/>
    </row>
    <row r="58" spans="6:6">
      <c r="F58" s="115"/>
    </row>
    <row r="59" spans="6:6">
      <c r="F59" s="115"/>
    </row>
    <row r="60" spans="6:6">
      <c r="F60" s="115"/>
    </row>
    <row r="61" spans="6:6">
      <c r="F61" s="115"/>
    </row>
    <row r="62" spans="6:6">
      <c r="F62" s="115"/>
    </row>
    <row r="63" spans="6:6">
      <c r="F63" s="115"/>
    </row>
    <row r="64" spans="6:6">
      <c r="F64" s="115"/>
    </row>
    <row r="65" spans="6:6">
      <c r="F65" s="115"/>
    </row>
    <row r="66" spans="6:6">
      <c r="F66" s="115"/>
    </row>
    <row r="67" spans="6:6">
      <c r="F67" s="115"/>
    </row>
    <row r="68" spans="6:6">
      <c r="F68" s="115"/>
    </row>
    <row r="69" spans="6:6">
      <c r="F69" s="115"/>
    </row>
    <row r="70" spans="6:6">
      <c r="F70" s="115"/>
    </row>
    <row r="71" spans="6:6">
      <c r="F71" s="115"/>
    </row>
    <row r="72" spans="6:6">
      <c r="F72" s="115"/>
    </row>
    <row r="73" spans="6:6">
      <c r="F73" s="115"/>
    </row>
    <row r="74" spans="6:6">
      <c r="F74" s="115"/>
    </row>
    <row r="75" spans="6:6">
      <c r="F75" s="115"/>
    </row>
    <row r="76" spans="6:6">
      <c r="F76" s="115"/>
    </row>
    <row r="77" spans="6:6">
      <c r="F77" s="115"/>
    </row>
    <row r="78" spans="6:6">
      <c r="F78" s="115"/>
    </row>
    <row r="79" spans="6:6">
      <c r="F79" s="115"/>
    </row>
    <row r="80" spans="6:6">
      <c r="F80" s="115"/>
    </row>
    <row r="81" spans="6:6">
      <c r="F81" s="115"/>
    </row>
    <row r="82" spans="6:6">
      <c r="F82" s="115"/>
    </row>
    <row r="83" spans="6:6">
      <c r="F83" s="115"/>
    </row>
    <row r="84" spans="6:6">
      <c r="F84" s="115"/>
    </row>
    <row r="85" spans="6:6">
      <c r="F85" s="115"/>
    </row>
    <row r="86" spans="6:6">
      <c r="F86" s="115"/>
    </row>
    <row r="87" spans="6:6">
      <c r="F87" s="115"/>
    </row>
    <row r="88" spans="6:6">
      <c r="F88" s="115"/>
    </row>
    <row r="89" spans="6:6">
      <c r="F89" s="115"/>
    </row>
    <row r="90" spans="6:6">
      <c r="F90" s="115"/>
    </row>
    <row r="91" spans="6:6">
      <c r="F91" s="115"/>
    </row>
    <row r="92" spans="6:6">
      <c r="F92" s="115"/>
    </row>
    <row r="93" spans="6:6">
      <c r="F93" s="115"/>
    </row>
    <row r="94" spans="6:6">
      <c r="F94" s="115"/>
    </row>
    <row r="95" spans="6:6">
      <c r="F95" s="115"/>
    </row>
    <row r="96" spans="6:6">
      <c r="F96" s="115"/>
    </row>
    <row r="97" spans="6:6">
      <c r="F97" s="115"/>
    </row>
    <row r="98" spans="6:6">
      <c r="F98" s="115"/>
    </row>
    <row r="99" spans="6:6">
      <c r="F99" s="115"/>
    </row>
    <row r="100" spans="6:6">
      <c r="F100" s="115"/>
    </row>
    <row r="101" spans="6:6">
      <c r="F101" s="115"/>
    </row>
    <row r="102" spans="6:6">
      <c r="F102" s="115"/>
    </row>
    <row r="103" spans="6:6">
      <c r="F103" s="115"/>
    </row>
    <row r="104" spans="6:6">
      <c r="F104" s="115"/>
    </row>
    <row r="105" spans="6:6">
      <c r="F105" s="115"/>
    </row>
    <row r="106" spans="6:6">
      <c r="F106" s="115"/>
    </row>
    <row r="107" spans="6:6">
      <c r="F107" s="115"/>
    </row>
    <row r="108" spans="6:6">
      <c r="F108" s="115"/>
    </row>
    <row r="109" spans="6:6">
      <c r="F109" s="115"/>
    </row>
    <row r="110" spans="6:6">
      <c r="F110" s="115"/>
    </row>
    <row r="111" spans="6:6">
      <c r="F111" s="115"/>
    </row>
    <row r="112" spans="6:6">
      <c r="F112" s="115"/>
    </row>
    <row r="113" spans="6:6">
      <c r="F113" s="115"/>
    </row>
    <row r="114" spans="6:6">
      <c r="F114" s="115"/>
    </row>
    <row r="115" spans="6:6">
      <c r="F115" s="115"/>
    </row>
    <row r="116" spans="6:6">
      <c r="F116" s="115"/>
    </row>
    <row r="117" spans="6:6">
      <c r="F117" s="115"/>
    </row>
    <row r="118" spans="6:6">
      <c r="F118" s="115"/>
    </row>
    <row r="119" spans="6:6">
      <c r="F119" s="115"/>
    </row>
    <row r="120" spans="6:6">
      <c r="F120" s="115"/>
    </row>
    <row r="121" spans="6:6">
      <c r="F121" s="115"/>
    </row>
    <row r="122" spans="6:6">
      <c r="F122" s="115"/>
    </row>
    <row r="123" spans="6:6">
      <c r="F123" s="115"/>
    </row>
    <row r="124" spans="6:6">
      <c r="F124" s="115"/>
    </row>
    <row r="125" spans="6:6">
      <c r="F125" s="115"/>
    </row>
    <row r="126" spans="6:6">
      <c r="F126" s="115"/>
    </row>
    <row r="127" spans="6:6">
      <c r="F127" s="115"/>
    </row>
    <row r="128" spans="6:6">
      <c r="F128" s="115"/>
    </row>
    <row r="129" spans="6:6">
      <c r="F129" s="115"/>
    </row>
    <row r="130" spans="6:6">
      <c r="F130" s="115"/>
    </row>
    <row r="131" spans="6:6">
      <c r="F131" s="115"/>
    </row>
    <row r="132" spans="6:6">
      <c r="F132" s="115"/>
    </row>
    <row r="133" spans="6:6">
      <c r="F133" s="115"/>
    </row>
    <row r="134" spans="6:6">
      <c r="F134" s="115"/>
    </row>
    <row r="135" spans="6:6">
      <c r="F135" s="115"/>
    </row>
    <row r="136" spans="6:6">
      <c r="F136" s="115"/>
    </row>
    <row r="137" spans="6:6">
      <c r="F137" s="115"/>
    </row>
    <row r="138" spans="6:6">
      <c r="F138" s="115"/>
    </row>
    <row r="139" spans="6:6">
      <c r="F139" s="115"/>
    </row>
    <row r="140" spans="6:6">
      <c r="F140" s="115"/>
    </row>
    <row r="141" spans="6:6">
      <c r="F141" s="115"/>
    </row>
    <row r="142" spans="6:6">
      <c r="F142" s="115"/>
    </row>
    <row r="143" spans="6:6">
      <c r="F143" s="115"/>
    </row>
    <row r="144" spans="6:6">
      <c r="F144" s="115"/>
    </row>
    <row r="145" spans="6:6">
      <c r="F145" s="115"/>
    </row>
    <row r="146" spans="6:6">
      <c r="F146" s="115"/>
    </row>
    <row r="147" spans="6:6">
      <c r="F147" s="115"/>
    </row>
    <row r="148" spans="6:6">
      <c r="F148" s="115"/>
    </row>
    <row r="149" spans="6:6">
      <c r="F149" s="115"/>
    </row>
    <row r="150" spans="6:6">
      <c r="F150" s="115"/>
    </row>
    <row r="151" spans="6:6">
      <c r="F151" s="115"/>
    </row>
    <row r="152" spans="6:6">
      <c r="F152" s="115"/>
    </row>
    <row r="153" spans="6:6">
      <c r="F153" s="115"/>
    </row>
    <row r="154" spans="6:6">
      <c r="F154" s="115"/>
    </row>
    <row r="155" spans="6:6">
      <c r="F155" s="115"/>
    </row>
    <row r="156" spans="6:6">
      <c r="F156" s="115"/>
    </row>
    <row r="157" spans="6:6">
      <c r="F157" s="115"/>
    </row>
    <row r="158" spans="6:6">
      <c r="F158" s="115"/>
    </row>
    <row r="159" spans="6:6">
      <c r="F159" s="115"/>
    </row>
    <row r="160" spans="6:6">
      <c r="F160" s="115"/>
    </row>
    <row r="161" spans="6:6">
      <c r="F161" s="115"/>
    </row>
    <row r="162" spans="6:6">
      <c r="F162" s="115"/>
    </row>
    <row r="163" spans="6:6">
      <c r="F163" s="115"/>
    </row>
    <row r="164" spans="6:6">
      <c r="F164" s="115"/>
    </row>
    <row r="165" spans="6:6">
      <c r="F165" s="115"/>
    </row>
    <row r="166" spans="6:6">
      <c r="F166" s="115"/>
    </row>
    <row r="167" spans="6:6">
      <c r="F167" s="115"/>
    </row>
  </sheetData>
  <sheetProtection algorithmName="SHA-512" hashValue="Dhj4f/Ep+kDzSeTGhDTK59Z8lfOUnu9XGaJbsz8SCV3IN8aAVO/btQHFgq7J7qdj6qpnE9JFusK50wRBqf3Log==" saltValue="PhIcT1mFRdfsM10/gpm/QA==" spinCount="100000" sheet="1" formatColumns="0" formatRows="0"/>
  <dataConsolidate/>
  <mergeCells count="11">
    <mergeCell ref="A10:C10"/>
    <mergeCell ref="E10:G10"/>
    <mergeCell ref="C8:E8"/>
    <mergeCell ref="L1:L3"/>
    <mergeCell ref="I6:K6"/>
    <mergeCell ref="I7:K7"/>
    <mergeCell ref="A1:K1"/>
    <mergeCell ref="A2:K2"/>
    <mergeCell ref="A3:K3"/>
    <mergeCell ref="A4:K4"/>
    <mergeCell ref="C7:E7"/>
  </mergeCells>
  <conditionalFormatting sqref="M1:R3">
    <cfRule type="cellIs" dxfId="4" priority="2" stopIfTrue="1" operator="equal">
      <formula>"na"</formula>
    </cfRule>
  </conditionalFormatting>
  <conditionalFormatting sqref="L1:L3">
    <cfRule type="cellIs" dxfId="3" priority="1" stopIfTrue="1" operator="equal">
      <formula>"na"</formula>
    </cfRule>
  </conditionalFormatting>
  <dataValidations count="2">
    <dataValidation type="textLength" operator="equal" allowBlank="1" showInputMessage="1" showErrorMessage="1" errorTitle="Invalid data!" error="GASB number must be 4 digits." sqref="WVO983044:WVP983058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D65534:E65534 IZ65534:JA65534 SV65534:SW65534 ACR65534:ACS65534 AMN65534:AMO65534 AWJ65534:AWK65534 BGF65534:BGG65534 BQB65534:BQC65534 BZX65534:BZY65534 CJT65534:CJU65534 CTP65534:CTQ65534 DDL65534:DDM65534 DNH65534:DNI65534 DXD65534:DXE65534 EGZ65534:EHA65534 EQV65534:EQW65534 FAR65534:FAS65534 FKN65534:FKO65534 FUJ65534:FUK65534 GEF65534:GEG65534 GOB65534:GOC65534 GXX65534:GXY65534 HHT65534:HHU65534 HRP65534:HRQ65534 IBL65534:IBM65534 ILH65534:ILI65534 IVD65534:IVE65534 JEZ65534:JFA65534 JOV65534:JOW65534 JYR65534:JYS65534 KIN65534:KIO65534 KSJ65534:KSK65534 LCF65534:LCG65534 LMB65534:LMC65534 LVX65534:LVY65534 MFT65534:MFU65534 MPP65534:MPQ65534 MZL65534:MZM65534 NJH65534:NJI65534 NTD65534:NTE65534 OCZ65534:ODA65534 OMV65534:OMW65534 OWR65534:OWS65534 PGN65534:PGO65534 PQJ65534:PQK65534 QAF65534:QAG65534 QKB65534:QKC65534 QTX65534:QTY65534 RDT65534:RDU65534 RNP65534:RNQ65534 RXL65534:RXM65534 SHH65534:SHI65534 SRD65534:SRE65534 TAZ65534:TBA65534 TKV65534:TKW65534 TUR65534:TUS65534 UEN65534:UEO65534 UOJ65534:UOK65534 UYF65534:UYG65534 VIB65534:VIC65534 VRX65534:VRY65534 WBT65534:WBU65534 WLP65534:WLQ65534 WVL65534:WVM65534 D131070:E131070 IZ131070:JA131070 SV131070:SW131070 ACR131070:ACS131070 AMN131070:AMO131070 AWJ131070:AWK131070 BGF131070:BGG131070 BQB131070:BQC131070 BZX131070:BZY131070 CJT131070:CJU131070 CTP131070:CTQ131070 DDL131070:DDM131070 DNH131070:DNI131070 DXD131070:DXE131070 EGZ131070:EHA131070 EQV131070:EQW131070 FAR131070:FAS131070 FKN131070:FKO131070 FUJ131070:FUK131070 GEF131070:GEG131070 GOB131070:GOC131070 GXX131070:GXY131070 HHT131070:HHU131070 HRP131070:HRQ131070 IBL131070:IBM131070 ILH131070:ILI131070 IVD131070:IVE131070 JEZ131070:JFA131070 JOV131070:JOW131070 JYR131070:JYS131070 KIN131070:KIO131070 KSJ131070:KSK131070 LCF131070:LCG131070 LMB131070:LMC131070 LVX131070:LVY131070 MFT131070:MFU131070 MPP131070:MPQ131070 MZL131070:MZM131070 NJH131070:NJI131070 NTD131070:NTE131070 OCZ131070:ODA131070 OMV131070:OMW131070 OWR131070:OWS131070 PGN131070:PGO131070 PQJ131070:PQK131070 QAF131070:QAG131070 QKB131070:QKC131070 QTX131070:QTY131070 RDT131070:RDU131070 RNP131070:RNQ131070 RXL131070:RXM131070 SHH131070:SHI131070 SRD131070:SRE131070 TAZ131070:TBA131070 TKV131070:TKW131070 TUR131070:TUS131070 UEN131070:UEO131070 UOJ131070:UOK131070 UYF131070:UYG131070 VIB131070:VIC131070 VRX131070:VRY131070 WBT131070:WBU131070 WLP131070:WLQ131070 WVL131070:WVM131070 D196606:E196606 IZ196606:JA196606 SV196606:SW196606 ACR196606:ACS196606 AMN196606:AMO196606 AWJ196606:AWK196606 BGF196606:BGG196606 BQB196606:BQC196606 BZX196606:BZY196606 CJT196606:CJU196606 CTP196606:CTQ196606 DDL196606:DDM196606 DNH196606:DNI196606 DXD196606:DXE196606 EGZ196606:EHA196606 EQV196606:EQW196606 FAR196606:FAS196606 FKN196606:FKO196606 FUJ196606:FUK196606 GEF196606:GEG196606 GOB196606:GOC196606 GXX196606:GXY196606 HHT196606:HHU196606 HRP196606:HRQ196606 IBL196606:IBM196606 ILH196606:ILI196606 IVD196606:IVE196606 JEZ196606:JFA196606 JOV196606:JOW196606 JYR196606:JYS196606 KIN196606:KIO196606 KSJ196606:KSK196606 LCF196606:LCG196606 LMB196606:LMC196606 LVX196606:LVY196606 MFT196606:MFU196606 MPP196606:MPQ196606 MZL196606:MZM196606 NJH196606:NJI196606 NTD196606:NTE196606 OCZ196606:ODA196606 OMV196606:OMW196606 OWR196606:OWS196606 PGN196606:PGO196606 PQJ196606:PQK196606 QAF196606:QAG196606 QKB196606:QKC196606 QTX196606:QTY196606 RDT196606:RDU196606 RNP196606:RNQ196606 RXL196606:RXM196606 SHH196606:SHI196606 SRD196606:SRE196606 TAZ196606:TBA196606 TKV196606:TKW196606 TUR196606:TUS196606 UEN196606:UEO196606 UOJ196606:UOK196606 UYF196606:UYG196606 VIB196606:VIC196606 VRX196606:VRY196606 WBT196606:WBU196606 WLP196606:WLQ196606 WVL196606:WVM196606 D262142:E262142 IZ262142:JA262142 SV262142:SW262142 ACR262142:ACS262142 AMN262142:AMO262142 AWJ262142:AWK262142 BGF262142:BGG262142 BQB262142:BQC262142 BZX262142:BZY262142 CJT262142:CJU262142 CTP262142:CTQ262142 DDL262142:DDM262142 DNH262142:DNI262142 DXD262142:DXE262142 EGZ262142:EHA262142 EQV262142:EQW262142 FAR262142:FAS262142 FKN262142:FKO262142 FUJ262142:FUK262142 GEF262142:GEG262142 GOB262142:GOC262142 GXX262142:GXY262142 HHT262142:HHU262142 HRP262142:HRQ262142 IBL262142:IBM262142 ILH262142:ILI262142 IVD262142:IVE262142 JEZ262142:JFA262142 JOV262142:JOW262142 JYR262142:JYS262142 KIN262142:KIO262142 KSJ262142:KSK262142 LCF262142:LCG262142 LMB262142:LMC262142 LVX262142:LVY262142 MFT262142:MFU262142 MPP262142:MPQ262142 MZL262142:MZM262142 NJH262142:NJI262142 NTD262142:NTE262142 OCZ262142:ODA262142 OMV262142:OMW262142 OWR262142:OWS262142 PGN262142:PGO262142 PQJ262142:PQK262142 QAF262142:QAG262142 QKB262142:QKC262142 QTX262142:QTY262142 RDT262142:RDU262142 RNP262142:RNQ262142 RXL262142:RXM262142 SHH262142:SHI262142 SRD262142:SRE262142 TAZ262142:TBA262142 TKV262142:TKW262142 TUR262142:TUS262142 UEN262142:UEO262142 UOJ262142:UOK262142 UYF262142:UYG262142 VIB262142:VIC262142 VRX262142:VRY262142 WBT262142:WBU262142 WLP262142:WLQ262142 WVL262142:WVM262142 D327678:E327678 IZ327678:JA327678 SV327678:SW327678 ACR327678:ACS327678 AMN327678:AMO327678 AWJ327678:AWK327678 BGF327678:BGG327678 BQB327678:BQC327678 BZX327678:BZY327678 CJT327678:CJU327678 CTP327678:CTQ327678 DDL327678:DDM327678 DNH327678:DNI327678 DXD327678:DXE327678 EGZ327678:EHA327678 EQV327678:EQW327678 FAR327678:FAS327678 FKN327678:FKO327678 FUJ327678:FUK327678 GEF327678:GEG327678 GOB327678:GOC327678 GXX327678:GXY327678 HHT327678:HHU327678 HRP327678:HRQ327678 IBL327678:IBM327678 ILH327678:ILI327678 IVD327678:IVE327678 JEZ327678:JFA327678 JOV327678:JOW327678 JYR327678:JYS327678 KIN327678:KIO327678 KSJ327678:KSK327678 LCF327678:LCG327678 LMB327678:LMC327678 LVX327678:LVY327678 MFT327678:MFU327678 MPP327678:MPQ327678 MZL327678:MZM327678 NJH327678:NJI327678 NTD327678:NTE327678 OCZ327678:ODA327678 OMV327678:OMW327678 OWR327678:OWS327678 PGN327678:PGO327678 PQJ327678:PQK327678 QAF327678:QAG327678 QKB327678:QKC327678 QTX327678:QTY327678 RDT327678:RDU327678 RNP327678:RNQ327678 RXL327678:RXM327678 SHH327678:SHI327678 SRD327678:SRE327678 TAZ327678:TBA327678 TKV327678:TKW327678 TUR327678:TUS327678 UEN327678:UEO327678 UOJ327678:UOK327678 UYF327678:UYG327678 VIB327678:VIC327678 VRX327678:VRY327678 WBT327678:WBU327678 WLP327678:WLQ327678 WVL327678:WVM327678 D393214:E393214 IZ393214:JA393214 SV393214:SW393214 ACR393214:ACS393214 AMN393214:AMO393214 AWJ393214:AWK393214 BGF393214:BGG393214 BQB393214:BQC393214 BZX393214:BZY393214 CJT393214:CJU393214 CTP393214:CTQ393214 DDL393214:DDM393214 DNH393214:DNI393214 DXD393214:DXE393214 EGZ393214:EHA393214 EQV393214:EQW393214 FAR393214:FAS393214 FKN393214:FKO393214 FUJ393214:FUK393214 GEF393214:GEG393214 GOB393214:GOC393214 GXX393214:GXY393214 HHT393214:HHU393214 HRP393214:HRQ393214 IBL393214:IBM393214 ILH393214:ILI393214 IVD393214:IVE393214 JEZ393214:JFA393214 JOV393214:JOW393214 JYR393214:JYS393214 KIN393214:KIO393214 KSJ393214:KSK393214 LCF393214:LCG393214 LMB393214:LMC393214 LVX393214:LVY393214 MFT393214:MFU393214 MPP393214:MPQ393214 MZL393214:MZM393214 NJH393214:NJI393214 NTD393214:NTE393214 OCZ393214:ODA393214 OMV393214:OMW393214 OWR393214:OWS393214 PGN393214:PGO393214 PQJ393214:PQK393214 QAF393214:QAG393214 QKB393214:QKC393214 QTX393214:QTY393214 RDT393214:RDU393214 RNP393214:RNQ393214 RXL393214:RXM393214 SHH393214:SHI393214 SRD393214:SRE393214 TAZ393214:TBA393214 TKV393214:TKW393214 TUR393214:TUS393214 UEN393214:UEO393214 UOJ393214:UOK393214 UYF393214:UYG393214 VIB393214:VIC393214 VRX393214:VRY393214 WBT393214:WBU393214 WLP393214:WLQ393214 WVL393214:WVM393214 D458750:E458750 IZ458750:JA458750 SV458750:SW458750 ACR458750:ACS458750 AMN458750:AMO458750 AWJ458750:AWK458750 BGF458750:BGG458750 BQB458750:BQC458750 BZX458750:BZY458750 CJT458750:CJU458750 CTP458750:CTQ458750 DDL458750:DDM458750 DNH458750:DNI458750 DXD458750:DXE458750 EGZ458750:EHA458750 EQV458750:EQW458750 FAR458750:FAS458750 FKN458750:FKO458750 FUJ458750:FUK458750 GEF458750:GEG458750 GOB458750:GOC458750 GXX458750:GXY458750 HHT458750:HHU458750 HRP458750:HRQ458750 IBL458750:IBM458750 ILH458750:ILI458750 IVD458750:IVE458750 JEZ458750:JFA458750 JOV458750:JOW458750 JYR458750:JYS458750 KIN458750:KIO458750 KSJ458750:KSK458750 LCF458750:LCG458750 LMB458750:LMC458750 LVX458750:LVY458750 MFT458750:MFU458750 MPP458750:MPQ458750 MZL458750:MZM458750 NJH458750:NJI458750 NTD458750:NTE458750 OCZ458750:ODA458750 OMV458750:OMW458750 OWR458750:OWS458750 PGN458750:PGO458750 PQJ458750:PQK458750 QAF458750:QAG458750 QKB458750:QKC458750 QTX458750:QTY458750 RDT458750:RDU458750 RNP458750:RNQ458750 RXL458750:RXM458750 SHH458750:SHI458750 SRD458750:SRE458750 TAZ458750:TBA458750 TKV458750:TKW458750 TUR458750:TUS458750 UEN458750:UEO458750 UOJ458750:UOK458750 UYF458750:UYG458750 VIB458750:VIC458750 VRX458750:VRY458750 WBT458750:WBU458750 WLP458750:WLQ458750 WVL458750:WVM458750 D524286:E524286 IZ524286:JA524286 SV524286:SW524286 ACR524286:ACS524286 AMN524286:AMO524286 AWJ524286:AWK524286 BGF524286:BGG524286 BQB524286:BQC524286 BZX524286:BZY524286 CJT524286:CJU524286 CTP524286:CTQ524286 DDL524286:DDM524286 DNH524286:DNI524286 DXD524286:DXE524286 EGZ524286:EHA524286 EQV524286:EQW524286 FAR524286:FAS524286 FKN524286:FKO524286 FUJ524286:FUK524286 GEF524286:GEG524286 GOB524286:GOC524286 GXX524286:GXY524286 HHT524286:HHU524286 HRP524286:HRQ524286 IBL524286:IBM524286 ILH524286:ILI524286 IVD524286:IVE524286 JEZ524286:JFA524286 JOV524286:JOW524286 JYR524286:JYS524286 KIN524286:KIO524286 KSJ524286:KSK524286 LCF524286:LCG524286 LMB524286:LMC524286 LVX524286:LVY524286 MFT524286:MFU524286 MPP524286:MPQ524286 MZL524286:MZM524286 NJH524286:NJI524286 NTD524286:NTE524286 OCZ524286:ODA524286 OMV524286:OMW524286 OWR524286:OWS524286 PGN524286:PGO524286 PQJ524286:PQK524286 QAF524286:QAG524286 QKB524286:QKC524286 QTX524286:QTY524286 RDT524286:RDU524286 RNP524286:RNQ524286 RXL524286:RXM524286 SHH524286:SHI524286 SRD524286:SRE524286 TAZ524286:TBA524286 TKV524286:TKW524286 TUR524286:TUS524286 UEN524286:UEO524286 UOJ524286:UOK524286 UYF524286:UYG524286 VIB524286:VIC524286 VRX524286:VRY524286 WBT524286:WBU524286 WLP524286:WLQ524286 WVL524286:WVM524286 D589822:E589822 IZ589822:JA589822 SV589822:SW589822 ACR589822:ACS589822 AMN589822:AMO589822 AWJ589822:AWK589822 BGF589822:BGG589822 BQB589822:BQC589822 BZX589822:BZY589822 CJT589822:CJU589822 CTP589822:CTQ589822 DDL589822:DDM589822 DNH589822:DNI589822 DXD589822:DXE589822 EGZ589822:EHA589822 EQV589822:EQW589822 FAR589822:FAS589822 FKN589822:FKO589822 FUJ589822:FUK589822 GEF589822:GEG589822 GOB589822:GOC589822 GXX589822:GXY589822 HHT589822:HHU589822 HRP589822:HRQ589822 IBL589822:IBM589822 ILH589822:ILI589822 IVD589822:IVE589822 JEZ589822:JFA589822 JOV589822:JOW589822 JYR589822:JYS589822 KIN589822:KIO589822 KSJ589822:KSK589822 LCF589822:LCG589822 LMB589822:LMC589822 LVX589822:LVY589822 MFT589822:MFU589822 MPP589822:MPQ589822 MZL589822:MZM589822 NJH589822:NJI589822 NTD589822:NTE589822 OCZ589822:ODA589822 OMV589822:OMW589822 OWR589822:OWS589822 PGN589822:PGO589822 PQJ589822:PQK589822 QAF589822:QAG589822 QKB589822:QKC589822 QTX589822:QTY589822 RDT589822:RDU589822 RNP589822:RNQ589822 RXL589822:RXM589822 SHH589822:SHI589822 SRD589822:SRE589822 TAZ589822:TBA589822 TKV589822:TKW589822 TUR589822:TUS589822 UEN589822:UEO589822 UOJ589822:UOK589822 UYF589822:UYG589822 VIB589822:VIC589822 VRX589822:VRY589822 WBT589822:WBU589822 WLP589822:WLQ589822 WVL589822:WVM589822 D655358:E655358 IZ655358:JA655358 SV655358:SW655358 ACR655358:ACS655358 AMN655358:AMO655358 AWJ655358:AWK655358 BGF655358:BGG655358 BQB655358:BQC655358 BZX655358:BZY655358 CJT655358:CJU655358 CTP655358:CTQ655358 DDL655358:DDM655358 DNH655358:DNI655358 DXD655358:DXE655358 EGZ655358:EHA655358 EQV655358:EQW655358 FAR655358:FAS655358 FKN655358:FKO655358 FUJ655358:FUK655358 GEF655358:GEG655358 GOB655358:GOC655358 GXX655358:GXY655358 HHT655358:HHU655358 HRP655358:HRQ655358 IBL655358:IBM655358 ILH655358:ILI655358 IVD655358:IVE655358 JEZ655358:JFA655358 JOV655358:JOW655358 JYR655358:JYS655358 KIN655358:KIO655358 KSJ655358:KSK655358 LCF655358:LCG655358 LMB655358:LMC655358 LVX655358:LVY655358 MFT655358:MFU655358 MPP655358:MPQ655358 MZL655358:MZM655358 NJH655358:NJI655358 NTD655358:NTE655358 OCZ655358:ODA655358 OMV655358:OMW655358 OWR655358:OWS655358 PGN655358:PGO655358 PQJ655358:PQK655358 QAF655358:QAG655358 QKB655358:QKC655358 QTX655358:QTY655358 RDT655358:RDU655358 RNP655358:RNQ655358 RXL655358:RXM655358 SHH655358:SHI655358 SRD655358:SRE655358 TAZ655358:TBA655358 TKV655358:TKW655358 TUR655358:TUS655358 UEN655358:UEO655358 UOJ655358:UOK655358 UYF655358:UYG655358 VIB655358:VIC655358 VRX655358:VRY655358 WBT655358:WBU655358 WLP655358:WLQ655358 WVL655358:WVM655358 D720894:E720894 IZ720894:JA720894 SV720894:SW720894 ACR720894:ACS720894 AMN720894:AMO720894 AWJ720894:AWK720894 BGF720894:BGG720894 BQB720894:BQC720894 BZX720894:BZY720894 CJT720894:CJU720894 CTP720894:CTQ720894 DDL720894:DDM720894 DNH720894:DNI720894 DXD720894:DXE720894 EGZ720894:EHA720894 EQV720894:EQW720894 FAR720894:FAS720894 FKN720894:FKO720894 FUJ720894:FUK720894 GEF720894:GEG720894 GOB720894:GOC720894 GXX720894:GXY720894 HHT720894:HHU720894 HRP720894:HRQ720894 IBL720894:IBM720894 ILH720894:ILI720894 IVD720894:IVE720894 JEZ720894:JFA720894 JOV720894:JOW720894 JYR720894:JYS720894 KIN720894:KIO720894 KSJ720894:KSK720894 LCF720894:LCG720894 LMB720894:LMC720894 LVX720894:LVY720894 MFT720894:MFU720894 MPP720894:MPQ720894 MZL720894:MZM720894 NJH720894:NJI720894 NTD720894:NTE720894 OCZ720894:ODA720894 OMV720894:OMW720894 OWR720894:OWS720894 PGN720894:PGO720894 PQJ720894:PQK720894 QAF720894:QAG720894 QKB720894:QKC720894 QTX720894:QTY720894 RDT720894:RDU720894 RNP720894:RNQ720894 RXL720894:RXM720894 SHH720894:SHI720894 SRD720894:SRE720894 TAZ720894:TBA720894 TKV720894:TKW720894 TUR720894:TUS720894 UEN720894:UEO720894 UOJ720894:UOK720894 UYF720894:UYG720894 VIB720894:VIC720894 VRX720894:VRY720894 WBT720894:WBU720894 WLP720894:WLQ720894 WVL720894:WVM720894 D786430:E786430 IZ786430:JA786430 SV786430:SW786430 ACR786430:ACS786430 AMN786430:AMO786430 AWJ786430:AWK786430 BGF786430:BGG786430 BQB786430:BQC786430 BZX786430:BZY786430 CJT786430:CJU786430 CTP786430:CTQ786430 DDL786430:DDM786430 DNH786430:DNI786430 DXD786430:DXE786430 EGZ786430:EHA786430 EQV786430:EQW786430 FAR786430:FAS786430 FKN786430:FKO786430 FUJ786430:FUK786430 GEF786430:GEG786430 GOB786430:GOC786430 GXX786430:GXY786430 HHT786430:HHU786430 HRP786430:HRQ786430 IBL786430:IBM786430 ILH786430:ILI786430 IVD786430:IVE786430 JEZ786430:JFA786430 JOV786430:JOW786430 JYR786430:JYS786430 KIN786430:KIO786430 KSJ786430:KSK786430 LCF786430:LCG786430 LMB786430:LMC786430 LVX786430:LVY786430 MFT786430:MFU786430 MPP786430:MPQ786430 MZL786430:MZM786430 NJH786430:NJI786430 NTD786430:NTE786430 OCZ786430:ODA786430 OMV786430:OMW786430 OWR786430:OWS786430 PGN786430:PGO786430 PQJ786430:PQK786430 QAF786430:QAG786430 QKB786430:QKC786430 QTX786430:QTY786430 RDT786430:RDU786430 RNP786430:RNQ786430 RXL786430:RXM786430 SHH786430:SHI786430 SRD786430:SRE786430 TAZ786430:TBA786430 TKV786430:TKW786430 TUR786430:TUS786430 UEN786430:UEO786430 UOJ786430:UOK786430 UYF786430:UYG786430 VIB786430:VIC786430 VRX786430:VRY786430 WBT786430:WBU786430 WLP786430:WLQ786430 WVL786430:WVM786430 D851966:E851966 IZ851966:JA851966 SV851966:SW851966 ACR851966:ACS851966 AMN851966:AMO851966 AWJ851966:AWK851966 BGF851966:BGG851966 BQB851966:BQC851966 BZX851966:BZY851966 CJT851966:CJU851966 CTP851966:CTQ851966 DDL851966:DDM851966 DNH851966:DNI851966 DXD851966:DXE851966 EGZ851966:EHA851966 EQV851966:EQW851966 FAR851966:FAS851966 FKN851966:FKO851966 FUJ851966:FUK851966 GEF851966:GEG851966 GOB851966:GOC851966 GXX851966:GXY851966 HHT851966:HHU851966 HRP851966:HRQ851966 IBL851966:IBM851966 ILH851966:ILI851966 IVD851966:IVE851966 JEZ851966:JFA851966 JOV851966:JOW851966 JYR851966:JYS851966 KIN851966:KIO851966 KSJ851966:KSK851966 LCF851966:LCG851966 LMB851966:LMC851966 LVX851966:LVY851966 MFT851966:MFU851966 MPP851966:MPQ851966 MZL851966:MZM851966 NJH851966:NJI851966 NTD851966:NTE851966 OCZ851966:ODA851966 OMV851966:OMW851966 OWR851966:OWS851966 PGN851966:PGO851966 PQJ851966:PQK851966 QAF851966:QAG851966 QKB851966:QKC851966 QTX851966:QTY851966 RDT851966:RDU851966 RNP851966:RNQ851966 RXL851966:RXM851966 SHH851966:SHI851966 SRD851966:SRE851966 TAZ851966:TBA851966 TKV851966:TKW851966 TUR851966:TUS851966 UEN851966:UEO851966 UOJ851966:UOK851966 UYF851966:UYG851966 VIB851966:VIC851966 VRX851966:VRY851966 WBT851966:WBU851966 WLP851966:WLQ851966 WVL851966:WVM851966 D917502:E917502 IZ917502:JA917502 SV917502:SW917502 ACR917502:ACS917502 AMN917502:AMO917502 AWJ917502:AWK917502 BGF917502:BGG917502 BQB917502:BQC917502 BZX917502:BZY917502 CJT917502:CJU917502 CTP917502:CTQ917502 DDL917502:DDM917502 DNH917502:DNI917502 DXD917502:DXE917502 EGZ917502:EHA917502 EQV917502:EQW917502 FAR917502:FAS917502 FKN917502:FKO917502 FUJ917502:FUK917502 GEF917502:GEG917502 GOB917502:GOC917502 GXX917502:GXY917502 HHT917502:HHU917502 HRP917502:HRQ917502 IBL917502:IBM917502 ILH917502:ILI917502 IVD917502:IVE917502 JEZ917502:JFA917502 JOV917502:JOW917502 JYR917502:JYS917502 KIN917502:KIO917502 KSJ917502:KSK917502 LCF917502:LCG917502 LMB917502:LMC917502 LVX917502:LVY917502 MFT917502:MFU917502 MPP917502:MPQ917502 MZL917502:MZM917502 NJH917502:NJI917502 NTD917502:NTE917502 OCZ917502:ODA917502 OMV917502:OMW917502 OWR917502:OWS917502 PGN917502:PGO917502 PQJ917502:PQK917502 QAF917502:QAG917502 QKB917502:QKC917502 QTX917502:QTY917502 RDT917502:RDU917502 RNP917502:RNQ917502 RXL917502:RXM917502 SHH917502:SHI917502 SRD917502:SRE917502 TAZ917502:TBA917502 TKV917502:TKW917502 TUR917502:TUS917502 UEN917502:UEO917502 UOJ917502:UOK917502 UYF917502:UYG917502 VIB917502:VIC917502 VRX917502:VRY917502 WBT917502:WBU917502 WLP917502:WLQ917502 WVL917502:WVM917502 D983038:E983038 IZ983038:JA983038 SV983038:SW983038 ACR983038:ACS983038 AMN983038:AMO983038 AWJ983038:AWK983038 BGF983038:BGG983038 BQB983038:BQC983038 BZX983038:BZY983038 CJT983038:CJU983038 CTP983038:CTQ983038 DDL983038:DDM983038 DNH983038:DNI983038 DXD983038:DXE983038 EGZ983038:EHA983038 EQV983038:EQW983038 FAR983038:FAS983038 FKN983038:FKO983038 FUJ983038:FUK983038 GEF983038:GEG983038 GOB983038:GOC983038 GXX983038:GXY983038 HHT983038:HHU983038 HRP983038:HRQ983038 IBL983038:IBM983038 ILH983038:ILI983038 IVD983038:IVE983038 JEZ983038:JFA983038 JOV983038:JOW983038 JYR983038:JYS983038 KIN983038:KIO983038 KSJ983038:KSK983038 LCF983038:LCG983038 LMB983038:LMC983038 LVX983038:LVY983038 MFT983038:MFU983038 MPP983038:MPQ983038 MZL983038:MZM983038 NJH983038:NJI983038 NTD983038:NTE983038 OCZ983038:ODA983038 OMV983038:OMW983038 OWR983038:OWS983038 PGN983038:PGO983038 PQJ983038:PQK983038 QAF983038:QAG983038 QKB983038:QKC983038 QTX983038:QTY983038 RDT983038:RDU983038 RNP983038:RNQ983038 RXL983038:RXM983038 SHH983038:SHI983038 SRD983038:SRE983038 TAZ983038:TBA983038 TKV983038:TKW983038 TUR983038:TUS983038 UEN983038:UEO983038 UOJ983038:UOK983038 UYF983038:UYG983038 VIB983038:VIC983038 VRX983038:VRY983038 WBT983038:WBU983038 WLP983038:WLQ983038 WVL983038:WVM983038 G14:H28 JC14:JD28 SY14:SZ28 ACU14:ACV28 AMQ14:AMR28 AWM14:AWN28 BGI14:BGJ28 BQE14:BQF28 CAA14:CAB28 CJW14:CJX28 CTS14:CTT28 DDO14:DDP28 DNK14:DNL28 DXG14:DXH28 EHC14:EHD28 EQY14:EQZ28 FAU14:FAV28 FKQ14:FKR28 FUM14:FUN28 GEI14:GEJ28 GOE14:GOF28 GYA14:GYB28 HHW14:HHX28 HRS14:HRT28 IBO14:IBP28 ILK14:ILL28 IVG14:IVH28 JFC14:JFD28 JOY14:JOZ28 JYU14:JYV28 KIQ14:KIR28 KSM14:KSN28 LCI14:LCJ28 LME14:LMF28 LWA14:LWB28 MFW14:MFX28 MPS14:MPT28 MZO14:MZP28 NJK14:NJL28 NTG14:NTH28 ODC14:ODD28 OMY14:OMZ28 OWU14:OWV28 PGQ14:PGR28 PQM14:PQN28 QAI14:QAJ28 QKE14:QKF28 QUA14:QUB28 RDW14:RDX28 RNS14:RNT28 RXO14:RXP28 SHK14:SHL28 SRG14:SRH28 TBC14:TBD28 TKY14:TKZ28 TUU14:TUV28 UEQ14:UER28 UOM14:UON28 UYI14:UYJ28 VIE14:VIF28 VSA14:VSB28 WBW14:WBX28 WLS14:WLT28 WVO14:WVP28 G65540:H65554 JC65540:JD65554 SY65540:SZ65554 ACU65540:ACV65554 AMQ65540:AMR65554 AWM65540:AWN65554 BGI65540:BGJ65554 BQE65540:BQF65554 CAA65540:CAB65554 CJW65540:CJX65554 CTS65540:CTT65554 DDO65540:DDP65554 DNK65540:DNL65554 DXG65540:DXH65554 EHC65540:EHD65554 EQY65540:EQZ65554 FAU65540:FAV65554 FKQ65540:FKR65554 FUM65540:FUN65554 GEI65540:GEJ65554 GOE65540:GOF65554 GYA65540:GYB65554 HHW65540:HHX65554 HRS65540:HRT65554 IBO65540:IBP65554 ILK65540:ILL65554 IVG65540:IVH65554 JFC65540:JFD65554 JOY65540:JOZ65554 JYU65540:JYV65554 KIQ65540:KIR65554 KSM65540:KSN65554 LCI65540:LCJ65554 LME65540:LMF65554 LWA65540:LWB65554 MFW65540:MFX65554 MPS65540:MPT65554 MZO65540:MZP65554 NJK65540:NJL65554 NTG65540:NTH65554 ODC65540:ODD65554 OMY65540:OMZ65554 OWU65540:OWV65554 PGQ65540:PGR65554 PQM65540:PQN65554 QAI65540:QAJ65554 QKE65540:QKF65554 QUA65540:QUB65554 RDW65540:RDX65554 RNS65540:RNT65554 RXO65540:RXP65554 SHK65540:SHL65554 SRG65540:SRH65554 TBC65540:TBD65554 TKY65540:TKZ65554 TUU65540:TUV65554 UEQ65540:UER65554 UOM65540:UON65554 UYI65540:UYJ65554 VIE65540:VIF65554 VSA65540:VSB65554 WBW65540:WBX65554 WLS65540:WLT65554 WVO65540:WVP65554 G131076:H131090 JC131076:JD131090 SY131076:SZ131090 ACU131076:ACV131090 AMQ131076:AMR131090 AWM131076:AWN131090 BGI131076:BGJ131090 BQE131076:BQF131090 CAA131076:CAB131090 CJW131076:CJX131090 CTS131076:CTT131090 DDO131076:DDP131090 DNK131076:DNL131090 DXG131076:DXH131090 EHC131076:EHD131090 EQY131076:EQZ131090 FAU131076:FAV131090 FKQ131076:FKR131090 FUM131076:FUN131090 GEI131076:GEJ131090 GOE131076:GOF131090 GYA131076:GYB131090 HHW131076:HHX131090 HRS131076:HRT131090 IBO131076:IBP131090 ILK131076:ILL131090 IVG131076:IVH131090 JFC131076:JFD131090 JOY131076:JOZ131090 JYU131076:JYV131090 KIQ131076:KIR131090 KSM131076:KSN131090 LCI131076:LCJ131090 LME131076:LMF131090 LWA131076:LWB131090 MFW131076:MFX131090 MPS131076:MPT131090 MZO131076:MZP131090 NJK131076:NJL131090 NTG131076:NTH131090 ODC131076:ODD131090 OMY131076:OMZ131090 OWU131076:OWV131090 PGQ131076:PGR131090 PQM131076:PQN131090 QAI131076:QAJ131090 QKE131076:QKF131090 QUA131076:QUB131090 RDW131076:RDX131090 RNS131076:RNT131090 RXO131076:RXP131090 SHK131076:SHL131090 SRG131076:SRH131090 TBC131076:TBD131090 TKY131076:TKZ131090 TUU131076:TUV131090 UEQ131076:UER131090 UOM131076:UON131090 UYI131076:UYJ131090 VIE131076:VIF131090 VSA131076:VSB131090 WBW131076:WBX131090 WLS131076:WLT131090 WVO131076:WVP131090 G196612:H196626 JC196612:JD196626 SY196612:SZ196626 ACU196612:ACV196626 AMQ196612:AMR196626 AWM196612:AWN196626 BGI196612:BGJ196626 BQE196612:BQF196626 CAA196612:CAB196626 CJW196612:CJX196626 CTS196612:CTT196626 DDO196612:DDP196626 DNK196612:DNL196626 DXG196612:DXH196626 EHC196612:EHD196626 EQY196612:EQZ196626 FAU196612:FAV196626 FKQ196612:FKR196626 FUM196612:FUN196626 GEI196612:GEJ196626 GOE196612:GOF196626 GYA196612:GYB196626 HHW196612:HHX196626 HRS196612:HRT196626 IBO196612:IBP196626 ILK196612:ILL196626 IVG196612:IVH196626 JFC196612:JFD196626 JOY196612:JOZ196626 JYU196612:JYV196626 KIQ196612:KIR196626 KSM196612:KSN196626 LCI196612:LCJ196626 LME196612:LMF196626 LWA196612:LWB196626 MFW196612:MFX196626 MPS196612:MPT196626 MZO196612:MZP196626 NJK196612:NJL196626 NTG196612:NTH196626 ODC196612:ODD196626 OMY196612:OMZ196626 OWU196612:OWV196626 PGQ196612:PGR196626 PQM196612:PQN196626 QAI196612:QAJ196626 QKE196612:QKF196626 QUA196612:QUB196626 RDW196612:RDX196626 RNS196612:RNT196626 RXO196612:RXP196626 SHK196612:SHL196626 SRG196612:SRH196626 TBC196612:TBD196626 TKY196612:TKZ196626 TUU196612:TUV196626 UEQ196612:UER196626 UOM196612:UON196626 UYI196612:UYJ196626 VIE196612:VIF196626 VSA196612:VSB196626 WBW196612:WBX196626 WLS196612:WLT196626 WVO196612:WVP196626 G262148:H262162 JC262148:JD262162 SY262148:SZ262162 ACU262148:ACV262162 AMQ262148:AMR262162 AWM262148:AWN262162 BGI262148:BGJ262162 BQE262148:BQF262162 CAA262148:CAB262162 CJW262148:CJX262162 CTS262148:CTT262162 DDO262148:DDP262162 DNK262148:DNL262162 DXG262148:DXH262162 EHC262148:EHD262162 EQY262148:EQZ262162 FAU262148:FAV262162 FKQ262148:FKR262162 FUM262148:FUN262162 GEI262148:GEJ262162 GOE262148:GOF262162 GYA262148:GYB262162 HHW262148:HHX262162 HRS262148:HRT262162 IBO262148:IBP262162 ILK262148:ILL262162 IVG262148:IVH262162 JFC262148:JFD262162 JOY262148:JOZ262162 JYU262148:JYV262162 KIQ262148:KIR262162 KSM262148:KSN262162 LCI262148:LCJ262162 LME262148:LMF262162 LWA262148:LWB262162 MFW262148:MFX262162 MPS262148:MPT262162 MZO262148:MZP262162 NJK262148:NJL262162 NTG262148:NTH262162 ODC262148:ODD262162 OMY262148:OMZ262162 OWU262148:OWV262162 PGQ262148:PGR262162 PQM262148:PQN262162 QAI262148:QAJ262162 QKE262148:QKF262162 QUA262148:QUB262162 RDW262148:RDX262162 RNS262148:RNT262162 RXO262148:RXP262162 SHK262148:SHL262162 SRG262148:SRH262162 TBC262148:TBD262162 TKY262148:TKZ262162 TUU262148:TUV262162 UEQ262148:UER262162 UOM262148:UON262162 UYI262148:UYJ262162 VIE262148:VIF262162 VSA262148:VSB262162 WBW262148:WBX262162 WLS262148:WLT262162 WVO262148:WVP262162 G327684:H327698 JC327684:JD327698 SY327684:SZ327698 ACU327684:ACV327698 AMQ327684:AMR327698 AWM327684:AWN327698 BGI327684:BGJ327698 BQE327684:BQF327698 CAA327684:CAB327698 CJW327684:CJX327698 CTS327684:CTT327698 DDO327684:DDP327698 DNK327684:DNL327698 DXG327684:DXH327698 EHC327684:EHD327698 EQY327684:EQZ327698 FAU327684:FAV327698 FKQ327684:FKR327698 FUM327684:FUN327698 GEI327684:GEJ327698 GOE327684:GOF327698 GYA327684:GYB327698 HHW327684:HHX327698 HRS327684:HRT327698 IBO327684:IBP327698 ILK327684:ILL327698 IVG327684:IVH327698 JFC327684:JFD327698 JOY327684:JOZ327698 JYU327684:JYV327698 KIQ327684:KIR327698 KSM327684:KSN327698 LCI327684:LCJ327698 LME327684:LMF327698 LWA327684:LWB327698 MFW327684:MFX327698 MPS327684:MPT327698 MZO327684:MZP327698 NJK327684:NJL327698 NTG327684:NTH327698 ODC327684:ODD327698 OMY327684:OMZ327698 OWU327684:OWV327698 PGQ327684:PGR327698 PQM327684:PQN327698 QAI327684:QAJ327698 QKE327684:QKF327698 QUA327684:QUB327698 RDW327684:RDX327698 RNS327684:RNT327698 RXO327684:RXP327698 SHK327684:SHL327698 SRG327684:SRH327698 TBC327684:TBD327698 TKY327684:TKZ327698 TUU327684:TUV327698 UEQ327684:UER327698 UOM327684:UON327698 UYI327684:UYJ327698 VIE327684:VIF327698 VSA327684:VSB327698 WBW327684:WBX327698 WLS327684:WLT327698 WVO327684:WVP327698 G393220:H393234 JC393220:JD393234 SY393220:SZ393234 ACU393220:ACV393234 AMQ393220:AMR393234 AWM393220:AWN393234 BGI393220:BGJ393234 BQE393220:BQF393234 CAA393220:CAB393234 CJW393220:CJX393234 CTS393220:CTT393234 DDO393220:DDP393234 DNK393220:DNL393234 DXG393220:DXH393234 EHC393220:EHD393234 EQY393220:EQZ393234 FAU393220:FAV393234 FKQ393220:FKR393234 FUM393220:FUN393234 GEI393220:GEJ393234 GOE393220:GOF393234 GYA393220:GYB393234 HHW393220:HHX393234 HRS393220:HRT393234 IBO393220:IBP393234 ILK393220:ILL393234 IVG393220:IVH393234 JFC393220:JFD393234 JOY393220:JOZ393234 JYU393220:JYV393234 KIQ393220:KIR393234 KSM393220:KSN393234 LCI393220:LCJ393234 LME393220:LMF393234 LWA393220:LWB393234 MFW393220:MFX393234 MPS393220:MPT393234 MZO393220:MZP393234 NJK393220:NJL393234 NTG393220:NTH393234 ODC393220:ODD393234 OMY393220:OMZ393234 OWU393220:OWV393234 PGQ393220:PGR393234 PQM393220:PQN393234 QAI393220:QAJ393234 QKE393220:QKF393234 QUA393220:QUB393234 RDW393220:RDX393234 RNS393220:RNT393234 RXO393220:RXP393234 SHK393220:SHL393234 SRG393220:SRH393234 TBC393220:TBD393234 TKY393220:TKZ393234 TUU393220:TUV393234 UEQ393220:UER393234 UOM393220:UON393234 UYI393220:UYJ393234 VIE393220:VIF393234 VSA393220:VSB393234 WBW393220:WBX393234 WLS393220:WLT393234 WVO393220:WVP393234 G458756:H458770 JC458756:JD458770 SY458756:SZ458770 ACU458756:ACV458770 AMQ458756:AMR458770 AWM458756:AWN458770 BGI458756:BGJ458770 BQE458756:BQF458770 CAA458756:CAB458770 CJW458756:CJX458770 CTS458756:CTT458770 DDO458756:DDP458770 DNK458756:DNL458770 DXG458756:DXH458770 EHC458756:EHD458770 EQY458756:EQZ458770 FAU458756:FAV458770 FKQ458756:FKR458770 FUM458756:FUN458770 GEI458756:GEJ458770 GOE458756:GOF458770 GYA458756:GYB458770 HHW458756:HHX458770 HRS458756:HRT458770 IBO458756:IBP458770 ILK458756:ILL458770 IVG458756:IVH458770 JFC458756:JFD458770 JOY458756:JOZ458770 JYU458756:JYV458770 KIQ458756:KIR458770 KSM458756:KSN458770 LCI458756:LCJ458770 LME458756:LMF458770 LWA458756:LWB458770 MFW458756:MFX458770 MPS458756:MPT458770 MZO458756:MZP458770 NJK458756:NJL458770 NTG458756:NTH458770 ODC458756:ODD458770 OMY458756:OMZ458770 OWU458756:OWV458770 PGQ458756:PGR458770 PQM458756:PQN458770 QAI458756:QAJ458770 QKE458756:QKF458770 QUA458756:QUB458770 RDW458756:RDX458770 RNS458756:RNT458770 RXO458756:RXP458770 SHK458756:SHL458770 SRG458756:SRH458770 TBC458756:TBD458770 TKY458756:TKZ458770 TUU458756:TUV458770 UEQ458756:UER458770 UOM458756:UON458770 UYI458756:UYJ458770 VIE458756:VIF458770 VSA458756:VSB458770 WBW458756:WBX458770 WLS458756:WLT458770 WVO458756:WVP458770 G524292:H524306 JC524292:JD524306 SY524292:SZ524306 ACU524292:ACV524306 AMQ524292:AMR524306 AWM524292:AWN524306 BGI524292:BGJ524306 BQE524292:BQF524306 CAA524292:CAB524306 CJW524292:CJX524306 CTS524292:CTT524306 DDO524292:DDP524306 DNK524292:DNL524306 DXG524292:DXH524306 EHC524292:EHD524306 EQY524292:EQZ524306 FAU524292:FAV524306 FKQ524292:FKR524306 FUM524292:FUN524306 GEI524292:GEJ524306 GOE524292:GOF524306 GYA524292:GYB524306 HHW524292:HHX524306 HRS524292:HRT524306 IBO524292:IBP524306 ILK524292:ILL524306 IVG524292:IVH524306 JFC524292:JFD524306 JOY524292:JOZ524306 JYU524292:JYV524306 KIQ524292:KIR524306 KSM524292:KSN524306 LCI524292:LCJ524306 LME524292:LMF524306 LWA524292:LWB524306 MFW524292:MFX524306 MPS524292:MPT524306 MZO524292:MZP524306 NJK524292:NJL524306 NTG524292:NTH524306 ODC524292:ODD524306 OMY524292:OMZ524306 OWU524292:OWV524306 PGQ524292:PGR524306 PQM524292:PQN524306 QAI524292:QAJ524306 QKE524292:QKF524306 QUA524292:QUB524306 RDW524292:RDX524306 RNS524292:RNT524306 RXO524292:RXP524306 SHK524292:SHL524306 SRG524292:SRH524306 TBC524292:TBD524306 TKY524292:TKZ524306 TUU524292:TUV524306 UEQ524292:UER524306 UOM524292:UON524306 UYI524292:UYJ524306 VIE524292:VIF524306 VSA524292:VSB524306 WBW524292:WBX524306 WLS524292:WLT524306 WVO524292:WVP524306 G589828:H589842 JC589828:JD589842 SY589828:SZ589842 ACU589828:ACV589842 AMQ589828:AMR589842 AWM589828:AWN589842 BGI589828:BGJ589842 BQE589828:BQF589842 CAA589828:CAB589842 CJW589828:CJX589842 CTS589828:CTT589842 DDO589828:DDP589842 DNK589828:DNL589842 DXG589828:DXH589842 EHC589828:EHD589842 EQY589828:EQZ589842 FAU589828:FAV589842 FKQ589828:FKR589842 FUM589828:FUN589842 GEI589828:GEJ589842 GOE589828:GOF589842 GYA589828:GYB589842 HHW589828:HHX589842 HRS589828:HRT589842 IBO589828:IBP589842 ILK589828:ILL589842 IVG589828:IVH589842 JFC589828:JFD589842 JOY589828:JOZ589842 JYU589828:JYV589842 KIQ589828:KIR589842 KSM589828:KSN589842 LCI589828:LCJ589842 LME589828:LMF589842 LWA589828:LWB589842 MFW589828:MFX589842 MPS589828:MPT589842 MZO589828:MZP589842 NJK589828:NJL589842 NTG589828:NTH589842 ODC589828:ODD589842 OMY589828:OMZ589842 OWU589828:OWV589842 PGQ589828:PGR589842 PQM589828:PQN589842 QAI589828:QAJ589842 QKE589828:QKF589842 QUA589828:QUB589842 RDW589828:RDX589842 RNS589828:RNT589842 RXO589828:RXP589842 SHK589828:SHL589842 SRG589828:SRH589842 TBC589828:TBD589842 TKY589828:TKZ589842 TUU589828:TUV589842 UEQ589828:UER589842 UOM589828:UON589842 UYI589828:UYJ589842 VIE589828:VIF589842 VSA589828:VSB589842 WBW589828:WBX589842 WLS589828:WLT589842 WVO589828:WVP589842 G655364:H655378 JC655364:JD655378 SY655364:SZ655378 ACU655364:ACV655378 AMQ655364:AMR655378 AWM655364:AWN655378 BGI655364:BGJ655378 BQE655364:BQF655378 CAA655364:CAB655378 CJW655364:CJX655378 CTS655364:CTT655378 DDO655364:DDP655378 DNK655364:DNL655378 DXG655364:DXH655378 EHC655364:EHD655378 EQY655364:EQZ655378 FAU655364:FAV655378 FKQ655364:FKR655378 FUM655364:FUN655378 GEI655364:GEJ655378 GOE655364:GOF655378 GYA655364:GYB655378 HHW655364:HHX655378 HRS655364:HRT655378 IBO655364:IBP655378 ILK655364:ILL655378 IVG655364:IVH655378 JFC655364:JFD655378 JOY655364:JOZ655378 JYU655364:JYV655378 KIQ655364:KIR655378 KSM655364:KSN655378 LCI655364:LCJ655378 LME655364:LMF655378 LWA655364:LWB655378 MFW655364:MFX655378 MPS655364:MPT655378 MZO655364:MZP655378 NJK655364:NJL655378 NTG655364:NTH655378 ODC655364:ODD655378 OMY655364:OMZ655378 OWU655364:OWV655378 PGQ655364:PGR655378 PQM655364:PQN655378 QAI655364:QAJ655378 QKE655364:QKF655378 QUA655364:QUB655378 RDW655364:RDX655378 RNS655364:RNT655378 RXO655364:RXP655378 SHK655364:SHL655378 SRG655364:SRH655378 TBC655364:TBD655378 TKY655364:TKZ655378 TUU655364:TUV655378 UEQ655364:UER655378 UOM655364:UON655378 UYI655364:UYJ655378 VIE655364:VIF655378 VSA655364:VSB655378 WBW655364:WBX655378 WLS655364:WLT655378 WVO655364:WVP655378 G720900:H720914 JC720900:JD720914 SY720900:SZ720914 ACU720900:ACV720914 AMQ720900:AMR720914 AWM720900:AWN720914 BGI720900:BGJ720914 BQE720900:BQF720914 CAA720900:CAB720914 CJW720900:CJX720914 CTS720900:CTT720914 DDO720900:DDP720914 DNK720900:DNL720914 DXG720900:DXH720914 EHC720900:EHD720914 EQY720900:EQZ720914 FAU720900:FAV720914 FKQ720900:FKR720914 FUM720900:FUN720914 GEI720900:GEJ720914 GOE720900:GOF720914 GYA720900:GYB720914 HHW720900:HHX720914 HRS720900:HRT720914 IBO720900:IBP720914 ILK720900:ILL720914 IVG720900:IVH720914 JFC720900:JFD720914 JOY720900:JOZ720914 JYU720900:JYV720914 KIQ720900:KIR720914 KSM720900:KSN720914 LCI720900:LCJ720914 LME720900:LMF720914 LWA720900:LWB720914 MFW720900:MFX720914 MPS720900:MPT720914 MZO720900:MZP720914 NJK720900:NJL720914 NTG720900:NTH720914 ODC720900:ODD720914 OMY720900:OMZ720914 OWU720900:OWV720914 PGQ720900:PGR720914 PQM720900:PQN720914 QAI720900:QAJ720914 QKE720900:QKF720914 QUA720900:QUB720914 RDW720900:RDX720914 RNS720900:RNT720914 RXO720900:RXP720914 SHK720900:SHL720914 SRG720900:SRH720914 TBC720900:TBD720914 TKY720900:TKZ720914 TUU720900:TUV720914 UEQ720900:UER720914 UOM720900:UON720914 UYI720900:UYJ720914 VIE720900:VIF720914 VSA720900:VSB720914 WBW720900:WBX720914 WLS720900:WLT720914 WVO720900:WVP720914 G786436:H786450 JC786436:JD786450 SY786436:SZ786450 ACU786436:ACV786450 AMQ786436:AMR786450 AWM786436:AWN786450 BGI786436:BGJ786450 BQE786436:BQF786450 CAA786436:CAB786450 CJW786436:CJX786450 CTS786436:CTT786450 DDO786436:DDP786450 DNK786436:DNL786450 DXG786436:DXH786450 EHC786436:EHD786450 EQY786436:EQZ786450 FAU786436:FAV786450 FKQ786436:FKR786450 FUM786436:FUN786450 GEI786436:GEJ786450 GOE786436:GOF786450 GYA786436:GYB786450 HHW786436:HHX786450 HRS786436:HRT786450 IBO786436:IBP786450 ILK786436:ILL786450 IVG786436:IVH786450 JFC786436:JFD786450 JOY786436:JOZ786450 JYU786436:JYV786450 KIQ786436:KIR786450 KSM786436:KSN786450 LCI786436:LCJ786450 LME786436:LMF786450 LWA786436:LWB786450 MFW786436:MFX786450 MPS786436:MPT786450 MZO786436:MZP786450 NJK786436:NJL786450 NTG786436:NTH786450 ODC786436:ODD786450 OMY786436:OMZ786450 OWU786436:OWV786450 PGQ786436:PGR786450 PQM786436:PQN786450 QAI786436:QAJ786450 QKE786436:QKF786450 QUA786436:QUB786450 RDW786436:RDX786450 RNS786436:RNT786450 RXO786436:RXP786450 SHK786436:SHL786450 SRG786436:SRH786450 TBC786436:TBD786450 TKY786436:TKZ786450 TUU786436:TUV786450 UEQ786436:UER786450 UOM786436:UON786450 UYI786436:UYJ786450 VIE786436:VIF786450 VSA786436:VSB786450 WBW786436:WBX786450 WLS786436:WLT786450 WVO786436:WVP786450 G851972:H851986 JC851972:JD851986 SY851972:SZ851986 ACU851972:ACV851986 AMQ851972:AMR851986 AWM851972:AWN851986 BGI851972:BGJ851986 BQE851972:BQF851986 CAA851972:CAB851986 CJW851972:CJX851986 CTS851972:CTT851986 DDO851972:DDP851986 DNK851972:DNL851986 DXG851972:DXH851986 EHC851972:EHD851986 EQY851972:EQZ851986 FAU851972:FAV851986 FKQ851972:FKR851986 FUM851972:FUN851986 GEI851972:GEJ851986 GOE851972:GOF851986 GYA851972:GYB851986 HHW851972:HHX851986 HRS851972:HRT851986 IBO851972:IBP851986 ILK851972:ILL851986 IVG851972:IVH851986 JFC851972:JFD851986 JOY851972:JOZ851986 JYU851972:JYV851986 KIQ851972:KIR851986 KSM851972:KSN851986 LCI851972:LCJ851986 LME851972:LMF851986 LWA851972:LWB851986 MFW851972:MFX851986 MPS851972:MPT851986 MZO851972:MZP851986 NJK851972:NJL851986 NTG851972:NTH851986 ODC851972:ODD851986 OMY851972:OMZ851986 OWU851972:OWV851986 PGQ851972:PGR851986 PQM851972:PQN851986 QAI851972:QAJ851986 QKE851972:QKF851986 QUA851972:QUB851986 RDW851972:RDX851986 RNS851972:RNT851986 RXO851972:RXP851986 SHK851972:SHL851986 SRG851972:SRH851986 TBC851972:TBD851986 TKY851972:TKZ851986 TUU851972:TUV851986 UEQ851972:UER851986 UOM851972:UON851986 UYI851972:UYJ851986 VIE851972:VIF851986 VSA851972:VSB851986 WBW851972:WBX851986 WLS851972:WLT851986 WVO851972:WVP851986 G917508:H917522 JC917508:JD917522 SY917508:SZ917522 ACU917508:ACV917522 AMQ917508:AMR917522 AWM917508:AWN917522 BGI917508:BGJ917522 BQE917508:BQF917522 CAA917508:CAB917522 CJW917508:CJX917522 CTS917508:CTT917522 DDO917508:DDP917522 DNK917508:DNL917522 DXG917508:DXH917522 EHC917508:EHD917522 EQY917508:EQZ917522 FAU917508:FAV917522 FKQ917508:FKR917522 FUM917508:FUN917522 GEI917508:GEJ917522 GOE917508:GOF917522 GYA917508:GYB917522 HHW917508:HHX917522 HRS917508:HRT917522 IBO917508:IBP917522 ILK917508:ILL917522 IVG917508:IVH917522 JFC917508:JFD917522 JOY917508:JOZ917522 JYU917508:JYV917522 KIQ917508:KIR917522 KSM917508:KSN917522 LCI917508:LCJ917522 LME917508:LMF917522 LWA917508:LWB917522 MFW917508:MFX917522 MPS917508:MPT917522 MZO917508:MZP917522 NJK917508:NJL917522 NTG917508:NTH917522 ODC917508:ODD917522 OMY917508:OMZ917522 OWU917508:OWV917522 PGQ917508:PGR917522 PQM917508:PQN917522 QAI917508:QAJ917522 QKE917508:QKF917522 QUA917508:QUB917522 RDW917508:RDX917522 RNS917508:RNT917522 RXO917508:RXP917522 SHK917508:SHL917522 SRG917508:SRH917522 TBC917508:TBD917522 TKY917508:TKZ917522 TUU917508:TUV917522 UEQ917508:UER917522 UOM917508:UON917522 UYI917508:UYJ917522 VIE917508:VIF917522 VSA917508:VSB917522 WBW917508:WBX917522 WLS917508:WLT917522 WVO917508:WVP917522 G983044:H983058 JC983044:JD983058 SY983044:SZ983058 ACU983044:ACV983058 AMQ983044:AMR983058 AWM983044:AWN983058 BGI983044:BGJ983058 BQE983044:BQF983058 CAA983044:CAB983058 CJW983044:CJX983058 CTS983044:CTT983058 DDO983044:DDP983058 DNK983044:DNL983058 DXG983044:DXH983058 EHC983044:EHD983058 EQY983044:EQZ983058 FAU983044:FAV983058 FKQ983044:FKR983058 FUM983044:FUN983058 GEI983044:GEJ983058 GOE983044:GOF983058 GYA983044:GYB983058 HHW983044:HHX983058 HRS983044:HRT983058 IBO983044:IBP983058 ILK983044:ILL983058 IVG983044:IVH983058 JFC983044:JFD983058 JOY983044:JOZ983058 JYU983044:JYV983058 KIQ983044:KIR983058 KSM983044:KSN983058 LCI983044:LCJ983058 LME983044:LMF983058 LWA983044:LWB983058 MFW983044:MFX983058 MPS983044:MPT983058 MZO983044:MZP983058 NJK983044:NJL983058 NTG983044:NTH983058 ODC983044:ODD983058 OMY983044:OMZ983058 OWU983044:OWV983058 PGQ983044:PGR983058 PQM983044:PQN983058 QAI983044:QAJ983058 QKE983044:QKF983058 QUA983044:QUB983058 RDW983044:RDX983058 RNS983044:RNT983058 RXO983044:RXP983058 SHK983044:SHL983058 SRG983044:SRH983058 TBC983044:TBD983058 TKY983044:TKZ983058 TUU983044:TUV983058 UEQ983044:UER983058 UOM983044:UON983058 UYI983044:UYJ983058 VIE983044:VIF983058 VSA983044:VSB983058 WBW983044:WBX983058 WLS983044:WLT983058 C8">
      <formula1>4</formula1>
    </dataValidation>
    <dataValidation type="whole" allowBlank="1" showInputMessage="1" showErrorMessage="1" error="Operating transfers cannot be made between an agency and university/component unit" sqref="E28">
      <formula1>0</formula1>
      <formula2>9999</formula2>
    </dataValidation>
  </dataValidations>
  <hyperlinks>
    <hyperlink ref="A36" location="Instructions550555" display="550 Instructions"/>
    <hyperlink ref="A37" location="TransfersPurposeandUse" display="Transfer Accounts - Purpose and Use"/>
  </hyperlinks>
  <printOptions horizontalCentered="1"/>
  <pageMargins left="0.5" right="0.5" top="0.75" bottom="0.5" header="0.5" footer="0.5"/>
  <pageSetup orientation="landscape" blackAndWhite="1" r:id="rId1"/>
  <headerFooter alignWithMargins="0">
    <oddFooter>&amp;R&amp;A</oddFooter>
  </headerFooter>
  <ignoredErrors>
    <ignoredError sqref="I6:I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S248"/>
  <sheetViews>
    <sheetView showGridLines="0" zoomScaleNormal="100" workbookViewId="0">
      <selection activeCell="K14" sqref="K14"/>
    </sheetView>
  </sheetViews>
  <sheetFormatPr defaultRowHeight="15.75"/>
  <cols>
    <col min="1" max="1" width="13.42578125" style="114" bestFit="1" customWidth="1"/>
    <col min="2" max="2" width="1.42578125" style="114" customWidth="1"/>
    <col min="3" max="3" width="15.42578125" style="114" customWidth="1"/>
    <col min="4" max="4" width="1.7109375" style="114" customWidth="1"/>
    <col min="5" max="5" width="23.85546875" style="114" customWidth="1"/>
    <col min="6" max="6" width="1.7109375" style="114" customWidth="1"/>
    <col min="7" max="7" width="15.28515625" style="114" customWidth="1"/>
    <col min="8" max="8" width="1.7109375" style="114" customWidth="1"/>
    <col min="9" max="9" width="17.140625" style="114" customWidth="1"/>
    <col min="10" max="10" width="1.7109375" style="114" customWidth="1"/>
    <col min="11" max="11" width="33" style="114" customWidth="1"/>
    <col min="12" max="12" width="4.7109375" style="114" customWidth="1"/>
    <col min="13" max="13" width="5.85546875" style="114" hidden="1" customWidth="1"/>
    <col min="14" max="14" width="2" style="114" hidden="1" customWidth="1"/>
    <col min="15" max="18" width="5.85546875" style="114" hidden="1" customWidth="1"/>
    <col min="19" max="19" width="6.42578125" style="114" hidden="1" customWidth="1"/>
    <col min="20" max="257" width="9.140625" style="114"/>
    <col min="258" max="258" width="0" style="114" hidden="1" customWidth="1"/>
    <col min="259" max="259" width="15.42578125" style="114" customWidth="1"/>
    <col min="260" max="260" width="1.7109375" style="114" customWidth="1"/>
    <col min="261" max="261" width="22.5703125" style="114" customWidth="1"/>
    <col min="262" max="262" width="1.7109375" style="114" customWidth="1"/>
    <col min="263" max="263" width="17.42578125" style="114" customWidth="1"/>
    <col min="264" max="264" width="1.7109375" style="114" customWidth="1"/>
    <col min="265" max="265" width="14.85546875" style="114" customWidth="1"/>
    <col min="266" max="266" width="1.7109375" style="114" customWidth="1"/>
    <col min="267" max="267" width="28.5703125" style="114" customWidth="1"/>
    <col min="268" max="268" width="4.7109375" style="114" customWidth="1"/>
    <col min="269" max="275" width="0" style="114" hidden="1" customWidth="1"/>
    <col min="276" max="513" width="9.140625" style="114"/>
    <col min="514" max="514" width="0" style="114" hidden="1" customWidth="1"/>
    <col min="515" max="515" width="15.42578125" style="114" customWidth="1"/>
    <col min="516" max="516" width="1.7109375" style="114" customWidth="1"/>
    <col min="517" max="517" width="22.5703125" style="114" customWidth="1"/>
    <col min="518" max="518" width="1.7109375" style="114" customWidth="1"/>
    <col min="519" max="519" width="17.42578125" style="114" customWidth="1"/>
    <col min="520" max="520" width="1.7109375" style="114" customWidth="1"/>
    <col min="521" max="521" width="14.85546875" style="114" customWidth="1"/>
    <col min="522" max="522" width="1.7109375" style="114" customWidth="1"/>
    <col min="523" max="523" width="28.5703125" style="114" customWidth="1"/>
    <col min="524" max="524" width="4.7109375" style="114" customWidth="1"/>
    <col min="525" max="531" width="0" style="114" hidden="1" customWidth="1"/>
    <col min="532" max="769" width="9.140625" style="114"/>
    <col min="770" max="770" width="0" style="114" hidden="1" customWidth="1"/>
    <col min="771" max="771" width="15.42578125" style="114" customWidth="1"/>
    <col min="772" max="772" width="1.7109375" style="114" customWidth="1"/>
    <col min="773" max="773" width="22.5703125" style="114" customWidth="1"/>
    <col min="774" max="774" width="1.7109375" style="114" customWidth="1"/>
    <col min="775" max="775" width="17.42578125" style="114" customWidth="1"/>
    <col min="776" max="776" width="1.7109375" style="114" customWidth="1"/>
    <col min="777" max="777" width="14.85546875" style="114" customWidth="1"/>
    <col min="778" max="778" width="1.7109375" style="114" customWidth="1"/>
    <col min="779" max="779" width="28.5703125" style="114" customWidth="1"/>
    <col min="780" max="780" width="4.7109375" style="114" customWidth="1"/>
    <col min="781" max="787" width="0" style="114" hidden="1" customWidth="1"/>
    <col min="788" max="1025" width="9.140625" style="114"/>
    <col min="1026" max="1026" width="0" style="114" hidden="1" customWidth="1"/>
    <col min="1027" max="1027" width="15.42578125" style="114" customWidth="1"/>
    <col min="1028" max="1028" width="1.7109375" style="114" customWidth="1"/>
    <col min="1029" max="1029" width="22.5703125" style="114" customWidth="1"/>
    <col min="1030" max="1030" width="1.7109375" style="114" customWidth="1"/>
    <col min="1031" max="1031" width="17.42578125" style="114" customWidth="1"/>
    <col min="1032" max="1032" width="1.7109375" style="114" customWidth="1"/>
    <col min="1033" max="1033" width="14.85546875" style="114" customWidth="1"/>
    <col min="1034" max="1034" width="1.7109375" style="114" customWidth="1"/>
    <col min="1035" max="1035" width="28.5703125" style="114" customWidth="1"/>
    <col min="1036" max="1036" width="4.7109375" style="114" customWidth="1"/>
    <col min="1037" max="1043" width="0" style="114" hidden="1" customWidth="1"/>
    <col min="1044" max="1281" width="9.140625" style="114"/>
    <col min="1282" max="1282" width="0" style="114" hidden="1" customWidth="1"/>
    <col min="1283" max="1283" width="15.42578125" style="114" customWidth="1"/>
    <col min="1284" max="1284" width="1.7109375" style="114" customWidth="1"/>
    <col min="1285" max="1285" width="22.5703125" style="114" customWidth="1"/>
    <col min="1286" max="1286" width="1.7109375" style="114" customWidth="1"/>
    <col min="1287" max="1287" width="17.42578125" style="114" customWidth="1"/>
    <col min="1288" max="1288" width="1.7109375" style="114" customWidth="1"/>
    <col min="1289" max="1289" width="14.85546875" style="114" customWidth="1"/>
    <col min="1290" max="1290" width="1.7109375" style="114" customWidth="1"/>
    <col min="1291" max="1291" width="28.5703125" style="114" customWidth="1"/>
    <col min="1292" max="1292" width="4.7109375" style="114" customWidth="1"/>
    <col min="1293" max="1299" width="0" style="114" hidden="1" customWidth="1"/>
    <col min="1300" max="1537" width="9.140625" style="114"/>
    <col min="1538" max="1538" width="0" style="114" hidden="1" customWidth="1"/>
    <col min="1539" max="1539" width="15.42578125" style="114" customWidth="1"/>
    <col min="1540" max="1540" width="1.7109375" style="114" customWidth="1"/>
    <col min="1541" max="1541" width="22.5703125" style="114" customWidth="1"/>
    <col min="1542" max="1542" width="1.7109375" style="114" customWidth="1"/>
    <col min="1543" max="1543" width="17.42578125" style="114" customWidth="1"/>
    <col min="1544" max="1544" width="1.7109375" style="114" customWidth="1"/>
    <col min="1545" max="1545" width="14.85546875" style="114" customWidth="1"/>
    <col min="1546" max="1546" width="1.7109375" style="114" customWidth="1"/>
    <col min="1547" max="1547" width="28.5703125" style="114" customWidth="1"/>
    <col min="1548" max="1548" width="4.7109375" style="114" customWidth="1"/>
    <col min="1549" max="1555" width="0" style="114" hidden="1" customWidth="1"/>
    <col min="1556" max="1793" width="9.140625" style="114"/>
    <col min="1794" max="1794" width="0" style="114" hidden="1" customWidth="1"/>
    <col min="1795" max="1795" width="15.42578125" style="114" customWidth="1"/>
    <col min="1796" max="1796" width="1.7109375" style="114" customWidth="1"/>
    <col min="1797" max="1797" width="22.5703125" style="114" customWidth="1"/>
    <col min="1798" max="1798" width="1.7109375" style="114" customWidth="1"/>
    <col min="1799" max="1799" width="17.42578125" style="114" customWidth="1"/>
    <col min="1800" max="1800" width="1.7109375" style="114" customWidth="1"/>
    <col min="1801" max="1801" width="14.85546875" style="114" customWidth="1"/>
    <col min="1802" max="1802" width="1.7109375" style="114" customWidth="1"/>
    <col min="1803" max="1803" width="28.5703125" style="114" customWidth="1"/>
    <col min="1804" max="1804" width="4.7109375" style="114" customWidth="1"/>
    <col min="1805" max="1811" width="0" style="114" hidden="1" customWidth="1"/>
    <col min="1812" max="2049" width="9.140625" style="114"/>
    <col min="2050" max="2050" width="0" style="114" hidden="1" customWidth="1"/>
    <col min="2051" max="2051" width="15.42578125" style="114" customWidth="1"/>
    <col min="2052" max="2052" width="1.7109375" style="114" customWidth="1"/>
    <col min="2053" max="2053" width="22.5703125" style="114" customWidth="1"/>
    <col min="2054" max="2054" width="1.7109375" style="114" customWidth="1"/>
    <col min="2055" max="2055" width="17.42578125" style="114" customWidth="1"/>
    <col min="2056" max="2056" width="1.7109375" style="114" customWidth="1"/>
    <col min="2057" max="2057" width="14.85546875" style="114" customWidth="1"/>
    <col min="2058" max="2058" width="1.7109375" style="114" customWidth="1"/>
    <col min="2059" max="2059" width="28.5703125" style="114" customWidth="1"/>
    <col min="2060" max="2060" width="4.7109375" style="114" customWidth="1"/>
    <col min="2061" max="2067" width="0" style="114" hidden="1" customWidth="1"/>
    <col min="2068" max="2305" width="9.140625" style="114"/>
    <col min="2306" max="2306" width="0" style="114" hidden="1" customWidth="1"/>
    <col min="2307" max="2307" width="15.42578125" style="114" customWidth="1"/>
    <col min="2308" max="2308" width="1.7109375" style="114" customWidth="1"/>
    <col min="2309" max="2309" width="22.5703125" style="114" customWidth="1"/>
    <col min="2310" max="2310" width="1.7109375" style="114" customWidth="1"/>
    <col min="2311" max="2311" width="17.42578125" style="114" customWidth="1"/>
    <col min="2312" max="2312" width="1.7109375" style="114" customWidth="1"/>
    <col min="2313" max="2313" width="14.85546875" style="114" customWidth="1"/>
    <col min="2314" max="2314" width="1.7109375" style="114" customWidth="1"/>
    <col min="2315" max="2315" width="28.5703125" style="114" customWidth="1"/>
    <col min="2316" max="2316" width="4.7109375" style="114" customWidth="1"/>
    <col min="2317" max="2323" width="0" style="114" hidden="1" customWidth="1"/>
    <col min="2324" max="2561" width="9.140625" style="114"/>
    <col min="2562" max="2562" width="0" style="114" hidden="1" customWidth="1"/>
    <col min="2563" max="2563" width="15.42578125" style="114" customWidth="1"/>
    <col min="2564" max="2564" width="1.7109375" style="114" customWidth="1"/>
    <col min="2565" max="2565" width="22.5703125" style="114" customWidth="1"/>
    <col min="2566" max="2566" width="1.7109375" style="114" customWidth="1"/>
    <col min="2567" max="2567" width="17.42578125" style="114" customWidth="1"/>
    <col min="2568" max="2568" width="1.7109375" style="114" customWidth="1"/>
    <col min="2569" max="2569" width="14.85546875" style="114" customWidth="1"/>
    <col min="2570" max="2570" width="1.7109375" style="114" customWidth="1"/>
    <col min="2571" max="2571" width="28.5703125" style="114" customWidth="1"/>
    <col min="2572" max="2572" width="4.7109375" style="114" customWidth="1"/>
    <col min="2573" max="2579" width="0" style="114" hidden="1" customWidth="1"/>
    <col min="2580" max="2817" width="9.140625" style="114"/>
    <col min="2818" max="2818" width="0" style="114" hidden="1" customWidth="1"/>
    <col min="2819" max="2819" width="15.42578125" style="114" customWidth="1"/>
    <col min="2820" max="2820" width="1.7109375" style="114" customWidth="1"/>
    <col min="2821" max="2821" width="22.5703125" style="114" customWidth="1"/>
    <col min="2822" max="2822" width="1.7109375" style="114" customWidth="1"/>
    <col min="2823" max="2823" width="17.42578125" style="114" customWidth="1"/>
    <col min="2824" max="2824" width="1.7109375" style="114" customWidth="1"/>
    <col min="2825" max="2825" width="14.85546875" style="114" customWidth="1"/>
    <col min="2826" max="2826" width="1.7109375" style="114" customWidth="1"/>
    <col min="2827" max="2827" width="28.5703125" style="114" customWidth="1"/>
    <col min="2828" max="2828" width="4.7109375" style="114" customWidth="1"/>
    <col min="2829" max="2835" width="0" style="114" hidden="1" customWidth="1"/>
    <col min="2836" max="3073" width="9.140625" style="114"/>
    <col min="3074" max="3074" width="0" style="114" hidden="1" customWidth="1"/>
    <col min="3075" max="3075" width="15.42578125" style="114" customWidth="1"/>
    <col min="3076" max="3076" width="1.7109375" style="114" customWidth="1"/>
    <col min="3077" max="3077" width="22.5703125" style="114" customWidth="1"/>
    <col min="3078" max="3078" width="1.7109375" style="114" customWidth="1"/>
    <col min="3079" max="3079" width="17.42578125" style="114" customWidth="1"/>
    <col min="3080" max="3080" width="1.7109375" style="114" customWidth="1"/>
    <col min="3081" max="3081" width="14.85546875" style="114" customWidth="1"/>
    <col min="3082" max="3082" width="1.7109375" style="114" customWidth="1"/>
    <col min="3083" max="3083" width="28.5703125" style="114" customWidth="1"/>
    <col min="3084" max="3084" width="4.7109375" style="114" customWidth="1"/>
    <col min="3085" max="3091" width="0" style="114" hidden="1" customWidth="1"/>
    <col min="3092" max="3329" width="9.140625" style="114"/>
    <col min="3330" max="3330" width="0" style="114" hidden="1" customWidth="1"/>
    <col min="3331" max="3331" width="15.42578125" style="114" customWidth="1"/>
    <col min="3332" max="3332" width="1.7109375" style="114" customWidth="1"/>
    <col min="3333" max="3333" width="22.5703125" style="114" customWidth="1"/>
    <col min="3334" max="3334" width="1.7109375" style="114" customWidth="1"/>
    <col min="3335" max="3335" width="17.42578125" style="114" customWidth="1"/>
    <col min="3336" max="3336" width="1.7109375" style="114" customWidth="1"/>
    <col min="3337" max="3337" width="14.85546875" style="114" customWidth="1"/>
    <col min="3338" max="3338" width="1.7109375" style="114" customWidth="1"/>
    <col min="3339" max="3339" width="28.5703125" style="114" customWidth="1"/>
    <col min="3340" max="3340" width="4.7109375" style="114" customWidth="1"/>
    <col min="3341" max="3347" width="0" style="114" hidden="1" customWidth="1"/>
    <col min="3348" max="3585" width="9.140625" style="114"/>
    <col min="3586" max="3586" width="0" style="114" hidden="1" customWidth="1"/>
    <col min="3587" max="3587" width="15.42578125" style="114" customWidth="1"/>
    <col min="3588" max="3588" width="1.7109375" style="114" customWidth="1"/>
    <col min="3589" max="3589" width="22.5703125" style="114" customWidth="1"/>
    <col min="3590" max="3590" width="1.7109375" style="114" customWidth="1"/>
    <col min="3591" max="3591" width="17.42578125" style="114" customWidth="1"/>
    <col min="3592" max="3592" width="1.7109375" style="114" customWidth="1"/>
    <col min="3593" max="3593" width="14.85546875" style="114" customWidth="1"/>
    <col min="3594" max="3594" width="1.7109375" style="114" customWidth="1"/>
    <col min="3595" max="3595" width="28.5703125" style="114" customWidth="1"/>
    <col min="3596" max="3596" width="4.7109375" style="114" customWidth="1"/>
    <col min="3597" max="3603" width="0" style="114" hidden="1" customWidth="1"/>
    <col min="3604" max="3841" width="9.140625" style="114"/>
    <col min="3842" max="3842" width="0" style="114" hidden="1" customWidth="1"/>
    <col min="3843" max="3843" width="15.42578125" style="114" customWidth="1"/>
    <col min="3844" max="3844" width="1.7109375" style="114" customWidth="1"/>
    <col min="3845" max="3845" width="22.5703125" style="114" customWidth="1"/>
    <col min="3846" max="3846" width="1.7109375" style="114" customWidth="1"/>
    <col min="3847" max="3847" width="17.42578125" style="114" customWidth="1"/>
    <col min="3848" max="3848" width="1.7109375" style="114" customWidth="1"/>
    <col min="3849" max="3849" width="14.85546875" style="114" customWidth="1"/>
    <col min="3850" max="3850" width="1.7109375" style="114" customWidth="1"/>
    <col min="3851" max="3851" width="28.5703125" style="114" customWidth="1"/>
    <col min="3852" max="3852" width="4.7109375" style="114" customWidth="1"/>
    <col min="3853" max="3859" width="0" style="114" hidden="1" customWidth="1"/>
    <col min="3860" max="4097" width="9.140625" style="114"/>
    <col min="4098" max="4098" width="0" style="114" hidden="1" customWidth="1"/>
    <col min="4099" max="4099" width="15.42578125" style="114" customWidth="1"/>
    <col min="4100" max="4100" width="1.7109375" style="114" customWidth="1"/>
    <col min="4101" max="4101" width="22.5703125" style="114" customWidth="1"/>
    <col min="4102" max="4102" width="1.7109375" style="114" customWidth="1"/>
    <col min="4103" max="4103" width="17.42578125" style="114" customWidth="1"/>
    <col min="4104" max="4104" width="1.7109375" style="114" customWidth="1"/>
    <col min="4105" max="4105" width="14.85546875" style="114" customWidth="1"/>
    <col min="4106" max="4106" width="1.7109375" style="114" customWidth="1"/>
    <col min="4107" max="4107" width="28.5703125" style="114" customWidth="1"/>
    <col min="4108" max="4108" width="4.7109375" style="114" customWidth="1"/>
    <col min="4109" max="4115" width="0" style="114" hidden="1" customWidth="1"/>
    <col min="4116" max="4353" width="9.140625" style="114"/>
    <col min="4354" max="4354" width="0" style="114" hidden="1" customWidth="1"/>
    <col min="4355" max="4355" width="15.42578125" style="114" customWidth="1"/>
    <col min="4356" max="4356" width="1.7109375" style="114" customWidth="1"/>
    <col min="4357" max="4357" width="22.5703125" style="114" customWidth="1"/>
    <col min="4358" max="4358" width="1.7109375" style="114" customWidth="1"/>
    <col min="4359" max="4359" width="17.42578125" style="114" customWidth="1"/>
    <col min="4360" max="4360" width="1.7109375" style="114" customWidth="1"/>
    <col min="4361" max="4361" width="14.85546875" style="114" customWidth="1"/>
    <col min="4362" max="4362" width="1.7109375" style="114" customWidth="1"/>
    <col min="4363" max="4363" width="28.5703125" style="114" customWidth="1"/>
    <col min="4364" max="4364" width="4.7109375" style="114" customWidth="1"/>
    <col min="4365" max="4371" width="0" style="114" hidden="1" customWidth="1"/>
    <col min="4372" max="4609" width="9.140625" style="114"/>
    <col min="4610" max="4610" width="0" style="114" hidden="1" customWidth="1"/>
    <col min="4611" max="4611" width="15.42578125" style="114" customWidth="1"/>
    <col min="4612" max="4612" width="1.7109375" style="114" customWidth="1"/>
    <col min="4613" max="4613" width="22.5703125" style="114" customWidth="1"/>
    <col min="4614" max="4614" width="1.7109375" style="114" customWidth="1"/>
    <col min="4615" max="4615" width="17.42578125" style="114" customWidth="1"/>
    <col min="4616" max="4616" width="1.7109375" style="114" customWidth="1"/>
    <col min="4617" max="4617" width="14.85546875" style="114" customWidth="1"/>
    <col min="4618" max="4618" width="1.7109375" style="114" customWidth="1"/>
    <col min="4619" max="4619" width="28.5703125" style="114" customWidth="1"/>
    <col min="4620" max="4620" width="4.7109375" style="114" customWidth="1"/>
    <col min="4621" max="4627" width="0" style="114" hidden="1" customWidth="1"/>
    <col min="4628" max="4865" width="9.140625" style="114"/>
    <col min="4866" max="4866" width="0" style="114" hidden="1" customWidth="1"/>
    <col min="4867" max="4867" width="15.42578125" style="114" customWidth="1"/>
    <col min="4868" max="4868" width="1.7109375" style="114" customWidth="1"/>
    <col min="4869" max="4869" width="22.5703125" style="114" customWidth="1"/>
    <col min="4870" max="4870" width="1.7109375" style="114" customWidth="1"/>
    <col min="4871" max="4871" width="17.42578125" style="114" customWidth="1"/>
    <col min="4872" max="4872" width="1.7109375" style="114" customWidth="1"/>
    <col min="4873" max="4873" width="14.85546875" style="114" customWidth="1"/>
    <col min="4874" max="4874" width="1.7109375" style="114" customWidth="1"/>
    <col min="4875" max="4875" width="28.5703125" style="114" customWidth="1"/>
    <col min="4876" max="4876" width="4.7109375" style="114" customWidth="1"/>
    <col min="4877" max="4883" width="0" style="114" hidden="1" customWidth="1"/>
    <col min="4884" max="5121" width="9.140625" style="114"/>
    <col min="5122" max="5122" width="0" style="114" hidden="1" customWidth="1"/>
    <col min="5123" max="5123" width="15.42578125" style="114" customWidth="1"/>
    <col min="5124" max="5124" width="1.7109375" style="114" customWidth="1"/>
    <col min="5125" max="5125" width="22.5703125" style="114" customWidth="1"/>
    <col min="5126" max="5126" width="1.7109375" style="114" customWidth="1"/>
    <col min="5127" max="5127" width="17.42578125" style="114" customWidth="1"/>
    <col min="5128" max="5128" width="1.7109375" style="114" customWidth="1"/>
    <col min="5129" max="5129" width="14.85546875" style="114" customWidth="1"/>
    <col min="5130" max="5130" width="1.7109375" style="114" customWidth="1"/>
    <col min="5131" max="5131" width="28.5703125" style="114" customWidth="1"/>
    <col min="5132" max="5132" width="4.7109375" style="114" customWidth="1"/>
    <col min="5133" max="5139" width="0" style="114" hidden="1" customWidth="1"/>
    <col min="5140" max="5377" width="9.140625" style="114"/>
    <col min="5378" max="5378" width="0" style="114" hidden="1" customWidth="1"/>
    <col min="5379" max="5379" width="15.42578125" style="114" customWidth="1"/>
    <col min="5380" max="5380" width="1.7109375" style="114" customWidth="1"/>
    <col min="5381" max="5381" width="22.5703125" style="114" customWidth="1"/>
    <col min="5382" max="5382" width="1.7109375" style="114" customWidth="1"/>
    <col min="5383" max="5383" width="17.42578125" style="114" customWidth="1"/>
    <col min="5384" max="5384" width="1.7109375" style="114" customWidth="1"/>
    <col min="5385" max="5385" width="14.85546875" style="114" customWidth="1"/>
    <col min="5386" max="5386" width="1.7109375" style="114" customWidth="1"/>
    <col min="5387" max="5387" width="28.5703125" style="114" customWidth="1"/>
    <col min="5388" max="5388" width="4.7109375" style="114" customWidth="1"/>
    <col min="5389" max="5395" width="0" style="114" hidden="1" customWidth="1"/>
    <col min="5396" max="5633" width="9.140625" style="114"/>
    <col min="5634" max="5634" width="0" style="114" hidden="1" customWidth="1"/>
    <col min="5635" max="5635" width="15.42578125" style="114" customWidth="1"/>
    <col min="5636" max="5636" width="1.7109375" style="114" customWidth="1"/>
    <col min="5637" max="5637" width="22.5703125" style="114" customWidth="1"/>
    <col min="5638" max="5638" width="1.7109375" style="114" customWidth="1"/>
    <col min="5639" max="5639" width="17.42578125" style="114" customWidth="1"/>
    <col min="5640" max="5640" width="1.7109375" style="114" customWidth="1"/>
    <col min="5641" max="5641" width="14.85546875" style="114" customWidth="1"/>
    <col min="5642" max="5642" width="1.7109375" style="114" customWidth="1"/>
    <col min="5643" max="5643" width="28.5703125" style="114" customWidth="1"/>
    <col min="5644" max="5644" width="4.7109375" style="114" customWidth="1"/>
    <col min="5645" max="5651" width="0" style="114" hidden="1" customWidth="1"/>
    <col min="5652" max="5889" width="9.140625" style="114"/>
    <col min="5890" max="5890" width="0" style="114" hidden="1" customWidth="1"/>
    <col min="5891" max="5891" width="15.42578125" style="114" customWidth="1"/>
    <col min="5892" max="5892" width="1.7109375" style="114" customWidth="1"/>
    <col min="5893" max="5893" width="22.5703125" style="114" customWidth="1"/>
    <col min="5894" max="5894" width="1.7109375" style="114" customWidth="1"/>
    <col min="5895" max="5895" width="17.42578125" style="114" customWidth="1"/>
    <col min="5896" max="5896" width="1.7109375" style="114" customWidth="1"/>
    <col min="5897" max="5897" width="14.85546875" style="114" customWidth="1"/>
    <col min="5898" max="5898" width="1.7109375" style="114" customWidth="1"/>
    <col min="5899" max="5899" width="28.5703125" style="114" customWidth="1"/>
    <col min="5900" max="5900" width="4.7109375" style="114" customWidth="1"/>
    <col min="5901" max="5907" width="0" style="114" hidden="1" customWidth="1"/>
    <col min="5908" max="6145" width="9.140625" style="114"/>
    <col min="6146" max="6146" width="0" style="114" hidden="1" customWidth="1"/>
    <col min="6147" max="6147" width="15.42578125" style="114" customWidth="1"/>
    <col min="6148" max="6148" width="1.7109375" style="114" customWidth="1"/>
    <col min="6149" max="6149" width="22.5703125" style="114" customWidth="1"/>
    <col min="6150" max="6150" width="1.7109375" style="114" customWidth="1"/>
    <col min="6151" max="6151" width="17.42578125" style="114" customWidth="1"/>
    <col min="6152" max="6152" width="1.7109375" style="114" customWidth="1"/>
    <col min="6153" max="6153" width="14.85546875" style="114" customWidth="1"/>
    <col min="6154" max="6154" width="1.7109375" style="114" customWidth="1"/>
    <col min="6155" max="6155" width="28.5703125" style="114" customWidth="1"/>
    <col min="6156" max="6156" width="4.7109375" style="114" customWidth="1"/>
    <col min="6157" max="6163" width="0" style="114" hidden="1" customWidth="1"/>
    <col min="6164" max="6401" width="9.140625" style="114"/>
    <col min="6402" max="6402" width="0" style="114" hidden="1" customWidth="1"/>
    <col min="6403" max="6403" width="15.42578125" style="114" customWidth="1"/>
    <col min="6404" max="6404" width="1.7109375" style="114" customWidth="1"/>
    <col min="6405" max="6405" width="22.5703125" style="114" customWidth="1"/>
    <col min="6406" max="6406" width="1.7109375" style="114" customWidth="1"/>
    <col min="6407" max="6407" width="17.42578125" style="114" customWidth="1"/>
    <col min="6408" max="6408" width="1.7109375" style="114" customWidth="1"/>
    <col min="6409" max="6409" width="14.85546875" style="114" customWidth="1"/>
    <col min="6410" max="6410" width="1.7109375" style="114" customWidth="1"/>
    <col min="6411" max="6411" width="28.5703125" style="114" customWidth="1"/>
    <col min="6412" max="6412" width="4.7109375" style="114" customWidth="1"/>
    <col min="6413" max="6419" width="0" style="114" hidden="1" customWidth="1"/>
    <col min="6420" max="6657" width="9.140625" style="114"/>
    <col min="6658" max="6658" width="0" style="114" hidden="1" customWidth="1"/>
    <col min="6659" max="6659" width="15.42578125" style="114" customWidth="1"/>
    <col min="6660" max="6660" width="1.7109375" style="114" customWidth="1"/>
    <col min="6661" max="6661" width="22.5703125" style="114" customWidth="1"/>
    <col min="6662" max="6662" width="1.7109375" style="114" customWidth="1"/>
    <col min="6663" max="6663" width="17.42578125" style="114" customWidth="1"/>
    <col min="6664" max="6664" width="1.7109375" style="114" customWidth="1"/>
    <col min="6665" max="6665" width="14.85546875" style="114" customWidth="1"/>
    <col min="6666" max="6666" width="1.7109375" style="114" customWidth="1"/>
    <col min="6667" max="6667" width="28.5703125" style="114" customWidth="1"/>
    <col min="6668" max="6668" width="4.7109375" style="114" customWidth="1"/>
    <col min="6669" max="6675" width="0" style="114" hidden="1" customWidth="1"/>
    <col min="6676" max="6913" width="9.140625" style="114"/>
    <col min="6914" max="6914" width="0" style="114" hidden="1" customWidth="1"/>
    <col min="6915" max="6915" width="15.42578125" style="114" customWidth="1"/>
    <col min="6916" max="6916" width="1.7109375" style="114" customWidth="1"/>
    <col min="6917" max="6917" width="22.5703125" style="114" customWidth="1"/>
    <col min="6918" max="6918" width="1.7109375" style="114" customWidth="1"/>
    <col min="6919" max="6919" width="17.42578125" style="114" customWidth="1"/>
    <col min="6920" max="6920" width="1.7109375" style="114" customWidth="1"/>
    <col min="6921" max="6921" width="14.85546875" style="114" customWidth="1"/>
    <col min="6922" max="6922" width="1.7109375" style="114" customWidth="1"/>
    <col min="6923" max="6923" width="28.5703125" style="114" customWidth="1"/>
    <col min="6924" max="6924" width="4.7109375" style="114" customWidth="1"/>
    <col min="6925" max="6931" width="0" style="114" hidden="1" customWidth="1"/>
    <col min="6932" max="7169" width="9.140625" style="114"/>
    <col min="7170" max="7170" width="0" style="114" hidden="1" customWidth="1"/>
    <col min="7171" max="7171" width="15.42578125" style="114" customWidth="1"/>
    <col min="7172" max="7172" width="1.7109375" style="114" customWidth="1"/>
    <col min="7173" max="7173" width="22.5703125" style="114" customWidth="1"/>
    <col min="7174" max="7174" width="1.7109375" style="114" customWidth="1"/>
    <col min="7175" max="7175" width="17.42578125" style="114" customWidth="1"/>
    <col min="7176" max="7176" width="1.7109375" style="114" customWidth="1"/>
    <col min="7177" max="7177" width="14.85546875" style="114" customWidth="1"/>
    <col min="7178" max="7178" width="1.7109375" style="114" customWidth="1"/>
    <col min="7179" max="7179" width="28.5703125" style="114" customWidth="1"/>
    <col min="7180" max="7180" width="4.7109375" style="114" customWidth="1"/>
    <col min="7181" max="7187" width="0" style="114" hidden="1" customWidth="1"/>
    <col min="7188" max="7425" width="9.140625" style="114"/>
    <col min="7426" max="7426" width="0" style="114" hidden="1" customWidth="1"/>
    <col min="7427" max="7427" width="15.42578125" style="114" customWidth="1"/>
    <col min="7428" max="7428" width="1.7109375" style="114" customWidth="1"/>
    <col min="7429" max="7429" width="22.5703125" style="114" customWidth="1"/>
    <col min="7430" max="7430" width="1.7109375" style="114" customWidth="1"/>
    <col min="7431" max="7431" width="17.42578125" style="114" customWidth="1"/>
    <col min="7432" max="7432" width="1.7109375" style="114" customWidth="1"/>
    <col min="7433" max="7433" width="14.85546875" style="114" customWidth="1"/>
    <col min="7434" max="7434" width="1.7109375" style="114" customWidth="1"/>
    <col min="7435" max="7435" width="28.5703125" style="114" customWidth="1"/>
    <col min="7436" max="7436" width="4.7109375" style="114" customWidth="1"/>
    <col min="7437" max="7443" width="0" style="114" hidden="1" customWidth="1"/>
    <col min="7444" max="7681" width="9.140625" style="114"/>
    <col min="7682" max="7682" width="0" style="114" hidden="1" customWidth="1"/>
    <col min="7683" max="7683" width="15.42578125" style="114" customWidth="1"/>
    <col min="7684" max="7684" width="1.7109375" style="114" customWidth="1"/>
    <col min="7685" max="7685" width="22.5703125" style="114" customWidth="1"/>
    <col min="7686" max="7686" width="1.7109375" style="114" customWidth="1"/>
    <col min="7687" max="7687" width="17.42578125" style="114" customWidth="1"/>
    <col min="7688" max="7688" width="1.7109375" style="114" customWidth="1"/>
    <col min="7689" max="7689" width="14.85546875" style="114" customWidth="1"/>
    <col min="7690" max="7690" width="1.7109375" style="114" customWidth="1"/>
    <col min="7691" max="7691" width="28.5703125" style="114" customWidth="1"/>
    <col min="7692" max="7692" width="4.7109375" style="114" customWidth="1"/>
    <col min="7693" max="7699" width="0" style="114" hidden="1" customWidth="1"/>
    <col min="7700" max="7937" width="9.140625" style="114"/>
    <col min="7938" max="7938" width="0" style="114" hidden="1" customWidth="1"/>
    <col min="7939" max="7939" width="15.42578125" style="114" customWidth="1"/>
    <col min="7940" max="7940" width="1.7109375" style="114" customWidth="1"/>
    <col min="7941" max="7941" width="22.5703125" style="114" customWidth="1"/>
    <col min="7942" max="7942" width="1.7109375" style="114" customWidth="1"/>
    <col min="7943" max="7943" width="17.42578125" style="114" customWidth="1"/>
    <col min="7944" max="7944" width="1.7109375" style="114" customWidth="1"/>
    <col min="7945" max="7945" width="14.85546875" style="114" customWidth="1"/>
    <col min="7946" max="7946" width="1.7109375" style="114" customWidth="1"/>
    <col min="7947" max="7947" width="28.5703125" style="114" customWidth="1"/>
    <col min="7948" max="7948" width="4.7109375" style="114" customWidth="1"/>
    <col min="7949" max="7955" width="0" style="114" hidden="1" customWidth="1"/>
    <col min="7956" max="8193" width="9.140625" style="114"/>
    <col min="8194" max="8194" width="0" style="114" hidden="1" customWidth="1"/>
    <col min="8195" max="8195" width="15.42578125" style="114" customWidth="1"/>
    <col min="8196" max="8196" width="1.7109375" style="114" customWidth="1"/>
    <col min="8197" max="8197" width="22.5703125" style="114" customWidth="1"/>
    <col min="8198" max="8198" width="1.7109375" style="114" customWidth="1"/>
    <col min="8199" max="8199" width="17.42578125" style="114" customWidth="1"/>
    <col min="8200" max="8200" width="1.7109375" style="114" customWidth="1"/>
    <col min="8201" max="8201" width="14.85546875" style="114" customWidth="1"/>
    <col min="8202" max="8202" width="1.7109375" style="114" customWidth="1"/>
    <col min="8203" max="8203" width="28.5703125" style="114" customWidth="1"/>
    <col min="8204" max="8204" width="4.7109375" style="114" customWidth="1"/>
    <col min="8205" max="8211" width="0" style="114" hidden="1" customWidth="1"/>
    <col min="8212" max="8449" width="9.140625" style="114"/>
    <col min="8450" max="8450" width="0" style="114" hidden="1" customWidth="1"/>
    <col min="8451" max="8451" width="15.42578125" style="114" customWidth="1"/>
    <col min="8452" max="8452" width="1.7109375" style="114" customWidth="1"/>
    <col min="8453" max="8453" width="22.5703125" style="114" customWidth="1"/>
    <col min="8454" max="8454" width="1.7109375" style="114" customWidth="1"/>
    <col min="8455" max="8455" width="17.42578125" style="114" customWidth="1"/>
    <col min="8456" max="8456" width="1.7109375" style="114" customWidth="1"/>
    <col min="8457" max="8457" width="14.85546875" style="114" customWidth="1"/>
    <col min="8458" max="8458" width="1.7109375" style="114" customWidth="1"/>
    <col min="8459" max="8459" width="28.5703125" style="114" customWidth="1"/>
    <col min="8460" max="8460" width="4.7109375" style="114" customWidth="1"/>
    <col min="8461" max="8467" width="0" style="114" hidden="1" customWidth="1"/>
    <col min="8468" max="8705" width="9.140625" style="114"/>
    <col min="8706" max="8706" width="0" style="114" hidden="1" customWidth="1"/>
    <col min="8707" max="8707" width="15.42578125" style="114" customWidth="1"/>
    <col min="8708" max="8708" width="1.7109375" style="114" customWidth="1"/>
    <col min="8709" max="8709" width="22.5703125" style="114" customWidth="1"/>
    <col min="8710" max="8710" width="1.7109375" style="114" customWidth="1"/>
    <col min="8711" max="8711" width="17.42578125" style="114" customWidth="1"/>
    <col min="8712" max="8712" width="1.7109375" style="114" customWidth="1"/>
    <col min="8713" max="8713" width="14.85546875" style="114" customWidth="1"/>
    <col min="8714" max="8714" width="1.7109375" style="114" customWidth="1"/>
    <col min="8715" max="8715" width="28.5703125" style="114" customWidth="1"/>
    <col min="8716" max="8716" width="4.7109375" style="114" customWidth="1"/>
    <col min="8717" max="8723" width="0" style="114" hidden="1" customWidth="1"/>
    <col min="8724" max="8961" width="9.140625" style="114"/>
    <col min="8962" max="8962" width="0" style="114" hidden="1" customWidth="1"/>
    <col min="8963" max="8963" width="15.42578125" style="114" customWidth="1"/>
    <col min="8964" max="8964" width="1.7109375" style="114" customWidth="1"/>
    <col min="8965" max="8965" width="22.5703125" style="114" customWidth="1"/>
    <col min="8966" max="8966" width="1.7109375" style="114" customWidth="1"/>
    <col min="8967" max="8967" width="17.42578125" style="114" customWidth="1"/>
    <col min="8968" max="8968" width="1.7109375" style="114" customWidth="1"/>
    <col min="8969" max="8969" width="14.85546875" style="114" customWidth="1"/>
    <col min="8970" max="8970" width="1.7109375" style="114" customWidth="1"/>
    <col min="8971" max="8971" width="28.5703125" style="114" customWidth="1"/>
    <col min="8972" max="8972" width="4.7109375" style="114" customWidth="1"/>
    <col min="8973" max="8979" width="0" style="114" hidden="1" customWidth="1"/>
    <col min="8980" max="9217" width="9.140625" style="114"/>
    <col min="9218" max="9218" width="0" style="114" hidden="1" customWidth="1"/>
    <col min="9219" max="9219" width="15.42578125" style="114" customWidth="1"/>
    <col min="9220" max="9220" width="1.7109375" style="114" customWidth="1"/>
    <col min="9221" max="9221" width="22.5703125" style="114" customWidth="1"/>
    <col min="9222" max="9222" width="1.7109375" style="114" customWidth="1"/>
    <col min="9223" max="9223" width="17.42578125" style="114" customWidth="1"/>
    <col min="9224" max="9224" width="1.7109375" style="114" customWidth="1"/>
    <col min="9225" max="9225" width="14.85546875" style="114" customWidth="1"/>
    <col min="9226" max="9226" width="1.7109375" style="114" customWidth="1"/>
    <col min="9227" max="9227" width="28.5703125" style="114" customWidth="1"/>
    <col min="9228" max="9228" width="4.7109375" style="114" customWidth="1"/>
    <col min="9229" max="9235" width="0" style="114" hidden="1" customWidth="1"/>
    <col min="9236" max="9473" width="9.140625" style="114"/>
    <col min="9474" max="9474" width="0" style="114" hidden="1" customWidth="1"/>
    <col min="9475" max="9475" width="15.42578125" style="114" customWidth="1"/>
    <col min="9476" max="9476" width="1.7109375" style="114" customWidth="1"/>
    <col min="9477" max="9477" width="22.5703125" style="114" customWidth="1"/>
    <col min="9478" max="9478" width="1.7109375" style="114" customWidth="1"/>
    <col min="9479" max="9479" width="17.42578125" style="114" customWidth="1"/>
    <col min="9480" max="9480" width="1.7109375" style="114" customWidth="1"/>
    <col min="9481" max="9481" width="14.85546875" style="114" customWidth="1"/>
    <col min="9482" max="9482" width="1.7109375" style="114" customWidth="1"/>
    <col min="9483" max="9483" width="28.5703125" style="114" customWidth="1"/>
    <col min="9484" max="9484" width="4.7109375" style="114" customWidth="1"/>
    <col min="9485" max="9491" width="0" style="114" hidden="1" customWidth="1"/>
    <col min="9492" max="9729" width="9.140625" style="114"/>
    <col min="9730" max="9730" width="0" style="114" hidden="1" customWidth="1"/>
    <col min="9731" max="9731" width="15.42578125" style="114" customWidth="1"/>
    <col min="9732" max="9732" width="1.7109375" style="114" customWidth="1"/>
    <col min="9733" max="9733" width="22.5703125" style="114" customWidth="1"/>
    <col min="9734" max="9734" width="1.7109375" style="114" customWidth="1"/>
    <col min="9735" max="9735" width="17.42578125" style="114" customWidth="1"/>
    <col min="9736" max="9736" width="1.7109375" style="114" customWidth="1"/>
    <col min="9737" max="9737" width="14.85546875" style="114" customWidth="1"/>
    <col min="9738" max="9738" width="1.7109375" style="114" customWidth="1"/>
    <col min="9739" max="9739" width="28.5703125" style="114" customWidth="1"/>
    <col min="9740" max="9740" width="4.7109375" style="114" customWidth="1"/>
    <col min="9741" max="9747" width="0" style="114" hidden="1" customWidth="1"/>
    <col min="9748" max="9985" width="9.140625" style="114"/>
    <col min="9986" max="9986" width="0" style="114" hidden="1" customWidth="1"/>
    <col min="9987" max="9987" width="15.42578125" style="114" customWidth="1"/>
    <col min="9988" max="9988" width="1.7109375" style="114" customWidth="1"/>
    <col min="9989" max="9989" width="22.5703125" style="114" customWidth="1"/>
    <col min="9990" max="9990" width="1.7109375" style="114" customWidth="1"/>
    <col min="9991" max="9991" width="17.42578125" style="114" customWidth="1"/>
    <col min="9992" max="9992" width="1.7109375" style="114" customWidth="1"/>
    <col min="9993" max="9993" width="14.85546875" style="114" customWidth="1"/>
    <col min="9994" max="9994" width="1.7109375" style="114" customWidth="1"/>
    <col min="9995" max="9995" width="28.5703125" style="114" customWidth="1"/>
    <col min="9996" max="9996" width="4.7109375" style="114" customWidth="1"/>
    <col min="9997" max="10003" width="0" style="114" hidden="1" customWidth="1"/>
    <col min="10004" max="10241" width="9.140625" style="114"/>
    <col min="10242" max="10242" width="0" style="114" hidden="1" customWidth="1"/>
    <col min="10243" max="10243" width="15.42578125" style="114" customWidth="1"/>
    <col min="10244" max="10244" width="1.7109375" style="114" customWidth="1"/>
    <col min="10245" max="10245" width="22.5703125" style="114" customWidth="1"/>
    <col min="10246" max="10246" width="1.7109375" style="114" customWidth="1"/>
    <col min="10247" max="10247" width="17.42578125" style="114" customWidth="1"/>
    <col min="10248" max="10248" width="1.7109375" style="114" customWidth="1"/>
    <col min="10249" max="10249" width="14.85546875" style="114" customWidth="1"/>
    <col min="10250" max="10250" width="1.7109375" style="114" customWidth="1"/>
    <col min="10251" max="10251" width="28.5703125" style="114" customWidth="1"/>
    <col min="10252" max="10252" width="4.7109375" style="114" customWidth="1"/>
    <col min="10253" max="10259" width="0" style="114" hidden="1" customWidth="1"/>
    <col min="10260" max="10497" width="9.140625" style="114"/>
    <col min="10498" max="10498" width="0" style="114" hidden="1" customWidth="1"/>
    <col min="10499" max="10499" width="15.42578125" style="114" customWidth="1"/>
    <col min="10500" max="10500" width="1.7109375" style="114" customWidth="1"/>
    <col min="10501" max="10501" width="22.5703125" style="114" customWidth="1"/>
    <col min="10502" max="10502" width="1.7109375" style="114" customWidth="1"/>
    <col min="10503" max="10503" width="17.42578125" style="114" customWidth="1"/>
    <col min="10504" max="10504" width="1.7109375" style="114" customWidth="1"/>
    <col min="10505" max="10505" width="14.85546875" style="114" customWidth="1"/>
    <col min="10506" max="10506" width="1.7109375" style="114" customWidth="1"/>
    <col min="10507" max="10507" width="28.5703125" style="114" customWidth="1"/>
    <col min="10508" max="10508" width="4.7109375" style="114" customWidth="1"/>
    <col min="10509" max="10515" width="0" style="114" hidden="1" customWidth="1"/>
    <col min="10516" max="10753" width="9.140625" style="114"/>
    <col min="10754" max="10754" width="0" style="114" hidden="1" customWidth="1"/>
    <col min="10755" max="10755" width="15.42578125" style="114" customWidth="1"/>
    <col min="10756" max="10756" width="1.7109375" style="114" customWidth="1"/>
    <col min="10757" max="10757" width="22.5703125" style="114" customWidth="1"/>
    <col min="10758" max="10758" width="1.7109375" style="114" customWidth="1"/>
    <col min="10759" max="10759" width="17.42578125" style="114" customWidth="1"/>
    <col min="10760" max="10760" width="1.7109375" style="114" customWidth="1"/>
    <col min="10761" max="10761" width="14.85546875" style="114" customWidth="1"/>
    <col min="10762" max="10762" width="1.7109375" style="114" customWidth="1"/>
    <col min="10763" max="10763" width="28.5703125" style="114" customWidth="1"/>
    <col min="10764" max="10764" width="4.7109375" style="114" customWidth="1"/>
    <col min="10765" max="10771" width="0" style="114" hidden="1" customWidth="1"/>
    <col min="10772" max="11009" width="9.140625" style="114"/>
    <col min="11010" max="11010" width="0" style="114" hidden="1" customWidth="1"/>
    <col min="11011" max="11011" width="15.42578125" style="114" customWidth="1"/>
    <col min="11012" max="11012" width="1.7109375" style="114" customWidth="1"/>
    <col min="11013" max="11013" width="22.5703125" style="114" customWidth="1"/>
    <col min="11014" max="11014" width="1.7109375" style="114" customWidth="1"/>
    <col min="11015" max="11015" width="17.42578125" style="114" customWidth="1"/>
    <col min="11016" max="11016" width="1.7109375" style="114" customWidth="1"/>
    <col min="11017" max="11017" width="14.85546875" style="114" customWidth="1"/>
    <col min="11018" max="11018" width="1.7109375" style="114" customWidth="1"/>
    <col min="11019" max="11019" width="28.5703125" style="114" customWidth="1"/>
    <col min="11020" max="11020" width="4.7109375" style="114" customWidth="1"/>
    <col min="11021" max="11027" width="0" style="114" hidden="1" customWidth="1"/>
    <col min="11028" max="11265" width="9.140625" style="114"/>
    <col min="11266" max="11266" width="0" style="114" hidden="1" customWidth="1"/>
    <col min="11267" max="11267" width="15.42578125" style="114" customWidth="1"/>
    <col min="11268" max="11268" width="1.7109375" style="114" customWidth="1"/>
    <col min="11269" max="11269" width="22.5703125" style="114" customWidth="1"/>
    <col min="11270" max="11270" width="1.7109375" style="114" customWidth="1"/>
    <col min="11271" max="11271" width="17.42578125" style="114" customWidth="1"/>
    <col min="11272" max="11272" width="1.7109375" style="114" customWidth="1"/>
    <col min="11273" max="11273" width="14.85546875" style="114" customWidth="1"/>
    <col min="11274" max="11274" width="1.7109375" style="114" customWidth="1"/>
    <col min="11275" max="11275" width="28.5703125" style="114" customWidth="1"/>
    <col min="11276" max="11276" width="4.7109375" style="114" customWidth="1"/>
    <col min="11277" max="11283" width="0" style="114" hidden="1" customWidth="1"/>
    <col min="11284" max="11521" width="9.140625" style="114"/>
    <col min="11522" max="11522" width="0" style="114" hidden="1" customWidth="1"/>
    <col min="11523" max="11523" width="15.42578125" style="114" customWidth="1"/>
    <col min="11524" max="11524" width="1.7109375" style="114" customWidth="1"/>
    <col min="11525" max="11525" width="22.5703125" style="114" customWidth="1"/>
    <col min="11526" max="11526" width="1.7109375" style="114" customWidth="1"/>
    <col min="11527" max="11527" width="17.42578125" style="114" customWidth="1"/>
    <col min="11528" max="11528" width="1.7109375" style="114" customWidth="1"/>
    <col min="11529" max="11529" width="14.85546875" style="114" customWidth="1"/>
    <col min="11530" max="11530" width="1.7109375" style="114" customWidth="1"/>
    <col min="11531" max="11531" width="28.5703125" style="114" customWidth="1"/>
    <col min="11532" max="11532" width="4.7109375" style="114" customWidth="1"/>
    <col min="11533" max="11539" width="0" style="114" hidden="1" customWidth="1"/>
    <col min="11540" max="11777" width="9.140625" style="114"/>
    <col min="11778" max="11778" width="0" style="114" hidden="1" customWidth="1"/>
    <col min="11779" max="11779" width="15.42578125" style="114" customWidth="1"/>
    <col min="11780" max="11780" width="1.7109375" style="114" customWidth="1"/>
    <col min="11781" max="11781" width="22.5703125" style="114" customWidth="1"/>
    <col min="11782" max="11782" width="1.7109375" style="114" customWidth="1"/>
    <col min="11783" max="11783" width="17.42578125" style="114" customWidth="1"/>
    <col min="11784" max="11784" width="1.7109375" style="114" customWidth="1"/>
    <col min="11785" max="11785" width="14.85546875" style="114" customWidth="1"/>
    <col min="11786" max="11786" width="1.7109375" style="114" customWidth="1"/>
    <col min="11787" max="11787" width="28.5703125" style="114" customWidth="1"/>
    <col min="11788" max="11788" width="4.7109375" style="114" customWidth="1"/>
    <col min="11789" max="11795" width="0" style="114" hidden="1" customWidth="1"/>
    <col min="11796" max="12033" width="9.140625" style="114"/>
    <col min="12034" max="12034" width="0" style="114" hidden="1" customWidth="1"/>
    <col min="12035" max="12035" width="15.42578125" style="114" customWidth="1"/>
    <col min="12036" max="12036" width="1.7109375" style="114" customWidth="1"/>
    <col min="12037" max="12037" width="22.5703125" style="114" customWidth="1"/>
    <col min="12038" max="12038" width="1.7109375" style="114" customWidth="1"/>
    <col min="12039" max="12039" width="17.42578125" style="114" customWidth="1"/>
    <col min="12040" max="12040" width="1.7109375" style="114" customWidth="1"/>
    <col min="12041" max="12041" width="14.85546875" style="114" customWidth="1"/>
    <col min="12042" max="12042" width="1.7109375" style="114" customWidth="1"/>
    <col min="12043" max="12043" width="28.5703125" style="114" customWidth="1"/>
    <col min="12044" max="12044" width="4.7109375" style="114" customWidth="1"/>
    <col min="12045" max="12051" width="0" style="114" hidden="1" customWidth="1"/>
    <col min="12052" max="12289" width="9.140625" style="114"/>
    <col min="12290" max="12290" width="0" style="114" hidden="1" customWidth="1"/>
    <col min="12291" max="12291" width="15.42578125" style="114" customWidth="1"/>
    <col min="12292" max="12292" width="1.7109375" style="114" customWidth="1"/>
    <col min="12293" max="12293" width="22.5703125" style="114" customWidth="1"/>
    <col min="12294" max="12294" width="1.7109375" style="114" customWidth="1"/>
    <col min="12295" max="12295" width="17.42578125" style="114" customWidth="1"/>
    <col min="12296" max="12296" width="1.7109375" style="114" customWidth="1"/>
    <col min="12297" max="12297" width="14.85546875" style="114" customWidth="1"/>
    <col min="12298" max="12298" width="1.7109375" style="114" customWidth="1"/>
    <col min="12299" max="12299" width="28.5703125" style="114" customWidth="1"/>
    <col min="12300" max="12300" width="4.7109375" style="114" customWidth="1"/>
    <col min="12301" max="12307" width="0" style="114" hidden="1" customWidth="1"/>
    <col min="12308" max="12545" width="9.140625" style="114"/>
    <col min="12546" max="12546" width="0" style="114" hidden="1" customWidth="1"/>
    <col min="12547" max="12547" width="15.42578125" style="114" customWidth="1"/>
    <col min="12548" max="12548" width="1.7109375" style="114" customWidth="1"/>
    <col min="12549" max="12549" width="22.5703125" style="114" customWidth="1"/>
    <col min="12550" max="12550" width="1.7109375" style="114" customWidth="1"/>
    <col min="12551" max="12551" width="17.42578125" style="114" customWidth="1"/>
    <col min="12552" max="12552" width="1.7109375" style="114" customWidth="1"/>
    <col min="12553" max="12553" width="14.85546875" style="114" customWidth="1"/>
    <col min="12554" max="12554" width="1.7109375" style="114" customWidth="1"/>
    <col min="12555" max="12555" width="28.5703125" style="114" customWidth="1"/>
    <col min="12556" max="12556" width="4.7109375" style="114" customWidth="1"/>
    <col min="12557" max="12563" width="0" style="114" hidden="1" customWidth="1"/>
    <col min="12564" max="12801" width="9.140625" style="114"/>
    <col min="12802" max="12802" width="0" style="114" hidden="1" customWidth="1"/>
    <col min="12803" max="12803" width="15.42578125" style="114" customWidth="1"/>
    <col min="12804" max="12804" width="1.7109375" style="114" customWidth="1"/>
    <col min="12805" max="12805" width="22.5703125" style="114" customWidth="1"/>
    <col min="12806" max="12806" width="1.7109375" style="114" customWidth="1"/>
    <col min="12807" max="12807" width="17.42578125" style="114" customWidth="1"/>
    <col min="12808" max="12808" width="1.7109375" style="114" customWidth="1"/>
    <col min="12809" max="12809" width="14.85546875" style="114" customWidth="1"/>
    <col min="12810" max="12810" width="1.7109375" style="114" customWidth="1"/>
    <col min="12811" max="12811" width="28.5703125" style="114" customWidth="1"/>
    <col min="12812" max="12812" width="4.7109375" style="114" customWidth="1"/>
    <col min="12813" max="12819" width="0" style="114" hidden="1" customWidth="1"/>
    <col min="12820" max="13057" width="9.140625" style="114"/>
    <col min="13058" max="13058" width="0" style="114" hidden="1" customWidth="1"/>
    <col min="13059" max="13059" width="15.42578125" style="114" customWidth="1"/>
    <col min="13060" max="13060" width="1.7109375" style="114" customWidth="1"/>
    <col min="13061" max="13061" width="22.5703125" style="114" customWidth="1"/>
    <col min="13062" max="13062" width="1.7109375" style="114" customWidth="1"/>
    <col min="13063" max="13063" width="17.42578125" style="114" customWidth="1"/>
    <col min="13064" max="13064" width="1.7109375" style="114" customWidth="1"/>
    <col min="13065" max="13065" width="14.85546875" style="114" customWidth="1"/>
    <col min="13066" max="13066" width="1.7109375" style="114" customWidth="1"/>
    <col min="13067" max="13067" width="28.5703125" style="114" customWidth="1"/>
    <col min="13068" max="13068" width="4.7109375" style="114" customWidth="1"/>
    <col min="13069" max="13075" width="0" style="114" hidden="1" customWidth="1"/>
    <col min="13076" max="13313" width="9.140625" style="114"/>
    <col min="13314" max="13314" width="0" style="114" hidden="1" customWidth="1"/>
    <col min="13315" max="13315" width="15.42578125" style="114" customWidth="1"/>
    <col min="13316" max="13316" width="1.7109375" style="114" customWidth="1"/>
    <col min="13317" max="13317" width="22.5703125" style="114" customWidth="1"/>
    <col min="13318" max="13318" width="1.7109375" style="114" customWidth="1"/>
    <col min="13319" max="13319" width="17.42578125" style="114" customWidth="1"/>
    <col min="13320" max="13320" width="1.7109375" style="114" customWidth="1"/>
    <col min="13321" max="13321" width="14.85546875" style="114" customWidth="1"/>
    <col min="13322" max="13322" width="1.7109375" style="114" customWidth="1"/>
    <col min="13323" max="13323" width="28.5703125" style="114" customWidth="1"/>
    <col min="13324" max="13324" width="4.7109375" style="114" customWidth="1"/>
    <col min="13325" max="13331" width="0" style="114" hidden="1" customWidth="1"/>
    <col min="13332" max="13569" width="9.140625" style="114"/>
    <col min="13570" max="13570" width="0" style="114" hidden="1" customWidth="1"/>
    <col min="13571" max="13571" width="15.42578125" style="114" customWidth="1"/>
    <col min="13572" max="13572" width="1.7109375" style="114" customWidth="1"/>
    <col min="13573" max="13573" width="22.5703125" style="114" customWidth="1"/>
    <col min="13574" max="13574" width="1.7109375" style="114" customWidth="1"/>
    <col min="13575" max="13575" width="17.42578125" style="114" customWidth="1"/>
    <col min="13576" max="13576" width="1.7109375" style="114" customWidth="1"/>
    <col min="13577" max="13577" width="14.85546875" style="114" customWidth="1"/>
    <col min="13578" max="13578" width="1.7109375" style="114" customWidth="1"/>
    <col min="13579" max="13579" width="28.5703125" style="114" customWidth="1"/>
    <col min="13580" max="13580" width="4.7109375" style="114" customWidth="1"/>
    <col min="13581" max="13587" width="0" style="114" hidden="1" customWidth="1"/>
    <col min="13588" max="13825" width="9.140625" style="114"/>
    <col min="13826" max="13826" width="0" style="114" hidden="1" customWidth="1"/>
    <col min="13827" max="13827" width="15.42578125" style="114" customWidth="1"/>
    <col min="13828" max="13828" width="1.7109375" style="114" customWidth="1"/>
    <col min="13829" max="13829" width="22.5703125" style="114" customWidth="1"/>
    <col min="13830" max="13830" width="1.7109375" style="114" customWidth="1"/>
    <col min="13831" max="13831" width="17.42578125" style="114" customWidth="1"/>
    <col min="13832" max="13832" width="1.7109375" style="114" customWidth="1"/>
    <col min="13833" max="13833" width="14.85546875" style="114" customWidth="1"/>
    <col min="13834" max="13834" width="1.7109375" style="114" customWidth="1"/>
    <col min="13835" max="13835" width="28.5703125" style="114" customWidth="1"/>
    <col min="13836" max="13836" width="4.7109375" style="114" customWidth="1"/>
    <col min="13837" max="13843" width="0" style="114" hidden="1" customWidth="1"/>
    <col min="13844" max="14081" width="9.140625" style="114"/>
    <col min="14082" max="14082" width="0" style="114" hidden="1" customWidth="1"/>
    <col min="14083" max="14083" width="15.42578125" style="114" customWidth="1"/>
    <col min="14084" max="14084" width="1.7109375" style="114" customWidth="1"/>
    <col min="14085" max="14085" width="22.5703125" style="114" customWidth="1"/>
    <col min="14086" max="14086" width="1.7109375" style="114" customWidth="1"/>
    <col min="14087" max="14087" width="17.42578125" style="114" customWidth="1"/>
    <col min="14088" max="14088" width="1.7109375" style="114" customWidth="1"/>
    <col min="14089" max="14089" width="14.85546875" style="114" customWidth="1"/>
    <col min="14090" max="14090" width="1.7109375" style="114" customWidth="1"/>
    <col min="14091" max="14091" width="28.5703125" style="114" customWidth="1"/>
    <col min="14092" max="14092" width="4.7109375" style="114" customWidth="1"/>
    <col min="14093" max="14099" width="0" style="114" hidden="1" customWidth="1"/>
    <col min="14100" max="14337" width="9.140625" style="114"/>
    <col min="14338" max="14338" width="0" style="114" hidden="1" customWidth="1"/>
    <col min="14339" max="14339" width="15.42578125" style="114" customWidth="1"/>
    <col min="14340" max="14340" width="1.7109375" style="114" customWidth="1"/>
    <col min="14341" max="14341" width="22.5703125" style="114" customWidth="1"/>
    <col min="14342" max="14342" width="1.7109375" style="114" customWidth="1"/>
    <col min="14343" max="14343" width="17.42578125" style="114" customWidth="1"/>
    <col min="14344" max="14344" width="1.7109375" style="114" customWidth="1"/>
    <col min="14345" max="14345" width="14.85546875" style="114" customWidth="1"/>
    <col min="14346" max="14346" width="1.7109375" style="114" customWidth="1"/>
    <col min="14347" max="14347" width="28.5703125" style="114" customWidth="1"/>
    <col min="14348" max="14348" width="4.7109375" style="114" customWidth="1"/>
    <col min="14349" max="14355" width="0" style="114" hidden="1" customWidth="1"/>
    <col min="14356" max="14593" width="9.140625" style="114"/>
    <col min="14594" max="14594" width="0" style="114" hidden="1" customWidth="1"/>
    <col min="14595" max="14595" width="15.42578125" style="114" customWidth="1"/>
    <col min="14596" max="14596" width="1.7109375" style="114" customWidth="1"/>
    <col min="14597" max="14597" width="22.5703125" style="114" customWidth="1"/>
    <col min="14598" max="14598" width="1.7109375" style="114" customWidth="1"/>
    <col min="14599" max="14599" width="17.42578125" style="114" customWidth="1"/>
    <col min="14600" max="14600" width="1.7109375" style="114" customWidth="1"/>
    <col min="14601" max="14601" width="14.85546875" style="114" customWidth="1"/>
    <col min="14602" max="14602" width="1.7109375" style="114" customWidth="1"/>
    <col min="14603" max="14603" width="28.5703125" style="114" customWidth="1"/>
    <col min="14604" max="14604" width="4.7109375" style="114" customWidth="1"/>
    <col min="14605" max="14611" width="0" style="114" hidden="1" customWidth="1"/>
    <col min="14612" max="14849" width="9.140625" style="114"/>
    <col min="14850" max="14850" width="0" style="114" hidden="1" customWidth="1"/>
    <col min="14851" max="14851" width="15.42578125" style="114" customWidth="1"/>
    <col min="14852" max="14852" width="1.7109375" style="114" customWidth="1"/>
    <col min="14853" max="14853" width="22.5703125" style="114" customWidth="1"/>
    <col min="14854" max="14854" width="1.7109375" style="114" customWidth="1"/>
    <col min="14855" max="14855" width="17.42578125" style="114" customWidth="1"/>
    <col min="14856" max="14856" width="1.7109375" style="114" customWidth="1"/>
    <col min="14857" max="14857" width="14.85546875" style="114" customWidth="1"/>
    <col min="14858" max="14858" width="1.7109375" style="114" customWidth="1"/>
    <col min="14859" max="14859" width="28.5703125" style="114" customWidth="1"/>
    <col min="14860" max="14860" width="4.7109375" style="114" customWidth="1"/>
    <col min="14861" max="14867" width="0" style="114" hidden="1" customWidth="1"/>
    <col min="14868" max="15105" width="9.140625" style="114"/>
    <col min="15106" max="15106" width="0" style="114" hidden="1" customWidth="1"/>
    <col min="15107" max="15107" width="15.42578125" style="114" customWidth="1"/>
    <col min="15108" max="15108" width="1.7109375" style="114" customWidth="1"/>
    <col min="15109" max="15109" width="22.5703125" style="114" customWidth="1"/>
    <col min="15110" max="15110" width="1.7109375" style="114" customWidth="1"/>
    <col min="15111" max="15111" width="17.42578125" style="114" customWidth="1"/>
    <col min="15112" max="15112" width="1.7109375" style="114" customWidth="1"/>
    <col min="15113" max="15113" width="14.85546875" style="114" customWidth="1"/>
    <col min="15114" max="15114" width="1.7109375" style="114" customWidth="1"/>
    <col min="15115" max="15115" width="28.5703125" style="114" customWidth="1"/>
    <col min="15116" max="15116" width="4.7109375" style="114" customWidth="1"/>
    <col min="15117" max="15123" width="0" style="114" hidden="1" customWidth="1"/>
    <col min="15124" max="15361" width="9.140625" style="114"/>
    <col min="15362" max="15362" width="0" style="114" hidden="1" customWidth="1"/>
    <col min="15363" max="15363" width="15.42578125" style="114" customWidth="1"/>
    <col min="15364" max="15364" width="1.7109375" style="114" customWidth="1"/>
    <col min="15365" max="15365" width="22.5703125" style="114" customWidth="1"/>
    <col min="15366" max="15366" width="1.7109375" style="114" customWidth="1"/>
    <col min="15367" max="15367" width="17.42578125" style="114" customWidth="1"/>
    <col min="15368" max="15368" width="1.7109375" style="114" customWidth="1"/>
    <col min="15369" max="15369" width="14.85546875" style="114" customWidth="1"/>
    <col min="15370" max="15370" width="1.7109375" style="114" customWidth="1"/>
    <col min="15371" max="15371" width="28.5703125" style="114" customWidth="1"/>
    <col min="15372" max="15372" width="4.7109375" style="114" customWidth="1"/>
    <col min="15373" max="15379" width="0" style="114" hidden="1" customWidth="1"/>
    <col min="15380" max="15617" width="9.140625" style="114"/>
    <col min="15618" max="15618" width="0" style="114" hidden="1" customWidth="1"/>
    <col min="15619" max="15619" width="15.42578125" style="114" customWidth="1"/>
    <col min="15620" max="15620" width="1.7109375" style="114" customWidth="1"/>
    <col min="15621" max="15621" width="22.5703125" style="114" customWidth="1"/>
    <col min="15622" max="15622" width="1.7109375" style="114" customWidth="1"/>
    <col min="15623" max="15623" width="17.42578125" style="114" customWidth="1"/>
    <col min="15624" max="15624" width="1.7109375" style="114" customWidth="1"/>
    <col min="15625" max="15625" width="14.85546875" style="114" customWidth="1"/>
    <col min="15626" max="15626" width="1.7109375" style="114" customWidth="1"/>
    <col min="15627" max="15627" width="28.5703125" style="114" customWidth="1"/>
    <col min="15628" max="15628" width="4.7109375" style="114" customWidth="1"/>
    <col min="15629" max="15635" width="0" style="114" hidden="1" customWidth="1"/>
    <col min="15636" max="15873" width="9.140625" style="114"/>
    <col min="15874" max="15874" width="0" style="114" hidden="1" customWidth="1"/>
    <col min="15875" max="15875" width="15.42578125" style="114" customWidth="1"/>
    <col min="15876" max="15876" width="1.7109375" style="114" customWidth="1"/>
    <col min="15877" max="15877" width="22.5703125" style="114" customWidth="1"/>
    <col min="15878" max="15878" width="1.7109375" style="114" customWidth="1"/>
    <col min="15879" max="15879" width="17.42578125" style="114" customWidth="1"/>
    <col min="15880" max="15880" width="1.7109375" style="114" customWidth="1"/>
    <col min="15881" max="15881" width="14.85546875" style="114" customWidth="1"/>
    <col min="15882" max="15882" width="1.7109375" style="114" customWidth="1"/>
    <col min="15883" max="15883" width="28.5703125" style="114" customWidth="1"/>
    <col min="15884" max="15884" width="4.7109375" style="114" customWidth="1"/>
    <col min="15885" max="15891" width="0" style="114" hidden="1" customWidth="1"/>
    <col min="15892" max="16129" width="9.140625" style="114"/>
    <col min="16130" max="16130" width="0" style="114" hidden="1" customWidth="1"/>
    <col min="16131" max="16131" width="15.42578125" style="114" customWidth="1"/>
    <col min="16132" max="16132" width="1.7109375" style="114" customWidth="1"/>
    <col min="16133" max="16133" width="22.5703125" style="114" customWidth="1"/>
    <col min="16134" max="16134" width="1.7109375" style="114" customWidth="1"/>
    <col min="16135" max="16135" width="17.42578125" style="114" customWidth="1"/>
    <col min="16136" max="16136" width="1.7109375" style="114" customWidth="1"/>
    <col min="16137" max="16137" width="14.85546875" style="114" customWidth="1"/>
    <col min="16138" max="16138" width="1.7109375" style="114" customWidth="1"/>
    <col min="16139" max="16139" width="28.5703125" style="114" customWidth="1"/>
    <col min="16140" max="16140" width="4.7109375" style="114" customWidth="1"/>
    <col min="16141" max="16147" width="0" style="114" hidden="1" customWidth="1"/>
    <col min="16148" max="16384" width="9.140625" style="114"/>
  </cols>
  <sheetData>
    <row r="1" spans="1:19" s="92" customFormat="1" ht="15" customHeight="1">
      <c r="A1" s="292" t="str">
        <f>Index!A1</f>
        <v xml:space="preserve">                                                               Office of the State Controller                                                                </v>
      </c>
      <c r="B1" s="292"/>
      <c r="C1" s="292"/>
      <c r="D1" s="292"/>
      <c r="E1" s="292"/>
      <c r="F1" s="292"/>
      <c r="G1" s="292"/>
      <c r="H1" s="292"/>
      <c r="I1" s="292"/>
      <c r="J1" s="292"/>
      <c r="K1" s="292"/>
      <c r="L1" s="289" t="str">
        <f>IF(Index!B18="na","NA","")</f>
        <v/>
      </c>
    </row>
    <row r="2" spans="1:19" s="92" customFormat="1" ht="15" customHeight="1">
      <c r="A2" s="293" t="str">
        <f>Index!A2</f>
        <v>2018 Transfers - Interim Worksheets</v>
      </c>
      <c r="B2" s="293"/>
      <c r="C2" s="293"/>
      <c r="D2" s="293"/>
      <c r="E2" s="293"/>
      <c r="F2" s="293"/>
      <c r="G2" s="293"/>
      <c r="H2" s="293"/>
      <c r="I2" s="293"/>
      <c r="J2" s="293"/>
      <c r="K2" s="293"/>
      <c r="L2" s="289"/>
    </row>
    <row r="3" spans="1:19" s="92" customFormat="1" ht="15" customHeight="1">
      <c r="A3" s="294" t="s">
        <v>705</v>
      </c>
      <c r="B3" s="294"/>
      <c r="C3" s="294"/>
      <c r="D3" s="294"/>
      <c r="E3" s="294"/>
      <c r="F3" s="294"/>
      <c r="G3" s="294"/>
      <c r="H3" s="294"/>
      <c r="I3" s="294"/>
      <c r="J3" s="294"/>
      <c r="K3" s="294"/>
      <c r="L3" s="289"/>
    </row>
    <row r="4" spans="1:19" s="93" customFormat="1" ht="15" customHeight="1">
      <c r="A4" s="295" t="s">
        <v>731</v>
      </c>
      <c r="B4" s="295"/>
      <c r="C4" s="295"/>
      <c r="D4" s="295"/>
      <c r="E4" s="295"/>
      <c r="F4" s="295"/>
      <c r="G4" s="295"/>
      <c r="H4" s="295"/>
      <c r="I4" s="295"/>
      <c r="J4" s="295"/>
      <c r="K4" s="295"/>
    </row>
    <row r="5" spans="1:19" s="97" customFormat="1" ht="15" customHeight="1">
      <c r="C5" s="95"/>
      <c r="D5" s="96"/>
      <c r="E5" s="96"/>
      <c r="F5" s="96"/>
      <c r="G5" s="96"/>
      <c r="H5" s="96"/>
      <c r="I5" s="96"/>
      <c r="J5" s="96"/>
      <c r="K5" s="94" t="s">
        <v>706</v>
      </c>
    </row>
    <row r="6" spans="1:19" s="97" customFormat="1" ht="15" customHeight="1">
      <c r="A6" s="152" t="s">
        <v>61</v>
      </c>
      <c r="B6" s="299" t="str">
        <f>Index!E10</f>
        <v>01</v>
      </c>
      <c r="C6" s="299"/>
      <c r="D6" s="299"/>
      <c r="E6" s="299"/>
      <c r="F6" s="99"/>
      <c r="H6" s="100" t="s">
        <v>240</v>
      </c>
      <c r="I6" s="290" t="str">
        <f>Index!E12 &amp; Index!E14</f>
        <v/>
      </c>
      <c r="J6" s="290"/>
      <c r="K6" s="290"/>
    </row>
    <row r="7" spans="1:19" s="97" customFormat="1" ht="15" customHeight="1">
      <c r="A7" s="152" t="s">
        <v>271</v>
      </c>
      <c r="B7" s="296" t="str">
        <f>Index!E11</f>
        <v>North Carolina General Assembly</v>
      </c>
      <c r="C7" s="296"/>
      <c r="D7" s="296"/>
      <c r="E7" s="296"/>
      <c r="F7" s="146"/>
      <c r="G7" s="146"/>
      <c r="H7" s="100" t="s">
        <v>67</v>
      </c>
      <c r="I7" s="298">
        <f>Index!E13</f>
        <v>0</v>
      </c>
      <c r="J7" s="298"/>
      <c r="K7" s="298"/>
    </row>
    <row r="8" spans="1:19" s="97" customFormat="1" ht="15" customHeight="1">
      <c r="A8" s="152" t="s">
        <v>154</v>
      </c>
      <c r="B8" s="297"/>
      <c r="C8" s="297"/>
      <c r="D8" s="297"/>
      <c r="E8" s="297"/>
      <c r="F8" s="101"/>
      <c r="G8" s="100"/>
      <c r="L8" s="118"/>
    </row>
    <row r="9" spans="1:19" s="97" customFormat="1" ht="15" customHeight="1" thickBot="1">
      <c r="A9" s="102"/>
      <c r="B9" s="102"/>
      <c r="C9" s="102"/>
      <c r="D9" s="102"/>
      <c r="E9" s="102"/>
      <c r="F9" s="102"/>
      <c r="G9" s="102"/>
      <c r="H9" s="102"/>
      <c r="I9" s="102"/>
      <c r="J9" s="102"/>
      <c r="K9" s="102"/>
    </row>
    <row r="10" spans="1:19" s="97" customFormat="1" ht="15" customHeight="1">
      <c r="A10" s="285" t="s">
        <v>816</v>
      </c>
      <c r="B10" s="286"/>
      <c r="C10" s="287"/>
      <c r="D10" s="103"/>
      <c r="E10" s="285" t="s">
        <v>821</v>
      </c>
      <c r="F10" s="286"/>
      <c r="G10" s="287"/>
      <c r="H10" s="103"/>
      <c r="I10" s="103"/>
      <c r="J10" s="103"/>
      <c r="K10" s="103"/>
    </row>
    <row r="11" spans="1:19" s="97" customFormat="1" ht="15" customHeight="1">
      <c r="A11" s="246"/>
      <c r="B11" s="103"/>
      <c r="C11" s="230" t="s">
        <v>254</v>
      </c>
      <c r="E11" s="228" t="s">
        <v>241</v>
      </c>
      <c r="F11" s="103"/>
      <c r="G11" s="229"/>
      <c r="H11" s="104"/>
      <c r="J11" s="105"/>
    </row>
    <row r="12" spans="1:19" s="97" customFormat="1" ht="15" customHeight="1">
      <c r="A12" s="228" t="s">
        <v>701</v>
      </c>
      <c r="B12" s="103"/>
      <c r="C12" s="230" t="s">
        <v>707</v>
      </c>
      <c r="E12" s="228" t="s">
        <v>732</v>
      </c>
      <c r="F12" s="103"/>
      <c r="G12" s="230" t="s">
        <v>708</v>
      </c>
      <c r="J12" s="105"/>
    </row>
    <row r="13" spans="1:19" s="97" customFormat="1" ht="15" customHeight="1" thickBot="1">
      <c r="A13" s="231" t="s">
        <v>733</v>
      </c>
      <c r="B13" s="103"/>
      <c r="C13" s="232" t="s">
        <v>703</v>
      </c>
      <c r="E13" s="231" t="s">
        <v>710</v>
      </c>
      <c r="F13" s="103"/>
      <c r="G13" s="232" t="s">
        <v>710</v>
      </c>
      <c r="I13" s="106" t="s">
        <v>273</v>
      </c>
      <c r="K13" s="106" t="s">
        <v>819</v>
      </c>
      <c r="L13" s="104" t="s">
        <v>241</v>
      </c>
    </row>
    <row r="14" spans="1:19" s="97" customFormat="1" ht="15" customHeight="1">
      <c r="A14" s="241" t="s">
        <v>817</v>
      </c>
      <c r="B14" s="103"/>
      <c r="C14" s="242">
        <v>538103</v>
      </c>
      <c r="D14" s="103"/>
      <c r="E14" s="243" t="s">
        <v>822</v>
      </c>
      <c r="F14" s="103"/>
      <c r="G14" s="242">
        <v>1100</v>
      </c>
      <c r="H14" s="108"/>
      <c r="I14" s="244">
        <v>3000000</v>
      </c>
      <c r="J14" s="103"/>
      <c r="K14" s="245" t="s">
        <v>820</v>
      </c>
      <c r="L14" s="7" t="str">
        <f>IF(AND(M14,S14),"","*")</f>
        <v/>
      </c>
      <c r="M14" s="79" t="b">
        <f>IF(OR(N14=0,N14=4),TRUE, FALSE)</f>
        <v>1</v>
      </c>
      <c r="N14" s="79">
        <f>COUNTIF(O14:R14,FALSE)</f>
        <v>4</v>
      </c>
      <c r="O14" s="80" t="b">
        <f>ISBLANK(C14)</f>
        <v>0</v>
      </c>
      <c r="P14" s="80" t="b">
        <f>ISBLANK(E14)</f>
        <v>0</v>
      </c>
      <c r="Q14" s="80" t="b">
        <f>ISBLANK(G14)</f>
        <v>0</v>
      </c>
      <c r="R14" s="80" t="b">
        <f>ISBLANK(I14)</f>
        <v>0</v>
      </c>
      <c r="S14" s="81" t="b">
        <f>IF(ISBLANK(C14),TRUE,VALUE(LEFT(C14,4))=5381)</f>
        <v>1</v>
      </c>
    </row>
    <row r="15" spans="1:19" s="97" customFormat="1" ht="15" customHeight="1">
      <c r="A15" s="238"/>
      <c r="B15" s="103"/>
      <c r="C15" s="234"/>
      <c r="D15" s="103"/>
      <c r="E15" s="233"/>
      <c r="F15" s="103"/>
      <c r="G15" s="234"/>
      <c r="H15" s="108"/>
      <c r="I15" s="109"/>
      <c r="J15" s="103"/>
      <c r="K15" s="107"/>
      <c r="L15" s="7" t="str">
        <f t="shared" ref="L15:L28" si="0">IF(AND(M15,S15),"","*")</f>
        <v/>
      </c>
      <c r="M15" s="79" t="b">
        <f t="shared" ref="M15:M28" si="1">IF(OR(N15=0,N15=4),TRUE, FALSE)</f>
        <v>1</v>
      </c>
      <c r="N15" s="79">
        <f t="shared" ref="N15:N28" si="2">COUNTIF(O15:R15,FALSE)</f>
        <v>0</v>
      </c>
      <c r="O15" s="80" t="b">
        <f t="shared" ref="O15:O28" si="3">ISBLANK(C15)</f>
        <v>1</v>
      </c>
      <c r="P15" s="80" t="b">
        <f t="shared" ref="P15:P28" si="4">ISBLANK(E15)</f>
        <v>1</v>
      </c>
      <c r="Q15" s="80" t="b">
        <f t="shared" ref="Q15:Q28" si="5">ISBLANK(G15)</f>
        <v>1</v>
      </c>
      <c r="R15" s="80" t="b">
        <f t="shared" ref="R15:R28" si="6">ISBLANK(I15)</f>
        <v>1</v>
      </c>
      <c r="S15" s="81" t="b">
        <f t="shared" ref="S15:S28" si="7">IF(ISBLANK(C15),TRUE,VALUE(LEFT(C15,4))=5381)</f>
        <v>1</v>
      </c>
    </row>
    <row r="16" spans="1:19" s="97" customFormat="1" ht="15" customHeight="1">
      <c r="A16" s="238"/>
      <c r="B16" s="103"/>
      <c r="C16" s="234"/>
      <c r="D16" s="103"/>
      <c r="E16" s="233"/>
      <c r="F16" s="103"/>
      <c r="G16" s="234"/>
      <c r="H16" s="108"/>
      <c r="I16" s="109"/>
      <c r="J16" s="103"/>
      <c r="K16" s="107"/>
      <c r="L16" s="7" t="str">
        <f t="shared" si="0"/>
        <v/>
      </c>
      <c r="M16" s="79" t="b">
        <f t="shared" si="1"/>
        <v>1</v>
      </c>
      <c r="N16" s="79">
        <f t="shared" si="2"/>
        <v>0</v>
      </c>
      <c r="O16" s="80" t="b">
        <f t="shared" si="3"/>
        <v>1</v>
      </c>
      <c r="P16" s="80" t="b">
        <f t="shared" si="4"/>
        <v>1</v>
      </c>
      <c r="Q16" s="80" t="b">
        <f t="shared" si="5"/>
        <v>1</v>
      </c>
      <c r="R16" s="80" t="b">
        <f t="shared" si="6"/>
        <v>1</v>
      </c>
      <c r="S16" s="81" t="b">
        <f t="shared" si="7"/>
        <v>1</v>
      </c>
    </row>
    <row r="17" spans="1:19" s="97" customFormat="1" ht="15" customHeight="1">
      <c r="A17" s="238"/>
      <c r="B17" s="103"/>
      <c r="C17" s="234"/>
      <c r="D17" s="103"/>
      <c r="E17" s="233"/>
      <c r="F17" s="103"/>
      <c r="G17" s="234"/>
      <c r="H17" s="108"/>
      <c r="I17" s="109"/>
      <c r="J17" s="103"/>
      <c r="K17" s="107"/>
      <c r="L17" s="7" t="str">
        <f t="shared" si="0"/>
        <v/>
      </c>
      <c r="M17" s="79" t="b">
        <f t="shared" si="1"/>
        <v>1</v>
      </c>
      <c r="N17" s="79">
        <f t="shared" si="2"/>
        <v>0</v>
      </c>
      <c r="O17" s="80" t="b">
        <f t="shared" si="3"/>
        <v>1</v>
      </c>
      <c r="P17" s="80" t="b">
        <f t="shared" si="4"/>
        <v>1</v>
      </c>
      <c r="Q17" s="80" t="b">
        <f t="shared" si="5"/>
        <v>1</v>
      </c>
      <c r="R17" s="80" t="b">
        <f t="shared" si="6"/>
        <v>1</v>
      </c>
      <c r="S17" s="81" t="b">
        <f t="shared" si="7"/>
        <v>1</v>
      </c>
    </row>
    <row r="18" spans="1:19" s="97" customFormat="1" ht="15" customHeight="1">
      <c r="A18" s="238"/>
      <c r="B18" s="103"/>
      <c r="C18" s="234"/>
      <c r="D18" s="103"/>
      <c r="E18" s="233"/>
      <c r="F18" s="103"/>
      <c r="G18" s="234"/>
      <c r="H18" s="108"/>
      <c r="I18" s="109"/>
      <c r="J18" s="103"/>
      <c r="K18" s="107"/>
      <c r="L18" s="7" t="str">
        <f t="shared" si="0"/>
        <v/>
      </c>
      <c r="M18" s="79" t="b">
        <f t="shared" si="1"/>
        <v>1</v>
      </c>
      <c r="N18" s="79">
        <f t="shared" si="2"/>
        <v>0</v>
      </c>
      <c r="O18" s="80" t="b">
        <f t="shared" si="3"/>
        <v>1</v>
      </c>
      <c r="P18" s="80" t="b">
        <f t="shared" si="4"/>
        <v>1</v>
      </c>
      <c r="Q18" s="80" t="b">
        <f t="shared" si="5"/>
        <v>1</v>
      </c>
      <c r="R18" s="80" t="b">
        <f t="shared" si="6"/>
        <v>1</v>
      </c>
      <c r="S18" s="81" t="b">
        <f t="shared" si="7"/>
        <v>1</v>
      </c>
    </row>
    <row r="19" spans="1:19" s="97" customFormat="1" ht="15" customHeight="1">
      <c r="A19" s="238"/>
      <c r="B19" s="103"/>
      <c r="C19" s="234"/>
      <c r="D19" s="103"/>
      <c r="E19" s="233"/>
      <c r="F19" s="103"/>
      <c r="G19" s="234"/>
      <c r="H19" s="108"/>
      <c r="I19" s="109"/>
      <c r="J19" s="103"/>
      <c r="K19" s="107"/>
      <c r="L19" s="7" t="str">
        <f t="shared" si="0"/>
        <v/>
      </c>
      <c r="M19" s="79" t="b">
        <f t="shared" si="1"/>
        <v>1</v>
      </c>
      <c r="N19" s="79">
        <f t="shared" si="2"/>
        <v>0</v>
      </c>
      <c r="O19" s="80" t="b">
        <f t="shared" si="3"/>
        <v>1</v>
      </c>
      <c r="P19" s="80" t="b">
        <f t="shared" si="4"/>
        <v>1</v>
      </c>
      <c r="Q19" s="80" t="b">
        <f t="shared" si="5"/>
        <v>1</v>
      </c>
      <c r="R19" s="80" t="b">
        <f t="shared" si="6"/>
        <v>1</v>
      </c>
      <c r="S19" s="81" t="b">
        <f t="shared" si="7"/>
        <v>1</v>
      </c>
    </row>
    <row r="20" spans="1:19" s="97" customFormat="1" ht="15" customHeight="1">
      <c r="A20" s="238"/>
      <c r="B20" s="103"/>
      <c r="C20" s="234"/>
      <c r="D20" s="103"/>
      <c r="E20" s="233"/>
      <c r="F20" s="103"/>
      <c r="G20" s="234"/>
      <c r="H20" s="108"/>
      <c r="I20" s="109"/>
      <c r="J20" s="103"/>
      <c r="K20" s="107"/>
      <c r="L20" s="7" t="str">
        <f t="shared" si="0"/>
        <v/>
      </c>
      <c r="M20" s="79" t="b">
        <f t="shared" si="1"/>
        <v>1</v>
      </c>
      <c r="N20" s="79">
        <f t="shared" si="2"/>
        <v>0</v>
      </c>
      <c r="O20" s="80" t="b">
        <f t="shared" si="3"/>
        <v>1</v>
      </c>
      <c r="P20" s="80" t="b">
        <f t="shared" si="4"/>
        <v>1</v>
      </c>
      <c r="Q20" s="80" t="b">
        <f t="shared" si="5"/>
        <v>1</v>
      </c>
      <c r="R20" s="80" t="b">
        <f t="shared" si="6"/>
        <v>1</v>
      </c>
      <c r="S20" s="81" t="b">
        <f t="shared" si="7"/>
        <v>1</v>
      </c>
    </row>
    <row r="21" spans="1:19" s="97" customFormat="1" ht="15" customHeight="1">
      <c r="A21" s="238"/>
      <c r="B21" s="103"/>
      <c r="C21" s="234"/>
      <c r="D21" s="103"/>
      <c r="E21" s="233"/>
      <c r="F21" s="103"/>
      <c r="G21" s="234"/>
      <c r="H21" s="108"/>
      <c r="I21" s="109"/>
      <c r="J21" s="103"/>
      <c r="K21" s="107"/>
      <c r="L21" s="7" t="str">
        <f t="shared" si="0"/>
        <v/>
      </c>
      <c r="M21" s="79" t="b">
        <f t="shared" si="1"/>
        <v>1</v>
      </c>
      <c r="N21" s="79">
        <f t="shared" si="2"/>
        <v>0</v>
      </c>
      <c r="O21" s="80" t="b">
        <f t="shared" si="3"/>
        <v>1</v>
      </c>
      <c r="P21" s="80" t="b">
        <f t="shared" si="4"/>
        <v>1</v>
      </c>
      <c r="Q21" s="80" t="b">
        <f t="shared" si="5"/>
        <v>1</v>
      </c>
      <c r="R21" s="80" t="b">
        <f t="shared" si="6"/>
        <v>1</v>
      </c>
      <c r="S21" s="81" t="b">
        <f t="shared" si="7"/>
        <v>1</v>
      </c>
    </row>
    <row r="22" spans="1:19" s="97" customFormat="1" ht="15" customHeight="1">
      <c r="A22" s="238"/>
      <c r="B22" s="103"/>
      <c r="C22" s="234"/>
      <c r="D22" s="103"/>
      <c r="E22" s="233"/>
      <c r="F22" s="103"/>
      <c r="G22" s="234"/>
      <c r="H22" s="108"/>
      <c r="I22" s="109"/>
      <c r="J22" s="103"/>
      <c r="K22" s="107"/>
      <c r="L22" s="7" t="str">
        <f t="shared" si="0"/>
        <v/>
      </c>
      <c r="M22" s="79" t="b">
        <f t="shared" si="1"/>
        <v>1</v>
      </c>
      <c r="N22" s="79">
        <f t="shared" si="2"/>
        <v>0</v>
      </c>
      <c r="O22" s="80" t="b">
        <f t="shared" si="3"/>
        <v>1</v>
      </c>
      <c r="P22" s="80" t="b">
        <f t="shared" si="4"/>
        <v>1</v>
      </c>
      <c r="Q22" s="80" t="b">
        <f t="shared" si="5"/>
        <v>1</v>
      </c>
      <c r="R22" s="80" t="b">
        <f t="shared" si="6"/>
        <v>1</v>
      </c>
      <c r="S22" s="81" t="b">
        <f t="shared" si="7"/>
        <v>1</v>
      </c>
    </row>
    <row r="23" spans="1:19" s="97" customFormat="1" ht="15" customHeight="1">
      <c r="A23" s="238"/>
      <c r="B23" s="103"/>
      <c r="C23" s="234"/>
      <c r="D23" s="103"/>
      <c r="E23" s="233"/>
      <c r="F23" s="103"/>
      <c r="G23" s="234"/>
      <c r="H23" s="108"/>
      <c r="I23" s="109"/>
      <c r="J23" s="103"/>
      <c r="K23" s="107"/>
      <c r="L23" s="7" t="str">
        <f t="shared" si="0"/>
        <v/>
      </c>
      <c r="M23" s="79" t="b">
        <f t="shared" si="1"/>
        <v>1</v>
      </c>
      <c r="N23" s="79">
        <f t="shared" si="2"/>
        <v>0</v>
      </c>
      <c r="O23" s="80" t="b">
        <f t="shared" si="3"/>
        <v>1</v>
      </c>
      <c r="P23" s="80" t="b">
        <f t="shared" si="4"/>
        <v>1</v>
      </c>
      <c r="Q23" s="80" t="b">
        <f t="shared" si="5"/>
        <v>1</v>
      </c>
      <c r="R23" s="80" t="b">
        <f t="shared" si="6"/>
        <v>1</v>
      </c>
      <c r="S23" s="81" t="b">
        <f t="shared" si="7"/>
        <v>1</v>
      </c>
    </row>
    <row r="24" spans="1:19" s="97" customFormat="1" ht="15" customHeight="1">
      <c r="A24" s="238"/>
      <c r="B24" s="103"/>
      <c r="C24" s="234"/>
      <c r="D24" s="103"/>
      <c r="E24" s="233"/>
      <c r="F24" s="103"/>
      <c r="G24" s="234"/>
      <c r="H24" s="108"/>
      <c r="I24" s="109"/>
      <c r="J24" s="103"/>
      <c r="K24" s="107"/>
      <c r="L24" s="7" t="str">
        <f t="shared" si="0"/>
        <v/>
      </c>
      <c r="M24" s="79" t="b">
        <f t="shared" si="1"/>
        <v>1</v>
      </c>
      <c r="N24" s="79">
        <f t="shared" si="2"/>
        <v>0</v>
      </c>
      <c r="O24" s="80" t="b">
        <f t="shared" si="3"/>
        <v>1</v>
      </c>
      <c r="P24" s="80" t="b">
        <f t="shared" si="4"/>
        <v>1</v>
      </c>
      <c r="Q24" s="80" t="b">
        <f t="shared" si="5"/>
        <v>1</v>
      </c>
      <c r="R24" s="80" t="b">
        <f t="shared" si="6"/>
        <v>1</v>
      </c>
      <c r="S24" s="81" t="b">
        <f t="shared" si="7"/>
        <v>1</v>
      </c>
    </row>
    <row r="25" spans="1:19" s="97" customFormat="1" ht="15" customHeight="1">
      <c r="A25" s="238"/>
      <c r="B25" s="103"/>
      <c r="C25" s="234"/>
      <c r="D25" s="103"/>
      <c r="E25" s="233"/>
      <c r="F25" s="103"/>
      <c r="G25" s="234"/>
      <c r="H25" s="108"/>
      <c r="I25" s="109"/>
      <c r="J25" s="103"/>
      <c r="K25" s="107"/>
      <c r="L25" s="7" t="str">
        <f t="shared" si="0"/>
        <v/>
      </c>
      <c r="M25" s="79" t="b">
        <f t="shared" si="1"/>
        <v>1</v>
      </c>
      <c r="N25" s="79">
        <f t="shared" si="2"/>
        <v>0</v>
      </c>
      <c r="O25" s="80" t="b">
        <f t="shared" si="3"/>
        <v>1</v>
      </c>
      <c r="P25" s="80" t="b">
        <f t="shared" si="4"/>
        <v>1</v>
      </c>
      <c r="Q25" s="80" t="b">
        <f t="shared" si="5"/>
        <v>1</v>
      </c>
      <c r="R25" s="80" t="b">
        <f t="shared" si="6"/>
        <v>1</v>
      </c>
      <c r="S25" s="81" t="b">
        <f t="shared" si="7"/>
        <v>1</v>
      </c>
    </row>
    <row r="26" spans="1:19" s="97" customFormat="1" ht="15" customHeight="1">
      <c r="A26" s="238"/>
      <c r="B26" s="103"/>
      <c r="C26" s="234"/>
      <c r="D26" s="103"/>
      <c r="E26" s="233"/>
      <c r="F26" s="103"/>
      <c r="G26" s="234"/>
      <c r="H26" s="108"/>
      <c r="I26" s="109"/>
      <c r="J26" s="103"/>
      <c r="K26" s="107"/>
      <c r="L26" s="7" t="str">
        <f t="shared" si="0"/>
        <v/>
      </c>
      <c r="M26" s="79" t="b">
        <f t="shared" si="1"/>
        <v>1</v>
      </c>
      <c r="N26" s="79">
        <f t="shared" si="2"/>
        <v>0</v>
      </c>
      <c r="O26" s="80" t="b">
        <f t="shared" si="3"/>
        <v>1</v>
      </c>
      <c r="P26" s="80" t="b">
        <f t="shared" si="4"/>
        <v>1</v>
      </c>
      <c r="Q26" s="80" t="b">
        <f t="shared" si="5"/>
        <v>1</v>
      </c>
      <c r="R26" s="80" t="b">
        <f t="shared" si="6"/>
        <v>1</v>
      </c>
      <c r="S26" s="81" t="b">
        <f t="shared" si="7"/>
        <v>1</v>
      </c>
    </row>
    <row r="27" spans="1:19" s="97" customFormat="1" ht="15" customHeight="1">
      <c r="A27" s="238"/>
      <c r="B27" s="103"/>
      <c r="C27" s="234"/>
      <c r="D27" s="103"/>
      <c r="E27" s="233"/>
      <c r="F27" s="103"/>
      <c r="G27" s="234"/>
      <c r="H27" s="108"/>
      <c r="I27" s="109"/>
      <c r="J27" s="103"/>
      <c r="K27" s="107"/>
      <c r="L27" s="7" t="str">
        <f t="shared" si="0"/>
        <v/>
      </c>
      <c r="M27" s="79" t="b">
        <f t="shared" si="1"/>
        <v>1</v>
      </c>
      <c r="N27" s="79">
        <f t="shared" si="2"/>
        <v>0</v>
      </c>
      <c r="O27" s="80" t="b">
        <f t="shared" si="3"/>
        <v>1</v>
      </c>
      <c r="P27" s="80" t="b">
        <f t="shared" si="4"/>
        <v>1</v>
      </c>
      <c r="Q27" s="80" t="b">
        <f t="shared" si="5"/>
        <v>1</v>
      </c>
      <c r="R27" s="80" t="b">
        <f t="shared" si="6"/>
        <v>1</v>
      </c>
      <c r="S27" s="81" t="b">
        <f t="shared" si="7"/>
        <v>1</v>
      </c>
    </row>
    <row r="28" spans="1:19" s="97" customFormat="1" ht="15" customHeight="1">
      <c r="A28" s="238"/>
      <c r="B28" s="103"/>
      <c r="C28" s="234"/>
      <c r="D28" s="103"/>
      <c r="E28" s="233"/>
      <c r="F28" s="103"/>
      <c r="G28" s="234"/>
      <c r="H28" s="108"/>
      <c r="I28" s="109"/>
      <c r="J28" s="103"/>
      <c r="K28" s="107"/>
      <c r="L28" s="7" t="str">
        <f t="shared" si="0"/>
        <v/>
      </c>
      <c r="M28" s="79" t="b">
        <f t="shared" si="1"/>
        <v>1</v>
      </c>
      <c r="N28" s="79">
        <f t="shared" si="2"/>
        <v>0</v>
      </c>
      <c r="O28" s="80" t="b">
        <f t="shared" si="3"/>
        <v>1</v>
      </c>
      <c r="P28" s="80" t="b">
        <f t="shared" si="4"/>
        <v>1</v>
      </c>
      <c r="Q28" s="80" t="b">
        <f t="shared" si="5"/>
        <v>1</v>
      </c>
      <c r="R28" s="80" t="b">
        <f t="shared" si="6"/>
        <v>1</v>
      </c>
      <c r="S28" s="81" t="b">
        <f t="shared" si="7"/>
        <v>1</v>
      </c>
    </row>
    <row r="29" spans="1:19" ht="20.100000000000001" customHeight="1" thickBot="1">
      <c r="A29" s="239"/>
      <c r="B29" s="240"/>
      <c r="C29" s="237"/>
      <c r="D29" s="111"/>
      <c r="E29" s="235"/>
      <c r="F29" s="236"/>
      <c r="G29" s="237"/>
      <c r="H29" s="112"/>
      <c r="I29" s="110"/>
      <c r="J29" s="110"/>
      <c r="K29" s="110"/>
      <c r="L29" s="113"/>
      <c r="M29" s="79">
        <f>COUNTIF(M14:M28,FALSE)</f>
        <v>0</v>
      </c>
      <c r="N29" s="113"/>
      <c r="O29" s="113"/>
      <c r="P29" s="113"/>
      <c r="Q29" s="113"/>
      <c r="R29" s="113"/>
      <c r="S29" s="82">
        <f>COUNTIF(S14:S28,FALSE)</f>
        <v>0</v>
      </c>
    </row>
    <row r="30" spans="1:19" ht="6" customHeight="1">
      <c r="A30" s="247"/>
      <c r="B30" s="247"/>
      <c r="C30" s="111"/>
      <c r="D30" s="111"/>
      <c r="E30" s="110"/>
      <c r="F30" s="110"/>
      <c r="G30" s="110"/>
      <c r="H30" s="112"/>
      <c r="I30" s="110"/>
      <c r="J30" s="110"/>
      <c r="K30" s="110"/>
      <c r="L30" s="113"/>
      <c r="M30" s="79"/>
      <c r="N30" s="113"/>
      <c r="O30" s="113"/>
      <c r="P30" s="113"/>
      <c r="Q30" s="113"/>
      <c r="R30" s="113"/>
      <c r="S30" s="82"/>
    </row>
    <row r="31" spans="1:19" s="86" customFormat="1" ht="11.25" customHeight="1">
      <c r="A31" s="85" t="s">
        <v>704</v>
      </c>
      <c r="D31" s="85"/>
      <c r="E31" s="85"/>
      <c r="F31" s="85"/>
      <c r="G31" s="85"/>
      <c r="H31" s="85"/>
      <c r="I31" s="85"/>
      <c r="J31" s="85"/>
      <c r="K31" s="85"/>
      <c r="L31" s="85"/>
      <c r="M31" s="85"/>
      <c r="N31" s="85"/>
    </row>
    <row r="32" spans="1:19" s="72" customFormat="1" ht="14.25" customHeight="1">
      <c r="A32" s="87"/>
      <c r="B32" s="147"/>
      <c r="C32" s="147"/>
      <c r="D32" s="87"/>
      <c r="E32" s="87"/>
      <c r="F32" s="87"/>
      <c r="G32" s="87"/>
      <c r="H32" s="87"/>
      <c r="I32" s="87"/>
      <c r="J32" s="87"/>
      <c r="K32" s="87"/>
      <c r="L32" s="71"/>
      <c r="M32" s="71"/>
      <c r="N32" s="71"/>
    </row>
    <row r="33" spans="1:14" s="72" customFormat="1" ht="15" customHeight="1">
      <c r="A33" s="87"/>
      <c r="B33" s="147"/>
      <c r="C33" s="147"/>
      <c r="D33" s="87"/>
      <c r="E33" s="87"/>
      <c r="F33" s="87"/>
      <c r="G33" s="87"/>
      <c r="H33" s="87"/>
      <c r="I33" s="87"/>
      <c r="J33" s="87"/>
      <c r="K33" s="87"/>
      <c r="L33" s="71"/>
      <c r="M33" s="71"/>
      <c r="N33" s="71"/>
    </row>
    <row r="34" spans="1:14" s="72" customFormat="1" ht="15" customHeight="1">
      <c r="A34" s="88"/>
      <c r="B34" s="147"/>
      <c r="C34" s="147"/>
      <c r="D34" s="88"/>
      <c r="E34" s="88"/>
      <c r="F34" s="88"/>
      <c r="G34" s="88"/>
      <c r="H34" s="88"/>
      <c r="I34" s="88"/>
      <c r="J34" s="88"/>
      <c r="K34" s="88"/>
      <c r="L34" s="71"/>
      <c r="M34" s="71"/>
      <c r="N34" s="71"/>
    </row>
    <row r="35" spans="1:14" ht="25.7" customHeight="1">
      <c r="F35" s="115"/>
    </row>
    <row r="36" spans="1:14" ht="20.85" customHeight="1">
      <c r="A36" s="200" t="s">
        <v>746</v>
      </c>
      <c r="F36" s="115"/>
    </row>
    <row r="37" spans="1:14" ht="20.85" customHeight="1">
      <c r="A37" s="200" t="s">
        <v>744</v>
      </c>
      <c r="F37" s="115"/>
    </row>
    <row r="38" spans="1:14" ht="20.85" customHeight="1">
      <c r="F38" s="115"/>
    </row>
    <row r="39" spans="1:14" ht="20.85" customHeight="1">
      <c r="F39" s="115"/>
    </row>
    <row r="40" spans="1:14" ht="20.85" customHeight="1">
      <c r="F40" s="115"/>
    </row>
    <row r="41" spans="1:14" ht="20.85" customHeight="1">
      <c r="F41" s="115"/>
    </row>
    <row r="42" spans="1:14" ht="20.85" customHeight="1">
      <c r="F42" s="115"/>
    </row>
    <row r="43" spans="1:14" ht="20.85" customHeight="1">
      <c r="F43" s="115"/>
    </row>
    <row r="44" spans="1:14" ht="20.85" customHeight="1">
      <c r="F44" s="115"/>
    </row>
    <row r="45" spans="1:14" ht="20.85" customHeight="1">
      <c r="F45" s="115"/>
    </row>
    <row r="46" spans="1:14" ht="20.85" customHeight="1">
      <c r="F46" s="115"/>
    </row>
    <row r="47" spans="1:14" ht="20.85" customHeight="1">
      <c r="F47" s="115"/>
    </row>
    <row r="48" spans="1:14" ht="20.85" customHeight="1">
      <c r="F48" s="115"/>
    </row>
    <row r="49" spans="6:6" ht="20.85" customHeight="1">
      <c r="F49" s="115"/>
    </row>
    <row r="50" spans="6:6" ht="20.85" customHeight="1">
      <c r="F50" s="115"/>
    </row>
    <row r="51" spans="6:6" ht="20.85" customHeight="1">
      <c r="F51" s="115"/>
    </row>
    <row r="52" spans="6:6" ht="20.85" customHeight="1">
      <c r="F52" s="115"/>
    </row>
    <row r="53" spans="6:6" ht="20.85" customHeight="1">
      <c r="F53" s="115"/>
    </row>
    <row r="54" spans="6:6" ht="20.85" customHeight="1">
      <c r="F54" s="115"/>
    </row>
    <row r="55" spans="6:6" ht="20.85" customHeight="1">
      <c r="F55" s="115"/>
    </row>
    <row r="56" spans="6:6" ht="20.85" customHeight="1">
      <c r="F56" s="115"/>
    </row>
    <row r="57" spans="6:6" ht="20.85" customHeight="1">
      <c r="F57" s="115"/>
    </row>
    <row r="58" spans="6:6" ht="20.85" customHeight="1">
      <c r="F58" s="115"/>
    </row>
    <row r="59" spans="6:6" ht="20.85" customHeight="1">
      <c r="F59" s="115"/>
    </row>
    <row r="60" spans="6:6" ht="20.85" customHeight="1">
      <c r="F60" s="115"/>
    </row>
    <row r="61" spans="6:6" ht="20.85" customHeight="1">
      <c r="F61" s="115"/>
    </row>
    <row r="62" spans="6:6" ht="20.85" customHeight="1">
      <c r="F62" s="115"/>
    </row>
    <row r="63" spans="6:6" ht="20.85" customHeight="1">
      <c r="F63" s="115"/>
    </row>
    <row r="64" spans="6:6" ht="20.85" customHeight="1">
      <c r="F64" s="115"/>
    </row>
    <row r="65" spans="6:6" ht="20.85" customHeight="1">
      <c r="F65" s="115"/>
    </row>
    <row r="66" spans="6:6" ht="20.85" customHeight="1">
      <c r="F66" s="115"/>
    </row>
    <row r="67" spans="6:6" ht="20.85" customHeight="1">
      <c r="F67" s="115"/>
    </row>
    <row r="68" spans="6:6" ht="20.85" customHeight="1">
      <c r="F68" s="115"/>
    </row>
    <row r="69" spans="6:6" ht="20.85" customHeight="1">
      <c r="F69" s="115"/>
    </row>
    <row r="70" spans="6:6" ht="20.85" customHeight="1">
      <c r="F70" s="115"/>
    </row>
    <row r="71" spans="6:6" ht="20.85" customHeight="1">
      <c r="F71" s="115"/>
    </row>
    <row r="72" spans="6:6" ht="20.85" customHeight="1">
      <c r="F72" s="115"/>
    </row>
    <row r="73" spans="6:6" ht="20.85" customHeight="1">
      <c r="F73" s="115"/>
    </row>
    <row r="74" spans="6:6" ht="20.85" customHeight="1">
      <c r="F74" s="115"/>
    </row>
    <row r="75" spans="6:6" ht="20.85" customHeight="1">
      <c r="F75" s="115"/>
    </row>
    <row r="76" spans="6:6" ht="20.85" customHeight="1">
      <c r="F76" s="115"/>
    </row>
    <row r="77" spans="6:6" ht="20.85" customHeight="1">
      <c r="F77" s="115"/>
    </row>
    <row r="78" spans="6:6" ht="20.85" customHeight="1">
      <c r="F78" s="115"/>
    </row>
    <row r="79" spans="6:6" ht="20.85" customHeight="1">
      <c r="F79" s="115"/>
    </row>
    <row r="80" spans="6:6" ht="20.85" customHeight="1">
      <c r="F80" s="115"/>
    </row>
    <row r="81" spans="6:6" ht="20.85" customHeight="1">
      <c r="F81" s="115"/>
    </row>
    <row r="82" spans="6:6" ht="20.85" customHeight="1">
      <c r="F82" s="115"/>
    </row>
    <row r="83" spans="6:6" ht="20.85" customHeight="1">
      <c r="F83" s="115"/>
    </row>
    <row r="84" spans="6:6" ht="20.85" customHeight="1">
      <c r="F84" s="115"/>
    </row>
    <row r="85" spans="6:6" ht="20.85" customHeight="1">
      <c r="F85" s="115"/>
    </row>
    <row r="86" spans="6:6" ht="20.85" customHeight="1">
      <c r="F86" s="115"/>
    </row>
    <row r="87" spans="6:6" ht="20.85" customHeight="1">
      <c r="F87" s="115"/>
    </row>
    <row r="88" spans="6:6" ht="20.85" customHeight="1">
      <c r="F88" s="115"/>
    </row>
    <row r="89" spans="6:6" ht="20.85" customHeight="1">
      <c r="F89" s="115"/>
    </row>
    <row r="90" spans="6:6" ht="20.85" customHeight="1">
      <c r="F90" s="115"/>
    </row>
    <row r="91" spans="6:6" ht="20.85" customHeight="1">
      <c r="F91" s="115"/>
    </row>
    <row r="92" spans="6:6" ht="20.85" customHeight="1">
      <c r="F92" s="115"/>
    </row>
    <row r="93" spans="6:6" ht="20.85" customHeight="1">
      <c r="F93" s="115"/>
    </row>
    <row r="94" spans="6:6" ht="20.85" customHeight="1">
      <c r="F94" s="115"/>
    </row>
    <row r="95" spans="6:6" ht="20.85" customHeight="1">
      <c r="F95" s="115"/>
    </row>
    <row r="96" spans="6:6" ht="20.85" customHeight="1">
      <c r="F96" s="115"/>
    </row>
    <row r="97" spans="1:10" ht="20.85" customHeight="1">
      <c r="F97" s="115"/>
    </row>
    <row r="98" spans="1:10" ht="20.85" customHeight="1">
      <c r="F98" s="115"/>
    </row>
    <row r="99" spans="1:10" ht="20.85" customHeight="1">
      <c r="F99" s="115"/>
    </row>
    <row r="100" spans="1:10" ht="20.85" customHeight="1">
      <c r="F100" s="115"/>
    </row>
    <row r="101" spans="1:10" ht="20.85" customHeight="1">
      <c r="F101" s="115"/>
    </row>
    <row r="102" spans="1:10" ht="20.85" customHeight="1">
      <c r="F102" s="115"/>
    </row>
    <row r="103" spans="1:10" ht="20.85" customHeight="1">
      <c r="F103" s="115"/>
    </row>
    <row r="104" spans="1:10" ht="20.85" customHeight="1">
      <c r="F104" s="115"/>
    </row>
    <row r="105" spans="1:10" ht="20.85" customHeight="1">
      <c r="F105" s="115"/>
    </row>
    <row r="106" spans="1:10" ht="20.85" customHeight="1">
      <c r="F106" s="115"/>
    </row>
    <row r="107" spans="1:10" ht="20.85" customHeight="1">
      <c r="F107" s="115"/>
    </row>
    <row r="108" spans="1:10" ht="20.85" customHeight="1">
      <c r="A108" s="14"/>
      <c r="B108" s="14"/>
      <c r="C108" s="14" t="s">
        <v>89</v>
      </c>
      <c r="F108" s="115"/>
    </row>
    <row r="109" spans="1:10" ht="20.85" customHeight="1">
      <c r="A109" s="14"/>
      <c r="B109" s="14"/>
      <c r="C109" s="14" t="e">
        <f>IF(ISNA(INDEX(ErrorTable,MATCH(#REF!&amp;#REF!&amp;FALSE,ErrorKey,0),6)),"",INDEX(ErrorTable,MATCH(#REF!&amp;#REF!&amp;FALSE,ErrorKey,0),6))</f>
        <v>#REF!</v>
      </c>
      <c r="F109" s="115"/>
    </row>
    <row r="110" spans="1:10" ht="20.85" customHeight="1">
      <c r="A110" s="14"/>
      <c r="B110" s="14"/>
      <c r="C110" s="14" t="e">
        <f>IF(ISNA(INDEX(ErrorTable,MATCH(#REF!&amp;#REF!&amp;FALSE,ErrorKey,0),6)),"",INDEX(ErrorTable,MATCH(#REF!&amp;#REF!&amp;FALSE,ErrorKey,0),6))</f>
        <v>#REF!</v>
      </c>
      <c r="F110" s="115"/>
    </row>
    <row r="111" spans="1:10" ht="20.85" customHeight="1">
      <c r="A111" s="14"/>
      <c r="B111" s="14"/>
      <c r="C111" s="14" t="e">
        <f>IF(ISNA(INDEX(ErrorTable,MATCH(#REF!&amp;#REF!&amp;FALSE,ErrorKey,0),6)),"",INDEX(ErrorTable,MATCH(#REF!&amp;#REF!&amp;FALSE,ErrorKey,0),6))</f>
        <v>#REF!</v>
      </c>
      <c r="F111" s="115"/>
    </row>
    <row r="112" spans="1:10" ht="20.85" customHeight="1">
      <c r="A112" s="14"/>
      <c r="B112" s="14"/>
      <c r="C112" s="14" t="e">
        <f>IF(ISNA(INDEX(ErrorTable,MATCH(#REF!&amp;#REF!&amp;FALSE,ErrorKey,0),6)),"",INDEX(ErrorTable,MATCH(#REF!&amp;#REF!&amp;FALSE,ErrorKey,0),6))</f>
        <v>#REF!</v>
      </c>
      <c r="F112" s="115"/>
      <c r="G112" s="116" t="s">
        <v>241</v>
      </c>
      <c r="H112" s="116"/>
      <c r="I112" s="116"/>
      <c r="J112" s="116"/>
    </row>
    <row r="113" spans="1:12" ht="20.85" customHeight="1">
      <c r="A113" s="14"/>
      <c r="B113" s="14"/>
      <c r="C113" s="14" t="e">
        <f>IF(ISNA(INDEX(ErrorTable,MATCH(#REF!&amp;#REF!&amp;FALSE,ErrorKey,0),6)),"",INDEX(ErrorTable,MATCH(#REF!&amp;#REF!&amp;FALSE,ErrorKey,0),6))</f>
        <v>#REF!</v>
      </c>
      <c r="F113" s="115"/>
      <c r="G113" s="116" t="s">
        <v>241</v>
      </c>
      <c r="H113" s="116"/>
      <c r="L113" s="116" t="s">
        <v>241</v>
      </c>
    </row>
    <row r="114" spans="1:12" ht="20.85" customHeight="1">
      <c r="A114" s="14"/>
      <c r="B114" s="14"/>
      <c r="C114" s="14" t="e">
        <f>IF(ISNA(INDEX(ErrorTable,MATCH(#REF!&amp;#REF!&amp;FALSE,ErrorKey,0),6)),"",INDEX(ErrorTable,MATCH(#REF!&amp;#REF!&amp;FALSE,ErrorKey,0),6))</f>
        <v>#REF!</v>
      </c>
      <c r="F114" s="115"/>
    </row>
    <row r="115" spans="1:12" ht="20.85" customHeight="1">
      <c r="A115" s="14"/>
      <c r="B115" s="14"/>
      <c r="C115" s="14" t="e">
        <f>IF(ISNA(INDEX(ErrorTable,MATCH(#REF!&amp;#REF!&amp;FALSE,ErrorKey,0),6)),"",INDEX(ErrorTable,MATCH(#REF!&amp;#REF!&amp;FALSE,ErrorKey,0),6))</f>
        <v>#REF!</v>
      </c>
      <c r="F115" s="115"/>
    </row>
    <row r="116" spans="1:12" ht="20.85" customHeight="1">
      <c r="A116" s="14"/>
      <c r="B116" s="14"/>
      <c r="C116" s="14" t="e">
        <f>IF(ISNA(INDEX(ErrorTable,MATCH(#REF!&amp;#REF!&amp;FALSE,ErrorKey,0),6)),"",INDEX(ErrorTable,MATCH(#REF!&amp;#REF!&amp;FALSE,ErrorKey,0),6))</f>
        <v>#REF!</v>
      </c>
      <c r="F116" s="115"/>
    </row>
    <row r="117" spans="1:12" ht="20.85" customHeight="1">
      <c r="A117" s="14"/>
      <c r="B117" s="14"/>
      <c r="C117" s="14" t="e">
        <f>IF(ISNA(INDEX(ErrorTable,MATCH(#REF!&amp;#REF!&amp;FALSE,ErrorKey,0),6)),"",INDEX(ErrorTable,MATCH(#REF!&amp;#REF!&amp;FALSE,ErrorKey,0),6))</f>
        <v>#REF!</v>
      </c>
      <c r="F117" s="115"/>
    </row>
    <row r="118" spans="1:12" ht="20.85" customHeight="1">
      <c r="A118" s="14"/>
      <c r="B118" s="14"/>
      <c r="C118" s="14" t="e">
        <f>IF(ISNA(INDEX(ErrorTable,MATCH(#REF!&amp;#REF!&amp;FALSE,ErrorKey,0),6)),"",INDEX(ErrorTable,MATCH(#REF!&amp;#REF!&amp;FALSE,ErrorKey,0),6))</f>
        <v>#REF!</v>
      </c>
      <c r="F118" s="115"/>
    </row>
    <row r="119" spans="1:12" ht="20.85" customHeight="1">
      <c r="F119" s="115"/>
    </row>
    <row r="120" spans="1:12" ht="20.85" customHeight="1">
      <c r="F120" s="115"/>
      <c r="G120" s="114" t="s">
        <v>241</v>
      </c>
    </row>
    <row r="121" spans="1:12" ht="20.85" customHeight="1">
      <c r="F121" s="115"/>
    </row>
    <row r="122" spans="1:12" ht="20.85" customHeight="1">
      <c r="F122" s="115"/>
    </row>
    <row r="123" spans="1:12" ht="20.85" customHeight="1">
      <c r="F123" s="115"/>
      <c r="G123" s="116" t="s">
        <v>241</v>
      </c>
      <c r="H123" s="116"/>
      <c r="L123" s="117" t="s">
        <v>241</v>
      </c>
    </row>
    <row r="124" spans="1:12">
      <c r="F124" s="115"/>
    </row>
    <row r="125" spans="1:12">
      <c r="F125" s="115"/>
    </row>
    <row r="126" spans="1:12">
      <c r="F126" s="115"/>
    </row>
    <row r="127" spans="1:12">
      <c r="F127" s="115"/>
    </row>
    <row r="128" spans="1:12">
      <c r="F128" s="115"/>
    </row>
    <row r="129" spans="6:6">
      <c r="F129" s="115"/>
    </row>
    <row r="130" spans="6:6">
      <c r="F130" s="115"/>
    </row>
    <row r="131" spans="6:6">
      <c r="F131" s="115"/>
    </row>
    <row r="132" spans="6:6">
      <c r="F132" s="115"/>
    </row>
    <row r="133" spans="6:6">
      <c r="F133" s="115"/>
    </row>
    <row r="134" spans="6:6">
      <c r="F134" s="115"/>
    </row>
    <row r="135" spans="6:6">
      <c r="F135" s="115"/>
    </row>
    <row r="136" spans="6:6">
      <c r="F136" s="115"/>
    </row>
    <row r="137" spans="6:6">
      <c r="F137" s="115"/>
    </row>
    <row r="138" spans="6:6">
      <c r="F138" s="115"/>
    </row>
    <row r="139" spans="6:6">
      <c r="F139" s="115"/>
    </row>
    <row r="140" spans="6:6">
      <c r="F140" s="115"/>
    </row>
    <row r="141" spans="6:6">
      <c r="F141" s="115"/>
    </row>
    <row r="142" spans="6:6">
      <c r="F142" s="115"/>
    </row>
    <row r="143" spans="6:6">
      <c r="F143" s="115"/>
    </row>
    <row r="144" spans="6:6">
      <c r="F144" s="115"/>
    </row>
    <row r="145" spans="6:6">
      <c r="F145" s="115"/>
    </row>
    <row r="146" spans="6:6">
      <c r="F146" s="115"/>
    </row>
    <row r="147" spans="6:6">
      <c r="F147" s="115"/>
    </row>
    <row r="148" spans="6:6">
      <c r="F148" s="115"/>
    </row>
    <row r="149" spans="6:6">
      <c r="F149" s="115"/>
    </row>
    <row r="150" spans="6:6">
      <c r="F150" s="115"/>
    </row>
    <row r="151" spans="6:6">
      <c r="F151" s="115"/>
    </row>
    <row r="152" spans="6:6">
      <c r="F152" s="115"/>
    </row>
    <row r="153" spans="6:6">
      <c r="F153" s="115"/>
    </row>
    <row r="154" spans="6:6">
      <c r="F154" s="115"/>
    </row>
    <row r="155" spans="6:6">
      <c r="F155" s="115"/>
    </row>
    <row r="156" spans="6:6">
      <c r="F156" s="115"/>
    </row>
    <row r="157" spans="6:6">
      <c r="F157" s="115"/>
    </row>
    <row r="158" spans="6:6">
      <c r="F158" s="115"/>
    </row>
    <row r="159" spans="6:6">
      <c r="F159" s="115"/>
    </row>
    <row r="160" spans="6:6">
      <c r="F160" s="115"/>
    </row>
    <row r="161" spans="6:6">
      <c r="F161" s="115"/>
    </row>
    <row r="162" spans="6:6">
      <c r="F162" s="115"/>
    </row>
    <row r="163" spans="6:6">
      <c r="F163" s="115"/>
    </row>
    <row r="164" spans="6:6">
      <c r="F164" s="115"/>
    </row>
    <row r="165" spans="6:6">
      <c r="F165" s="115"/>
    </row>
    <row r="166" spans="6:6">
      <c r="F166" s="115"/>
    </row>
    <row r="167" spans="6:6">
      <c r="F167" s="115"/>
    </row>
    <row r="168" spans="6:6">
      <c r="F168" s="115"/>
    </row>
    <row r="169" spans="6:6">
      <c r="F169" s="115"/>
    </row>
    <row r="170" spans="6:6">
      <c r="F170" s="115"/>
    </row>
    <row r="171" spans="6:6">
      <c r="F171" s="115"/>
    </row>
    <row r="172" spans="6:6">
      <c r="F172" s="115"/>
    </row>
    <row r="173" spans="6:6">
      <c r="F173" s="115"/>
    </row>
    <row r="174" spans="6:6">
      <c r="F174" s="115"/>
    </row>
    <row r="175" spans="6:6">
      <c r="F175" s="115"/>
    </row>
    <row r="176" spans="6:6">
      <c r="F176" s="115"/>
    </row>
    <row r="177" spans="6:6">
      <c r="F177" s="115"/>
    </row>
    <row r="178" spans="6:6">
      <c r="F178" s="115"/>
    </row>
    <row r="179" spans="6:6">
      <c r="F179" s="115"/>
    </row>
    <row r="180" spans="6:6">
      <c r="F180" s="115"/>
    </row>
    <row r="181" spans="6:6">
      <c r="F181" s="115"/>
    </row>
    <row r="182" spans="6:6">
      <c r="F182" s="115"/>
    </row>
    <row r="183" spans="6:6">
      <c r="F183" s="115"/>
    </row>
    <row r="184" spans="6:6">
      <c r="F184" s="115"/>
    </row>
    <row r="185" spans="6:6">
      <c r="F185" s="115"/>
    </row>
    <row r="186" spans="6:6">
      <c r="F186" s="115"/>
    </row>
    <row r="187" spans="6:6">
      <c r="F187" s="115"/>
    </row>
    <row r="188" spans="6:6">
      <c r="F188" s="115"/>
    </row>
    <row r="189" spans="6:6">
      <c r="F189" s="115"/>
    </row>
    <row r="190" spans="6:6">
      <c r="F190" s="115"/>
    </row>
    <row r="191" spans="6:6">
      <c r="F191" s="115"/>
    </row>
    <row r="192" spans="6:6">
      <c r="F192" s="115"/>
    </row>
    <row r="193" spans="6:6">
      <c r="F193" s="115"/>
    </row>
    <row r="194" spans="6:6">
      <c r="F194" s="115"/>
    </row>
    <row r="195" spans="6:6">
      <c r="F195" s="115"/>
    </row>
    <row r="196" spans="6:6">
      <c r="F196" s="115"/>
    </row>
    <row r="197" spans="6:6">
      <c r="F197" s="115"/>
    </row>
    <row r="198" spans="6:6">
      <c r="F198" s="115"/>
    </row>
    <row r="199" spans="6:6">
      <c r="F199" s="115"/>
    </row>
    <row r="200" spans="6:6">
      <c r="F200" s="115"/>
    </row>
    <row r="201" spans="6:6">
      <c r="F201" s="115"/>
    </row>
    <row r="202" spans="6:6">
      <c r="F202" s="115"/>
    </row>
    <row r="203" spans="6:6">
      <c r="F203" s="115"/>
    </row>
    <row r="204" spans="6:6">
      <c r="F204" s="115"/>
    </row>
    <row r="205" spans="6:6">
      <c r="F205" s="115"/>
    </row>
    <row r="206" spans="6:6">
      <c r="F206" s="115"/>
    </row>
    <row r="207" spans="6:6">
      <c r="F207" s="115"/>
    </row>
    <row r="208" spans="6:6">
      <c r="F208" s="115"/>
    </row>
    <row r="209" spans="6:6">
      <c r="F209" s="115"/>
    </row>
    <row r="210" spans="6:6">
      <c r="F210" s="115"/>
    </row>
    <row r="211" spans="6:6">
      <c r="F211" s="115"/>
    </row>
    <row r="212" spans="6:6">
      <c r="F212" s="115"/>
    </row>
    <row r="213" spans="6:6">
      <c r="F213" s="115"/>
    </row>
    <row r="214" spans="6:6">
      <c r="F214" s="115"/>
    </row>
    <row r="215" spans="6:6">
      <c r="F215" s="115"/>
    </row>
    <row r="216" spans="6:6">
      <c r="F216" s="115"/>
    </row>
    <row r="217" spans="6:6">
      <c r="F217" s="115"/>
    </row>
    <row r="218" spans="6:6">
      <c r="F218" s="115"/>
    </row>
    <row r="219" spans="6:6">
      <c r="F219" s="115"/>
    </row>
    <row r="220" spans="6:6">
      <c r="F220" s="115"/>
    </row>
    <row r="221" spans="6:6">
      <c r="F221" s="115"/>
    </row>
    <row r="222" spans="6:6">
      <c r="F222" s="115"/>
    </row>
    <row r="223" spans="6:6">
      <c r="F223" s="115"/>
    </row>
    <row r="224" spans="6:6">
      <c r="F224" s="115"/>
    </row>
    <row r="225" spans="6:6">
      <c r="F225" s="115"/>
    </row>
    <row r="226" spans="6:6">
      <c r="F226" s="115"/>
    </row>
    <row r="227" spans="6:6">
      <c r="F227" s="115"/>
    </row>
    <row r="228" spans="6:6">
      <c r="F228" s="115"/>
    </row>
    <row r="229" spans="6:6">
      <c r="F229" s="115"/>
    </row>
    <row r="230" spans="6:6">
      <c r="F230" s="115"/>
    </row>
    <row r="231" spans="6:6">
      <c r="F231" s="115"/>
    </row>
    <row r="232" spans="6:6">
      <c r="F232" s="115"/>
    </row>
    <row r="233" spans="6:6">
      <c r="F233" s="115"/>
    </row>
    <row r="234" spans="6:6">
      <c r="F234" s="115"/>
    </row>
    <row r="235" spans="6:6">
      <c r="F235" s="115"/>
    </row>
    <row r="236" spans="6:6">
      <c r="F236" s="115"/>
    </row>
    <row r="237" spans="6:6">
      <c r="F237" s="115"/>
    </row>
    <row r="238" spans="6:6">
      <c r="F238" s="115"/>
    </row>
    <row r="239" spans="6:6">
      <c r="F239" s="115"/>
    </row>
    <row r="240" spans="6:6">
      <c r="F240" s="115"/>
    </row>
    <row r="241" spans="6:6">
      <c r="F241" s="115"/>
    </row>
    <row r="242" spans="6:6">
      <c r="F242" s="115"/>
    </row>
    <row r="243" spans="6:6">
      <c r="F243" s="115"/>
    </row>
    <row r="244" spans="6:6">
      <c r="F244" s="115"/>
    </row>
    <row r="245" spans="6:6">
      <c r="F245" s="115"/>
    </row>
    <row r="246" spans="6:6">
      <c r="F246" s="115"/>
    </row>
    <row r="247" spans="6:6">
      <c r="F247" s="115"/>
    </row>
    <row r="248" spans="6:6">
      <c r="F248" s="115"/>
    </row>
  </sheetData>
  <sheetProtection algorithmName="SHA-512" hashValue="KvsIjUrsTF4xu5auNRiVsp/3RSUyHxpnq95R5hgMGYwJFoxj9EpfRTl5wJ5VTtNSFkLeoZjejK3EFca2UKWYeA==" saltValue="lxaRxLlmlrSAf4LVoqSFyw==" spinCount="100000" sheet="1" formatColumns="0" formatRows="0"/>
  <dataConsolidate/>
  <mergeCells count="12">
    <mergeCell ref="A10:C10"/>
    <mergeCell ref="E10:G10"/>
    <mergeCell ref="B8:E8"/>
    <mergeCell ref="I7:K7"/>
    <mergeCell ref="L1:L3"/>
    <mergeCell ref="I6:K6"/>
    <mergeCell ref="B7:E7"/>
    <mergeCell ref="A1:K1"/>
    <mergeCell ref="A2:K2"/>
    <mergeCell ref="A3:K3"/>
    <mergeCell ref="A4:K4"/>
    <mergeCell ref="B6:E6"/>
  </mergeCells>
  <conditionalFormatting sqref="L1:L3">
    <cfRule type="cellIs" dxfId="2" priority="1" stopIfTrue="1" operator="equal">
      <formula>"na"</formula>
    </cfRule>
  </conditionalFormatting>
  <dataValidations count="1">
    <dataValidation type="textLength" operator="equal" allowBlank="1" showInputMessage="1" showErrorMessage="1" errorTitle="Invalid data!" error="GASB number must be 4 digits." sqref="G14:H28 JC14:JD28 SY14:SZ28 ACU14:ACV28 AMQ14:AMR28 AWM14:AWN28 BGI14:BGJ28 BQE14:BQF28 CAA14:CAB28 CJW14:CJX28 CTS14:CTT28 DDO14:DDP28 DNK14:DNL28 DXG14:DXH28 EHC14:EHD28 EQY14:EQZ28 FAU14:FAV28 FKQ14:FKR28 FUM14:FUN28 GEI14:GEJ28 GOE14:GOF28 GYA14:GYB28 HHW14:HHX28 HRS14:HRT28 IBO14:IBP28 ILK14:ILL28 IVG14:IVH28 JFC14:JFD28 JOY14:JOZ28 JYU14:JYV28 KIQ14:KIR28 KSM14:KSN28 LCI14:LCJ28 LME14:LMF28 LWA14:LWB28 MFW14:MFX28 MPS14:MPT28 MZO14:MZP28 NJK14:NJL28 NTG14:NTH28 ODC14:ODD28 OMY14:OMZ28 OWU14:OWV28 PGQ14:PGR28 PQM14:PQN28 QAI14:QAJ28 QKE14:QKF28 QUA14:QUB28 RDW14:RDX28 RNS14:RNT28 RXO14:RXP28 SHK14:SHL28 SRG14:SRH28 TBC14:TBD28 TKY14:TKZ28 TUU14:TUV28 UEQ14:UER28 UOM14:UON28 UYI14:UYJ28 VIE14:VIF28 VSA14:VSB28 WBW14:WBX28 WLS14:WLT28 WVO14:WVP28 G65621:H65635 JC65621:JD65635 SY65621:SZ65635 ACU65621:ACV65635 AMQ65621:AMR65635 AWM65621:AWN65635 BGI65621:BGJ65635 BQE65621:BQF65635 CAA65621:CAB65635 CJW65621:CJX65635 CTS65621:CTT65635 DDO65621:DDP65635 DNK65621:DNL65635 DXG65621:DXH65635 EHC65621:EHD65635 EQY65621:EQZ65635 FAU65621:FAV65635 FKQ65621:FKR65635 FUM65621:FUN65635 GEI65621:GEJ65635 GOE65621:GOF65635 GYA65621:GYB65635 HHW65621:HHX65635 HRS65621:HRT65635 IBO65621:IBP65635 ILK65621:ILL65635 IVG65621:IVH65635 JFC65621:JFD65635 JOY65621:JOZ65635 JYU65621:JYV65635 KIQ65621:KIR65635 KSM65621:KSN65635 LCI65621:LCJ65635 LME65621:LMF65635 LWA65621:LWB65635 MFW65621:MFX65635 MPS65621:MPT65635 MZO65621:MZP65635 NJK65621:NJL65635 NTG65621:NTH65635 ODC65621:ODD65635 OMY65621:OMZ65635 OWU65621:OWV65635 PGQ65621:PGR65635 PQM65621:PQN65635 QAI65621:QAJ65635 QKE65621:QKF65635 QUA65621:QUB65635 RDW65621:RDX65635 RNS65621:RNT65635 RXO65621:RXP65635 SHK65621:SHL65635 SRG65621:SRH65635 TBC65621:TBD65635 TKY65621:TKZ65635 TUU65621:TUV65635 UEQ65621:UER65635 UOM65621:UON65635 UYI65621:UYJ65635 VIE65621:VIF65635 VSA65621:VSB65635 WBW65621:WBX65635 WLS65621:WLT65635 WVO65621:WVP65635 G131157:H131171 JC131157:JD131171 SY131157:SZ131171 ACU131157:ACV131171 AMQ131157:AMR131171 AWM131157:AWN131171 BGI131157:BGJ131171 BQE131157:BQF131171 CAA131157:CAB131171 CJW131157:CJX131171 CTS131157:CTT131171 DDO131157:DDP131171 DNK131157:DNL131171 DXG131157:DXH131171 EHC131157:EHD131171 EQY131157:EQZ131171 FAU131157:FAV131171 FKQ131157:FKR131171 FUM131157:FUN131171 GEI131157:GEJ131171 GOE131157:GOF131171 GYA131157:GYB131171 HHW131157:HHX131171 HRS131157:HRT131171 IBO131157:IBP131171 ILK131157:ILL131171 IVG131157:IVH131171 JFC131157:JFD131171 JOY131157:JOZ131171 JYU131157:JYV131171 KIQ131157:KIR131171 KSM131157:KSN131171 LCI131157:LCJ131171 LME131157:LMF131171 LWA131157:LWB131171 MFW131157:MFX131171 MPS131157:MPT131171 MZO131157:MZP131171 NJK131157:NJL131171 NTG131157:NTH131171 ODC131157:ODD131171 OMY131157:OMZ131171 OWU131157:OWV131171 PGQ131157:PGR131171 PQM131157:PQN131171 QAI131157:QAJ131171 QKE131157:QKF131171 QUA131157:QUB131171 RDW131157:RDX131171 RNS131157:RNT131171 RXO131157:RXP131171 SHK131157:SHL131171 SRG131157:SRH131171 TBC131157:TBD131171 TKY131157:TKZ131171 TUU131157:TUV131171 UEQ131157:UER131171 UOM131157:UON131171 UYI131157:UYJ131171 VIE131157:VIF131171 VSA131157:VSB131171 WBW131157:WBX131171 WLS131157:WLT131171 WVO131157:WVP131171 G196693:H196707 JC196693:JD196707 SY196693:SZ196707 ACU196693:ACV196707 AMQ196693:AMR196707 AWM196693:AWN196707 BGI196693:BGJ196707 BQE196693:BQF196707 CAA196693:CAB196707 CJW196693:CJX196707 CTS196693:CTT196707 DDO196693:DDP196707 DNK196693:DNL196707 DXG196693:DXH196707 EHC196693:EHD196707 EQY196693:EQZ196707 FAU196693:FAV196707 FKQ196693:FKR196707 FUM196693:FUN196707 GEI196693:GEJ196707 GOE196693:GOF196707 GYA196693:GYB196707 HHW196693:HHX196707 HRS196693:HRT196707 IBO196693:IBP196707 ILK196693:ILL196707 IVG196693:IVH196707 JFC196693:JFD196707 JOY196693:JOZ196707 JYU196693:JYV196707 KIQ196693:KIR196707 KSM196693:KSN196707 LCI196693:LCJ196707 LME196693:LMF196707 LWA196693:LWB196707 MFW196693:MFX196707 MPS196693:MPT196707 MZO196693:MZP196707 NJK196693:NJL196707 NTG196693:NTH196707 ODC196693:ODD196707 OMY196693:OMZ196707 OWU196693:OWV196707 PGQ196693:PGR196707 PQM196693:PQN196707 QAI196693:QAJ196707 QKE196693:QKF196707 QUA196693:QUB196707 RDW196693:RDX196707 RNS196693:RNT196707 RXO196693:RXP196707 SHK196693:SHL196707 SRG196693:SRH196707 TBC196693:TBD196707 TKY196693:TKZ196707 TUU196693:TUV196707 UEQ196693:UER196707 UOM196693:UON196707 UYI196693:UYJ196707 VIE196693:VIF196707 VSA196693:VSB196707 WBW196693:WBX196707 WLS196693:WLT196707 WVO196693:WVP196707 G262229:H262243 JC262229:JD262243 SY262229:SZ262243 ACU262229:ACV262243 AMQ262229:AMR262243 AWM262229:AWN262243 BGI262229:BGJ262243 BQE262229:BQF262243 CAA262229:CAB262243 CJW262229:CJX262243 CTS262229:CTT262243 DDO262229:DDP262243 DNK262229:DNL262243 DXG262229:DXH262243 EHC262229:EHD262243 EQY262229:EQZ262243 FAU262229:FAV262243 FKQ262229:FKR262243 FUM262229:FUN262243 GEI262229:GEJ262243 GOE262229:GOF262243 GYA262229:GYB262243 HHW262229:HHX262243 HRS262229:HRT262243 IBO262229:IBP262243 ILK262229:ILL262243 IVG262229:IVH262243 JFC262229:JFD262243 JOY262229:JOZ262243 JYU262229:JYV262243 KIQ262229:KIR262243 KSM262229:KSN262243 LCI262229:LCJ262243 LME262229:LMF262243 LWA262229:LWB262243 MFW262229:MFX262243 MPS262229:MPT262243 MZO262229:MZP262243 NJK262229:NJL262243 NTG262229:NTH262243 ODC262229:ODD262243 OMY262229:OMZ262243 OWU262229:OWV262243 PGQ262229:PGR262243 PQM262229:PQN262243 QAI262229:QAJ262243 QKE262229:QKF262243 QUA262229:QUB262243 RDW262229:RDX262243 RNS262229:RNT262243 RXO262229:RXP262243 SHK262229:SHL262243 SRG262229:SRH262243 TBC262229:TBD262243 TKY262229:TKZ262243 TUU262229:TUV262243 UEQ262229:UER262243 UOM262229:UON262243 UYI262229:UYJ262243 VIE262229:VIF262243 VSA262229:VSB262243 WBW262229:WBX262243 WLS262229:WLT262243 WVO262229:WVP262243 G327765:H327779 JC327765:JD327779 SY327765:SZ327779 ACU327765:ACV327779 AMQ327765:AMR327779 AWM327765:AWN327779 BGI327765:BGJ327779 BQE327765:BQF327779 CAA327765:CAB327779 CJW327765:CJX327779 CTS327765:CTT327779 DDO327765:DDP327779 DNK327765:DNL327779 DXG327765:DXH327779 EHC327765:EHD327779 EQY327765:EQZ327779 FAU327765:FAV327779 FKQ327765:FKR327779 FUM327765:FUN327779 GEI327765:GEJ327779 GOE327765:GOF327779 GYA327765:GYB327779 HHW327765:HHX327779 HRS327765:HRT327779 IBO327765:IBP327779 ILK327765:ILL327779 IVG327765:IVH327779 JFC327765:JFD327779 JOY327765:JOZ327779 JYU327765:JYV327779 KIQ327765:KIR327779 KSM327765:KSN327779 LCI327765:LCJ327779 LME327765:LMF327779 LWA327765:LWB327779 MFW327765:MFX327779 MPS327765:MPT327779 MZO327765:MZP327779 NJK327765:NJL327779 NTG327765:NTH327779 ODC327765:ODD327779 OMY327765:OMZ327779 OWU327765:OWV327779 PGQ327765:PGR327779 PQM327765:PQN327779 QAI327765:QAJ327779 QKE327765:QKF327779 QUA327765:QUB327779 RDW327765:RDX327779 RNS327765:RNT327779 RXO327765:RXP327779 SHK327765:SHL327779 SRG327765:SRH327779 TBC327765:TBD327779 TKY327765:TKZ327779 TUU327765:TUV327779 UEQ327765:UER327779 UOM327765:UON327779 UYI327765:UYJ327779 VIE327765:VIF327779 VSA327765:VSB327779 WBW327765:WBX327779 WLS327765:WLT327779 WVO327765:WVP327779 G393301:H393315 JC393301:JD393315 SY393301:SZ393315 ACU393301:ACV393315 AMQ393301:AMR393315 AWM393301:AWN393315 BGI393301:BGJ393315 BQE393301:BQF393315 CAA393301:CAB393315 CJW393301:CJX393315 CTS393301:CTT393315 DDO393301:DDP393315 DNK393301:DNL393315 DXG393301:DXH393315 EHC393301:EHD393315 EQY393301:EQZ393315 FAU393301:FAV393315 FKQ393301:FKR393315 FUM393301:FUN393315 GEI393301:GEJ393315 GOE393301:GOF393315 GYA393301:GYB393315 HHW393301:HHX393315 HRS393301:HRT393315 IBO393301:IBP393315 ILK393301:ILL393315 IVG393301:IVH393315 JFC393301:JFD393315 JOY393301:JOZ393315 JYU393301:JYV393315 KIQ393301:KIR393315 KSM393301:KSN393315 LCI393301:LCJ393315 LME393301:LMF393315 LWA393301:LWB393315 MFW393301:MFX393315 MPS393301:MPT393315 MZO393301:MZP393315 NJK393301:NJL393315 NTG393301:NTH393315 ODC393301:ODD393315 OMY393301:OMZ393315 OWU393301:OWV393315 PGQ393301:PGR393315 PQM393301:PQN393315 QAI393301:QAJ393315 QKE393301:QKF393315 QUA393301:QUB393315 RDW393301:RDX393315 RNS393301:RNT393315 RXO393301:RXP393315 SHK393301:SHL393315 SRG393301:SRH393315 TBC393301:TBD393315 TKY393301:TKZ393315 TUU393301:TUV393315 UEQ393301:UER393315 UOM393301:UON393315 UYI393301:UYJ393315 VIE393301:VIF393315 VSA393301:VSB393315 WBW393301:WBX393315 WLS393301:WLT393315 WVO393301:WVP393315 G458837:H458851 JC458837:JD458851 SY458837:SZ458851 ACU458837:ACV458851 AMQ458837:AMR458851 AWM458837:AWN458851 BGI458837:BGJ458851 BQE458837:BQF458851 CAA458837:CAB458851 CJW458837:CJX458851 CTS458837:CTT458851 DDO458837:DDP458851 DNK458837:DNL458851 DXG458837:DXH458851 EHC458837:EHD458851 EQY458837:EQZ458851 FAU458837:FAV458851 FKQ458837:FKR458851 FUM458837:FUN458851 GEI458837:GEJ458851 GOE458837:GOF458851 GYA458837:GYB458851 HHW458837:HHX458851 HRS458837:HRT458851 IBO458837:IBP458851 ILK458837:ILL458851 IVG458837:IVH458851 JFC458837:JFD458851 JOY458837:JOZ458851 JYU458837:JYV458851 KIQ458837:KIR458851 KSM458837:KSN458851 LCI458837:LCJ458851 LME458837:LMF458851 LWA458837:LWB458851 MFW458837:MFX458851 MPS458837:MPT458851 MZO458837:MZP458851 NJK458837:NJL458851 NTG458837:NTH458851 ODC458837:ODD458851 OMY458837:OMZ458851 OWU458837:OWV458851 PGQ458837:PGR458851 PQM458837:PQN458851 QAI458837:QAJ458851 QKE458837:QKF458851 QUA458837:QUB458851 RDW458837:RDX458851 RNS458837:RNT458851 RXO458837:RXP458851 SHK458837:SHL458851 SRG458837:SRH458851 TBC458837:TBD458851 TKY458837:TKZ458851 TUU458837:TUV458851 UEQ458837:UER458851 UOM458837:UON458851 UYI458837:UYJ458851 VIE458837:VIF458851 VSA458837:VSB458851 WBW458837:WBX458851 WLS458837:WLT458851 WVO458837:WVP458851 G524373:H524387 JC524373:JD524387 SY524373:SZ524387 ACU524373:ACV524387 AMQ524373:AMR524387 AWM524373:AWN524387 BGI524373:BGJ524387 BQE524373:BQF524387 CAA524373:CAB524387 CJW524373:CJX524387 CTS524373:CTT524387 DDO524373:DDP524387 DNK524373:DNL524387 DXG524373:DXH524387 EHC524373:EHD524387 EQY524373:EQZ524387 FAU524373:FAV524387 FKQ524373:FKR524387 FUM524373:FUN524387 GEI524373:GEJ524387 GOE524373:GOF524387 GYA524373:GYB524387 HHW524373:HHX524387 HRS524373:HRT524387 IBO524373:IBP524387 ILK524373:ILL524387 IVG524373:IVH524387 JFC524373:JFD524387 JOY524373:JOZ524387 JYU524373:JYV524387 KIQ524373:KIR524387 KSM524373:KSN524387 LCI524373:LCJ524387 LME524373:LMF524387 LWA524373:LWB524387 MFW524373:MFX524387 MPS524373:MPT524387 MZO524373:MZP524387 NJK524373:NJL524387 NTG524373:NTH524387 ODC524373:ODD524387 OMY524373:OMZ524387 OWU524373:OWV524387 PGQ524373:PGR524387 PQM524373:PQN524387 QAI524373:QAJ524387 QKE524373:QKF524387 QUA524373:QUB524387 RDW524373:RDX524387 RNS524373:RNT524387 RXO524373:RXP524387 SHK524373:SHL524387 SRG524373:SRH524387 TBC524373:TBD524387 TKY524373:TKZ524387 TUU524373:TUV524387 UEQ524373:UER524387 UOM524373:UON524387 UYI524373:UYJ524387 VIE524373:VIF524387 VSA524373:VSB524387 WBW524373:WBX524387 WLS524373:WLT524387 WVO524373:WVP524387 G589909:H589923 JC589909:JD589923 SY589909:SZ589923 ACU589909:ACV589923 AMQ589909:AMR589923 AWM589909:AWN589923 BGI589909:BGJ589923 BQE589909:BQF589923 CAA589909:CAB589923 CJW589909:CJX589923 CTS589909:CTT589923 DDO589909:DDP589923 DNK589909:DNL589923 DXG589909:DXH589923 EHC589909:EHD589923 EQY589909:EQZ589923 FAU589909:FAV589923 FKQ589909:FKR589923 FUM589909:FUN589923 GEI589909:GEJ589923 GOE589909:GOF589923 GYA589909:GYB589923 HHW589909:HHX589923 HRS589909:HRT589923 IBO589909:IBP589923 ILK589909:ILL589923 IVG589909:IVH589923 JFC589909:JFD589923 JOY589909:JOZ589923 JYU589909:JYV589923 KIQ589909:KIR589923 KSM589909:KSN589923 LCI589909:LCJ589923 LME589909:LMF589923 LWA589909:LWB589923 MFW589909:MFX589923 MPS589909:MPT589923 MZO589909:MZP589923 NJK589909:NJL589923 NTG589909:NTH589923 ODC589909:ODD589923 OMY589909:OMZ589923 OWU589909:OWV589923 PGQ589909:PGR589923 PQM589909:PQN589923 QAI589909:QAJ589923 QKE589909:QKF589923 QUA589909:QUB589923 RDW589909:RDX589923 RNS589909:RNT589923 RXO589909:RXP589923 SHK589909:SHL589923 SRG589909:SRH589923 TBC589909:TBD589923 TKY589909:TKZ589923 TUU589909:TUV589923 UEQ589909:UER589923 UOM589909:UON589923 UYI589909:UYJ589923 VIE589909:VIF589923 VSA589909:VSB589923 WBW589909:WBX589923 WLS589909:WLT589923 WVO589909:WVP589923 G655445:H655459 JC655445:JD655459 SY655445:SZ655459 ACU655445:ACV655459 AMQ655445:AMR655459 AWM655445:AWN655459 BGI655445:BGJ655459 BQE655445:BQF655459 CAA655445:CAB655459 CJW655445:CJX655459 CTS655445:CTT655459 DDO655445:DDP655459 DNK655445:DNL655459 DXG655445:DXH655459 EHC655445:EHD655459 EQY655445:EQZ655459 FAU655445:FAV655459 FKQ655445:FKR655459 FUM655445:FUN655459 GEI655445:GEJ655459 GOE655445:GOF655459 GYA655445:GYB655459 HHW655445:HHX655459 HRS655445:HRT655459 IBO655445:IBP655459 ILK655445:ILL655459 IVG655445:IVH655459 JFC655445:JFD655459 JOY655445:JOZ655459 JYU655445:JYV655459 KIQ655445:KIR655459 KSM655445:KSN655459 LCI655445:LCJ655459 LME655445:LMF655459 LWA655445:LWB655459 MFW655445:MFX655459 MPS655445:MPT655459 MZO655445:MZP655459 NJK655445:NJL655459 NTG655445:NTH655459 ODC655445:ODD655459 OMY655445:OMZ655459 OWU655445:OWV655459 PGQ655445:PGR655459 PQM655445:PQN655459 QAI655445:QAJ655459 QKE655445:QKF655459 QUA655445:QUB655459 RDW655445:RDX655459 RNS655445:RNT655459 RXO655445:RXP655459 SHK655445:SHL655459 SRG655445:SRH655459 TBC655445:TBD655459 TKY655445:TKZ655459 TUU655445:TUV655459 UEQ655445:UER655459 UOM655445:UON655459 UYI655445:UYJ655459 VIE655445:VIF655459 VSA655445:VSB655459 WBW655445:WBX655459 WLS655445:WLT655459 WVO655445:WVP655459 G720981:H720995 JC720981:JD720995 SY720981:SZ720995 ACU720981:ACV720995 AMQ720981:AMR720995 AWM720981:AWN720995 BGI720981:BGJ720995 BQE720981:BQF720995 CAA720981:CAB720995 CJW720981:CJX720995 CTS720981:CTT720995 DDO720981:DDP720995 DNK720981:DNL720995 DXG720981:DXH720995 EHC720981:EHD720995 EQY720981:EQZ720995 FAU720981:FAV720995 FKQ720981:FKR720995 FUM720981:FUN720995 GEI720981:GEJ720995 GOE720981:GOF720995 GYA720981:GYB720995 HHW720981:HHX720995 HRS720981:HRT720995 IBO720981:IBP720995 ILK720981:ILL720995 IVG720981:IVH720995 JFC720981:JFD720995 JOY720981:JOZ720995 JYU720981:JYV720995 KIQ720981:KIR720995 KSM720981:KSN720995 LCI720981:LCJ720995 LME720981:LMF720995 LWA720981:LWB720995 MFW720981:MFX720995 MPS720981:MPT720995 MZO720981:MZP720995 NJK720981:NJL720995 NTG720981:NTH720995 ODC720981:ODD720995 OMY720981:OMZ720995 OWU720981:OWV720995 PGQ720981:PGR720995 PQM720981:PQN720995 QAI720981:QAJ720995 QKE720981:QKF720995 QUA720981:QUB720995 RDW720981:RDX720995 RNS720981:RNT720995 RXO720981:RXP720995 SHK720981:SHL720995 SRG720981:SRH720995 TBC720981:TBD720995 TKY720981:TKZ720995 TUU720981:TUV720995 UEQ720981:UER720995 UOM720981:UON720995 UYI720981:UYJ720995 VIE720981:VIF720995 VSA720981:VSB720995 WBW720981:WBX720995 WLS720981:WLT720995 WVO720981:WVP720995 G786517:H786531 JC786517:JD786531 SY786517:SZ786531 ACU786517:ACV786531 AMQ786517:AMR786531 AWM786517:AWN786531 BGI786517:BGJ786531 BQE786517:BQF786531 CAA786517:CAB786531 CJW786517:CJX786531 CTS786517:CTT786531 DDO786517:DDP786531 DNK786517:DNL786531 DXG786517:DXH786531 EHC786517:EHD786531 EQY786517:EQZ786531 FAU786517:FAV786531 FKQ786517:FKR786531 FUM786517:FUN786531 GEI786517:GEJ786531 GOE786517:GOF786531 GYA786517:GYB786531 HHW786517:HHX786531 HRS786517:HRT786531 IBO786517:IBP786531 ILK786517:ILL786531 IVG786517:IVH786531 JFC786517:JFD786531 JOY786517:JOZ786531 JYU786517:JYV786531 KIQ786517:KIR786531 KSM786517:KSN786531 LCI786517:LCJ786531 LME786517:LMF786531 LWA786517:LWB786531 MFW786517:MFX786531 MPS786517:MPT786531 MZO786517:MZP786531 NJK786517:NJL786531 NTG786517:NTH786531 ODC786517:ODD786531 OMY786517:OMZ786531 OWU786517:OWV786531 PGQ786517:PGR786531 PQM786517:PQN786531 QAI786517:QAJ786531 QKE786517:QKF786531 QUA786517:QUB786531 RDW786517:RDX786531 RNS786517:RNT786531 RXO786517:RXP786531 SHK786517:SHL786531 SRG786517:SRH786531 TBC786517:TBD786531 TKY786517:TKZ786531 TUU786517:TUV786531 UEQ786517:UER786531 UOM786517:UON786531 UYI786517:UYJ786531 VIE786517:VIF786531 VSA786517:VSB786531 WBW786517:WBX786531 WLS786517:WLT786531 WVO786517:WVP786531 G852053:H852067 JC852053:JD852067 SY852053:SZ852067 ACU852053:ACV852067 AMQ852053:AMR852067 AWM852053:AWN852067 BGI852053:BGJ852067 BQE852053:BQF852067 CAA852053:CAB852067 CJW852053:CJX852067 CTS852053:CTT852067 DDO852053:DDP852067 DNK852053:DNL852067 DXG852053:DXH852067 EHC852053:EHD852067 EQY852053:EQZ852067 FAU852053:FAV852067 FKQ852053:FKR852067 FUM852053:FUN852067 GEI852053:GEJ852067 GOE852053:GOF852067 GYA852053:GYB852067 HHW852053:HHX852067 HRS852053:HRT852067 IBO852053:IBP852067 ILK852053:ILL852067 IVG852053:IVH852067 JFC852053:JFD852067 JOY852053:JOZ852067 JYU852053:JYV852067 KIQ852053:KIR852067 KSM852053:KSN852067 LCI852053:LCJ852067 LME852053:LMF852067 LWA852053:LWB852067 MFW852053:MFX852067 MPS852053:MPT852067 MZO852053:MZP852067 NJK852053:NJL852067 NTG852053:NTH852067 ODC852053:ODD852067 OMY852053:OMZ852067 OWU852053:OWV852067 PGQ852053:PGR852067 PQM852053:PQN852067 QAI852053:QAJ852067 QKE852053:QKF852067 QUA852053:QUB852067 RDW852053:RDX852067 RNS852053:RNT852067 RXO852053:RXP852067 SHK852053:SHL852067 SRG852053:SRH852067 TBC852053:TBD852067 TKY852053:TKZ852067 TUU852053:TUV852067 UEQ852053:UER852067 UOM852053:UON852067 UYI852053:UYJ852067 VIE852053:VIF852067 VSA852053:VSB852067 WBW852053:WBX852067 WLS852053:WLT852067 WVO852053:WVP852067 G917589:H917603 JC917589:JD917603 SY917589:SZ917603 ACU917589:ACV917603 AMQ917589:AMR917603 AWM917589:AWN917603 BGI917589:BGJ917603 BQE917589:BQF917603 CAA917589:CAB917603 CJW917589:CJX917603 CTS917589:CTT917603 DDO917589:DDP917603 DNK917589:DNL917603 DXG917589:DXH917603 EHC917589:EHD917603 EQY917589:EQZ917603 FAU917589:FAV917603 FKQ917589:FKR917603 FUM917589:FUN917603 GEI917589:GEJ917603 GOE917589:GOF917603 GYA917589:GYB917603 HHW917589:HHX917603 HRS917589:HRT917603 IBO917589:IBP917603 ILK917589:ILL917603 IVG917589:IVH917603 JFC917589:JFD917603 JOY917589:JOZ917603 JYU917589:JYV917603 KIQ917589:KIR917603 KSM917589:KSN917603 LCI917589:LCJ917603 LME917589:LMF917603 LWA917589:LWB917603 MFW917589:MFX917603 MPS917589:MPT917603 MZO917589:MZP917603 NJK917589:NJL917603 NTG917589:NTH917603 ODC917589:ODD917603 OMY917589:OMZ917603 OWU917589:OWV917603 PGQ917589:PGR917603 PQM917589:PQN917603 QAI917589:QAJ917603 QKE917589:QKF917603 QUA917589:QUB917603 RDW917589:RDX917603 RNS917589:RNT917603 RXO917589:RXP917603 SHK917589:SHL917603 SRG917589:SRH917603 TBC917589:TBD917603 TKY917589:TKZ917603 TUU917589:TUV917603 UEQ917589:UER917603 UOM917589:UON917603 UYI917589:UYJ917603 VIE917589:VIF917603 VSA917589:VSB917603 WBW917589:WBX917603 WLS917589:WLT917603 WVO917589:WVP917603 G983125:H983139 JC983125:JD983139 SY983125:SZ983139 ACU983125:ACV983139 AMQ983125:AMR983139 AWM983125:AWN983139 BGI983125:BGJ983139 BQE983125:BQF983139 CAA983125:CAB983139 CJW983125:CJX983139 CTS983125:CTT983139 DDO983125:DDP983139 DNK983125:DNL983139 DXG983125:DXH983139 EHC983125:EHD983139 EQY983125:EQZ983139 FAU983125:FAV983139 FKQ983125:FKR983139 FUM983125:FUN983139 GEI983125:GEJ983139 GOE983125:GOF983139 GYA983125:GYB983139 HHW983125:HHX983139 HRS983125:HRT983139 IBO983125:IBP983139 ILK983125:ILL983139 IVG983125:IVH983139 JFC983125:JFD983139 JOY983125:JOZ983139 JYU983125:JYV983139 KIQ983125:KIR983139 KSM983125:KSN983139 LCI983125:LCJ983139 LME983125:LMF983139 LWA983125:LWB983139 MFW983125:MFX983139 MPS983125:MPT983139 MZO983125:MZP983139 NJK983125:NJL983139 NTG983125:NTH983139 ODC983125:ODD983139 OMY983125:OMZ983139 OWU983125:OWV983139 PGQ983125:PGR983139 PQM983125:PQN983139 QAI983125:QAJ983139 QKE983125:QKF983139 QUA983125:QUB983139 RDW983125:RDX983139 RNS983125:RNT983139 RXO983125:RXP983139 SHK983125:SHL983139 SRG983125:SRH983139 TBC983125:TBD983139 TKY983125:TKZ983139 TUU983125:TUV983139 UEQ983125:UER983139 UOM983125:UON983139 UYI983125:UYJ983139 VIE983125:VIF983139 VSA983125:VSB983139 WBW983125:WBX983139 WLS983125:WLT983139 WVO983125:WVP983139 WVL983119:WVM983119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D65615:E65615 IZ65615:JA65615 SV65615:SW65615 ACR65615:ACS65615 AMN65615:AMO65615 AWJ65615:AWK65615 BGF65615:BGG65615 BQB65615:BQC65615 BZX65615:BZY65615 CJT65615:CJU65615 CTP65615:CTQ65615 DDL65615:DDM65615 DNH65615:DNI65615 DXD65615:DXE65615 EGZ65615:EHA65615 EQV65615:EQW65615 FAR65615:FAS65615 FKN65615:FKO65615 FUJ65615:FUK65615 GEF65615:GEG65615 GOB65615:GOC65615 GXX65615:GXY65615 HHT65615:HHU65615 HRP65615:HRQ65615 IBL65615:IBM65615 ILH65615:ILI65615 IVD65615:IVE65615 JEZ65615:JFA65615 JOV65615:JOW65615 JYR65615:JYS65615 KIN65615:KIO65615 KSJ65615:KSK65615 LCF65615:LCG65615 LMB65615:LMC65615 LVX65615:LVY65615 MFT65615:MFU65615 MPP65615:MPQ65615 MZL65615:MZM65615 NJH65615:NJI65615 NTD65615:NTE65615 OCZ65615:ODA65615 OMV65615:OMW65615 OWR65615:OWS65615 PGN65615:PGO65615 PQJ65615:PQK65615 QAF65615:QAG65615 QKB65615:QKC65615 QTX65615:QTY65615 RDT65615:RDU65615 RNP65615:RNQ65615 RXL65615:RXM65615 SHH65615:SHI65615 SRD65615:SRE65615 TAZ65615:TBA65615 TKV65615:TKW65615 TUR65615:TUS65615 UEN65615:UEO65615 UOJ65615:UOK65615 UYF65615:UYG65615 VIB65615:VIC65615 VRX65615:VRY65615 WBT65615:WBU65615 WLP65615:WLQ65615 WVL65615:WVM65615 D131151:E131151 IZ131151:JA131151 SV131151:SW131151 ACR131151:ACS131151 AMN131151:AMO131151 AWJ131151:AWK131151 BGF131151:BGG131151 BQB131151:BQC131151 BZX131151:BZY131151 CJT131151:CJU131151 CTP131151:CTQ131151 DDL131151:DDM131151 DNH131151:DNI131151 DXD131151:DXE131151 EGZ131151:EHA131151 EQV131151:EQW131151 FAR131151:FAS131151 FKN131151:FKO131151 FUJ131151:FUK131151 GEF131151:GEG131151 GOB131151:GOC131151 GXX131151:GXY131151 HHT131151:HHU131151 HRP131151:HRQ131151 IBL131151:IBM131151 ILH131151:ILI131151 IVD131151:IVE131151 JEZ131151:JFA131151 JOV131151:JOW131151 JYR131151:JYS131151 KIN131151:KIO131151 KSJ131151:KSK131151 LCF131151:LCG131151 LMB131151:LMC131151 LVX131151:LVY131151 MFT131151:MFU131151 MPP131151:MPQ131151 MZL131151:MZM131151 NJH131151:NJI131151 NTD131151:NTE131151 OCZ131151:ODA131151 OMV131151:OMW131151 OWR131151:OWS131151 PGN131151:PGO131151 PQJ131151:PQK131151 QAF131151:QAG131151 QKB131151:QKC131151 QTX131151:QTY131151 RDT131151:RDU131151 RNP131151:RNQ131151 RXL131151:RXM131151 SHH131151:SHI131151 SRD131151:SRE131151 TAZ131151:TBA131151 TKV131151:TKW131151 TUR131151:TUS131151 UEN131151:UEO131151 UOJ131151:UOK131151 UYF131151:UYG131151 VIB131151:VIC131151 VRX131151:VRY131151 WBT131151:WBU131151 WLP131151:WLQ131151 WVL131151:WVM131151 D196687:E196687 IZ196687:JA196687 SV196687:SW196687 ACR196687:ACS196687 AMN196687:AMO196687 AWJ196687:AWK196687 BGF196687:BGG196687 BQB196687:BQC196687 BZX196687:BZY196687 CJT196687:CJU196687 CTP196687:CTQ196687 DDL196687:DDM196687 DNH196687:DNI196687 DXD196687:DXE196687 EGZ196687:EHA196687 EQV196687:EQW196687 FAR196687:FAS196687 FKN196687:FKO196687 FUJ196687:FUK196687 GEF196687:GEG196687 GOB196687:GOC196687 GXX196687:GXY196687 HHT196687:HHU196687 HRP196687:HRQ196687 IBL196687:IBM196687 ILH196687:ILI196687 IVD196687:IVE196687 JEZ196687:JFA196687 JOV196687:JOW196687 JYR196687:JYS196687 KIN196687:KIO196687 KSJ196687:KSK196687 LCF196687:LCG196687 LMB196687:LMC196687 LVX196687:LVY196687 MFT196687:MFU196687 MPP196687:MPQ196687 MZL196687:MZM196687 NJH196687:NJI196687 NTD196687:NTE196687 OCZ196687:ODA196687 OMV196687:OMW196687 OWR196687:OWS196687 PGN196687:PGO196687 PQJ196687:PQK196687 QAF196687:QAG196687 QKB196687:QKC196687 QTX196687:QTY196687 RDT196687:RDU196687 RNP196687:RNQ196687 RXL196687:RXM196687 SHH196687:SHI196687 SRD196687:SRE196687 TAZ196687:TBA196687 TKV196687:TKW196687 TUR196687:TUS196687 UEN196687:UEO196687 UOJ196687:UOK196687 UYF196687:UYG196687 VIB196687:VIC196687 VRX196687:VRY196687 WBT196687:WBU196687 WLP196687:WLQ196687 WVL196687:WVM196687 D262223:E262223 IZ262223:JA262223 SV262223:SW262223 ACR262223:ACS262223 AMN262223:AMO262223 AWJ262223:AWK262223 BGF262223:BGG262223 BQB262223:BQC262223 BZX262223:BZY262223 CJT262223:CJU262223 CTP262223:CTQ262223 DDL262223:DDM262223 DNH262223:DNI262223 DXD262223:DXE262223 EGZ262223:EHA262223 EQV262223:EQW262223 FAR262223:FAS262223 FKN262223:FKO262223 FUJ262223:FUK262223 GEF262223:GEG262223 GOB262223:GOC262223 GXX262223:GXY262223 HHT262223:HHU262223 HRP262223:HRQ262223 IBL262223:IBM262223 ILH262223:ILI262223 IVD262223:IVE262223 JEZ262223:JFA262223 JOV262223:JOW262223 JYR262223:JYS262223 KIN262223:KIO262223 KSJ262223:KSK262223 LCF262223:LCG262223 LMB262223:LMC262223 LVX262223:LVY262223 MFT262223:MFU262223 MPP262223:MPQ262223 MZL262223:MZM262223 NJH262223:NJI262223 NTD262223:NTE262223 OCZ262223:ODA262223 OMV262223:OMW262223 OWR262223:OWS262223 PGN262223:PGO262223 PQJ262223:PQK262223 QAF262223:QAG262223 QKB262223:QKC262223 QTX262223:QTY262223 RDT262223:RDU262223 RNP262223:RNQ262223 RXL262223:RXM262223 SHH262223:SHI262223 SRD262223:SRE262223 TAZ262223:TBA262223 TKV262223:TKW262223 TUR262223:TUS262223 UEN262223:UEO262223 UOJ262223:UOK262223 UYF262223:UYG262223 VIB262223:VIC262223 VRX262223:VRY262223 WBT262223:WBU262223 WLP262223:WLQ262223 WVL262223:WVM262223 D327759:E327759 IZ327759:JA327759 SV327759:SW327759 ACR327759:ACS327759 AMN327759:AMO327759 AWJ327759:AWK327759 BGF327759:BGG327759 BQB327759:BQC327759 BZX327759:BZY327759 CJT327759:CJU327759 CTP327759:CTQ327759 DDL327759:DDM327759 DNH327759:DNI327759 DXD327759:DXE327759 EGZ327759:EHA327759 EQV327759:EQW327759 FAR327759:FAS327759 FKN327759:FKO327759 FUJ327759:FUK327759 GEF327759:GEG327759 GOB327759:GOC327759 GXX327759:GXY327759 HHT327759:HHU327759 HRP327759:HRQ327759 IBL327759:IBM327759 ILH327759:ILI327759 IVD327759:IVE327759 JEZ327759:JFA327759 JOV327759:JOW327759 JYR327759:JYS327759 KIN327759:KIO327759 KSJ327759:KSK327759 LCF327759:LCG327759 LMB327759:LMC327759 LVX327759:LVY327759 MFT327759:MFU327759 MPP327759:MPQ327759 MZL327759:MZM327759 NJH327759:NJI327759 NTD327759:NTE327759 OCZ327759:ODA327759 OMV327759:OMW327759 OWR327759:OWS327759 PGN327759:PGO327759 PQJ327759:PQK327759 QAF327759:QAG327759 QKB327759:QKC327759 QTX327759:QTY327759 RDT327759:RDU327759 RNP327759:RNQ327759 RXL327759:RXM327759 SHH327759:SHI327759 SRD327759:SRE327759 TAZ327759:TBA327759 TKV327759:TKW327759 TUR327759:TUS327759 UEN327759:UEO327759 UOJ327759:UOK327759 UYF327759:UYG327759 VIB327759:VIC327759 VRX327759:VRY327759 WBT327759:WBU327759 WLP327759:WLQ327759 WVL327759:WVM327759 D393295:E393295 IZ393295:JA393295 SV393295:SW393295 ACR393295:ACS393295 AMN393295:AMO393295 AWJ393295:AWK393295 BGF393295:BGG393295 BQB393295:BQC393295 BZX393295:BZY393295 CJT393295:CJU393295 CTP393295:CTQ393295 DDL393295:DDM393295 DNH393295:DNI393295 DXD393295:DXE393295 EGZ393295:EHA393295 EQV393295:EQW393295 FAR393295:FAS393295 FKN393295:FKO393295 FUJ393295:FUK393295 GEF393295:GEG393295 GOB393295:GOC393295 GXX393295:GXY393295 HHT393295:HHU393295 HRP393295:HRQ393295 IBL393295:IBM393295 ILH393295:ILI393295 IVD393295:IVE393295 JEZ393295:JFA393295 JOV393295:JOW393295 JYR393295:JYS393295 KIN393295:KIO393295 KSJ393295:KSK393295 LCF393295:LCG393295 LMB393295:LMC393295 LVX393295:LVY393295 MFT393295:MFU393295 MPP393295:MPQ393295 MZL393295:MZM393295 NJH393295:NJI393295 NTD393295:NTE393295 OCZ393295:ODA393295 OMV393295:OMW393295 OWR393295:OWS393295 PGN393295:PGO393295 PQJ393295:PQK393295 QAF393295:QAG393295 QKB393295:QKC393295 QTX393295:QTY393295 RDT393295:RDU393295 RNP393295:RNQ393295 RXL393295:RXM393295 SHH393295:SHI393295 SRD393295:SRE393295 TAZ393295:TBA393295 TKV393295:TKW393295 TUR393295:TUS393295 UEN393295:UEO393295 UOJ393295:UOK393295 UYF393295:UYG393295 VIB393295:VIC393295 VRX393295:VRY393295 WBT393295:WBU393295 WLP393295:WLQ393295 WVL393295:WVM393295 D458831:E458831 IZ458831:JA458831 SV458831:SW458831 ACR458831:ACS458831 AMN458831:AMO458831 AWJ458831:AWK458831 BGF458831:BGG458831 BQB458831:BQC458831 BZX458831:BZY458831 CJT458831:CJU458831 CTP458831:CTQ458831 DDL458831:DDM458831 DNH458831:DNI458831 DXD458831:DXE458831 EGZ458831:EHA458831 EQV458831:EQW458831 FAR458831:FAS458831 FKN458831:FKO458831 FUJ458831:FUK458831 GEF458831:GEG458831 GOB458831:GOC458831 GXX458831:GXY458831 HHT458831:HHU458831 HRP458831:HRQ458831 IBL458831:IBM458831 ILH458831:ILI458831 IVD458831:IVE458831 JEZ458831:JFA458831 JOV458831:JOW458831 JYR458831:JYS458831 KIN458831:KIO458831 KSJ458831:KSK458831 LCF458831:LCG458831 LMB458831:LMC458831 LVX458831:LVY458831 MFT458831:MFU458831 MPP458831:MPQ458831 MZL458831:MZM458831 NJH458831:NJI458831 NTD458831:NTE458831 OCZ458831:ODA458831 OMV458831:OMW458831 OWR458831:OWS458831 PGN458831:PGO458831 PQJ458831:PQK458831 QAF458831:QAG458831 QKB458831:QKC458831 QTX458831:QTY458831 RDT458831:RDU458831 RNP458831:RNQ458831 RXL458831:RXM458831 SHH458831:SHI458831 SRD458831:SRE458831 TAZ458831:TBA458831 TKV458831:TKW458831 TUR458831:TUS458831 UEN458831:UEO458831 UOJ458831:UOK458831 UYF458831:UYG458831 VIB458831:VIC458831 VRX458831:VRY458831 WBT458831:WBU458831 WLP458831:WLQ458831 WVL458831:WVM458831 D524367:E524367 IZ524367:JA524367 SV524367:SW524367 ACR524367:ACS524367 AMN524367:AMO524367 AWJ524367:AWK524367 BGF524367:BGG524367 BQB524367:BQC524367 BZX524367:BZY524367 CJT524367:CJU524367 CTP524367:CTQ524367 DDL524367:DDM524367 DNH524367:DNI524367 DXD524367:DXE524367 EGZ524367:EHA524367 EQV524367:EQW524367 FAR524367:FAS524367 FKN524367:FKO524367 FUJ524367:FUK524367 GEF524367:GEG524367 GOB524367:GOC524367 GXX524367:GXY524367 HHT524367:HHU524367 HRP524367:HRQ524367 IBL524367:IBM524367 ILH524367:ILI524367 IVD524367:IVE524367 JEZ524367:JFA524367 JOV524367:JOW524367 JYR524367:JYS524367 KIN524367:KIO524367 KSJ524367:KSK524367 LCF524367:LCG524367 LMB524367:LMC524367 LVX524367:LVY524367 MFT524367:MFU524367 MPP524367:MPQ524367 MZL524367:MZM524367 NJH524367:NJI524367 NTD524367:NTE524367 OCZ524367:ODA524367 OMV524367:OMW524367 OWR524367:OWS524367 PGN524367:PGO524367 PQJ524367:PQK524367 QAF524367:QAG524367 QKB524367:QKC524367 QTX524367:QTY524367 RDT524367:RDU524367 RNP524367:RNQ524367 RXL524367:RXM524367 SHH524367:SHI524367 SRD524367:SRE524367 TAZ524367:TBA524367 TKV524367:TKW524367 TUR524367:TUS524367 UEN524367:UEO524367 UOJ524367:UOK524367 UYF524367:UYG524367 VIB524367:VIC524367 VRX524367:VRY524367 WBT524367:WBU524367 WLP524367:WLQ524367 WVL524367:WVM524367 D589903:E589903 IZ589903:JA589903 SV589903:SW589903 ACR589903:ACS589903 AMN589903:AMO589903 AWJ589903:AWK589903 BGF589903:BGG589903 BQB589903:BQC589903 BZX589903:BZY589903 CJT589903:CJU589903 CTP589903:CTQ589903 DDL589903:DDM589903 DNH589903:DNI589903 DXD589903:DXE589903 EGZ589903:EHA589903 EQV589903:EQW589903 FAR589903:FAS589903 FKN589903:FKO589903 FUJ589903:FUK589903 GEF589903:GEG589903 GOB589903:GOC589903 GXX589903:GXY589903 HHT589903:HHU589903 HRP589903:HRQ589903 IBL589903:IBM589903 ILH589903:ILI589903 IVD589903:IVE589903 JEZ589903:JFA589903 JOV589903:JOW589903 JYR589903:JYS589903 KIN589903:KIO589903 KSJ589903:KSK589903 LCF589903:LCG589903 LMB589903:LMC589903 LVX589903:LVY589903 MFT589903:MFU589903 MPP589903:MPQ589903 MZL589903:MZM589903 NJH589903:NJI589903 NTD589903:NTE589903 OCZ589903:ODA589903 OMV589903:OMW589903 OWR589903:OWS589903 PGN589903:PGO589903 PQJ589903:PQK589903 QAF589903:QAG589903 QKB589903:QKC589903 QTX589903:QTY589903 RDT589903:RDU589903 RNP589903:RNQ589903 RXL589903:RXM589903 SHH589903:SHI589903 SRD589903:SRE589903 TAZ589903:TBA589903 TKV589903:TKW589903 TUR589903:TUS589903 UEN589903:UEO589903 UOJ589903:UOK589903 UYF589903:UYG589903 VIB589903:VIC589903 VRX589903:VRY589903 WBT589903:WBU589903 WLP589903:WLQ589903 WVL589903:WVM589903 D655439:E655439 IZ655439:JA655439 SV655439:SW655439 ACR655439:ACS655439 AMN655439:AMO655439 AWJ655439:AWK655439 BGF655439:BGG655439 BQB655439:BQC655439 BZX655439:BZY655439 CJT655439:CJU655439 CTP655439:CTQ655439 DDL655439:DDM655439 DNH655439:DNI655439 DXD655439:DXE655439 EGZ655439:EHA655439 EQV655439:EQW655439 FAR655439:FAS655439 FKN655439:FKO655439 FUJ655439:FUK655439 GEF655439:GEG655439 GOB655439:GOC655439 GXX655439:GXY655439 HHT655439:HHU655439 HRP655439:HRQ655439 IBL655439:IBM655439 ILH655439:ILI655439 IVD655439:IVE655439 JEZ655439:JFA655439 JOV655439:JOW655439 JYR655439:JYS655439 KIN655439:KIO655439 KSJ655439:KSK655439 LCF655439:LCG655439 LMB655439:LMC655439 LVX655439:LVY655439 MFT655439:MFU655439 MPP655439:MPQ655439 MZL655439:MZM655439 NJH655439:NJI655439 NTD655439:NTE655439 OCZ655439:ODA655439 OMV655439:OMW655439 OWR655439:OWS655439 PGN655439:PGO655439 PQJ655439:PQK655439 QAF655439:QAG655439 QKB655439:QKC655439 QTX655439:QTY655439 RDT655439:RDU655439 RNP655439:RNQ655439 RXL655439:RXM655439 SHH655439:SHI655439 SRD655439:SRE655439 TAZ655439:TBA655439 TKV655439:TKW655439 TUR655439:TUS655439 UEN655439:UEO655439 UOJ655439:UOK655439 UYF655439:UYG655439 VIB655439:VIC655439 VRX655439:VRY655439 WBT655439:WBU655439 WLP655439:WLQ655439 WVL655439:WVM655439 D720975:E720975 IZ720975:JA720975 SV720975:SW720975 ACR720975:ACS720975 AMN720975:AMO720975 AWJ720975:AWK720975 BGF720975:BGG720975 BQB720975:BQC720975 BZX720975:BZY720975 CJT720975:CJU720975 CTP720975:CTQ720975 DDL720975:DDM720975 DNH720975:DNI720975 DXD720975:DXE720975 EGZ720975:EHA720975 EQV720975:EQW720975 FAR720975:FAS720975 FKN720975:FKO720975 FUJ720975:FUK720975 GEF720975:GEG720975 GOB720975:GOC720975 GXX720975:GXY720975 HHT720975:HHU720975 HRP720975:HRQ720975 IBL720975:IBM720975 ILH720975:ILI720975 IVD720975:IVE720975 JEZ720975:JFA720975 JOV720975:JOW720975 JYR720975:JYS720975 KIN720975:KIO720975 KSJ720975:KSK720975 LCF720975:LCG720975 LMB720975:LMC720975 LVX720975:LVY720975 MFT720975:MFU720975 MPP720975:MPQ720975 MZL720975:MZM720975 NJH720975:NJI720975 NTD720975:NTE720975 OCZ720975:ODA720975 OMV720975:OMW720975 OWR720975:OWS720975 PGN720975:PGO720975 PQJ720975:PQK720975 QAF720975:QAG720975 QKB720975:QKC720975 QTX720975:QTY720975 RDT720975:RDU720975 RNP720975:RNQ720975 RXL720975:RXM720975 SHH720975:SHI720975 SRD720975:SRE720975 TAZ720975:TBA720975 TKV720975:TKW720975 TUR720975:TUS720975 UEN720975:UEO720975 UOJ720975:UOK720975 UYF720975:UYG720975 VIB720975:VIC720975 VRX720975:VRY720975 WBT720975:WBU720975 WLP720975:WLQ720975 WVL720975:WVM720975 D786511:E786511 IZ786511:JA786511 SV786511:SW786511 ACR786511:ACS786511 AMN786511:AMO786511 AWJ786511:AWK786511 BGF786511:BGG786511 BQB786511:BQC786511 BZX786511:BZY786511 CJT786511:CJU786511 CTP786511:CTQ786511 DDL786511:DDM786511 DNH786511:DNI786511 DXD786511:DXE786511 EGZ786511:EHA786511 EQV786511:EQW786511 FAR786511:FAS786511 FKN786511:FKO786511 FUJ786511:FUK786511 GEF786511:GEG786511 GOB786511:GOC786511 GXX786511:GXY786511 HHT786511:HHU786511 HRP786511:HRQ786511 IBL786511:IBM786511 ILH786511:ILI786511 IVD786511:IVE786511 JEZ786511:JFA786511 JOV786511:JOW786511 JYR786511:JYS786511 KIN786511:KIO786511 KSJ786511:KSK786511 LCF786511:LCG786511 LMB786511:LMC786511 LVX786511:LVY786511 MFT786511:MFU786511 MPP786511:MPQ786511 MZL786511:MZM786511 NJH786511:NJI786511 NTD786511:NTE786511 OCZ786511:ODA786511 OMV786511:OMW786511 OWR786511:OWS786511 PGN786511:PGO786511 PQJ786511:PQK786511 QAF786511:QAG786511 QKB786511:QKC786511 QTX786511:QTY786511 RDT786511:RDU786511 RNP786511:RNQ786511 RXL786511:RXM786511 SHH786511:SHI786511 SRD786511:SRE786511 TAZ786511:TBA786511 TKV786511:TKW786511 TUR786511:TUS786511 UEN786511:UEO786511 UOJ786511:UOK786511 UYF786511:UYG786511 VIB786511:VIC786511 VRX786511:VRY786511 WBT786511:WBU786511 WLP786511:WLQ786511 WVL786511:WVM786511 D852047:E852047 IZ852047:JA852047 SV852047:SW852047 ACR852047:ACS852047 AMN852047:AMO852047 AWJ852047:AWK852047 BGF852047:BGG852047 BQB852047:BQC852047 BZX852047:BZY852047 CJT852047:CJU852047 CTP852047:CTQ852047 DDL852047:DDM852047 DNH852047:DNI852047 DXD852047:DXE852047 EGZ852047:EHA852047 EQV852047:EQW852047 FAR852047:FAS852047 FKN852047:FKO852047 FUJ852047:FUK852047 GEF852047:GEG852047 GOB852047:GOC852047 GXX852047:GXY852047 HHT852047:HHU852047 HRP852047:HRQ852047 IBL852047:IBM852047 ILH852047:ILI852047 IVD852047:IVE852047 JEZ852047:JFA852047 JOV852047:JOW852047 JYR852047:JYS852047 KIN852047:KIO852047 KSJ852047:KSK852047 LCF852047:LCG852047 LMB852047:LMC852047 LVX852047:LVY852047 MFT852047:MFU852047 MPP852047:MPQ852047 MZL852047:MZM852047 NJH852047:NJI852047 NTD852047:NTE852047 OCZ852047:ODA852047 OMV852047:OMW852047 OWR852047:OWS852047 PGN852047:PGO852047 PQJ852047:PQK852047 QAF852047:QAG852047 QKB852047:QKC852047 QTX852047:QTY852047 RDT852047:RDU852047 RNP852047:RNQ852047 RXL852047:RXM852047 SHH852047:SHI852047 SRD852047:SRE852047 TAZ852047:TBA852047 TKV852047:TKW852047 TUR852047:TUS852047 UEN852047:UEO852047 UOJ852047:UOK852047 UYF852047:UYG852047 VIB852047:VIC852047 VRX852047:VRY852047 WBT852047:WBU852047 WLP852047:WLQ852047 WVL852047:WVM852047 D917583:E917583 IZ917583:JA917583 SV917583:SW917583 ACR917583:ACS917583 AMN917583:AMO917583 AWJ917583:AWK917583 BGF917583:BGG917583 BQB917583:BQC917583 BZX917583:BZY917583 CJT917583:CJU917583 CTP917583:CTQ917583 DDL917583:DDM917583 DNH917583:DNI917583 DXD917583:DXE917583 EGZ917583:EHA917583 EQV917583:EQW917583 FAR917583:FAS917583 FKN917583:FKO917583 FUJ917583:FUK917583 GEF917583:GEG917583 GOB917583:GOC917583 GXX917583:GXY917583 HHT917583:HHU917583 HRP917583:HRQ917583 IBL917583:IBM917583 ILH917583:ILI917583 IVD917583:IVE917583 JEZ917583:JFA917583 JOV917583:JOW917583 JYR917583:JYS917583 KIN917583:KIO917583 KSJ917583:KSK917583 LCF917583:LCG917583 LMB917583:LMC917583 LVX917583:LVY917583 MFT917583:MFU917583 MPP917583:MPQ917583 MZL917583:MZM917583 NJH917583:NJI917583 NTD917583:NTE917583 OCZ917583:ODA917583 OMV917583:OMW917583 OWR917583:OWS917583 PGN917583:PGO917583 PQJ917583:PQK917583 QAF917583:QAG917583 QKB917583:QKC917583 QTX917583:QTY917583 RDT917583:RDU917583 RNP917583:RNQ917583 RXL917583:RXM917583 SHH917583:SHI917583 SRD917583:SRE917583 TAZ917583:TBA917583 TKV917583:TKW917583 TUR917583:TUS917583 UEN917583:UEO917583 UOJ917583:UOK917583 UYF917583:UYG917583 VIB917583:VIC917583 VRX917583:VRY917583 WBT917583:WBU917583 WLP917583:WLQ917583 WVL917583:WVM917583 D983119:E983119 IZ983119:JA983119 SV983119:SW983119 ACR983119:ACS983119 AMN983119:AMO983119 AWJ983119:AWK983119 BGF983119:BGG983119 BQB983119:BQC983119 BZX983119:BZY983119 CJT983119:CJU983119 CTP983119:CTQ983119 DDL983119:DDM983119 DNH983119:DNI983119 DXD983119:DXE983119 EGZ983119:EHA983119 EQV983119:EQW983119 FAR983119:FAS983119 FKN983119:FKO983119 FUJ983119:FUK983119 GEF983119:GEG983119 GOB983119:GOC983119 GXX983119:GXY983119 HHT983119:HHU983119 HRP983119:HRQ983119 IBL983119:IBM983119 ILH983119:ILI983119 IVD983119:IVE983119 JEZ983119:JFA983119 JOV983119:JOW983119 JYR983119:JYS983119 KIN983119:KIO983119 KSJ983119:KSK983119 LCF983119:LCG983119 LMB983119:LMC983119 LVX983119:LVY983119 MFT983119:MFU983119 MPP983119:MPQ983119 MZL983119:MZM983119 NJH983119:NJI983119 NTD983119:NTE983119 OCZ983119:ODA983119 OMV983119:OMW983119 OWR983119:OWS983119 PGN983119:PGO983119 PQJ983119:PQK983119 QAF983119:QAG983119 QKB983119:QKC983119 QTX983119:QTY983119 RDT983119:RDU983119 RNP983119:RNQ983119 RXL983119:RXM983119 SHH983119:SHI983119 SRD983119:SRE983119 TAZ983119:TBA983119 TKV983119:TKW983119 TUR983119:TUS983119 UEN983119:UEO983119 UOJ983119:UOK983119 UYF983119:UYG983119 VIB983119:VIC983119 VRX983119:VRY983119 WBT983119:WBU983119 WLP983119:WLQ983119 B8">
      <formula1>4</formula1>
    </dataValidation>
  </dataValidations>
  <hyperlinks>
    <hyperlink ref="A36" location="Instructions550555" display="555 Instructions"/>
    <hyperlink ref="A37" location="TransfersPurposeandUse" display="Transfer Accounts - Purpose and Use"/>
  </hyperlinks>
  <printOptions horizontalCentered="1"/>
  <pageMargins left="0.5" right="0.5" top="0.75" bottom="0.5" header="0.5" footer="0.5"/>
  <pageSetup orientation="landscape" blackAndWhite="1" r:id="rId1"/>
  <headerFooter alignWithMargins="0">
    <oddFooter>&amp;R&amp;A</oddFooter>
  </headerFooter>
  <ignoredErrors>
    <ignoredError sqref="I6:I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7"/>
  <sheetViews>
    <sheetView showGridLines="0" topLeftCell="B1" zoomScaleNormal="100" workbookViewId="0">
      <selection activeCell="N14" sqref="N14"/>
    </sheetView>
  </sheetViews>
  <sheetFormatPr defaultRowHeight="15.75"/>
  <cols>
    <col min="1" max="1" width="0" style="69" hidden="1" customWidth="1"/>
    <col min="2" max="2" width="9.85546875" style="69" customWidth="1"/>
    <col min="3" max="3" width="1.85546875" style="69" customWidth="1"/>
    <col min="4" max="4" width="6.7109375" style="69" customWidth="1"/>
    <col min="5" max="5" width="1.7109375" style="69" customWidth="1"/>
    <col min="6" max="6" width="9" style="69" customWidth="1"/>
    <col min="7" max="7" width="1.7109375" style="69" customWidth="1"/>
    <col min="8" max="8" width="14.5703125" style="69" customWidth="1"/>
    <col min="9" max="9" width="2.7109375" style="69" customWidth="1"/>
    <col min="10" max="10" width="12" style="69" customWidth="1"/>
    <col min="11" max="11" width="1.7109375" style="69" customWidth="1"/>
    <col min="12" max="12" width="7.140625" style="69" bestFit="1" customWidth="1"/>
    <col min="13" max="13" width="1.7109375" style="69" customWidth="1"/>
    <col min="14" max="14" width="10.28515625" style="69" customWidth="1"/>
    <col min="15" max="15" width="1.7109375" style="69" customWidth="1"/>
    <col min="16" max="16" width="14.42578125" style="69" customWidth="1"/>
    <col min="17" max="17" width="1.28515625" style="69" customWidth="1"/>
    <col min="18" max="18" width="39.28515625" style="69" customWidth="1"/>
    <col min="19" max="19" width="5.85546875" style="69" hidden="1" customWidth="1"/>
    <col min="20" max="20" width="2" style="69" hidden="1" customWidth="1"/>
    <col min="21" max="24" width="5.85546875" style="69" hidden="1" customWidth="1"/>
    <col min="25" max="25" width="7" style="69" hidden="1" customWidth="1"/>
    <col min="26" max="26" width="2" style="69" hidden="1" customWidth="1"/>
    <col min="27" max="27" width="7" style="69" hidden="1" customWidth="1"/>
    <col min="28" max="30" width="5.85546875" style="69" hidden="1" customWidth="1"/>
    <col min="31" max="32" width="6.42578125" style="69" hidden="1" customWidth="1"/>
    <col min="33" max="36" width="0" style="69" hidden="1" customWidth="1"/>
    <col min="37" max="257" width="9.140625" style="69"/>
    <col min="258" max="258" width="0" style="69" hidden="1" customWidth="1"/>
    <col min="259" max="259" width="11.140625" style="69" customWidth="1"/>
    <col min="260" max="260" width="1.7109375" style="69" customWidth="1"/>
    <col min="261" max="261" width="7.140625" style="69" bestFit="1" customWidth="1"/>
    <col min="262" max="262" width="1.7109375" style="69" customWidth="1"/>
    <col min="263" max="263" width="12.7109375" style="69" customWidth="1"/>
    <col min="264" max="264" width="1.7109375" style="69" customWidth="1"/>
    <col min="265" max="265" width="20.7109375" style="69" customWidth="1"/>
    <col min="266" max="266" width="2.7109375" style="69" customWidth="1"/>
    <col min="267" max="267" width="10.5703125" style="69" customWidth="1"/>
    <col min="268" max="268" width="1.7109375" style="69" customWidth="1"/>
    <col min="269" max="269" width="10.5703125" style="69" customWidth="1"/>
    <col min="270" max="270" width="1.7109375" style="69" customWidth="1"/>
    <col min="271" max="271" width="12.7109375" style="69" customWidth="1"/>
    <col min="272" max="272" width="1.7109375" style="69" customWidth="1"/>
    <col min="273" max="273" width="22.85546875" style="69" customWidth="1"/>
    <col min="274" max="274" width="4.7109375" style="69" customWidth="1"/>
    <col min="275" max="288" width="0" style="69" hidden="1" customWidth="1"/>
    <col min="289" max="513" width="9.140625" style="69"/>
    <col min="514" max="514" width="0" style="69" hidden="1" customWidth="1"/>
    <col min="515" max="515" width="11.140625" style="69" customWidth="1"/>
    <col min="516" max="516" width="1.7109375" style="69" customWidth="1"/>
    <col min="517" max="517" width="7.140625" style="69" bestFit="1" customWidth="1"/>
    <col min="518" max="518" width="1.7109375" style="69" customWidth="1"/>
    <col min="519" max="519" width="12.7109375" style="69" customWidth="1"/>
    <col min="520" max="520" width="1.7109375" style="69" customWidth="1"/>
    <col min="521" max="521" width="20.7109375" style="69" customWidth="1"/>
    <col min="522" max="522" width="2.7109375" style="69" customWidth="1"/>
    <col min="523" max="523" width="10.5703125" style="69" customWidth="1"/>
    <col min="524" max="524" width="1.7109375" style="69" customWidth="1"/>
    <col min="525" max="525" width="10.5703125" style="69" customWidth="1"/>
    <col min="526" max="526" width="1.7109375" style="69" customWidth="1"/>
    <col min="527" max="527" width="12.7109375" style="69" customWidth="1"/>
    <col min="528" max="528" width="1.7109375" style="69" customWidth="1"/>
    <col min="529" max="529" width="22.85546875" style="69" customWidth="1"/>
    <col min="530" max="530" width="4.7109375" style="69" customWidth="1"/>
    <col min="531" max="544" width="0" style="69" hidden="1" customWidth="1"/>
    <col min="545" max="769" width="9.140625" style="69"/>
    <col min="770" max="770" width="0" style="69" hidden="1" customWidth="1"/>
    <col min="771" max="771" width="11.140625" style="69" customWidth="1"/>
    <col min="772" max="772" width="1.7109375" style="69" customWidth="1"/>
    <col min="773" max="773" width="7.140625" style="69" bestFit="1" customWidth="1"/>
    <col min="774" max="774" width="1.7109375" style="69" customWidth="1"/>
    <col min="775" max="775" width="12.7109375" style="69" customWidth="1"/>
    <col min="776" max="776" width="1.7109375" style="69" customWidth="1"/>
    <col min="777" max="777" width="20.7109375" style="69" customWidth="1"/>
    <col min="778" max="778" width="2.7109375" style="69" customWidth="1"/>
    <col min="779" max="779" width="10.5703125" style="69" customWidth="1"/>
    <col min="780" max="780" width="1.7109375" style="69" customWidth="1"/>
    <col min="781" max="781" width="10.5703125" style="69" customWidth="1"/>
    <col min="782" max="782" width="1.7109375" style="69" customWidth="1"/>
    <col min="783" max="783" width="12.7109375" style="69" customWidth="1"/>
    <col min="784" max="784" width="1.7109375" style="69" customWidth="1"/>
    <col min="785" max="785" width="22.85546875" style="69" customWidth="1"/>
    <col min="786" max="786" width="4.7109375" style="69" customWidth="1"/>
    <col min="787" max="800" width="0" style="69" hidden="1" customWidth="1"/>
    <col min="801" max="1025" width="9.140625" style="69"/>
    <col min="1026" max="1026" width="0" style="69" hidden="1" customWidth="1"/>
    <col min="1027" max="1027" width="11.140625" style="69" customWidth="1"/>
    <col min="1028" max="1028" width="1.7109375" style="69" customWidth="1"/>
    <col min="1029" max="1029" width="7.140625" style="69" bestFit="1" customWidth="1"/>
    <col min="1030" max="1030" width="1.7109375" style="69" customWidth="1"/>
    <col min="1031" max="1031" width="12.7109375" style="69" customWidth="1"/>
    <col min="1032" max="1032" width="1.7109375" style="69" customWidth="1"/>
    <col min="1033" max="1033" width="20.7109375" style="69" customWidth="1"/>
    <col min="1034" max="1034" width="2.7109375" style="69" customWidth="1"/>
    <col min="1035" max="1035" width="10.5703125" style="69" customWidth="1"/>
    <col min="1036" max="1036" width="1.7109375" style="69" customWidth="1"/>
    <col min="1037" max="1037" width="10.5703125" style="69" customWidth="1"/>
    <col min="1038" max="1038" width="1.7109375" style="69" customWidth="1"/>
    <col min="1039" max="1039" width="12.7109375" style="69" customWidth="1"/>
    <col min="1040" max="1040" width="1.7109375" style="69" customWidth="1"/>
    <col min="1041" max="1041" width="22.85546875" style="69" customWidth="1"/>
    <col min="1042" max="1042" width="4.7109375" style="69" customWidth="1"/>
    <col min="1043" max="1056" width="0" style="69" hidden="1" customWidth="1"/>
    <col min="1057" max="1281" width="9.140625" style="69"/>
    <col min="1282" max="1282" width="0" style="69" hidden="1" customWidth="1"/>
    <col min="1283" max="1283" width="11.140625" style="69" customWidth="1"/>
    <col min="1284" max="1284" width="1.7109375" style="69" customWidth="1"/>
    <col min="1285" max="1285" width="7.140625" style="69" bestFit="1" customWidth="1"/>
    <col min="1286" max="1286" width="1.7109375" style="69" customWidth="1"/>
    <col min="1287" max="1287" width="12.7109375" style="69" customWidth="1"/>
    <col min="1288" max="1288" width="1.7109375" style="69" customWidth="1"/>
    <col min="1289" max="1289" width="20.7109375" style="69" customWidth="1"/>
    <col min="1290" max="1290" width="2.7109375" style="69" customWidth="1"/>
    <col min="1291" max="1291" width="10.5703125" style="69" customWidth="1"/>
    <col min="1292" max="1292" width="1.7109375" style="69" customWidth="1"/>
    <col min="1293" max="1293" width="10.5703125" style="69" customWidth="1"/>
    <col min="1294" max="1294" width="1.7109375" style="69" customWidth="1"/>
    <col min="1295" max="1295" width="12.7109375" style="69" customWidth="1"/>
    <col min="1296" max="1296" width="1.7109375" style="69" customWidth="1"/>
    <col min="1297" max="1297" width="22.85546875" style="69" customWidth="1"/>
    <col min="1298" max="1298" width="4.7109375" style="69" customWidth="1"/>
    <col min="1299" max="1312" width="0" style="69" hidden="1" customWidth="1"/>
    <col min="1313" max="1537" width="9.140625" style="69"/>
    <col min="1538" max="1538" width="0" style="69" hidden="1" customWidth="1"/>
    <col min="1539" max="1539" width="11.140625" style="69" customWidth="1"/>
    <col min="1540" max="1540" width="1.7109375" style="69" customWidth="1"/>
    <col min="1541" max="1541" width="7.140625" style="69" bestFit="1" customWidth="1"/>
    <col min="1542" max="1542" width="1.7109375" style="69" customWidth="1"/>
    <col min="1543" max="1543" width="12.7109375" style="69" customWidth="1"/>
    <col min="1544" max="1544" width="1.7109375" style="69" customWidth="1"/>
    <col min="1545" max="1545" width="20.7109375" style="69" customWidth="1"/>
    <col min="1546" max="1546" width="2.7109375" style="69" customWidth="1"/>
    <col min="1547" max="1547" width="10.5703125" style="69" customWidth="1"/>
    <col min="1548" max="1548" width="1.7109375" style="69" customWidth="1"/>
    <col min="1549" max="1549" width="10.5703125" style="69" customWidth="1"/>
    <col min="1550" max="1550" width="1.7109375" style="69" customWidth="1"/>
    <col min="1551" max="1551" width="12.7109375" style="69" customWidth="1"/>
    <col min="1552" max="1552" width="1.7109375" style="69" customWidth="1"/>
    <col min="1553" max="1553" width="22.85546875" style="69" customWidth="1"/>
    <col min="1554" max="1554" width="4.7109375" style="69" customWidth="1"/>
    <col min="1555" max="1568" width="0" style="69" hidden="1" customWidth="1"/>
    <col min="1569" max="1793" width="9.140625" style="69"/>
    <col min="1794" max="1794" width="0" style="69" hidden="1" customWidth="1"/>
    <col min="1795" max="1795" width="11.140625" style="69" customWidth="1"/>
    <col min="1796" max="1796" width="1.7109375" style="69" customWidth="1"/>
    <col min="1797" max="1797" width="7.140625" style="69" bestFit="1" customWidth="1"/>
    <col min="1798" max="1798" width="1.7109375" style="69" customWidth="1"/>
    <col min="1799" max="1799" width="12.7109375" style="69" customWidth="1"/>
    <col min="1800" max="1800" width="1.7109375" style="69" customWidth="1"/>
    <col min="1801" max="1801" width="20.7109375" style="69" customWidth="1"/>
    <col min="1802" max="1802" width="2.7109375" style="69" customWidth="1"/>
    <col min="1803" max="1803" width="10.5703125" style="69" customWidth="1"/>
    <col min="1804" max="1804" width="1.7109375" style="69" customWidth="1"/>
    <col min="1805" max="1805" width="10.5703125" style="69" customWidth="1"/>
    <col min="1806" max="1806" width="1.7109375" style="69" customWidth="1"/>
    <col min="1807" max="1807" width="12.7109375" style="69" customWidth="1"/>
    <col min="1808" max="1808" width="1.7109375" style="69" customWidth="1"/>
    <col min="1809" max="1809" width="22.85546875" style="69" customWidth="1"/>
    <col min="1810" max="1810" width="4.7109375" style="69" customWidth="1"/>
    <col min="1811" max="1824" width="0" style="69" hidden="1" customWidth="1"/>
    <col min="1825" max="2049" width="9.140625" style="69"/>
    <col min="2050" max="2050" width="0" style="69" hidden="1" customWidth="1"/>
    <col min="2051" max="2051" width="11.140625" style="69" customWidth="1"/>
    <col min="2052" max="2052" width="1.7109375" style="69" customWidth="1"/>
    <col min="2053" max="2053" width="7.140625" style="69" bestFit="1" customWidth="1"/>
    <col min="2054" max="2054" width="1.7109375" style="69" customWidth="1"/>
    <col min="2055" max="2055" width="12.7109375" style="69" customWidth="1"/>
    <col min="2056" max="2056" width="1.7109375" style="69" customWidth="1"/>
    <col min="2057" max="2057" width="20.7109375" style="69" customWidth="1"/>
    <col min="2058" max="2058" width="2.7109375" style="69" customWidth="1"/>
    <col min="2059" max="2059" width="10.5703125" style="69" customWidth="1"/>
    <col min="2060" max="2060" width="1.7109375" style="69" customWidth="1"/>
    <col min="2061" max="2061" width="10.5703125" style="69" customWidth="1"/>
    <col min="2062" max="2062" width="1.7109375" style="69" customWidth="1"/>
    <col min="2063" max="2063" width="12.7109375" style="69" customWidth="1"/>
    <col min="2064" max="2064" width="1.7109375" style="69" customWidth="1"/>
    <col min="2065" max="2065" width="22.85546875" style="69" customWidth="1"/>
    <col min="2066" max="2066" width="4.7109375" style="69" customWidth="1"/>
    <col min="2067" max="2080" width="0" style="69" hidden="1" customWidth="1"/>
    <col min="2081" max="2305" width="9.140625" style="69"/>
    <col min="2306" max="2306" width="0" style="69" hidden="1" customWidth="1"/>
    <col min="2307" max="2307" width="11.140625" style="69" customWidth="1"/>
    <col min="2308" max="2308" width="1.7109375" style="69" customWidth="1"/>
    <col min="2309" max="2309" width="7.140625" style="69" bestFit="1" customWidth="1"/>
    <col min="2310" max="2310" width="1.7109375" style="69" customWidth="1"/>
    <col min="2311" max="2311" width="12.7109375" style="69" customWidth="1"/>
    <col min="2312" max="2312" width="1.7109375" style="69" customWidth="1"/>
    <col min="2313" max="2313" width="20.7109375" style="69" customWidth="1"/>
    <col min="2314" max="2314" width="2.7109375" style="69" customWidth="1"/>
    <col min="2315" max="2315" width="10.5703125" style="69" customWidth="1"/>
    <col min="2316" max="2316" width="1.7109375" style="69" customWidth="1"/>
    <col min="2317" max="2317" width="10.5703125" style="69" customWidth="1"/>
    <col min="2318" max="2318" width="1.7109375" style="69" customWidth="1"/>
    <col min="2319" max="2319" width="12.7109375" style="69" customWidth="1"/>
    <col min="2320" max="2320" width="1.7109375" style="69" customWidth="1"/>
    <col min="2321" max="2321" width="22.85546875" style="69" customWidth="1"/>
    <col min="2322" max="2322" width="4.7109375" style="69" customWidth="1"/>
    <col min="2323" max="2336" width="0" style="69" hidden="1" customWidth="1"/>
    <col min="2337" max="2561" width="9.140625" style="69"/>
    <col min="2562" max="2562" width="0" style="69" hidden="1" customWidth="1"/>
    <col min="2563" max="2563" width="11.140625" style="69" customWidth="1"/>
    <col min="2564" max="2564" width="1.7109375" style="69" customWidth="1"/>
    <col min="2565" max="2565" width="7.140625" style="69" bestFit="1" customWidth="1"/>
    <col min="2566" max="2566" width="1.7109375" style="69" customWidth="1"/>
    <col min="2567" max="2567" width="12.7109375" style="69" customWidth="1"/>
    <col min="2568" max="2568" width="1.7109375" style="69" customWidth="1"/>
    <col min="2569" max="2569" width="20.7109375" style="69" customWidth="1"/>
    <col min="2570" max="2570" width="2.7109375" style="69" customWidth="1"/>
    <col min="2571" max="2571" width="10.5703125" style="69" customWidth="1"/>
    <col min="2572" max="2572" width="1.7109375" style="69" customWidth="1"/>
    <col min="2573" max="2573" width="10.5703125" style="69" customWidth="1"/>
    <col min="2574" max="2574" width="1.7109375" style="69" customWidth="1"/>
    <col min="2575" max="2575" width="12.7109375" style="69" customWidth="1"/>
    <col min="2576" max="2576" width="1.7109375" style="69" customWidth="1"/>
    <col min="2577" max="2577" width="22.85546875" style="69" customWidth="1"/>
    <col min="2578" max="2578" width="4.7109375" style="69" customWidth="1"/>
    <col min="2579" max="2592" width="0" style="69" hidden="1" customWidth="1"/>
    <col min="2593" max="2817" width="9.140625" style="69"/>
    <col min="2818" max="2818" width="0" style="69" hidden="1" customWidth="1"/>
    <col min="2819" max="2819" width="11.140625" style="69" customWidth="1"/>
    <col min="2820" max="2820" width="1.7109375" style="69" customWidth="1"/>
    <col min="2821" max="2821" width="7.140625" style="69" bestFit="1" customWidth="1"/>
    <col min="2822" max="2822" width="1.7109375" style="69" customWidth="1"/>
    <col min="2823" max="2823" width="12.7109375" style="69" customWidth="1"/>
    <col min="2824" max="2824" width="1.7109375" style="69" customWidth="1"/>
    <col min="2825" max="2825" width="20.7109375" style="69" customWidth="1"/>
    <col min="2826" max="2826" width="2.7109375" style="69" customWidth="1"/>
    <col min="2827" max="2827" width="10.5703125" style="69" customWidth="1"/>
    <col min="2828" max="2828" width="1.7109375" style="69" customWidth="1"/>
    <col min="2829" max="2829" width="10.5703125" style="69" customWidth="1"/>
    <col min="2830" max="2830" width="1.7109375" style="69" customWidth="1"/>
    <col min="2831" max="2831" width="12.7109375" style="69" customWidth="1"/>
    <col min="2832" max="2832" width="1.7109375" style="69" customWidth="1"/>
    <col min="2833" max="2833" width="22.85546875" style="69" customWidth="1"/>
    <col min="2834" max="2834" width="4.7109375" style="69" customWidth="1"/>
    <col min="2835" max="2848" width="0" style="69" hidden="1" customWidth="1"/>
    <col min="2849" max="3073" width="9.140625" style="69"/>
    <col min="3074" max="3074" width="0" style="69" hidden="1" customWidth="1"/>
    <col min="3075" max="3075" width="11.140625" style="69" customWidth="1"/>
    <col min="3076" max="3076" width="1.7109375" style="69" customWidth="1"/>
    <col min="3077" max="3077" width="7.140625" style="69" bestFit="1" customWidth="1"/>
    <col min="3078" max="3078" width="1.7109375" style="69" customWidth="1"/>
    <col min="3079" max="3079" width="12.7109375" style="69" customWidth="1"/>
    <col min="3080" max="3080" width="1.7109375" style="69" customWidth="1"/>
    <col min="3081" max="3081" width="20.7109375" style="69" customWidth="1"/>
    <col min="3082" max="3082" width="2.7109375" style="69" customWidth="1"/>
    <col min="3083" max="3083" width="10.5703125" style="69" customWidth="1"/>
    <col min="3084" max="3084" width="1.7109375" style="69" customWidth="1"/>
    <col min="3085" max="3085" width="10.5703125" style="69" customWidth="1"/>
    <col min="3086" max="3086" width="1.7109375" style="69" customWidth="1"/>
    <col min="3087" max="3087" width="12.7109375" style="69" customWidth="1"/>
    <col min="3088" max="3088" width="1.7109375" style="69" customWidth="1"/>
    <col min="3089" max="3089" width="22.85546875" style="69" customWidth="1"/>
    <col min="3090" max="3090" width="4.7109375" style="69" customWidth="1"/>
    <col min="3091" max="3104" width="0" style="69" hidden="1" customWidth="1"/>
    <col min="3105" max="3329" width="9.140625" style="69"/>
    <col min="3330" max="3330" width="0" style="69" hidden="1" customWidth="1"/>
    <col min="3331" max="3331" width="11.140625" style="69" customWidth="1"/>
    <col min="3332" max="3332" width="1.7109375" style="69" customWidth="1"/>
    <col min="3333" max="3333" width="7.140625" style="69" bestFit="1" customWidth="1"/>
    <col min="3334" max="3334" width="1.7109375" style="69" customWidth="1"/>
    <col min="3335" max="3335" width="12.7109375" style="69" customWidth="1"/>
    <col min="3336" max="3336" width="1.7109375" style="69" customWidth="1"/>
    <col min="3337" max="3337" width="20.7109375" style="69" customWidth="1"/>
    <col min="3338" max="3338" width="2.7109375" style="69" customWidth="1"/>
    <col min="3339" max="3339" width="10.5703125" style="69" customWidth="1"/>
    <col min="3340" max="3340" width="1.7109375" style="69" customWidth="1"/>
    <col min="3341" max="3341" width="10.5703125" style="69" customWidth="1"/>
    <col min="3342" max="3342" width="1.7109375" style="69" customWidth="1"/>
    <col min="3343" max="3343" width="12.7109375" style="69" customWidth="1"/>
    <col min="3344" max="3344" width="1.7109375" style="69" customWidth="1"/>
    <col min="3345" max="3345" width="22.85546875" style="69" customWidth="1"/>
    <col min="3346" max="3346" width="4.7109375" style="69" customWidth="1"/>
    <col min="3347" max="3360" width="0" style="69" hidden="1" customWidth="1"/>
    <col min="3361" max="3585" width="9.140625" style="69"/>
    <col min="3586" max="3586" width="0" style="69" hidden="1" customWidth="1"/>
    <col min="3587" max="3587" width="11.140625" style="69" customWidth="1"/>
    <col min="3588" max="3588" width="1.7109375" style="69" customWidth="1"/>
    <col min="3589" max="3589" width="7.140625" style="69" bestFit="1" customWidth="1"/>
    <col min="3590" max="3590" width="1.7109375" style="69" customWidth="1"/>
    <col min="3591" max="3591" width="12.7109375" style="69" customWidth="1"/>
    <col min="3592" max="3592" width="1.7109375" style="69" customWidth="1"/>
    <col min="3593" max="3593" width="20.7109375" style="69" customWidth="1"/>
    <col min="3594" max="3594" width="2.7109375" style="69" customWidth="1"/>
    <col min="3595" max="3595" width="10.5703125" style="69" customWidth="1"/>
    <col min="3596" max="3596" width="1.7109375" style="69" customWidth="1"/>
    <col min="3597" max="3597" width="10.5703125" style="69" customWidth="1"/>
    <col min="3598" max="3598" width="1.7109375" style="69" customWidth="1"/>
    <col min="3599" max="3599" width="12.7109375" style="69" customWidth="1"/>
    <col min="3600" max="3600" width="1.7109375" style="69" customWidth="1"/>
    <col min="3601" max="3601" width="22.85546875" style="69" customWidth="1"/>
    <col min="3602" max="3602" width="4.7109375" style="69" customWidth="1"/>
    <col min="3603" max="3616" width="0" style="69" hidden="1" customWidth="1"/>
    <col min="3617" max="3841" width="9.140625" style="69"/>
    <col min="3842" max="3842" width="0" style="69" hidden="1" customWidth="1"/>
    <col min="3843" max="3843" width="11.140625" style="69" customWidth="1"/>
    <col min="3844" max="3844" width="1.7109375" style="69" customWidth="1"/>
    <col min="3845" max="3845" width="7.140625" style="69" bestFit="1" customWidth="1"/>
    <col min="3846" max="3846" width="1.7109375" style="69" customWidth="1"/>
    <col min="3847" max="3847" width="12.7109375" style="69" customWidth="1"/>
    <col min="3848" max="3848" width="1.7109375" style="69" customWidth="1"/>
    <col min="3849" max="3849" width="20.7109375" style="69" customWidth="1"/>
    <col min="3850" max="3850" width="2.7109375" style="69" customWidth="1"/>
    <col min="3851" max="3851" width="10.5703125" style="69" customWidth="1"/>
    <col min="3852" max="3852" width="1.7109375" style="69" customWidth="1"/>
    <col min="3853" max="3853" width="10.5703125" style="69" customWidth="1"/>
    <col min="3854" max="3854" width="1.7109375" style="69" customWidth="1"/>
    <col min="3855" max="3855" width="12.7109375" style="69" customWidth="1"/>
    <col min="3856" max="3856" width="1.7109375" style="69" customWidth="1"/>
    <col min="3857" max="3857" width="22.85546875" style="69" customWidth="1"/>
    <col min="3858" max="3858" width="4.7109375" style="69" customWidth="1"/>
    <col min="3859" max="3872" width="0" style="69" hidden="1" customWidth="1"/>
    <col min="3873" max="4097" width="9.140625" style="69"/>
    <col min="4098" max="4098" width="0" style="69" hidden="1" customWidth="1"/>
    <col min="4099" max="4099" width="11.140625" style="69" customWidth="1"/>
    <col min="4100" max="4100" width="1.7109375" style="69" customWidth="1"/>
    <col min="4101" max="4101" width="7.140625" style="69" bestFit="1" customWidth="1"/>
    <col min="4102" max="4102" width="1.7109375" style="69" customWidth="1"/>
    <col min="4103" max="4103" width="12.7109375" style="69" customWidth="1"/>
    <col min="4104" max="4104" width="1.7109375" style="69" customWidth="1"/>
    <col min="4105" max="4105" width="20.7109375" style="69" customWidth="1"/>
    <col min="4106" max="4106" width="2.7109375" style="69" customWidth="1"/>
    <col min="4107" max="4107" width="10.5703125" style="69" customWidth="1"/>
    <col min="4108" max="4108" width="1.7109375" style="69" customWidth="1"/>
    <col min="4109" max="4109" width="10.5703125" style="69" customWidth="1"/>
    <col min="4110" max="4110" width="1.7109375" style="69" customWidth="1"/>
    <col min="4111" max="4111" width="12.7109375" style="69" customWidth="1"/>
    <col min="4112" max="4112" width="1.7109375" style="69" customWidth="1"/>
    <col min="4113" max="4113" width="22.85546875" style="69" customWidth="1"/>
    <col min="4114" max="4114" width="4.7109375" style="69" customWidth="1"/>
    <col min="4115" max="4128" width="0" style="69" hidden="1" customWidth="1"/>
    <col min="4129" max="4353" width="9.140625" style="69"/>
    <col min="4354" max="4354" width="0" style="69" hidden="1" customWidth="1"/>
    <col min="4355" max="4355" width="11.140625" style="69" customWidth="1"/>
    <col min="4356" max="4356" width="1.7109375" style="69" customWidth="1"/>
    <col min="4357" max="4357" width="7.140625" style="69" bestFit="1" customWidth="1"/>
    <col min="4358" max="4358" width="1.7109375" style="69" customWidth="1"/>
    <col min="4359" max="4359" width="12.7109375" style="69" customWidth="1"/>
    <col min="4360" max="4360" width="1.7109375" style="69" customWidth="1"/>
    <col min="4361" max="4361" width="20.7109375" style="69" customWidth="1"/>
    <col min="4362" max="4362" width="2.7109375" style="69" customWidth="1"/>
    <col min="4363" max="4363" width="10.5703125" style="69" customWidth="1"/>
    <col min="4364" max="4364" width="1.7109375" style="69" customWidth="1"/>
    <col min="4365" max="4365" width="10.5703125" style="69" customWidth="1"/>
    <col min="4366" max="4366" width="1.7109375" style="69" customWidth="1"/>
    <col min="4367" max="4367" width="12.7109375" style="69" customWidth="1"/>
    <col min="4368" max="4368" width="1.7109375" style="69" customWidth="1"/>
    <col min="4369" max="4369" width="22.85546875" style="69" customWidth="1"/>
    <col min="4370" max="4370" width="4.7109375" style="69" customWidth="1"/>
    <col min="4371" max="4384" width="0" style="69" hidden="1" customWidth="1"/>
    <col min="4385" max="4609" width="9.140625" style="69"/>
    <col min="4610" max="4610" width="0" style="69" hidden="1" customWidth="1"/>
    <col min="4611" max="4611" width="11.140625" style="69" customWidth="1"/>
    <col min="4612" max="4612" width="1.7109375" style="69" customWidth="1"/>
    <col min="4613" max="4613" width="7.140625" style="69" bestFit="1" customWidth="1"/>
    <col min="4614" max="4614" width="1.7109375" style="69" customWidth="1"/>
    <col min="4615" max="4615" width="12.7109375" style="69" customWidth="1"/>
    <col min="4616" max="4616" width="1.7109375" style="69" customWidth="1"/>
    <col min="4617" max="4617" width="20.7109375" style="69" customWidth="1"/>
    <col min="4618" max="4618" width="2.7109375" style="69" customWidth="1"/>
    <col min="4619" max="4619" width="10.5703125" style="69" customWidth="1"/>
    <col min="4620" max="4620" width="1.7109375" style="69" customWidth="1"/>
    <col min="4621" max="4621" width="10.5703125" style="69" customWidth="1"/>
    <col min="4622" max="4622" width="1.7109375" style="69" customWidth="1"/>
    <col min="4623" max="4623" width="12.7109375" style="69" customWidth="1"/>
    <col min="4624" max="4624" width="1.7109375" style="69" customWidth="1"/>
    <col min="4625" max="4625" width="22.85546875" style="69" customWidth="1"/>
    <col min="4626" max="4626" width="4.7109375" style="69" customWidth="1"/>
    <col min="4627" max="4640" width="0" style="69" hidden="1" customWidth="1"/>
    <col min="4641" max="4865" width="9.140625" style="69"/>
    <col min="4866" max="4866" width="0" style="69" hidden="1" customWidth="1"/>
    <col min="4867" max="4867" width="11.140625" style="69" customWidth="1"/>
    <col min="4868" max="4868" width="1.7109375" style="69" customWidth="1"/>
    <col min="4869" max="4869" width="7.140625" style="69" bestFit="1" customWidth="1"/>
    <col min="4870" max="4870" width="1.7109375" style="69" customWidth="1"/>
    <col min="4871" max="4871" width="12.7109375" style="69" customWidth="1"/>
    <col min="4872" max="4872" width="1.7109375" style="69" customWidth="1"/>
    <col min="4873" max="4873" width="20.7109375" style="69" customWidth="1"/>
    <col min="4874" max="4874" width="2.7109375" style="69" customWidth="1"/>
    <col min="4875" max="4875" width="10.5703125" style="69" customWidth="1"/>
    <col min="4876" max="4876" width="1.7109375" style="69" customWidth="1"/>
    <col min="4877" max="4877" width="10.5703125" style="69" customWidth="1"/>
    <col min="4878" max="4878" width="1.7109375" style="69" customWidth="1"/>
    <col min="4879" max="4879" width="12.7109375" style="69" customWidth="1"/>
    <col min="4880" max="4880" width="1.7109375" style="69" customWidth="1"/>
    <col min="4881" max="4881" width="22.85546875" style="69" customWidth="1"/>
    <col min="4882" max="4882" width="4.7109375" style="69" customWidth="1"/>
    <col min="4883" max="4896" width="0" style="69" hidden="1" customWidth="1"/>
    <col min="4897" max="5121" width="9.140625" style="69"/>
    <col min="5122" max="5122" width="0" style="69" hidden="1" customWidth="1"/>
    <col min="5123" max="5123" width="11.140625" style="69" customWidth="1"/>
    <col min="5124" max="5124" width="1.7109375" style="69" customWidth="1"/>
    <col min="5125" max="5125" width="7.140625" style="69" bestFit="1" customWidth="1"/>
    <col min="5126" max="5126" width="1.7109375" style="69" customWidth="1"/>
    <col min="5127" max="5127" width="12.7109375" style="69" customWidth="1"/>
    <col min="5128" max="5128" width="1.7109375" style="69" customWidth="1"/>
    <col min="5129" max="5129" width="20.7109375" style="69" customWidth="1"/>
    <col min="5130" max="5130" width="2.7109375" style="69" customWidth="1"/>
    <col min="5131" max="5131" width="10.5703125" style="69" customWidth="1"/>
    <col min="5132" max="5132" width="1.7109375" style="69" customWidth="1"/>
    <col min="5133" max="5133" width="10.5703125" style="69" customWidth="1"/>
    <col min="5134" max="5134" width="1.7109375" style="69" customWidth="1"/>
    <col min="5135" max="5135" width="12.7109375" style="69" customWidth="1"/>
    <col min="5136" max="5136" width="1.7109375" style="69" customWidth="1"/>
    <col min="5137" max="5137" width="22.85546875" style="69" customWidth="1"/>
    <col min="5138" max="5138" width="4.7109375" style="69" customWidth="1"/>
    <col min="5139" max="5152" width="0" style="69" hidden="1" customWidth="1"/>
    <col min="5153" max="5377" width="9.140625" style="69"/>
    <col min="5378" max="5378" width="0" style="69" hidden="1" customWidth="1"/>
    <col min="5379" max="5379" width="11.140625" style="69" customWidth="1"/>
    <col min="5380" max="5380" width="1.7109375" style="69" customWidth="1"/>
    <col min="5381" max="5381" width="7.140625" style="69" bestFit="1" customWidth="1"/>
    <col min="5382" max="5382" width="1.7109375" style="69" customWidth="1"/>
    <col min="5383" max="5383" width="12.7109375" style="69" customWidth="1"/>
    <col min="5384" max="5384" width="1.7109375" style="69" customWidth="1"/>
    <col min="5385" max="5385" width="20.7109375" style="69" customWidth="1"/>
    <col min="5386" max="5386" width="2.7109375" style="69" customWidth="1"/>
    <col min="5387" max="5387" width="10.5703125" style="69" customWidth="1"/>
    <col min="5388" max="5388" width="1.7109375" style="69" customWidth="1"/>
    <col min="5389" max="5389" width="10.5703125" style="69" customWidth="1"/>
    <col min="5390" max="5390" width="1.7109375" style="69" customWidth="1"/>
    <col min="5391" max="5391" width="12.7109375" style="69" customWidth="1"/>
    <col min="5392" max="5392" width="1.7109375" style="69" customWidth="1"/>
    <col min="5393" max="5393" width="22.85546875" style="69" customWidth="1"/>
    <col min="5394" max="5394" width="4.7109375" style="69" customWidth="1"/>
    <col min="5395" max="5408" width="0" style="69" hidden="1" customWidth="1"/>
    <col min="5409" max="5633" width="9.140625" style="69"/>
    <col min="5634" max="5634" width="0" style="69" hidden="1" customWidth="1"/>
    <col min="5635" max="5635" width="11.140625" style="69" customWidth="1"/>
    <col min="5636" max="5636" width="1.7109375" style="69" customWidth="1"/>
    <col min="5637" max="5637" width="7.140625" style="69" bestFit="1" customWidth="1"/>
    <col min="5638" max="5638" width="1.7109375" style="69" customWidth="1"/>
    <col min="5639" max="5639" width="12.7109375" style="69" customWidth="1"/>
    <col min="5640" max="5640" width="1.7109375" style="69" customWidth="1"/>
    <col min="5641" max="5641" width="20.7109375" style="69" customWidth="1"/>
    <col min="5642" max="5642" width="2.7109375" style="69" customWidth="1"/>
    <col min="5643" max="5643" width="10.5703125" style="69" customWidth="1"/>
    <col min="5644" max="5644" width="1.7109375" style="69" customWidth="1"/>
    <col min="5645" max="5645" width="10.5703125" style="69" customWidth="1"/>
    <col min="5646" max="5646" width="1.7109375" style="69" customWidth="1"/>
    <col min="5647" max="5647" width="12.7109375" style="69" customWidth="1"/>
    <col min="5648" max="5648" width="1.7109375" style="69" customWidth="1"/>
    <col min="5649" max="5649" width="22.85546875" style="69" customWidth="1"/>
    <col min="5650" max="5650" width="4.7109375" style="69" customWidth="1"/>
    <col min="5651" max="5664" width="0" style="69" hidden="1" customWidth="1"/>
    <col min="5665" max="5889" width="9.140625" style="69"/>
    <col min="5890" max="5890" width="0" style="69" hidden="1" customWidth="1"/>
    <col min="5891" max="5891" width="11.140625" style="69" customWidth="1"/>
    <col min="5892" max="5892" width="1.7109375" style="69" customWidth="1"/>
    <col min="5893" max="5893" width="7.140625" style="69" bestFit="1" customWidth="1"/>
    <col min="5894" max="5894" width="1.7109375" style="69" customWidth="1"/>
    <col min="5895" max="5895" width="12.7109375" style="69" customWidth="1"/>
    <col min="5896" max="5896" width="1.7109375" style="69" customWidth="1"/>
    <col min="5897" max="5897" width="20.7109375" style="69" customWidth="1"/>
    <col min="5898" max="5898" width="2.7109375" style="69" customWidth="1"/>
    <col min="5899" max="5899" width="10.5703125" style="69" customWidth="1"/>
    <col min="5900" max="5900" width="1.7109375" style="69" customWidth="1"/>
    <col min="5901" max="5901" width="10.5703125" style="69" customWidth="1"/>
    <col min="5902" max="5902" width="1.7109375" style="69" customWidth="1"/>
    <col min="5903" max="5903" width="12.7109375" style="69" customWidth="1"/>
    <col min="5904" max="5904" width="1.7109375" style="69" customWidth="1"/>
    <col min="5905" max="5905" width="22.85546875" style="69" customWidth="1"/>
    <col min="5906" max="5906" width="4.7109375" style="69" customWidth="1"/>
    <col min="5907" max="5920" width="0" style="69" hidden="1" customWidth="1"/>
    <col min="5921" max="6145" width="9.140625" style="69"/>
    <col min="6146" max="6146" width="0" style="69" hidden="1" customWidth="1"/>
    <col min="6147" max="6147" width="11.140625" style="69" customWidth="1"/>
    <col min="6148" max="6148" width="1.7109375" style="69" customWidth="1"/>
    <col min="6149" max="6149" width="7.140625" style="69" bestFit="1" customWidth="1"/>
    <col min="6150" max="6150" width="1.7109375" style="69" customWidth="1"/>
    <col min="6151" max="6151" width="12.7109375" style="69" customWidth="1"/>
    <col min="6152" max="6152" width="1.7109375" style="69" customWidth="1"/>
    <col min="6153" max="6153" width="20.7109375" style="69" customWidth="1"/>
    <col min="6154" max="6154" width="2.7109375" style="69" customWidth="1"/>
    <col min="6155" max="6155" width="10.5703125" style="69" customWidth="1"/>
    <col min="6156" max="6156" width="1.7109375" style="69" customWidth="1"/>
    <col min="6157" max="6157" width="10.5703125" style="69" customWidth="1"/>
    <col min="6158" max="6158" width="1.7109375" style="69" customWidth="1"/>
    <col min="6159" max="6159" width="12.7109375" style="69" customWidth="1"/>
    <col min="6160" max="6160" width="1.7109375" style="69" customWidth="1"/>
    <col min="6161" max="6161" width="22.85546875" style="69" customWidth="1"/>
    <col min="6162" max="6162" width="4.7109375" style="69" customWidth="1"/>
    <col min="6163" max="6176" width="0" style="69" hidden="1" customWidth="1"/>
    <col min="6177" max="6401" width="9.140625" style="69"/>
    <col min="6402" max="6402" width="0" style="69" hidden="1" customWidth="1"/>
    <col min="6403" max="6403" width="11.140625" style="69" customWidth="1"/>
    <col min="6404" max="6404" width="1.7109375" style="69" customWidth="1"/>
    <col min="6405" max="6405" width="7.140625" style="69" bestFit="1" customWidth="1"/>
    <col min="6406" max="6406" width="1.7109375" style="69" customWidth="1"/>
    <col min="6407" max="6407" width="12.7109375" style="69" customWidth="1"/>
    <col min="6408" max="6408" width="1.7109375" style="69" customWidth="1"/>
    <col min="6409" max="6409" width="20.7109375" style="69" customWidth="1"/>
    <col min="6410" max="6410" width="2.7109375" style="69" customWidth="1"/>
    <col min="6411" max="6411" width="10.5703125" style="69" customWidth="1"/>
    <col min="6412" max="6412" width="1.7109375" style="69" customWidth="1"/>
    <col min="6413" max="6413" width="10.5703125" style="69" customWidth="1"/>
    <col min="6414" max="6414" width="1.7109375" style="69" customWidth="1"/>
    <col min="6415" max="6415" width="12.7109375" style="69" customWidth="1"/>
    <col min="6416" max="6416" width="1.7109375" style="69" customWidth="1"/>
    <col min="6417" max="6417" width="22.85546875" style="69" customWidth="1"/>
    <col min="6418" max="6418" width="4.7109375" style="69" customWidth="1"/>
    <col min="6419" max="6432" width="0" style="69" hidden="1" customWidth="1"/>
    <col min="6433" max="6657" width="9.140625" style="69"/>
    <col min="6658" max="6658" width="0" style="69" hidden="1" customWidth="1"/>
    <col min="6659" max="6659" width="11.140625" style="69" customWidth="1"/>
    <col min="6660" max="6660" width="1.7109375" style="69" customWidth="1"/>
    <col min="6661" max="6661" width="7.140625" style="69" bestFit="1" customWidth="1"/>
    <col min="6662" max="6662" width="1.7109375" style="69" customWidth="1"/>
    <col min="6663" max="6663" width="12.7109375" style="69" customWidth="1"/>
    <col min="6664" max="6664" width="1.7109375" style="69" customWidth="1"/>
    <col min="6665" max="6665" width="20.7109375" style="69" customWidth="1"/>
    <col min="6666" max="6666" width="2.7109375" style="69" customWidth="1"/>
    <col min="6667" max="6667" width="10.5703125" style="69" customWidth="1"/>
    <col min="6668" max="6668" width="1.7109375" style="69" customWidth="1"/>
    <col min="6669" max="6669" width="10.5703125" style="69" customWidth="1"/>
    <col min="6670" max="6670" width="1.7109375" style="69" customWidth="1"/>
    <col min="6671" max="6671" width="12.7109375" style="69" customWidth="1"/>
    <col min="6672" max="6672" width="1.7109375" style="69" customWidth="1"/>
    <col min="6673" max="6673" width="22.85546875" style="69" customWidth="1"/>
    <col min="6674" max="6674" width="4.7109375" style="69" customWidth="1"/>
    <col min="6675" max="6688" width="0" style="69" hidden="1" customWidth="1"/>
    <col min="6689" max="6913" width="9.140625" style="69"/>
    <col min="6914" max="6914" width="0" style="69" hidden="1" customWidth="1"/>
    <col min="6915" max="6915" width="11.140625" style="69" customWidth="1"/>
    <col min="6916" max="6916" width="1.7109375" style="69" customWidth="1"/>
    <col min="6917" max="6917" width="7.140625" style="69" bestFit="1" customWidth="1"/>
    <col min="6918" max="6918" width="1.7109375" style="69" customWidth="1"/>
    <col min="6919" max="6919" width="12.7109375" style="69" customWidth="1"/>
    <col min="6920" max="6920" width="1.7109375" style="69" customWidth="1"/>
    <col min="6921" max="6921" width="20.7109375" style="69" customWidth="1"/>
    <col min="6922" max="6922" width="2.7109375" style="69" customWidth="1"/>
    <col min="6923" max="6923" width="10.5703125" style="69" customWidth="1"/>
    <col min="6924" max="6924" width="1.7109375" style="69" customWidth="1"/>
    <col min="6925" max="6925" width="10.5703125" style="69" customWidth="1"/>
    <col min="6926" max="6926" width="1.7109375" style="69" customWidth="1"/>
    <col min="6927" max="6927" width="12.7109375" style="69" customWidth="1"/>
    <col min="6928" max="6928" width="1.7109375" style="69" customWidth="1"/>
    <col min="6929" max="6929" width="22.85546875" style="69" customWidth="1"/>
    <col min="6930" max="6930" width="4.7109375" style="69" customWidth="1"/>
    <col min="6931" max="6944" width="0" style="69" hidden="1" customWidth="1"/>
    <col min="6945" max="7169" width="9.140625" style="69"/>
    <col min="7170" max="7170" width="0" style="69" hidden="1" customWidth="1"/>
    <col min="7171" max="7171" width="11.140625" style="69" customWidth="1"/>
    <col min="7172" max="7172" width="1.7109375" style="69" customWidth="1"/>
    <col min="7173" max="7173" width="7.140625" style="69" bestFit="1" customWidth="1"/>
    <col min="7174" max="7174" width="1.7109375" style="69" customWidth="1"/>
    <col min="7175" max="7175" width="12.7109375" style="69" customWidth="1"/>
    <col min="7176" max="7176" width="1.7109375" style="69" customWidth="1"/>
    <col min="7177" max="7177" width="20.7109375" style="69" customWidth="1"/>
    <col min="7178" max="7178" width="2.7109375" style="69" customWidth="1"/>
    <col min="7179" max="7179" width="10.5703125" style="69" customWidth="1"/>
    <col min="7180" max="7180" width="1.7109375" style="69" customWidth="1"/>
    <col min="7181" max="7181" width="10.5703125" style="69" customWidth="1"/>
    <col min="7182" max="7182" width="1.7109375" style="69" customWidth="1"/>
    <col min="7183" max="7183" width="12.7109375" style="69" customWidth="1"/>
    <col min="7184" max="7184" width="1.7109375" style="69" customWidth="1"/>
    <col min="7185" max="7185" width="22.85546875" style="69" customWidth="1"/>
    <col min="7186" max="7186" width="4.7109375" style="69" customWidth="1"/>
    <col min="7187" max="7200" width="0" style="69" hidden="1" customWidth="1"/>
    <col min="7201" max="7425" width="9.140625" style="69"/>
    <col min="7426" max="7426" width="0" style="69" hidden="1" customWidth="1"/>
    <col min="7427" max="7427" width="11.140625" style="69" customWidth="1"/>
    <col min="7428" max="7428" width="1.7109375" style="69" customWidth="1"/>
    <col min="7429" max="7429" width="7.140625" style="69" bestFit="1" customWidth="1"/>
    <col min="7430" max="7430" width="1.7109375" style="69" customWidth="1"/>
    <col min="7431" max="7431" width="12.7109375" style="69" customWidth="1"/>
    <col min="7432" max="7432" width="1.7109375" style="69" customWidth="1"/>
    <col min="7433" max="7433" width="20.7109375" style="69" customWidth="1"/>
    <col min="7434" max="7434" width="2.7109375" style="69" customWidth="1"/>
    <col min="7435" max="7435" width="10.5703125" style="69" customWidth="1"/>
    <col min="7436" max="7436" width="1.7109375" style="69" customWidth="1"/>
    <col min="7437" max="7437" width="10.5703125" style="69" customWidth="1"/>
    <col min="7438" max="7438" width="1.7109375" style="69" customWidth="1"/>
    <col min="7439" max="7439" width="12.7109375" style="69" customWidth="1"/>
    <col min="7440" max="7440" width="1.7109375" style="69" customWidth="1"/>
    <col min="7441" max="7441" width="22.85546875" style="69" customWidth="1"/>
    <col min="7442" max="7442" width="4.7109375" style="69" customWidth="1"/>
    <col min="7443" max="7456" width="0" style="69" hidden="1" customWidth="1"/>
    <col min="7457" max="7681" width="9.140625" style="69"/>
    <col min="7682" max="7682" width="0" style="69" hidden="1" customWidth="1"/>
    <col min="7683" max="7683" width="11.140625" style="69" customWidth="1"/>
    <col min="7684" max="7684" width="1.7109375" style="69" customWidth="1"/>
    <col min="7685" max="7685" width="7.140625" style="69" bestFit="1" customWidth="1"/>
    <col min="7686" max="7686" width="1.7109375" style="69" customWidth="1"/>
    <col min="7687" max="7687" width="12.7109375" style="69" customWidth="1"/>
    <col min="7688" max="7688" width="1.7109375" style="69" customWidth="1"/>
    <col min="7689" max="7689" width="20.7109375" style="69" customWidth="1"/>
    <col min="7690" max="7690" width="2.7109375" style="69" customWidth="1"/>
    <col min="7691" max="7691" width="10.5703125" style="69" customWidth="1"/>
    <col min="7692" max="7692" width="1.7109375" style="69" customWidth="1"/>
    <col min="7693" max="7693" width="10.5703125" style="69" customWidth="1"/>
    <col min="7694" max="7694" width="1.7109375" style="69" customWidth="1"/>
    <col min="7695" max="7695" width="12.7109375" style="69" customWidth="1"/>
    <col min="7696" max="7696" width="1.7109375" style="69" customWidth="1"/>
    <col min="7697" max="7697" width="22.85546875" style="69" customWidth="1"/>
    <col min="7698" max="7698" width="4.7109375" style="69" customWidth="1"/>
    <col min="7699" max="7712" width="0" style="69" hidden="1" customWidth="1"/>
    <col min="7713" max="7937" width="9.140625" style="69"/>
    <col min="7938" max="7938" width="0" style="69" hidden="1" customWidth="1"/>
    <col min="7939" max="7939" width="11.140625" style="69" customWidth="1"/>
    <col min="7940" max="7940" width="1.7109375" style="69" customWidth="1"/>
    <col min="7941" max="7941" width="7.140625" style="69" bestFit="1" customWidth="1"/>
    <col min="7942" max="7942" width="1.7109375" style="69" customWidth="1"/>
    <col min="7943" max="7943" width="12.7109375" style="69" customWidth="1"/>
    <col min="7944" max="7944" width="1.7109375" style="69" customWidth="1"/>
    <col min="7945" max="7945" width="20.7109375" style="69" customWidth="1"/>
    <col min="7946" max="7946" width="2.7109375" style="69" customWidth="1"/>
    <col min="7947" max="7947" width="10.5703125" style="69" customWidth="1"/>
    <col min="7948" max="7948" width="1.7109375" style="69" customWidth="1"/>
    <col min="7949" max="7949" width="10.5703125" style="69" customWidth="1"/>
    <col min="7950" max="7950" width="1.7109375" style="69" customWidth="1"/>
    <col min="7951" max="7951" width="12.7109375" style="69" customWidth="1"/>
    <col min="7952" max="7952" width="1.7109375" style="69" customWidth="1"/>
    <col min="7953" max="7953" width="22.85546875" style="69" customWidth="1"/>
    <col min="7954" max="7954" width="4.7109375" style="69" customWidth="1"/>
    <col min="7955" max="7968" width="0" style="69" hidden="1" customWidth="1"/>
    <col min="7969" max="8193" width="9.140625" style="69"/>
    <col min="8194" max="8194" width="0" style="69" hidden="1" customWidth="1"/>
    <col min="8195" max="8195" width="11.140625" style="69" customWidth="1"/>
    <col min="8196" max="8196" width="1.7109375" style="69" customWidth="1"/>
    <col min="8197" max="8197" width="7.140625" style="69" bestFit="1" customWidth="1"/>
    <col min="8198" max="8198" width="1.7109375" style="69" customWidth="1"/>
    <col min="8199" max="8199" width="12.7109375" style="69" customWidth="1"/>
    <col min="8200" max="8200" width="1.7109375" style="69" customWidth="1"/>
    <col min="8201" max="8201" width="20.7109375" style="69" customWidth="1"/>
    <col min="8202" max="8202" width="2.7109375" style="69" customWidth="1"/>
    <col min="8203" max="8203" width="10.5703125" style="69" customWidth="1"/>
    <col min="8204" max="8204" width="1.7109375" style="69" customWidth="1"/>
    <col min="8205" max="8205" width="10.5703125" style="69" customWidth="1"/>
    <col min="8206" max="8206" width="1.7109375" style="69" customWidth="1"/>
    <col min="8207" max="8207" width="12.7109375" style="69" customWidth="1"/>
    <col min="8208" max="8208" width="1.7109375" style="69" customWidth="1"/>
    <col min="8209" max="8209" width="22.85546875" style="69" customWidth="1"/>
    <col min="8210" max="8210" width="4.7109375" style="69" customWidth="1"/>
    <col min="8211" max="8224" width="0" style="69" hidden="1" customWidth="1"/>
    <col min="8225" max="8449" width="9.140625" style="69"/>
    <col min="8450" max="8450" width="0" style="69" hidden="1" customWidth="1"/>
    <col min="8451" max="8451" width="11.140625" style="69" customWidth="1"/>
    <col min="8452" max="8452" width="1.7109375" style="69" customWidth="1"/>
    <col min="8453" max="8453" width="7.140625" style="69" bestFit="1" customWidth="1"/>
    <col min="8454" max="8454" width="1.7109375" style="69" customWidth="1"/>
    <col min="8455" max="8455" width="12.7109375" style="69" customWidth="1"/>
    <col min="8456" max="8456" width="1.7109375" style="69" customWidth="1"/>
    <col min="8457" max="8457" width="20.7109375" style="69" customWidth="1"/>
    <col min="8458" max="8458" width="2.7109375" style="69" customWidth="1"/>
    <col min="8459" max="8459" width="10.5703125" style="69" customWidth="1"/>
    <col min="8460" max="8460" width="1.7109375" style="69" customWidth="1"/>
    <col min="8461" max="8461" width="10.5703125" style="69" customWidth="1"/>
    <col min="8462" max="8462" width="1.7109375" style="69" customWidth="1"/>
    <col min="8463" max="8463" width="12.7109375" style="69" customWidth="1"/>
    <col min="8464" max="8464" width="1.7109375" style="69" customWidth="1"/>
    <col min="8465" max="8465" width="22.85546875" style="69" customWidth="1"/>
    <col min="8466" max="8466" width="4.7109375" style="69" customWidth="1"/>
    <col min="8467" max="8480" width="0" style="69" hidden="1" customWidth="1"/>
    <col min="8481" max="8705" width="9.140625" style="69"/>
    <col min="8706" max="8706" width="0" style="69" hidden="1" customWidth="1"/>
    <col min="8707" max="8707" width="11.140625" style="69" customWidth="1"/>
    <col min="8708" max="8708" width="1.7109375" style="69" customWidth="1"/>
    <col min="8709" max="8709" width="7.140625" style="69" bestFit="1" customWidth="1"/>
    <col min="8710" max="8710" width="1.7109375" style="69" customWidth="1"/>
    <col min="8711" max="8711" width="12.7109375" style="69" customWidth="1"/>
    <col min="8712" max="8712" width="1.7109375" style="69" customWidth="1"/>
    <col min="8713" max="8713" width="20.7109375" style="69" customWidth="1"/>
    <col min="8714" max="8714" width="2.7109375" style="69" customWidth="1"/>
    <col min="8715" max="8715" width="10.5703125" style="69" customWidth="1"/>
    <col min="8716" max="8716" width="1.7109375" style="69" customWidth="1"/>
    <col min="8717" max="8717" width="10.5703125" style="69" customWidth="1"/>
    <col min="8718" max="8718" width="1.7109375" style="69" customWidth="1"/>
    <col min="8719" max="8719" width="12.7109375" style="69" customWidth="1"/>
    <col min="8720" max="8720" width="1.7109375" style="69" customWidth="1"/>
    <col min="8721" max="8721" width="22.85546875" style="69" customWidth="1"/>
    <col min="8722" max="8722" width="4.7109375" style="69" customWidth="1"/>
    <col min="8723" max="8736" width="0" style="69" hidden="1" customWidth="1"/>
    <col min="8737" max="8961" width="9.140625" style="69"/>
    <col min="8962" max="8962" width="0" style="69" hidden="1" customWidth="1"/>
    <col min="8963" max="8963" width="11.140625" style="69" customWidth="1"/>
    <col min="8964" max="8964" width="1.7109375" style="69" customWidth="1"/>
    <col min="8965" max="8965" width="7.140625" style="69" bestFit="1" customWidth="1"/>
    <col min="8966" max="8966" width="1.7109375" style="69" customWidth="1"/>
    <col min="8967" max="8967" width="12.7109375" style="69" customWidth="1"/>
    <col min="8968" max="8968" width="1.7109375" style="69" customWidth="1"/>
    <col min="8969" max="8969" width="20.7109375" style="69" customWidth="1"/>
    <col min="8970" max="8970" width="2.7109375" style="69" customWidth="1"/>
    <col min="8971" max="8971" width="10.5703125" style="69" customWidth="1"/>
    <col min="8972" max="8972" width="1.7109375" style="69" customWidth="1"/>
    <col min="8973" max="8973" width="10.5703125" style="69" customWidth="1"/>
    <col min="8974" max="8974" width="1.7109375" style="69" customWidth="1"/>
    <col min="8975" max="8975" width="12.7109375" style="69" customWidth="1"/>
    <col min="8976" max="8976" width="1.7109375" style="69" customWidth="1"/>
    <col min="8977" max="8977" width="22.85546875" style="69" customWidth="1"/>
    <col min="8978" max="8978" width="4.7109375" style="69" customWidth="1"/>
    <col min="8979" max="8992" width="0" style="69" hidden="1" customWidth="1"/>
    <col min="8993" max="9217" width="9.140625" style="69"/>
    <col min="9218" max="9218" width="0" style="69" hidden="1" customWidth="1"/>
    <col min="9219" max="9219" width="11.140625" style="69" customWidth="1"/>
    <col min="9220" max="9220" width="1.7109375" style="69" customWidth="1"/>
    <col min="9221" max="9221" width="7.140625" style="69" bestFit="1" customWidth="1"/>
    <col min="9222" max="9222" width="1.7109375" style="69" customWidth="1"/>
    <col min="9223" max="9223" width="12.7109375" style="69" customWidth="1"/>
    <col min="9224" max="9224" width="1.7109375" style="69" customWidth="1"/>
    <col min="9225" max="9225" width="20.7109375" style="69" customWidth="1"/>
    <col min="9226" max="9226" width="2.7109375" style="69" customWidth="1"/>
    <col min="9227" max="9227" width="10.5703125" style="69" customWidth="1"/>
    <col min="9228" max="9228" width="1.7109375" style="69" customWidth="1"/>
    <col min="9229" max="9229" width="10.5703125" style="69" customWidth="1"/>
    <col min="9230" max="9230" width="1.7109375" style="69" customWidth="1"/>
    <col min="9231" max="9231" width="12.7109375" style="69" customWidth="1"/>
    <col min="9232" max="9232" width="1.7109375" style="69" customWidth="1"/>
    <col min="9233" max="9233" width="22.85546875" style="69" customWidth="1"/>
    <col min="9234" max="9234" width="4.7109375" style="69" customWidth="1"/>
    <col min="9235" max="9248" width="0" style="69" hidden="1" customWidth="1"/>
    <col min="9249" max="9473" width="9.140625" style="69"/>
    <col min="9474" max="9474" width="0" style="69" hidden="1" customWidth="1"/>
    <col min="9475" max="9475" width="11.140625" style="69" customWidth="1"/>
    <col min="9476" max="9476" width="1.7109375" style="69" customWidth="1"/>
    <col min="9477" max="9477" width="7.140625" style="69" bestFit="1" customWidth="1"/>
    <col min="9478" max="9478" width="1.7109375" style="69" customWidth="1"/>
    <col min="9479" max="9479" width="12.7109375" style="69" customWidth="1"/>
    <col min="9480" max="9480" width="1.7109375" style="69" customWidth="1"/>
    <col min="9481" max="9481" width="20.7109375" style="69" customWidth="1"/>
    <col min="9482" max="9482" width="2.7109375" style="69" customWidth="1"/>
    <col min="9483" max="9483" width="10.5703125" style="69" customWidth="1"/>
    <col min="9484" max="9484" width="1.7109375" style="69" customWidth="1"/>
    <col min="9485" max="9485" width="10.5703125" style="69" customWidth="1"/>
    <col min="9486" max="9486" width="1.7109375" style="69" customWidth="1"/>
    <col min="9487" max="9487" width="12.7109375" style="69" customWidth="1"/>
    <col min="9488" max="9488" width="1.7109375" style="69" customWidth="1"/>
    <col min="9489" max="9489" width="22.85546875" style="69" customWidth="1"/>
    <col min="9490" max="9490" width="4.7109375" style="69" customWidth="1"/>
    <col min="9491" max="9504" width="0" style="69" hidden="1" customWidth="1"/>
    <col min="9505" max="9729" width="9.140625" style="69"/>
    <col min="9730" max="9730" width="0" style="69" hidden="1" customWidth="1"/>
    <col min="9731" max="9731" width="11.140625" style="69" customWidth="1"/>
    <col min="9732" max="9732" width="1.7109375" style="69" customWidth="1"/>
    <col min="9733" max="9733" width="7.140625" style="69" bestFit="1" customWidth="1"/>
    <col min="9734" max="9734" width="1.7109375" style="69" customWidth="1"/>
    <col min="9735" max="9735" width="12.7109375" style="69" customWidth="1"/>
    <col min="9736" max="9736" width="1.7109375" style="69" customWidth="1"/>
    <col min="9737" max="9737" width="20.7109375" style="69" customWidth="1"/>
    <col min="9738" max="9738" width="2.7109375" style="69" customWidth="1"/>
    <col min="9739" max="9739" width="10.5703125" style="69" customWidth="1"/>
    <col min="9740" max="9740" width="1.7109375" style="69" customWidth="1"/>
    <col min="9741" max="9741" width="10.5703125" style="69" customWidth="1"/>
    <col min="9742" max="9742" width="1.7109375" style="69" customWidth="1"/>
    <col min="9743" max="9743" width="12.7109375" style="69" customWidth="1"/>
    <col min="9744" max="9744" width="1.7109375" style="69" customWidth="1"/>
    <col min="9745" max="9745" width="22.85546875" style="69" customWidth="1"/>
    <col min="9746" max="9746" width="4.7109375" style="69" customWidth="1"/>
    <col min="9747" max="9760" width="0" style="69" hidden="1" customWidth="1"/>
    <col min="9761" max="9985" width="9.140625" style="69"/>
    <col min="9986" max="9986" width="0" style="69" hidden="1" customWidth="1"/>
    <col min="9987" max="9987" width="11.140625" style="69" customWidth="1"/>
    <col min="9988" max="9988" width="1.7109375" style="69" customWidth="1"/>
    <col min="9989" max="9989" width="7.140625" style="69" bestFit="1" customWidth="1"/>
    <col min="9990" max="9990" width="1.7109375" style="69" customWidth="1"/>
    <col min="9991" max="9991" width="12.7109375" style="69" customWidth="1"/>
    <col min="9992" max="9992" width="1.7109375" style="69" customWidth="1"/>
    <col min="9993" max="9993" width="20.7109375" style="69" customWidth="1"/>
    <col min="9994" max="9994" width="2.7109375" style="69" customWidth="1"/>
    <col min="9995" max="9995" width="10.5703125" style="69" customWidth="1"/>
    <col min="9996" max="9996" width="1.7109375" style="69" customWidth="1"/>
    <col min="9997" max="9997" width="10.5703125" style="69" customWidth="1"/>
    <col min="9998" max="9998" width="1.7109375" style="69" customWidth="1"/>
    <col min="9999" max="9999" width="12.7109375" style="69" customWidth="1"/>
    <col min="10000" max="10000" width="1.7109375" style="69" customWidth="1"/>
    <col min="10001" max="10001" width="22.85546875" style="69" customWidth="1"/>
    <col min="10002" max="10002" width="4.7109375" style="69" customWidth="1"/>
    <col min="10003" max="10016" width="0" style="69" hidden="1" customWidth="1"/>
    <col min="10017" max="10241" width="9.140625" style="69"/>
    <col min="10242" max="10242" width="0" style="69" hidden="1" customWidth="1"/>
    <col min="10243" max="10243" width="11.140625" style="69" customWidth="1"/>
    <col min="10244" max="10244" width="1.7109375" style="69" customWidth="1"/>
    <col min="10245" max="10245" width="7.140625" style="69" bestFit="1" customWidth="1"/>
    <col min="10246" max="10246" width="1.7109375" style="69" customWidth="1"/>
    <col min="10247" max="10247" width="12.7109375" style="69" customWidth="1"/>
    <col min="10248" max="10248" width="1.7109375" style="69" customWidth="1"/>
    <col min="10249" max="10249" width="20.7109375" style="69" customWidth="1"/>
    <col min="10250" max="10250" width="2.7109375" style="69" customWidth="1"/>
    <col min="10251" max="10251" width="10.5703125" style="69" customWidth="1"/>
    <col min="10252" max="10252" width="1.7109375" style="69" customWidth="1"/>
    <col min="10253" max="10253" width="10.5703125" style="69" customWidth="1"/>
    <col min="10254" max="10254" width="1.7109375" style="69" customWidth="1"/>
    <col min="10255" max="10255" width="12.7109375" style="69" customWidth="1"/>
    <col min="10256" max="10256" width="1.7109375" style="69" customWidth="1"/>
    <col min="10257" max="10257" width="22.85546875" style="69" customWidth="1"/>
    <col min="10258" max="10258" width="4.7109375" style="69" customWidth="1"/>
    <col min="10259" max="10272" width="0" style="69" hidden="1" customWidth="1"/>
    <col min="10273" max="10497" width="9.140625" style="69"/>
    <col min="10498" max="10498" width="0" style="69" hidden="1" customWidth="1"/>
    <col min="10499" max="10499" width="11.140625" style="69" customWidth="1"/>
    <col min="10500" max="10500" width="1.7109375" style="69" customWidth="1"/>
    <col min="10501" max="10501" width="7.140625" style="69" bestFit="1" customWidth="1"/>
    <col min="10502" max="10502" width="1.7109375" style="69" customWidth="1"/>
    <col min="10503" max="10503" width="12.7109375" style="69" customWidth="1"/>
    <col min="10504" max="10504" width="1.7109375" style="69" customWidth="1"/>
    <col min="10505" max="10505" width="20.7109375" style="69" customWidth="1"/>
    <col min="10506" max="10506" width="2.7109375" style="69" customWidth="1"/>
    <col min="10507" max="10507" width="10.5703125" style="69" customWidth="1"/>
    <col min="10508" max="10508" width="1.7109375" style="69" customWidth="1"/>
    <col min="10509" max="10509" width="10.5703125" style="69" customWidth="1"/>
    <col min="10510" max="10510" width="1.7109375" style="69" customWidth="1"/>
    <col min="10511" max="10511" width="12.7109375" style="69" customWidth="1"/>
    <col min="10512" max="10512" width="1.7109375" style="69" customWidth="1"/>
    <col min="10513" max="10513" width="22.85546875" style="69" customWidth="1"/>
    <col min="10514" max="10514" width="4.7109375" style="69" customWidth="1"/>
    <col min="10515" max="10528" width="0" style="69" hidden="1" customWidth="1"/>
    <col min="10529" max="10753" width="9.140625" style="69"/>
    <col min="10754" max="10754" width="0" style="69" hidden="1" customWidth="1"/>
    <col min="10755" max="10755" width="11.140625" style="69" customWidth="1"/>
    <col min="10756" max="10756" width="1.7109375" style="69" customWidth="1"/>
    <col min="10757" max="10757" width="7.140625" style="69" bestFit="1" customWidth="1"/>
    <col min="10758" max="10758" width="1.7109375" style="69" customWidth="1"/>
    <col min="10759" max="10759" width="12.7109375" style="69" customWidth="1"/>
    <col min="10760" max="10760" width="1.7109375" style="69" customWidth="1"/>
    <col min="10761" max="10761" width="20.7109375" style="69" customWidth="1"/>
    <col min="10762" max="10762" width="2.7109375" style="69" customWidth="1"/>
    <col min="10763" max="10763" width="10.5703125" style="69" customWidth="1"/>
    <col min="10764" max="10764" width="1.7109375" style="69" customWidth="1"/>
    <col min="10765" max="10765" width="10.5703125" style="69" customWidth="1"/>
    <col min="10766" max="10766" width="1.7109375" style="69" customWidth="1"/>
    <col min="10767" max="10767" width="12.7109375" style="69" customWidth="1"/>
    <col min="10768" max="10768" width="1.7109375" style="69" customWidth="1"/>
    <col min="10769" max="10769" width="22.85546875" style="69" customWidth="1"/>
    <col min="10770" max="10770" width="4.7109375" style="69" customWidth="1"/>
    <col min="10771" max="10784" width="0" style="69" hidden="1" customWidth="1"/>
    <col min="10785" max="11009" width="9.140625" style="69"/>
    <col min="11010" max="11010" width="0" style="69" hidden="1" customWidth="1"/>
    <col min="11011" max="11011" width="11.140625" style="69" customWidth="1"/>
    <col min="11012" max="11012" width="1.7109375" style="69" customWidth="1"/>
    <col min="11013" max="11013" width="7.140625" style="69" bestFit="1" customWidth="1"/>
    <col min="11014" max="11014" width="1.7109375" style="69" customWidth="1"/>
    <col min="11015" max="11015" width="12.7109375" style="69" customWidth="1"/>
    <col min="11016" max="11016" width="1.7109375" style="69" customWidth="1"/>
    <col min="11017" max="11017" width="20.7109375" style="69" customWidth="1"/>
    <col min="11018" max="11018" width="2.7109375" style="69" customWidth="1"/>
    <col min="11019" max="11019" width="10.5703125" style="69" customWidth="1"/>
    <col min="11020" max="11020" width="1.7109375" style="69" customWidth="1"/>
    <col min="11021" max="11021" width="10.5703125" style="69" customWidth="1"/>
    <col min="11022" max="11022" width="1.7109375" style="69" customWidth="1"/>
    <col min="11023" max="11023" width="12.7109375" style="69" customWidth="1"/>
    <col min="11024" max="11024" width="1.7109375" style="69" customWidth="1"/>
    <col min="11025" max="11025" width="22.85546875" style="69" customWidth="1"/>
    <col min="11026" max="11026" width="4.7109375" style="69" customWidth="1"/>
    <col min="11027" max="11040" width="0" style="69" hidden="1" customWidth="1"/>
    <col min="11041" max="11265" width="9.140625" style="69"/>
    <col min="11266" max="11266" width="0" style="69" hidden="1" customWidth="1"/>
    <col min="11267" max="11267" width="11.140625" style="69" customWidth="1"/>
    <col min="11268" max="11268" width="1.7109375" style="69" customWidth="1"/>
    <col min="11269" max="11269" width="7.140625" style="69" bestFit="1" customWidth="1"/>
    <col min="11270" max="11270" width="1.7109375" style="69" customWidth="1"/>
    <col min="11271" max="11271" width="12.7109375" style="69" customWidth="1"/>
    <col min="11272" max="11272" width="1.7109375" style="69" customWidth="1"/>
    <col min="11273" max="11273" width="20.7109375" style="69" customWidth="1"/>
    <col min="11274" max="11274" width="2.7109375" style="69" customWidth="1"/>
    <col min="11275" max="11275" width="10.5703125" style="69" customWidth="1"/>
    <col min="11276" max="11276" width="1.7109375" style="69" customWidth="1"/>
    <col min="11277" max="11277" width="10.5703125" style="69" customWidth="1"/>
    <col min="11278" max="11278" width="1.7109375" style="69" customWidth="1"/>
    <col min="11279" max="11279" width="12.7109375" style="69" customWidth="1"/>
    <col min="11280" max="11280" width="1.7109375" style="69" customWidth="1"/>
    <col min="11281" max="11281" width="22.85546875" style="69" customWidth="1"/>
    <col min="11282" max="11282" width="4.7109375" style="69" customWidth="1"/>
    <col min="11283" max="11296" width="0" style="69" hidden="1" customWidth="1"/>
    <col min="11297" max="11521" width="9.140625" style="69"/>
    <col min="11522" max="11522" width="0" style="69" hidden="1" customWidth="1"/>
    <col min="11523" max="11523" width="11.140625" style="69" customWidth="1"/>
    <col min="11524" max="11524" width="1.7109375" style="69" customWidth="1"/>
    <col min="11525" max="11525" width="7.140625" style="69" bestFit="1" customWidth="1"/>
    <col min="11526" max="11526" width="1.7109375" style="69" customWidth="1"/>
    <col min="11527" max="11527" width="12.7109375" style="69" customWidth="1"/>
    <col min="11528" max="11528" width="1.7109375" style="69" customWidth="1"/>
    <col min="11529" max="11529" width="20.7109375" style="69" customWidth="1"/>
    <col min="11530" max="11530" width="2.7109375" style="69" customWidth="1"/>
    <col min="11531" max="11531" width="10.5703125" style="69" customWidth="1"/>
    <col min="11532" max="11532" width="1.7109375" style="69" customWidth="1"/>
    <col min="11533" max="11533" width="10.5703125" style="69" customWidth="1"/>
    <col min="11534" max="11534" width="1.7109375" style="69" customWidth="1"/>
    <col min="11535" max="11535" width="12.7109375" style="69" customWidth="1"/>
    <col min="11536" max="11536" width="1.7109375" style="69" customWidth="1"/>
    <col min="11537" max="11537" width="22.85546875" style="69" customWidth="1"/>
    <col min="11538" max="11538" width="4.7109375" style="69" customWidth="1"/>
    <col min="11539" max="11552" width="0" style="69" hidden="1" customWidth="1"/>
    <col min="11553" max="11777" width="9.140625" style="69"/>
    <col min="11778" max="11778" width="0" style="69" hidden="1" customWidth="1"/>
    <col min="11779" max="11779" width="11.140625" style="69" customWidth="1"/>
    <col min="11780" max="11780" width="1.7109375" style="69" customWidth="1"/>
    <col min="11781" max="11781" width="7.140625" style="69" bestFit="1" customWidth="1"/>
    <col min="11782" max="11782" width="1.7109375" style="69" customWidth="1"/>
    <col min="11783" max="11783" width="12.7109375" style="69" customWidth="1"/>
    <col min="11784" max="11784" width="1.7109375" style="69" customWidth="1"/>
    <col min="11785" max="11785" width="20.7109375" style="69" customWidth="1"/>
    <col min="11786" max="11786" width="2.7109375" style="69" customWidth="1"/>
    <col min="11787" max="11787" width="10.5703125" style="69" customWidth="1"/>
    <col min="11788" max="11788" width="1.7109375" style="69" customWidth="1"/>
    <col min="11789" max="11789" width="10.5703125" style="69" customWidth="1"/>
    <col min="11790" max="11790" width="1.7109375" style="69" customWidth="1"/>
    <col min="11791" max="11791" width="12.7109375" style="69" customWidth="1"/>
    <col min="11792" max="11792" width="1.7109375" style="69" customWidth="1"/>
    <col min="11793" max="11793" width="22.85546875" style="69" customWidth="1"/>
    <col min="11794" max="11794" width="4.7109375" style="69" customWidth="1"/>
    <col min="11795" max="11808" width="0" style="69" hidden="1" customWidth="1"/>
    <col min="11809" max="12033" width="9.140625" style="69"/>
    <col min="12034" max="12034" width="0" style="69" hidden="1" customWidth="1"/>
    <col min="12035" max="12035" width="11.140625" style="69" customWidth="1"/>
    <col min="12036" max="12036" width="1.7109375" style="69" customWidth="1"/>
    <col min="12037" max="12037" width="7.140625" style="69" bestFit="1" customWidth="1"/>
    <col min="12038" max="12038" width="1.7109375" style="69" customWidth="1"/>
    <col min="12039" max="12039" width="12.7109375" style="69" customWidth="1"/>
    <col min="12040" max="12040" width="1.7109375" style="69" customWidth="1"/>
    <col min="12041" max="12041" width="20.7109375" style="69" customWidth="1"/>
    <col min="12042" max="12042" width="2.7109375" style="69" customWidth="1"/>
    <col min="12043" max="12043" width="10.5703125" style="69" customWidth="1"/>
    <col min="12044" max="12044" width="1.7109375" style="69" customWidth="1"/>
    <col min="12045" max="12045" width="10.5703125" style="69" customWidth="1"/>
    <col min="12046" max="12046" width="1.7109375" style="69" customWidth="1"/>
    <col min="12047" max="12047" width="12.7109375" style="69" customWidth="1"/>
    <col min="12048" max="12048" width="1.7109375" style="69" customWidth="1"/>
    <col min="12049" max="12049" width="22.85546875" style="69" customWidth="1"/>
    <col min="12050" max="12050" width="4.7109375" style="69" customWidth="1"/>
    <col min="12051" max="12064" width="0" style="69" hidden="1" customWidth="1"/>
    <col min="12065" max="12289" width="9.140625" style="69"/>
    <col min="12290" max="12290" width="0" style="69" hidden="1" customWidth="1"/>
    <col min="12291" max="12291" width="11.140625" style="69" customWidth="1"/>
    <col min="12292" max="12292" width="1.7109375" style="69" customWidth="1"/>
    <col min="12293" max="12293" width="7.140625" style="69" bestFit="1" customWidth="1"/>
    <col min="12294" max="12294" width="1.7109375" style="69" customWidth="1"/>
    <col min="12295" max="12295" width="12.7109375" style="69" customWidth="1"/>
    <col min="12296" max="12296" width="1.7109375" style="69" customWidth="1"/>
    <col min="12297" max="12297" width="20.7109375" style="69" customWidth="1"/>
    <col min="12298" max="12298" width="2.7109375" style="69" customWidth="1"/>
    <col min="12299" max="12299" width="10.5703125" style="69" customWidth="1"/>
    <col min="12300" max="12300" width="1.7109375" style="69" customWidth="1"/>
    <col min="12301" max="12301" width="10.5703125" style="69" customWidth="1"/>
    <col min="12302" max="12302" width="1.7109375" style="69" customWidth="1"/>
    <col min="12303" max="12303" width="12.7109375" style="69" customWidth="1"/>
    <col min="12304" max="12304" width="1.7109375" style="69" customWidth="1"/>
    <col min="12305" max="12305" width="22.85546875" style="69" customWidth="1"/>
    <col min="12306" max="12306" width="4.7109375" style="69" customWidth="1"/>
    <col min="12307" max="12320" width="0" style="69" hidden="1" customWidth="1"/>
    <col min="12321" max="12545" width="9.140625" style="69"/>
    <col min="12546" max="12546" width="0" style="69" hidden="1" customWidth="1"/>
    <col min="12547" max="12547" width="11.140625" style="69" customWidth="1"/>
    <col min="12548" max="12548" width="1.7109375" style="69" customWidth="1"/>
    <col min="12549" max="12549" width="7.140625" style="69" bestFit="1" customWidth="1"/>
    <col min="12550" max="12550" width="1.7109375" style="69" customWidth="1"/>
    <col min="12551" max="12551" width="12.7109375" style="69" customWidth="1"/>
    <col min="12552" max="12552" width="1.7109375" style="69" customWidth="1"/>
    <col min="12553" max="12553" width="20.7109375" style="69" customWidth="1"/>
    <col min="12554" max="12554" width="2.7109375" style="69" customWidth="1"/>
    <col min="12555" max="12555" width="10.5703125" style="69" customWidth="1"/>
    <col min="12556" max="12556" width="1.7109375" style="69" customWidth="1"/>
    <col min="12557" max="12557" width="10.5703125" style="69" customWidth="1"/>
    <col min="12558" max="12558" width="1.7109375" style="69" customWidth="1"/>
    <col min="12559" max="12559" width="12.7109375" style="69" customWidth="1"/>
    <col min="12560" max="12560" width="1.7109375" style="69" customWidth="1"/>
    <col min="12561" max="12561" width="22.85546875" style="69" customWidth="1"/>
    <col min="12562" max="12562" width="4.7109375" style="69" customWidth="1"/>
    <col min="12563" max="12576" width="0" style="69" hidden="1" customWidth="1"/>
    <col min="12577" max="12801" width="9.140625" style="69"/>
    <col min="12802" max="12802" width="0" style="69" hidden="1" customWidth="1"/>
    <col min="12803" max="12803" width="11.140625" style="69" customWidth="1"/>
    <col min="12804" max="12804" width="1.7109375" style="69" customWidth="1"/>
    <col min="12805" max="12805" width="7.140625" style="69" bestFit="1" customWidth="1"/>
    <col min="12806" max="12806" width="1.7109375" style="69" customWidth="1"/>
    <col min="12807" max="12807" width="12.7109375" style="69" customWidth="1"/>
    <col min="12808" max="12808" width="1.7109375" style="69" customWidth="1"/>
    <col min="12809" max="12809" width="20.7109375" style="69" customWidth="1"/>
    <col min="12810" max="12810" width="2.7109375" style="69" customWidth="1"/>
    <col min="12811" max="12811" width="10.5703125" style="69" customWidth="1"/>
    <col min="12812" max="12812" width="1.7109375" style="69" customWidth="1"/>
    <col min="12813" max="12813" width="10.5703125" style="69" customWidth="1"/>
    <col min="12814" max="12814" width="1.7109375" style="69" customWidth="1"/>
    <col min="12815" max="12815" width="12.7109375" style="69" customWidth="1"/>
    <col min="12816" max="12816" width="1.7109375" style="69" customWidth="1"/>
    <col min="12817" max="12817" width="22.85546875" style="69" customWidth="1"/>
    <col min="12818" max="12818" width="4.7109375" style="69" customWidth="1"/>
    <col min="12819" max="12832" width="0" style="69" hidden="1" customWidth="1"/>
    <col min="12833" max="13057" width="9.140625" style="69"/>
    <col min="13058" max="13058" width="0" style="69" hidden="1" customWidth="1"/>
    <col min="13059" max="13059" width="11.140625" style="69" customWidth="1"/>
    <col min="13060" max="13060" width="1.7109375" style="69" customWidth="1"/>
    <col min="13061" max="13061" width="7.140625" style="69" bestFit="1" customWidth="1"/>
    <col min="13062" max="13062" width="1.7109375" style="69" customWidth="1"/>
    <col min="13063" max="13063" width="12.7109375" style="69" customWidth="1"/>
    <col min="13064" max="13064" width="1.7109375" style="69" customWidth="1"/>
    <col min="13065" max="13065" width="20.7109375" style="69" customWidth="1"/>
    <col min="13066" max="13066" width="2.7109375" style="69" customWidth="1"/>
    <col min="13067" max="13067" width="10.5703125" style="69" customWidth="1"/>
    <col min="13068" max="13068" width="1.7109375" style="69" customWidth="1"/>
    <col min="13069" max="13069" width="10.5703125" style="69" customWidth="1"/>
    <col min="13070" max="13070" width="1.7109375" style="69" customWidth="1"/>
    <col min="13071" max="13071" width="12.7109375" style="69" customWidth="1"/>
    <col min="13072" max="13072" width="1.7109375" style="69" customWidth="1"/>
    <col min="13073" max="13073" width="22.85546875" style="69" customWidth="1"/>
    <col min="13074" max="13074" width="4.7109375" style="69" customWidth="1"/>
    <col min="13075" max="13088" width="0" style="69" hidden="1" customWidth="1"/>
    <col min="13089" max="13313" width="9.140625" style="69"/>
    <col min="13314" max="13314" width="0" style="69" hidden="1" customWidth="1"/>
    <col min="13315" max="13315" width="11.140625" style="69" customWidth="1"/>
    <col min="13316" max="13316" width="1.7109375" style="69" customWidth="1"/>
    <col min="13317" max="13317" width="7.140625" style="69" bestFit="1" customWidth="1"/>
    <col min="13318" max="13318" width="1.7109375" style="69" customWidth="1"/>
    <col min="13319" max="13319" width="12.7109375" style="69" customWidth="1"/>
    <col min="13320" max="13320" width="1.7109375" style="69" customWidth="1"/>
    <col min="13321" max="13321" width="20.7109375" style="69" customWidth="1"/>
    <col min="13322" max="13322" width="2.7109375" style="69" customWidth="1"/>
    <col min="13323" max="13323" width="10.5703125" style="69" customWidth="1"/>
    <col min="13324" max="13324" width="1.7109375" style="69" customWidth="1"/>
    <col min="13325" max="13325" width="10.5703125" style="69" customWidth="1"/>
    <col min="13326" max="13326" width="1.7109375" style="69" customWidth="1"/>
    <col min="13327" max="13327" width="12.7109375" style="69" customWidth="1"/>
    <col min="13328" max="13328" width="1.7109375" style="69" customWidth="1"/>
    <col min="13329" max="13329" width="22.85546875" style="69" customWidth="1"/>
    <col min="13330" max="13330" width="4.7109375" style="69" customWidth="1"/>
    <col min="13331" max="13344" width="0" style="69" hidden="1" customWidth="1"/>
    <col min="13345" max="13569" width="9.140625" style="69"/>
    <col min="13570" max="13570" width="0" style="69" hidden="1" customWidth="1"/>
    <col min="13571" max="13571" width="11.140625" style="69" customWidth="1"/>
    <col min="13572" max="13572" width="1.7109375" style="69" customWidth="1"/>
    <col min="13573" max="13573" width="7.140625" style="69" bestFit="1" customWidth="1"/>
    <col min="13574" max="13574" width="1.7109375" style="69" customWidth="1"/>
    <col min="13575" max="13575" width="12.7109375" style="69" customWidth="1"/>
    <col min="13576" max="13576" width="1.7109375" style="69" customWidth="1"/>
    <col min="13577" max="13577" width="20.7109375" style="69" customWidth="1"/>
    <col min="13578" max="13578" width="2.7109375" style="69" customWidth="1"/>
    <col min="13579" max="13579" width="10.5703125" style="69" customWidth="1"/>
    <col min="13580" max="13580" width="1.7109375" style="69" customWidth="1"/>
    <col min="13581" max="13581" width="10.5703125" style="69" customWidth="1"/>
    <col min="13582" max="13582" width="1.7109375" style="69" customWidth="1"/>
    <col min="13583" max="13583" width="12.7109375" style="69" customWidth="1"/>
    <col min="13584" max="13584" width="1.7109375" style="69" customWidth="1"/>
    <col min="13585" max="13585" width="22.85546875" style="69" customWidth="1"/>
    <col min="13586" max="13586" width="4.7109375" style="69" customWidth="1"/>
    <col min="13587" max="13600" width="0" style="69" hidden="1" customWidth="1"/>
    <col min="13601" max="13825" width="9.140625" style="69"/>
    <col min="13826" max="13826" width="0" style="69" hidden="1" customWidth="1"/>
    <col min="13827" max="13827" width="11.140625" style="69" customWidth="1"/>
    <col min="13828" max="13828" width="1.7109375" style="69" customWidth="1"/>
    <col min="13829" max="13829" width="7.140625" style="69" bestFit="1" customWidth="1"/>
    <col min="13830" max="13830" width="1.7109375" style="69" customWidth="1"/>
    <col min="13831" max="13831" width="12.7109375" style="69" customWidth="1"/>
    <col min="13832" max="13832" width="1.7109375" style="69" customWidth="1"/>
    <col min="13833" max="13833" width="20.7109375" style="69" customWidth="1"/>
    <col min="13834" max="13834" width="2.7109375" style="69" customWidth="1"/>
    <col min="13835" max="13835" width="10.5703125" style="69" customWidth="1"/>
    <col min="13836" max="13836" width="1.7109375" style="69" customWidth="1"/>
    <col min="13837" max="13837" width="10.5703125" style="69" customWidth="1"/>
    <col min="13838" max="13838" width="1.7109375" style="69" customWidth="1"/>
    <col min="13839" max="13839" width="12.7109375" style="69" customWidth="1"/>
    <col min="13840" max="13840" width="1.7109375" style="69" customWidth="1"/>
    <col min="13841" max="13841" width="22.85546875" style="69" customWidth="1"/>
    <col min="13842" max="13842" width="4.7109375" style="69" customWidth="1"/>
    <col min="13843" max="13856" width="0" style="69" hidden="1" customWidth="1"/>
    <col min="13857" max="14081" width="9.140625" style="69"/>
    <col min="14082" max="14082" width="0" style="69" hidden="1" customWidth="1"/>
    <col min="14083" max="14083" width="11.140625" style="69" customWidth="1"/>
    <col min="14084" max="14084" width="1.7109375" style="69" customWidth="1"/>
    <col min="14085" max="14085" width="7.140625" style="69" bestFit="1" customWidth="1"/>
    <col min="14086" max="14086" width="1.7109375" style="69" customWidth="1"/>
    <col min="14087" max="14087" width="12.7109375" style="69" customWidth="1"/>
    <col min="14088" max="14088" width="1.7109375" style="69" customWidth="1"/>
    <col min="14089" max="14089" width="20.7109375" style="69" customWidth="1"/>
    <col min="14090" max="14090" width="2.7109375" style="69" customWidth="1"/>
    <col min="14091" max="14091" width="10.5703125" style="69" customWidth="1"/>
    <col min="14092" max="14092" width="1.7109375" style="69" customWidth="1"/>
    <col min="14093" max="14093" width="10.5703125" style="69" customWidth="1"/>
    <col min="14094" max="14094" width="1.7109375" style="69" customWidth="1"/>
    <col min="14095" max="14095" width="12.7109375" style="69" customWidth="1"/>
    <col min="14096" max="14096" width="1.7109375" style="69" customWidth="1"/>
    <col min="14097" max="14097" width="22.85546875" style="69" customWidth="1"/>
    <col min="14098" max="14098" width="4.7109375" style="69" customWidth="1"/>
    <col min="14099" max="14112" width="0" style="69" hidden="1" customWidth="1"/>
    <col min="14113" max="14337" width="9.140625" style="69"/>
    <col min="14338" max="14338" width="0" style="69" hidden="1" customWidth="1"/>
    <col min="14339" max="14339" width="11.140625" style="69" customWidth="1"/>
    <col min="14340" max="14340" width="1.7109375" style="69" customWidth="1"/>
    <col min="14341" max="14341" width="7.140625" style="69" bestFit="1" customWidth="1"/>
    <col min="14342" max="14342" width="1.7109375" style="69" customWidth="1"/>
    <col min="14343" max="14343" width="12.7109375" style="69" customWidth="1"/>
    <col min="14344" max="14344" width="1.7109375" style="69" customWidth="1"/>
    <col min="14345" max="14345" width="20.7109375" style="69" customWidth="1"/>
    <col min="14346" max="14346" width="2.7109375" style="69" customWidth="1"/>
    <col min="14347" max="14347" width="10.5703125" style="69" customWidth="1"/>
    <col min="14348" max="14348" width="1.7109375" style="69" customWidth="1"/>
    <col min="14349" max="14349" width="10.5703125" style="69" customWidth="1"/>
    <col min="14350" max="14350" width="1.7109375" style="69" customWidth="1"/>
    <col min="14351" max="14351" width="12.7109375" style="69" customWidth="1"/>
    <col min="14352" max="14352" width="1.7109375" style="69" customWidth="1"/>
    <col min="14353" max="14353" width="22.85546875" style="69" customWidth="1"/>
    <col min="14354" max="14354" width="4.7109375" style="69" customWidth="1"/>
    <col min="14355" max="14368" width="0" style="69" hidden="1" customWidth="1"/>
    <col min="14369" max="14593" width="9.140625" style="69"/>
    <col min="14594" max="14594" width="0" style="69" hidden="1" customWidth="1"/>
    <col min="14595" max="14595" width="11.140625" style="69" customWidth="1"/>
    <col min="14596" max="14596" width="1.7109375" style="69" customWidth="1"/>
    <col min="14597" max="14597" width="7.140625" style="69" bestFit="1" customWidth="1"/>
    <col min="14598" max="14598" width="1.7109375" style="69" customWidth="1"/>
    <col min="14599" max="14599" width="12.7109375" style="69" customWidth="1"/>
    <col min="14600" max="14600" width="1.7109375" style="69" customWidth="1"/>
    <col min="14601" max="14601" width="20.7109375" style="69" customWidth="1"/>
    <col min="14602" max="14602" width="2.7109375" style="69" customWidth="1"/>
    <col min="14603" max="14603" width="10.5703125" style="69" customWidth="1"/>
    <col min="14604" max="14604" width="1.7109375" style="69" customWidth="1"/>
    <col min="14605" max="14605" width="10.5703125" style="69" customWidth="1"/>
    <col min="14606" max="14606" width="1.7109375" style="69" customWidth="1"/>
    <col min="14607" max="14607" width="12.7109375" style="69" customWidth="1"/>
    <col min="14608" max="14608" width="1.7109375" style="69" customWidth="1"/>
    <col min="14609" max="14609" width="22.85546875" style="69" customWidth="1"/>
    <col min="14610" max="14610" width="4.7109375" style="69" customWidth="1"/>
    <col min="14611" max="14624" width="0" style="69" hidden="1" customWidth="1"/>
    <col min="14625" max="14849" width="9.140625" style="69"/>
    <col min="14850" max="14850" width="0" style="69" hidden="1" customWidth="1"/>
    <col min="14851" max="14851" width="11.140625" style="69" customWidth="1"/>
    <col min="14852" max="14852" width="1.7109375" style="69" customWidth="1"/>
    <col min="14853" max="14853" width="7.140625" style="69" bestFit="1" customWidth="1"/>
    <col min="14854" max="14854" width="1.7109375" style="69" customWidth="1"/>
    <col min="14855" max="14855" width="12.7109375" style="69" customWidth="1"/>
    <col min="14856" max="14856" width="1.7109375" style="69" customWidth="1"/>
    <col min="14857" max="14857" width="20.7109375" style="69" customWidth="1"/>
    <col min="14858" max="14858" width="2.7109375" style="69" customWidth="1"/>
    <col min="14859" max="14859" width="10.5703125" style="69" customWidth="1"/>
    <col min="14860" max="14860" width="1.7109375" style="69" customWidth="1"/>
    <col min="14861" max="14861" width="10.5703125" style="69" customWidth="1"/>
    <col min="14862" max="14862" width="1.7109375" style="69" customWidth="1"/>
    <col min="14863" max="14863" width="12.7109375" style="69" customWidth="1"/>
    <col min="14864" max="14864" width="1.7109375" style="69" customWidth="1"/>
    <col min="14865" max="14865" width="22.85546875" style="69" customWidth="1"/>
    <col min="14866" max="14866" width="4.7109375" style="69" customWidth="1"/>
    <col min="14867" max="14880" width="0" style="69" hidden="1" customWidth="1"/>
    <col min="14881" max="15105" width="9.140625" style="69"/>
    <col min="15106" max="15106" width="0" style="69" hidden="1" customWidth="1"/>
    <col min="15107" max="15107" width="11.140625" style="69" customWidth="1"/>
    <col min="15108" max="15108" width="1.7109375" style="69" customWidth="1"/>
    <col min="15109" max="15109" width="7.140625" style="69" bestFit="1" customWidth="1"/>
    <col min="15110" max="15110" width="1.7109375" style="69" customWidth="1"/>
    <col min="15111" max="15111" width="12.7109375" style="69" customWidth="1"/>
    <col min="15112" max="15112" width="1.7109375" style="69" customWidth="1"/>
    <col min="15113" max="15113" width="20.7109375" style="69" customWidth="1"/>
    <col min="15114" max="15114" width="2.7109375" style="69" customWidth="1"/>
    <col min="15115" max="15115" width="10.5703125" style="69" customWidth="1"/>
    <col min="15116" max="15116" width="1.7109375" style="69" customWidth="1"/>
    <col min="15117" max="15117" width="10.5703125" style="69" customWidth="1"/>
    <col min="15118" max="15118" width="1.7109375" style="69" customWidth="1"/>
    <col min="15119" max="15119" width="12.7109375" style="69" customWidth="1"/>
    <col min="15120" max="15120" width="1.7109375" style="69" customWidth="1"/>
    <col min="15121" max="15121" width="22.85546875" style="69" customWidth="1"/>
    <col min="15122" max="15122" width="4.7109375" style="69" customWidth="1"/>
    <col min="15123" max="15136" width="0" style="69" hidden="1" customWidth="1"/>
    <col min="15137" max="15361" width="9.140625" style="69"/>
    <col min="15362" max="15362" width="0" style="69" hidden="1" customWidth="1"/>
    <col min="15363" max="15363" width="11.140625" style="69" customWidth="1"/>
    <col min="15364" max="15364" width="1.7109375" style="69" customWidth="1"/>
    <col min="15365" max="15365" width="7.140625" style="69" bestFit="1" customWidth="1"/>
    <col min="15366" max="15366" width="1.7109375" style="69" customWidth="1"/>
    <col min="15367" max="15367" width="12.7109375" style="69" customWidth="1"/>
    <col min="15368" max="15368" width="1.7109375" style="69" customWidth="1"/>
    <col min="15369" max="15369" width="20.7109375" style="69" customWidth="1"/>
    <col min="15370" max="15370" width="2.7109375" style="69" customWidth="1"/>
    <col min="15371" max="15371" width="10.5703125" style="69" customWidth="1"/>
    <col min="15372" max="15372" width="1.7109375" style="69" customWidth="1"/>
    <col min="15373" max="15373" width="10.5703125" style="69" customWidth="1"/>
    <col min="15374" max="15374" width="1.7109375" style="69" customWidth="1"/>
    <col min="15375" max="15375" width="12.7109375" style="69" customWidth="1"/>
    <col min="15376" max="15376" width="1.7109375" style="69" customWidth="1"/>
    <col min="15377" max="15377" width="22.85546875" style="69" customWidth="1"/>
    <col min="15378" max="15378" width="4.7109375" style="69" customWidth="1"/>
    <col min="15379" max="15392" width="0" style="69" hidden="1" customWidth="1"/>
    <col min="15393" max="15617" width="9.140625" style="69"/>
    <col min="15618" max="15618" width="0" style="69" hidden="1" customWidth="1"/>
    <col min="15619" max="15619" width="11.140625" style="69" customWidth="1"/>
    <col min="15620" max="15620" width="1.7109375" style="69" customWidth="1"/>
    <col min="15621" max="15621" width="7.140625" style="69" bestFit="1" customWidth="1"/>
    <col min="15622" max="15622" width="1.7109375" style="69" customWidth="1"/>
    <col min="15623" max="15623" width="12.7109375" style="69" customWidth="1"/>
    <col min="15624" max="15624" width="1.7109375" style="69" customWidth="1"/>
    <col min="15625" max="15625" width="20.7109375" style="69" customWidth="1"/>
    <col min="15626" max="15626" width="2.7109375" style="69" customWidth="1"/>
    <col min="15627" max="15627" width="10.5703125" style="69" customWidth="1"/>
    <col min="15628" max="15628" width="1.7109375" style="69" customWidth="1"/>
    <col min="15629" max="15629" width="10.5703125" style="69" customWidth="1"/>
    <col min="15630" max="15630" width="1.7109375" style="69" customWidth="1"/>
    <col min="15631" max="15631" width="12.7109375" style="69" customWidth="1"/>
    <col min="15632" max="15632" width="1.7109375" style="69" customWidth="1"/>
    <col min="15633" max="15633" width="22.85546875" style="69" customWidth="1"/>
    <col min="15634" max="15634" width="4.7109375" style="69" customWidth="1"/>
    <col min="15635" max="15648" width="0" style="69" hidden="1" customWidth="1"/>
    <col min="15649" max="15873" width="9.140625" style="69"/>
    <col min="15874" max="15874" width="0" style="69" hidden="1" customWidth="1"/>
    <col min="15875" max="15875" width="11.140625" style="69" customWidth="1"/>
    <col min="15876" max="15876" width="1.7109375" style="69" customWidth="1"/>
    <col min="15877" max="15877" width="7.140625" style="69" bestFit="1" customWidth="1"/>
    <col min="15878" max="15878" width="1.7109375" style="69" customWidth="1"/>
    <col min="15879" max="15879" width="12.7109375" style="69" customWidth="1"/>
    <col min="15880" max="15880" width="1.7109375" style="69" customWidth="1"/>
    <col min="15881" max="15881" width="20.7109375" style="69" customWidth="1"/>
    <col min="15882" max="15882" width="2.7109375" style="69" customWidth="1"/>
    <col min="15883" max="15883" width="10.5703125" style="69" customWidth="1"/>
    <col min="15884" max="15884" width="1.7109375" style="69" customWidth="1"/>
    <col min="15885" max="15885" width="10.5703125" style="69" customWidth="1"/>
    <col min="15886" max="15886" width="1.7109375" style="69" customWidth="1"/>
    <col min="15887" max="15887" width="12.7109375" style="69" customWidth="1"/>
    <col min="15888" max="15888" width="1.7109375" style="69" customWidth="1"/>
    <col min="15889" max="15889" width="22.85546875" style="69" customWidth="1"/>
    <col min="15890" max="15890" width="4.7109375" style="69" customWidth="1"/>
    <col min="15891" max="15904" width="0" style="69" hidden="1" customWidth="1"/>
    <col min="15905" max="16129" width="9.140625" style="69"/>
    <col min="16130" max="16130" width="0" style="69" hidden="1" customWidth="1"/>
    <col min="16131" max="16131" width="11.140625" style="69" customWidth="1"/>
    <col min="16132" max="16132" width="1.7109375" style="69" customWidth="1"/>
    <col min="16133" max="16133" width="7.140625" style="69" bestFit="1" customWidth="1"/>
    <col min="16134" max="16134" width="1.7109375" style="69" customWidth="1"/>
    <col min="16135" max="16135" width="12.7109375" style="69" customWidth="1"/>
    <col min="16136" max="16136" width="1.7109375" style="69" customWidth="1"/>
    <col min="16137" max="16137" width="20.7109375" style="69" customWidth="1"/>
    <col min="16138" max="16138" width="2.7109375" style="69" customWidth="1"/>
    <col min="16139" max="16139" width="10.5703125" style="69" customWidth="1"/>
    <col min="16140" max="16140" width="1.7109375" style="69" customWidth="1"/>
    <col min="16141" max="16141" width="10.5703125" style="69" customWidth="1"/>
    <col min="16142" max="16142" width="1.7109375" style="69" customWidth="1"/>
    <col min="16143" max="16143" width="12.7109375" style="69" customWidth="1"/>
    <col min="16144" max="16144" width="1.7109375" style="69" customWidth="1"/>
    <col min="16145" max="16145" width="22.85546875" style="69" customWidth="1"/>
    <col min="16146" max="16146" width="4.7109375" style="69" customWidth="1"/>
    <col min="16147" max="16160" width="0" style="69" hidden="1" customWidth="1"/>
    <col min="16161" max="16384" width="9.140625" style="69"/>
  </cols>
  <sheetData>
    <row r="1" spans="2:37" ht="15" customHeight="1">
      <c r="B1" s="301" t="str">
        <f>Index!A1</f>
        <v xml:space="preserve">                                                               Office of the State Controller                                                                </v>
      </c>
      <c r="C1" s="301"/>
      <c r="D1" s="301"/>
      <c r="E1" s="301"/>
      <c r="F1" s="301"/>
      <c r="G1" s="301"/>
      <c r="H1" s="301"/>
      <c r="I1" s="301"/>
      <c r="J1" s="301"/>
      <c r="K1" s="301"/>
      <c r="L1" s="301"/>
      <c r="M1" s="301"/>
      <c r="N1" s="301"/>
      <c r="O1" s="301"/>
      <c r="P1" s="301"/>
      <c r="Q1" s="301"/>
      <c r="R1" s="301"/>
      <c r="S1" s="119"/>
      <c r="T1" s="119"/>
      <c r="U1" s="119"/>
      <c r="V1" s="119"/>
      <c r="W1" s="119"/>
      <c r="X1" s="119"/>
      <c r="Y1" s="119"/>
      <c r="Z1" s="119"/>
      <c r="AA1" s="119"/>
      <c r="AB1" s="119"/>
      <c r="AC1" s="119"/>
      <c r="AD1" s="119"/>
      <c r="AK1" s="289" t="str">
        <f>IF(Index!B19="na","NA","")</f>
        <v/>
      </c>
    </row>
    <row r="2" spans="2:37" ht="15" customHeight="1">
      <c r="B2" s="303" t="str">
        <f>Index!A2</f>
        <v>2018 Transfers - Interim Worksheets</v>
      </c>
      <c r="C2" s="303"/>
      <c r="D2" s="303"/>
      <c r="E2" s="303"/>
      <c r="F2" s="303"/>
      <c r="G2" s="303"/>
      <c r="H2" s="303"/>
      <c r="I2" s="303"/>
      <c r="J2" s="303"/>
      <c r="K2" s="303"/>
      <c r="L2" s="303"/>
      <c r="M2" s="303"/>
      <c r="N2" s="303"/>
      <c r="O2" s="303"/>
      <c r="P2" s="303"/>
      <c r="Q2" s="303"/>
      <c r="R2" s="303"/>
      <c r="S2" s="119"/>
      <c r="T2" s="119"/>
      <c r="U2" s="119"/>
      <c r="V2" s="119"/>
      <c r="W2" s="119"/>
      <c r="X2" s="119"/>
      <c r="Y2" s="119"/>
      <c r="Z2" s="119"/>
      <c r="AA2" s="119"/>
      <c r="AB2" s="119"/>
      <c r="AC2" s="119"/>
      <c r="AD2" s="119"/>
      <c r="AK2" s="289"/>
    </row>
    <row r="3" spans="2:37" s="70" customFormat="1" ht="15" customHeight="1">
      <c r="B3" s="300" t="s">
        <v>742</v>
      </c>
      <c r="C3" s="300"/>
      <c r="D3" s="300"/>
      <c r="E3" s="300"/>
      <c r="F3" s="300"/>
      <c r="G3" s="300"/>
      <c r="H3" s="300"/>
      <c r="I3" s="300"/>
      <c r="J3" s="300"/>
      <c r="K3" s="300"/>
      <c r="L3" s="300"/>
      <c r="M3" s="300"/>
      <c r="N3" s="300"/>
      <c r="O3" s="300"/>
      <c r="P3" s="300"/>
      <c r="Q3" s="300"/>
      <c r="R3" s="300"/>
      <c r="S3" s="119"/>
      <c r="T3" s="119"/>
      <c r="U3" s="119"/>
      <c r="V3" s="119"/>
      <c r="W3" s="119"/>
      <c r="X3" s="119"/>
      <c r="Y3" s="119"/>
      <c r="Z3" s="119"/>
      <c r="AA3" s="119"/>
      <c r="AB3" s="119"/>
      <c r="AC3" s="119"/>
      <c r="AD3" s="119"/>
      <c r="AK3" s="289"/>
    </row>
    <row r="4" spans="2:37" s="70" customFormat="1" ht="15" customHeight="1">
      <c r="B4" s="157"/>
      <c r="C4" s="158"/>
      <c r="D4" s="158"/>
      <c r="E4" s="158"/>
      <c r="F4" s="158"/>
      <c r="G4" s="158"/>
      <c r="H4" s="158"/>
      <c r="I4" s="157"/>
      <c r="J4" s="158"/>
      <c r="K4" s="158"/>
      <c r="L4" s="158"/>
      <c r="M4" s="158"/>
      <c r="N4" s="158"/>
      <c r="O4" s="166"/>
      <c r="P4" s="158"/>
      <c r="Q4" s="158"/>
      <c r="R4" s="156" t="s">
        <v>265</v>
      </c>
      <c r="S4" s="119"/>
      <c r="T4" s="119"/>
      <c r="U4" s="119"/>
      <c r="V4" s="119"/>
      <c r="W4" s="119"/>
      <c r="X4" s="119"/>
      <c r="Y4" s="119"/>
      <c r="Z4" s="119"/>
      <c r="AA4" s="119"/>
      <c r="AB4" s="119"/>
      <c r="AC4" s="119"/>
      <c r="AD4" s="119"/>
    </row>
    <row r="5" spans="2:37" s="72" customFormat="1" ht="15" customHeight="1">
      <c r="B5" s="129" t="s">
        <v>738</v>
      </c>
      <c r="C5" s="73"/>
      <c r="D5" s="73"/>
      <c r="E5" s="308" t="str">
        <f>AgyIdx</f>
        <v>01</v>
      </c>
      <c r="F5" s="308"/>
      <c r="G5" s="308"/>
      <c r="H5" s="308"/>
      <c r="I5" s="308"/>
      <c r="J5" s="308"/>
      <c r="K5" s="122"/>
      <c r="L5" s="129" t="s">
        <v>736</v>
      </c>
      <c r="M5" s="73"/>
      <c r="N5" s="73"/>
      <c r="O5" s="307" t="str">
        <f>Index!E12 &amp;  Index!E14</f>
        <v/>
      </c>
      <c r="P5" s="307"/>
      <c r="Q5" s="307"/>
      <c r="R5" s="307"/>
      <c r="S5" s="307"/>
      <c r="T5" s="307"/>
      <c r="U5" s="307"/>
      <c r="V5" s="307"/>
    </row>
    <row r="6" spans="2:37" s="72" customFormat="1" ht="15" customHeight="1">
      <c r="B6" s="129" t="s">
        <v>739</v>
      </c>
      <c r="C6" s="73"/>
      <c r="D6" s="73"/>
      <c r="E6" s="309" t="str">
        <f>Index!E11</f>
        <v>North Carolina General Assembly</v>
      </c>
      <c r="F6" s="309"/>
      <c r="G6" s="309"/>
      <c r="H6" s="309"/>
      <c r="I6" s="309"/>
      <c r="J6" s="309"/>
      <c r="K6" s="73"/>
      <c r="L6" s="129" t="s">
        <v>737</v>
      </c>
      <c r="M6" s="73"/>
      <c r="N6" s="73"/>
      <c r="O6" s="306">
        <f>Index!E13</f>
        <v>0</v>
      </c>
      <c r="P6" s="306"/>
      <c r="Q6" s="306"/>
      <c r="R6" s="306"/>
      <c r="S6" s="155"/>
      <c r="T6" s="155"/>
      <c r="U6" s="155"/>
      <c r="V6" s="155"/>
    </row>
    <row r="7" spans="2:37" s="72" customFormat="1" ht="15" customHeight="1">
      <c r="B7" s="129" t="s">
        <v>740</v>
      </c>
      <c r="C7" s="73"/>
      <c r="D7" s="148"/>
      <c r="E7" s="310"/>
      <c r="F7" s="310"/>
      <c r="G7" s="310"/>
      <c r="H7" s="310"/>
      <c r="I7" s="310"/>
      <c r="J7" s="310"/>
      <c r="K7" s="73"/>
      <c r="L7" s="149"/>
      <c r="M7" s="149"/>
      <c r="N7" s="149"/>
      <c r="O7" s="149"/>
      <c r="P7" s="149"/>
      <c r="Q7" s="149"/>
      <c r="R7" s="73"/>
      <c r="S7" s="73"/>
      <c r="T7" s="73"/>
      <c r="U7" s="73"/>
      <c r="V7" s="73"/>
    </row>
    <row r="8" spans="2:37" s="72" customFormat="1" ht="15" customHeight="1" thickBot="1">
      <c r="B8" s="74"/>
      <c r="C8" s="74"/>
      <c r="D8" s="74"/>
      <c r="E8" s="74"/>
      <c r="F8" s="74"/>
      <c r="G8" s="74"/>
      <c r="H8" s="74"/>
      <c r="I8" s="75"/>
      <c r="J8" s="74"/>
      <c r="K8" s="74"/>
      <c r="L8" s="74"/>
      <c r="M8" s="74"/>
      <c r="N8" s="74"/>
      <c r="O8" s="74"/>
      <c r="P8" s="74"/>
      <c r="Q8" s="74"/>
      <c r="R8" s="74"/>
      <c r="S8" s="73"/>
      <c r="T8" s="73"/>
      <c r="U8" s="73"/>
      <c r="V8" s="73"/>
    </row>
    <row r="9" spans="2:37" s="72" customFormat="1" ht="15" customHeight="1">
      <c r="B9" s="76"/>
      <c r="C9" s="76"/>
      <c r="D9" s="76"/>
      <c r="E9" s="76"/>
      <c r="F9" s="76"/>
      <c r="G9" s="76"/>
      <c r="H9" s="76"/>
      <c r="I9" s="77"/>
      <c r="J9" s="76"/>
      <c r="K9" s="76"/>
      <c r="L9" s="76"/>
      <c r="M9" s="76"/>
      <c r="N9" s="76"/>
      <c r="O9" s="76"/>
      <c r="P9" s="76"/>
      <c r="Q9" s="76"/>
      <c r="R9" s="73"/>
      <c r="S9" s="73"/>
      <c r="T9" s="73"/>
      <c r="U9" s="73"/>
      <c r="V9" s="73"/>
    </row>
    <row r="10" spans="2:37" s="72" customFormat="1" ht="15" customHeight="1" thickBot="1">
      <c r="B10" s="302" t="s">
        <v>730</v>
      </c>
      <c r="C10" s="302"/>
      <c r="D10" s="302"/>
      <c r="E10" s="302"/>
      <c r="F10" s="302"/>
      <c r="G10" s="302"/>
      <c r="H10" s="302"/>
      <c r="I10" s="77"/>
      <c r="J10" s="302" t="s">
        <v>811</v>
      </c>
      <c r="K10" s="302"/>
      <c r="L10" s="302"/>
      <c r="M10" s="302"/>
      <c r="N10" s="302"/>
      <c r="O10" s="302"/>
      <c r="P10" s="302"/>
      <c r="Q10" s="154"/>
      <c r="R10" s="73"/>
      <c r="S10" s="73"/>
      <c r="T10" s="73"/>
      <c r="U10" s="73"/>
      <c r="V10" s="73"/>
    </row>
    <row r="11" spans="2:37" s="72" customFormat="1" ht="15" customHeight="1">
      <c r="B11" s="73"/>
      <c r="C11" s="73"/>
      <c r="D11" s="73"/>
      <c r="E11" s="73"/>
      <c r="F11" s="159" t="s">
        <v>272</v>
      </c>
      <c r="G11" s="73"/>
      <c r="H11" s="73"/>
      <c r="I11" s="159"/>
      <c r="J11" s="73"/>
      <c r="K11" s="73"/>
      <c r="L11" s="73"/>
      <c r="M11" s="73"/>
      <c r="N11" s="159" t="s">
        <v>254</v>
      </c>
      <c r="O11" s="73"/>
      <c r="P11" s="73"/>
      <c r="Q11" s="73"/>
      <c r="R11" s="73"/>
      <c r="S11" s="73"/>
      <c r="T11" s="73"/>
      <c r="U11" s="73"/>
      <c r="V11" s="73"/>
    </row>
    <row r="12" spans="2:37" s="72" customFormat="1" ht="15" customHeight="1">
      <c r="B12" s="167" t="s">
        <v>701</v>
      </c>
      <c r="C12" s="73"/>
      <c r="D12" s="167" t="s">
        <v>274</v>
      </c>
      <c r="E12" s="73"/>
      <c r="F12" s="159" t="s">
        <v>149</v>
      </c>
      <c r="G12" s="73"/>
      <c r="H12" s="73"/>
      <c r="I12" s="159"/>
      <c r="J12" s="159" t="s">
        <v>701</v>
      </c>
      <c r="K12" s="73"/>
      <c r="L12" s="159" t="s">
        <v>274</v>
      </c>
      <c r="M12" s="73"/>
      <c r="N12" s="159" t="s">
        <v>149</v>
      </c>
      <c r="O12" s="73"/>
      <c r="P12" s="73"/>
      <c r="Q12" s="73"/>
      <c r="R12" s="73"/>
      <c r="S12" s="73"/>
      <c r="T12" s="73"/>
      <c r="U12" s="73"/>
      <c r="V12" s="73"/>
    </row>
    <row r="13" spans="2:37" s="72" customFormat="1" ht="15" customHeight="1" thickBot="1">
      <c r="B13" s="120" t="s">
        <v>729</v>
      </c>
      <c r="C13" s="159"/>
      <c r="D13" s="120" t="s">
        <v>729</v>
      </c>
      <c r="E13" s="159"/>
      <c r="F13" s="120" t="s">
        <v>729</v>
      </c>
      <c r="G13" s="73"/>
      <c r="H13" s="120" t="s">
        <v>273</v>
      </c>
      <c r="I13" s="159"/>
      <c r="J13" s="120" t="s">
        <v>729</v>
      </c>
      <c r="K13" s="154"/>
      <c r="L13" s="120" t="s">
        <v>729</v>
      </c>
      <c r="M13" s="159"/>
      <c r="N13" s="120" t="s">
        <v>729</v>
      </c>
      <c r="O13" s="73"/>
      <c r="P13" s="120" t="s">
        <v>273</v>
      </c>
      <c r="Q13" s="154"/>
      <c r="R13" s="120" t="s">
        <v>735</v>
      </c>
      <c r="S13" s="159"/>
      <c r="T13" s="159"/>
      <c r="U13" s="159"/>
      <c r="V13" s="159"/>
      <c r="W13" s="78"/>
      <c r="X13" s="78"/>
      <c r="Y13" s="78"/>
      <c r="Z13" s="78"/>
      <c r="AA13" s="78"/>
      <c r="AB13" s="78"/>
      <c r="AC13" s="78"/>
      <c r="AD13" s="78"/>
    </row>
    <row r="14" spans="2:37" s="72" customFormat="1" ht="15" customHeight="1">
      <c r="B14" s="160"/>
      <c r="C14" s="161"/>
      <c r="D14" s="162"/>
      <c r="E14" s="161"/>
      <c r="F14" s="162"/>
      <c r="G14" s="161"/>
      <c r="H14" s="163"/>
      <c r="I14" s="76"/>
      <c r="J14" s="164"/>
      <c r="K14" s="165"/>
      <c r="L14" s="162"/>
      <c r="M14" s="161"/>
      <c r="N14" s="162"/>
      <c r="O14" s="76"/>
      <c r="P14" s="163"/>
      <c r="Q14" s="168"/>
      <c r="R14" s="163"/>
      <c r="S14" s="79" t="b">
        <f>IF(OR(T14=0,T14=4),TRUE, FALSE)</f>
        <v>1</v>
      </c>
      <c r="T14" s="79">
        <f>COUNTIF(U14:X14,FALSE)</f>
        <v>0</v>
      </c>
      <c r="U14" s="80" t="b">
        <f>ISBLANK(B14)</f>
        <v>1</v>
      </c>
      <c r="V14" s="80" t="b">
        <f>ISBLANK(D14)</f>
        <v>1</v>
      </c>
      <c r="W14" s="80" t="b">
        <f>ISBLANK(F14)</f>
        <v>1</v>
      </c>
      <c r="X14" s="80" t="b">
        <f>ISBLANK(H14)</f>
        <v>1</v>
      </c>
      <c r="Y14" s="79" t="b">
        <f>IF(OR(Z14=0,Z14=4),TRUE, FALSE)</f>
        <v>1</v>
      </c>
      <c r="Z14" s="79">
        <f>COUNTIF(AA14:AD14,FALSE)</f>
        <v>0</v>
      </c>
      <c r="AA14" s="80" t="b">
        <f>ISBLANK(J14)</f>
        <v>1</v>
      </c>
      <c r="AB14" s="80" t="b">
        <f>ISBLANK(L14)</f>
        <v>1</v>
      </c>
      <c r="AC14" s="80" t="b">
        <f>ISBLANK(N14)</f>
        <v>1</v>
      </c>
      <c r="AD14" s="80" t="b">
        <f>ISBLANK(P14)</f>
        <v>1</v>
      </c>
      <c r="AE14" s="81" t="b">
        <f>IF(ISBLANK(F14),TRUE,VALUE(LEFT(F14,4))=4381)</f>
        <v>1</v>
      </c>
      <c r="AF14" s="81" t="b">
        <f>IF(ISBLANK(N14),TRUE,VALUE(LEFT(N14,4))=5381)</f>
        <v>1</v>
      </c>
    </row>
    <row r="15" spans="2:37" s="72" customFormat="1" ht="15" customHeight="1">
      <c r="B15" s="160"/>
      <c r="C15" s="161"/>
      <c r="D15" s="162"/>
      <c r="E15" s="161"/>
      <c r="F15" s="162"/>
      <c r="G15" s="161"/>
      <c r="H15" s="163"/>
      <c r="I15" s="76"/>
      <c r="J15" s="164"/>
      <c r="K15" s="165"/>
      <c r="L15" s="162"/>
      <c r="M15" s="161"/>
      <c r="N15" s="162"/>
      <c r="O15" s="76"/>
      <c r="P15" s="163"/>
      <c r="Q15" s="168"/>
      <c r="R15" s="163"/>
      <c r="S15" s="79" t="b">
        <f t="shared" ref="S15:S28" si="0">IF(OR(T15=0,T15=4),TRUE, FALSE)</f>
        <v>1</v>
      </c>
      <c r="T15" s="79">
        <f t="shared" ref="T15:T28" si="1">COUNTIF(U15:X15,FALSE)</f>
        <v>0</v>
      </c>
      <c r="U15" s="80" t="b">
        <f t="shared" ref="U15:U28" si="2">ISBLANK(B15)</f>
        <v>1</v>
      </c>
      <c r="V15" s="80" t="b">
        <f t="shared" ref="V15:V28" si="3">ISBLANK(D15)</f>
        <v>1</v>
      </c>
      <c r="W15" s="80" t="b">
        <f t="shared" ref="W15:W28" si="4">ISBLANK(F15)</f>
        <v>1</v>
      </c>
      <c r="X15" s="80" t="b">
        <f t="shared" ref="X15:X28" si="5">ISBLANK(H15)</f>
        <v>1</v>
      </c>
      <c r="Y15" s="79" t="b">
        <f t="shared" ref="Y15:Y28" si="6">IF(OR(Z15=0,Z15=4),TRUE, FALSE)</f>
        <v>1</v>
      </c>
      <c r="Z15" s="79">
        <f t="shared" ref="Z15:Z28" si="7">COUNTIF(AA15:AD15,FALSE)</f>
        <v>0</v>
      </c>
      <c r="AA15" s="80" t="b">
        <f t="shared" ref="AA15:AA28" si="8">ISBLANK(J15)</f>
        <v>1</v>
      </c>
      <c r="AB15" s="80" t="b">
        <f t="shared" ref="AB15:AB28" si="9">ISBLANK(L15)</f>
        <v>1</v>
      </c>
      <c r="AC15" s="80" t="b">
        <f t="shared" ref="AC15:AC28" si="10">ISBLANK(N15)</f>
        <v>1</v>
      </c>
      <c r="AD15" s="80" t="b">
        <f t="shared" ref="AD15:AD28" si="11">ISBLANK(P15)</f>
        <v>1</v>
      </c>
      <c r="AE15" s="81" t="b">
        <f t="shared" ref="AE15:AE28" si="12">IF(ISBLANK(F15),TRUE,VALUE(LEFT(F15,4))=4381)</f>
        <v>1</v>
      </c>
      <c r="AF15" s="81" t="b">
        <f t="shared" ref="AF15:AF28" si="13">IF(ISBLANK(N15),TRUE,VALUE(LEFT(N15,4))=5381)</f>
        <v>1</v>
      </c>
    </row>
    <row r="16" spans="2:37" s="72" customFormat="1" ht="15" customHeight="1">
      <c r="B16" s="164"/>
      <c r="C16" s="161"/>
      <c r="D16" s="162"/>
      <c r="E16" s="161"/>
      <c r="F16" s="162"/>
      <c r="G16" s="161"/>
      <c r="H16" s="163"/>
      <c r="I16" s="76"/>
      <c r="J16" s="164"/>
      <c r="K16" s="165"/>
      <c r="L16" s="162"/>
      <c r="M16" s="161"/>
      <c r="N16" s="162"/>
      <c r="O16" s="76"/>
      <c r="P16" s="163"/>
      <c r="Q16" s="168"/>
      <c r="R16" s="163"/>
      <c r="S16" s="79" t="b">
        <f t="shared" si="0"/>
        <v>1</v>
      </c>
      <c r="T16" s="79">
        <f t="shared" si="1"/>
        <v>0</v>
      </c>
      <c r="U16" s="80" t="b">
        <f t="shared" si="2"/>
        <v>1</v>
      </c>
      <c r="V16" s="80" t="b">
        <f t="shared" si="3"/>
        <v>1</v>
      </c>
      <c r="W16" s="80" t="b">
        <f t="shared" si="4"/>
        <v>1</v>
      </c>
      <c r="X16" s="80" t="b">
        <f t="shared" si="5"/>
        <v>1</v>
      </c>
      <c r="Y16" s="79" t="b">
        <f t="shared" si="6"/>
        <v>1</v>
      </c>
      <c r="Z16" s="79">
        <f t="shared" si="7"/>
        <v>0</v>
      </c>
      <c r="AA16" s="80" t="b">
        <f t="shared" si="8"/>
        <v>1</v>
      </c>
      <c r="AB16" s="80" t="b">
        <f t="shared" si="9"/>
        <v>1</v>
      </c>
      <c r="AC16" s="80" t="b">
        <f t="shared" si="10"/>
        <v>1</v>
      </c>
      <c r="AD16" s="80" t="b">
        <f t="shared" si="11"/>
        <v>1</v>
      </c>
      <c r="AE16" s="81" t="b">
        <f t="shared" si="12"/>
        <v>1</v>
      </c>
      <c r="AF16" s="81" t="b">
        <f t="shared" si="13"/>
        <v>1</v>
      </c>
    </row>
    <row r="17" spans="2:32" s="72" customFormat="1" ht="15" customHeight="1">
      <c r="B17" s="164"/>
      <c r="C17" s="161"/>
      <c r="D17" s="162"/>
      <c r="E17" s="161"/>
      <c r="F17" s="162"/>
      <c r="G17" s="161"/>
      <c r="H17" s="163"/>
      <c r="I17" s="76"/>
      <c r="J17" s="164"/>
      <c r="K17" s="165"/>
      <c r="L17" s="162"/>
      <c r="M17" s="161"/>
      <c r="N17" s="162"/>
      <c r="O17" s="76"/>
      <c r="P17" s="163"/>
      <c r="Q17" s="168"/>
      <c r="R17" s="163"/>
      <c r="S17" s="79" t="b">
        <f t="shared" si="0"/>
        <v>1</v>
      </c>
      <c r="T17" s="79">
        <f t="shared" si="1"/>
        <v>0</v>
      </c>
      <c r="U17" s="80" t="b">
        <f t="shared" si="2"/>
        <v>1</v>
      </c>
      <c r="V17" s="80" t="b">
        <f t="shared" si="3"/>
        <v>1</v>
      </c>
      <c r="W17" s="80" t="b">
        <f t="shared" si="4"/>
        <v>1</v>
      </c>
      <c r="X17" s="80" t="b">
        <f t="shared" si="5"/>
        <v>1</v>
      </c>
      <c r="Y17" s="79" t="b">
        <f t="shared" si="6"/>
        <v>1</v>
      </c>
      <c r="Z17" s="79">
        <f t="shared" si="7"/>
        <v>0</v>
      </c>
      <c r="AA17" s="80" t="b">
        <f t="shared" si="8"/>
        <v>1</v>
      </c>
      <c r="AB17" s="80" t="b">
        <f t="shared" si="9"/>
        <v>1</v>
      </c>
      <c r="AC17" s="80" t="b">
        <f t="shared" si="10"/>
        <v>1</v>
      </c>
      <c r="AD17" s="80" t="b">
        <f t="shared" si="11"/>
        <v>1</v>
      </c>
      <c r="AE17" s="81" t="b">
        <f t="shared" si="12"/>
        <v>1</v>
      </c>
      <c r="AF17" s="81" t="b">
        <f t="shared" si="13"/>
        <v>1</v>
      </c>
    </row>
    <row r="18" spans="2:32" s="72" customFormat="1" ht="15" customHeight="1">
      <c r="B18" s="164"/>
      <c r="C18" s="161"/>
      <c r="D18" s="162"/>
      <c r="E18" s="161"/>
      <c r="F18" s="162"/>
      <c r="G18" s="161"/>
      <c r="H18" s="163"/>
      <c r="I18" s="76"/>
      <c r="J18" s="164"/>
      <c r="K18" s="165"/>
      <c r="L18" s="162"/>
      <c r="M18" s="161"/>
      <c r="N18" s="162"/>
      <c r="O18" s="76"/>
      <c r="P18" s="163"/>
      <c r="Q18" s="168"/>
      <c r="R18" s="163"/>
      <c r="S18" s="79" t="b">
        <f t="shared" si="0"/>
        <v>1</v>
      </c>
      <c r="T18" s="79">
        <f t="shared" si="1"/>
        <v>0</v>
      </c>
      <c r="U18" s="80" t="b">
        <f t="shared" si="2"/>
        <v>1</v>
      </c>
      <c r="V18" s="80" t="b">
        <f t="shared" si="3"/>
        <v>1</v>
      </c>
      <c r="W18" s="80" t="b">
        <f t="shared" si="4"/>
        <v>1</v>
      </c>
      <c r="X18" s="80" t="b">
        <f t="shared" si="5"/>
        <v>1</v>
      </c>
      <c r="Y18" s="79" t="b">
        <f t="shared" si="6"/>
        <v>1</v>
      </c>
      <c r="Z18" s="79">
        <f t="shared" si="7"/>
        <v>0</v>
      </c>
      <c r="AA18" s="80" t="b">
        <f t="shared" si="8"/>
        <v>1</v>
      </c>
      <c r="AB18" s="80" t="b">
        <f t="shared" si="9"/>
        <v>1</v>
      </c>
      <c r="AC18" s="80" t="b">
        <f t="shared" si="10"/>
        <v>1</v>
      </c>
      <c r="AD18" s="80" t="b">
        <f t="shared" si="11"/>
        <v>1</v>
      </c>
      <c r="AE18" s="81" t="b">
        <f t="shared" si="12"/>
        <v>1</v>
      </c>
      <c r="AF18" s="81" t="b">
        <f t="shared" si="13"/>
        <v>1</v>
      </c>
    </row>
    <row r="19" spans="2:32" s="72" customFormat="1" ht="15" customHeight="1">
      <c r="B19" s="164"/>
      <c r="C19" s="161"/>
      <c r="D19" s="162"/>
      <c r="E19" s="161"/>
      <c r="F19" s="162"/>
      <c r="G19" s="161"/>
      <c r="H19" s="163"/>
      <c r="I19" s="76"/>
      <c r="J19" s="164"/>
      <c r="K19" s="165"/>
      <c r="L19" s="162"/>
      <c r="M19" s="161"/>
      <c r="N19" s="162"/>
      <c r="O19" s="76"/>
      <c r="P19" s="163"/>
      <c r="Q19" s="168"/>
      <c r="R19" s="163"/>
      <c r="S19" s="79" t="b">
        <f t="shared" si="0"/>
        <v>1</v>
      </c>
      <c r="T19" s="79">
        <f t="shared" si="1"/>
        <v>0</v>
      </c>
      <c r="U19" s="80" t="b">
        <f t="shared" si="2"/>
        <v>1</v>
      </c>
      <c r="V19" s="80" t="b">
        <f t="shared" si="3"/>
        <v>1</v>
      </c>
      <c r="W19" s="80" t="b">
        <f t="shared" si="4"/>
        <v>1</v>
      </c>
      <c r="X19" s="80" t="b">
        <f t="shared" si="5"/>
        <v>1</v>
      </c>
      <c r="Y19" s="79" t="b">
        <f t="shared" si="6"/>
        <v>1</v>
      </c>
      <c r="Z19" s="79">
        <f t="shared" si="7"/>
        <v>0</v>
      </c>
      <c r="AA19" s="80" t="b">
        <f t="shared" si="8"/>
        <v>1</v>
      </c>
      <c r="AB19" s="80" t="b">
        <f t="shared" si="9"/>
        <v>1</v>
      </c>
      <c r="AC19" s="80" t="b">
        <f t="shared" si="10"/>
        <v>1</v>
      </c>
      <c r="AD19" s="80" t="b">
        <f t="shared" si="11"/>
        <v>1</v>
      </c>
      <c r="AE19" s="81" t="b">
        <f t="shared" si="12"/>
        <v>1</v>
      </c>
      <c r="AF19" s="81" t="b">
        <f t="shared" si="13"/>
        <v>1</v>
      </c>
    </row>
    <row r="20" spans="2:32" s="72" customFormat="1" ht="15" customHeight="1">
      <c r="B20" s="164"/>
      <c r="C20" s="161"/>
      <c r="D20" s="162"/>
      <c r="E20" s="161"/>
      <c r="F20" s="162"/>
      <c r="G20" s="161"/>
      <c r="H20" s="163"/>
      <c r="I20" s="76"/>
      <c r="J20" s="164"/>
      <c r="K20" s="165"/>
      <c r="L20" s="162"/>
      <c r="M20" s="161"/>
      <c r="N20" s="162"/>
      <c r="O20" s="76"/>
      <c r="P20" s="163"/>
      <c r="Q20" s="168"/>
      <c r="R20" s="163"/>
      <c r="S20" s="79" t="b">
        <f t="shared" si="0"/>
        <v>1</v>
      </c>
      <c r="T20" s="79">
        <f t="shared" si="1"/>
        <v>0</v>
      </c>
      <c r="U20" s="80" t="b">
        <f t="shared" si="2"/>
        <v>1</v>
      </c>
      <c r="V20" s="80" t="b">
        <f t="shared" si="3"/>
        <v>1</v>
      </c>
      <c r="W20" s="80" t="b">
        <f t="shared" si="4"/>
        <v>1</v>
      </c>
      <c r="X20" s="80" t="b">
        <f t="shared" si="5"/>
        <v>1</v>
      </c>
      <c r="Y20" s="79" t="b">
        <f t="shared" si="6"/>
        <v>1</v>
      </c>
      <c r="Z20" s="79">
        <f t="shared" si="7"/>
        <v>0</v>
      </c>
      <c r="AA20" s="80" t="b">
        <f t="shared" si="8"/>
        <v>1</v>
      </c>
      <c r="AB20" s="80" t="b">
        <f t="shared" si="9"/>
        <v>1</v>
      </c>
      <c r="AC20" s="80" t="b">
        <f t="shared" si="10"/>
        <v>1</v>
      </c>
      <c r="AD20" s="80" t="b">
        <f t="shared" si="11"/>
        <v>1</v>
      </c>
      <c r="AE20" s="81" t="b">
        <f t="shared" si="12"/>
        <v>1</v>
      </c>
      <c r="AF20" s="81" t="b">
        <f t="shared" si="13"/>
        <v>1</v>
      </c>
    </row>
    <row r="21" spans="2:32" s="72" customFormat="1" ht="15" customHeight="1">
      <c r="B21" s="164"/>
      <c r="C21" s="161"/>
      <c r="D21" s="162"/>
      <c r="E21" s="161"/>
      <c r="F21" s="162"/>
      <c r="G21" s="161"/>
      <c r="H21" s="163"/>
      <c r="I21" s="76"/>
      <c r="J21" s="164"/>
      <c r="K21" s="165"/>
      <c r="L21" s="162"/>
      <c r="M21" s="161"/>
      <c r="N21" s="162"/>
      <c r="O21" s="76"/>
      <c r="P21" s="163"/>
      <c r="Q21" s="168"/>
      <c r="R21" s="163"/>
      <c r="S21" s="79" t="b">
        <f t="shared" si="0"/>
        <v>1</v>
      </c>
      <c r="T21" s="79">
        <f t="shared" si="1"/>
        <v>0</v>
      </c>
      <c r="U21" s="80" t="b">
        <f t="shared" si="2"/>
        <v>1</v>
      </c>
      <c r="V21" s="80" t="b">
        <f t="shared" si="3"/>
        <v>1</v>
      </c>
      <c r="W21" s="80" t="b">
        <f t="shared" si="4"/>
        <v>1</v>
      </c>
      <c r="X21" s="80" t="b">
        <f t="shared" si="5"/>
        <v>1</v>
      </c>
      <c r="Y21" s="79" t="b">
        <f t="shared" si="6"/>
        <v>1</v>
      </c>
      <c r="Z21" s="79">
        <f t="shared" si="7"/>
        <v>0</v>
      </c>
      <c r="AA21" s="80" t="b">
        <f t="shared" si="8"/>
        <v>1</v>
      </c>
      <c r="AB21" s="80" t="b">
        <f t="shared" si="9"/>
        <v>1</v>
      </c>
      <c r="AC21" s="80" t="b">
        <f t="shared" si="10"/>
        <v>1</v>
      </c>
      <c r="AD21" s="80" t="b">
        <f t="shared" si="11"/>
        <v>1</v>
      </c>
      <c r="AE21" s="81" t="b">
        <f t="shared" si="12"/>
        <v>1</v>
      </c>
      <c r="AF21" s="81" t="b">
        <f t="shared" si="13"/>
        <v>1</v>
      </c>
    </row>
    <row r="22" spans="2:32" s="72" customFormat="1" ht="15" customHeight="1">
      <c r="B22" s="164"/>
      <c r="C22" s="161"/>
      <c r="D22" s="162"/>
      <c r="E22" s="161"/>
      <c r="F22" s="162"/>
      <c r="G22" s="161"/>
      <c r="H22" s="163"/>
      <c r="I22" s="76"/>
      <c r="J22" s="164"/>
      <c r="K22" s="165"/>
      <c r="L22" s="162"/>
      <c r="M22" s="161"/>
      <c r="N22" s="162"/>
      <c r="O22" s="76"/>
      <c r="P22" s="163"/>
      <c r="Q22" s="168"/>
      <c r="R22" s="163"/>
      <c r="S22" s="79" t="b">
        <f t="shared" si="0"/>
        <v>1</v>
      </c>
      <c r="T22" s="79">
        <f t="shared" si="1"/>
        <v>0</v>
      </c>
      <c r="U22" s="80" t="b">
        <f t="shared" si="2"/>
        <v>1</v>
      </c>
      <c r="V22" s="80" t="b">
        <f t="shared" si="3"/>
        <v>1</v>
      </c>
      <c r="W22" s="80" t="b">
        <f t="shared" si="4"/>
        <v>1</v>
      </c>
      <c r="X22" s="80" t="b">
        <f t="shared" si="5"/>
        <v>1</v>
      </c>
      <c r="Y22" s="79" t="b">
        <f t="shared" si="6"/>
        <v>1</v>
      </c>
      <c r="Z22" s="79">
        <f t="shared" si="7"/>
        <v>0</v>
      </c>
      <c r="AA22" s="80" t="b">
        <f t="shared" si="8"/>
        <v>1</v>
      </c>
      <c r="AB22" s="80" t="b">
        <f t="shared" si="9"/>
        <v>1</v>
      </c>
      <c r="AC22" s="80" t="b">
        <f t="shared" si="10"/>
        <v>1</v>
      </c>
      <c r="AD22" s="80" t="b">
        <f t="shared" si="11"/>
        <v>1</v>
      </c>
      <c r="AE22" s="81" t="b">
        <f t="shared" si="12"/>
        <v>1</v>
      </c>
      <c r="AF22" s="81" t="b">
        <f t="shared" si="13"/>
        <v>1</v>
      </c>
    </row>
    <row r="23" spans="2:32" s="72" customFormat="1" ht="15" customHeight="1">
      <c r="B23" s="164"/>
      <c r="C23" s="161"/>
      <c r="D23" s="162"/>
      <c r="E23" s="161"/>
      <c r="F23" s="162"/>
      <c r="G23" s="161"/>
      <c r="H23" s="163"/>
      <c r="I23" s="76"/>
      <c r="J23" s="164"/>
      <c r="K23" s="165"/>
      <c r="L23" s="162"/>
      <c r="M23" s="161"/>
      <c r="N23" s="162"/>
      <c r="O23" s="76"/>
      <c r="P23" s="163"/>
      <c r="Q23" s="168"/>
      <c r="R23" s="163"/>
      <c r="S23" s="79" t="b">
        <f t="shared" si="0"/>
        <v>1</v>
      </c>
      <c r="T23" s="79">
        <f t="shared" si="1"/>
        <v>0</v>
      </c>
      <c r="U23" s="80" t="b">
        <f t="shared" si="2"/>
        <v>1</v>
      </c>
      <c r="V23" s="80" t="b">
        <f t="shared" si="3"/>
        <v>1</v>
      </c>
      <c r="W23" s="80" t="b">
        <f t="shared" si="4"/>
        <v>1</v>
      </c>
      <c r="X23" s="80" t="b">
        <f t="shared" si="5"/>
        <v>1</v>
      </c>
      <c r="Y23" s="79" t="b">
        <f t="shared" si="6"/>
        <v>1</v>
      </c>
      <c r="Z23" s="79">
        <f t="shared" si="7"/>
        <v>0</v>
      </c>
      <c r="AA23" s="80" t="b">
        <f t="shared" si="8"/>
        <v>1</v>
      </c>
      <c r="AB23" s="80" t="b">
        <f t="shared" si="9"/>
        <v>1</v>
      </c>
      <c r="AC23" s="80" t="b">
        <f t="shared" si="10"/>
        <v>1</v>
      </c>
      <c r="AD23" s="80" t="b">
        <f t="shared" si="11"/>
        <v>1</v>
      </c>
      <c r="AE23" s="81" t="b">
        <f t="shared" si="12"/>
        <v>1</v>
      </c>
      <c r="AF23" s="81" t="b">
        <f t="shared" si="13"/>
        <v>1</v>
      </c>
    </row>
    <row r="24" spans="2:32" s="72" customFormat="1" ht="15" customHeight="1">
      <c r="B24" s="164"/>
      <c r="C24" s="161"/>
      <c r="D24" s="162"/>
      <c r="E24" s="161"/>
      <c r="F24" s="162"/>
      <c r="G24" s="161"/>
      <c r="H24" s="163"/>
      <c r="I24" s="76"/>
      <c r="J24" s="164"/>
      <c r="K24" s="165"/>
      <c r="L24" s="162"/>
      <c r="M24" s="161"/>
      <c r="N24" s="162"/>
      <c r="O24" s="76"/>
      <c r="P24" s="163"/>
      <c r="Q24" s="168"/>
      <c r="R24" s="163"/>
      <c r="S24" s="79" t="b">
        <f t="shared" si="0"/>
        <v>1</v>
      </c>
      <c r="T24" s="79">
        <f t="shared" si="1"/>
        <v>0</v>
      </c>
      <c r="U24" s="80" t="b">
        <f t="shared" si="2"/>
        <v>1</v>
      </c>
      <c r="V24" s="80" t="b">
        <f t="shared" si="3"/>
        <v>1</v>
      </c>
      <c r="W24" s="80" t="b">
        <f t="shared" si="4"/>
        <v>1</v>
      </c>
      <c r="X24" s="80" t="b">
        <f t="shared" si="5"/>
        <v>1</v>
      </c>
      <c r="Y24" s="79" t="b">
        <f t="shared" si="6"/>
        <v>1</v>
      </c>
      <c r="Z24" s="79">
        <f t="shared" si="7"/>
        <v>0</v>
      </c>
      <c r="AA24" s="80" t="b">
        <f t="shared" si="8"/>
        <v>1</v>
      </c>
      <c r="AB24" s="80" t="b">
        <f t="shared" si="9"/>
        <v>1</v>
      </c>
      <c r="AC24" s="80" t="b">
        <f t="shared" si="10"/>
        <v>1</v>
      </c>
      <c r="AD24" s="80" t="b">
        <f t="shared" si="11"/>
        <v>1</v>
      </c>
      <c r="AE24" s="81" t="b">
        <f t="shared" si="12"/>
        <v>1</v>
      </c>
      <c r="AF24" s="81" t="b">
        <f t="shared" si="13"/>
        <v>1</v>
      </c>
    </row>
    <row r="25" spans="2:32" s="72" customFormat="1" ht="15" customHeight="1">
      <c r="B25" s="164"/>
      <c r="C25" s="161"/>
      <c r="D25" s="162"/>
      <c r="E25" s="161"/>
      <c r="F25" s="162"/>
      <c r="G25" s="161"/>
      <c r="H25" s="163"/>
      <c r="I25" s="76"/>
      <c r="J25" s="164"/>
      <c r="K25" s="165"/>
      <c r="L25" s="162"/>
      <c r="M25" s="161"/>
      <c r="N25" s="162"/>
      <c r="O25" s="76"/>
      <c r="P25" s="163"/>
      <c r="Q25" s="168"/>
      <c r="R25" s="163"/>
      <c r="S25" s="79" t="b">
        <f t="shared" si="0"/>
        <v>1</v>
      </c>
      <c r="T25" s="79">
        <f t="shared" si="1"/>
        <v>0</v>
      </c>
      <c r="U25" s="80" t="b">
        <f t="shared" si="2"/>
        <v>1</v>
      </c>
      <c r="V25" s="80" t="b">
        <f t="shared" si="3"/>
        <v>1</v>
      </c>
      <c r="W25" s="80" t="b">
        <f t="shared" si="4"/>
        <v>1</v>
      </c>
      <c r="X25" s="80" t="b">
        <f t="shared" si="5"/>
        <v>1</v>
      </c>
      <c r="Y25" s="79" t="b">
        <f t="shared" si="6"/>
        <v>1</v>
      </c>
      <c r="Z25" s="79">
        <f t="shared" si="7"/>
        <v>0</v>
      </c>
      <c r="AA25" s="80" t="b">
        <f t="shared" si="8"/>
        <v>1</v>
      </c>
      <c r="AB25" s="80" t="b">
        <f t="shared" si="9"/>
        <v>1</v>
      </c>
      <c r="AC25" s="80" t="b">
        <f t="shared" si="10"/>
        <v>1</v>
      </c>
      <c r="AD25" s="80" t="b">
        <f t="shared" si="11"/>
        <v>1</v>
      </c>
      <c r="AE25" s="81" t="b">
        <f t="shared" si="12"/>
        <v>1</v>
      </c>
      <c r="AF25" s="81" t="b">
        <f t="shared" si="13"/>
        <v>1</v>
      </c>
    </row>
    <row r="26" spans="2:32" s="72" customFormat="1" ht="15" customHeight="1">
      <c r="B26" s="164"/>
      <c r="C26" s="161"/>
      <c r="D26" s="162"/>
      <c r="E26" s="161"/>
      <c r="F26" s="162"/>
      <c r="G26" s="161"/>
      <c r="H26" s="163"/>
      <c r="I26" s="76"/>
      <c r="J26" s="164"/>
      <c r="K26" s="165"/>
      <c r="L26" s="162"/>
      <c r="M26" s="161"/>
      <c r="N26" s="162"/>
      <c r="O26" s="76"/>
      <c r="P26" s="163"/>
      <c r="Q26" s="168"/>
      <c r="R26" s="163"/>
      <c r="S26" s="79" t="b">
        <f t="shared" si="0"/>
        <v>1</v>
      </c>
      <c r="T26" s="79">
        <f t="shared" si="1"/>
        <v>0</v>
      </c>
      <c r="U26" s="80" t="b">
        <f t="shared" si="2"/>
        <v>1</v>
      </c>
      <c r="V26" s="80" t="b">
        <f t="shared" si="3"/>
        <v>1</v>
      </c>
      <c r="W26" s="80" t="b">
        <f t="shared" si="4"/>
        <v>1</v>
      </c>
      <c r="X26" s="80" t="b">
        <f t="shared" si="5"/>
        <v>1</v>
      </c>
      <c r="Y26" s="79" t="b">
        <f t="shared" si="6"/>
        <v>1</v>
      </c>
      <c r="Z26" s="79">
        <f t="shared" si="7"/>
        <v>0</v>
      </c>
      <c r="AA26" s="80" t="b">
        <f t="shared" si="8"/>
        <v>1</v>
      </c>
      <c r="AB26" s="80" t="b">
        <f t="shared" si="9"/>
        <v>1</v>
      </c>
      <c r="AC26" s="80" t="b">
        <f t="shared" si="10"/>
        <v>1</v>
      </c>
      <c r="AD26" s="80" t="b">
        <f t="shared" si="11"/>
        <v>1</v>
      </c>
      <c r="AE26" s="81" t="b">
        <f t="shared" si="12"/>
        <v>1</v>
      </c>
      <c r="AF26" s="81" t="b">
        <f t="shared" si="13"/>
        <v>1</v>
      </c>
    </row>
    <row r="27" spans="2:32" s="72" customFormat="1" ht="15" customHeight="1">
      <c r="B27" s="164"/>
      <c r="C27" s="161"/>
      <c r="D27" s="162"/>
      <c r="E27" s="161"/>
      <c r="F27" s="162"/>
      <c r="G27" s="161"/>
      <c r="H27" s="163"/>
      <c r="I27" s="76"/>
      <c r="J27" s="164"/>
      <c r="K27" s="165"/>
      <c r="L27" s="162"/>
      <c r="M27" s="161"/>
      <c r="N27" s="162"/>
      <c r="O27" s="76"/>
      <c r="P27" s="163"/>
      <c r="Q27" s="168"/>
      <c r="R27" s="163"/>
      <c r="S27" s="79" t="b">
        <f t="shared" si="0"/>
        <v>1</v>
      </c>
      <c r="T27" s="79">
        <f t="shared" si="1"/>
        <v>0</v>
      </c>
      <c r="U27" s="80" t="b">
        <f t="shared" si="2"/>
        <v>1</v>
      </c>
      <c r="V27" s="80" t="b">
        <f t="shared" si="3"/>
        <v>1</v>
      </c>
      <c r="W27" s="80" t="b">
        <f t="shared" si="4"/>
        <v>1</v>
      </c>
      <c r="X27" s="80" t="b">
        <f t="shared" si="5"/>
        <v>1</v>
      </c>
      <c r="Y27" s="79" t="b">
        <f t="shared" si="6"/>
        <v>1</v>
      </c>
      <c r="Z27" s="79">
        <f t="shared" si="7"/>
        <v>0</v>
      </c>
      <c r="AA27" s="80" t="b">
        <f t="shared" si="8"/>
        <v>1</v>
      </c>
      <c r="AB27" s="80" t="b">
        <f t="shared" si="9"/>
        <v>1</v>
      </c>
      <c r="AC27" s="80" t="b">
        <f t="shared" si="10"/>
        <v>1</v>
      </c>
      <c r="AD27" s="80" t="b">
        <f t="shared" si="11"/>
        <v>1</v>
      </c>
      <c r="AE27" s="81" t="b">
        <f t="shared" si="12"/>
        <v>1</v>
      </c>
      <c r="AF27" s="81" t="b">
        <f t="shared" si="13"/>
        <v>1</v>
      </c>
    </row>
    <row r="28" spans="2:32" s="72" customFormat="1" ht="15" customHeight="1">
      <c r="B28" s="164"/>
      <c r="C28" s="161"/>
      <c r="D28" s="162"/>
      <c r="E28" s="161"/>
      <c r="F28" s="162"/>
      <c r="G28" s="161"/>
      <c r="H28" s="163"/>
      <c r="I28" s="76"/>
      <c r="J28" s="164"/>
      <c r="K28" s="165"/>
      <c r="L28" s="162"/>
      <c r="M28" s="161"/>
      <c r="N28" s="162"/>
      <c r="O28" s="76"/>
      <c r="P28" s="163"/>
      <c r="Q28" s="168"/>
      <c r="R28" s="163"/>
      <c r="S28" s="79" t="b">
        <f t="shared" si="0"/>
        <v>1</v>
      </c>
      <c r="T28" s="79">
        <f t="shared" si="1"/>
        <v>0</v>
      </c>
      <c r="U28" s="80" t="b">
        <f t="shared" si="2"/>
        <v>1</v>
      </c>
      <c r="V28" s="80" t="b">
        <f t="shared" si="3"/>
        <v>1</v>
      </c>
      <c r="W28" s="80" t="b">
        <f t="shared" si="4"/>
        <v>1</v>
      </c>
      <c r="X28" s="80" t="b">
        <f t="shared" si="5"/>
        <v>1</v>
      </c>
      <c r="Y28" s="79" t="b">
        <f t="shared" si="6"/>
        <v>1</v>
      </c>
      <c r="Z28" s="79">
        <f t="shared" si="7"/>
        <v>0</v>
      </c>
      <c r="AA28" s="80" t="b">
        <f t="shared" si="8"/>
        <v>1</v>
      </c>
      <c r="AB28" s="80" t="b">
        <f t="shared" si="9"/>
        <v>1</v>
      </c>
      <c r="AC28" s="80" t="b">
        <f t="shared" si="10"/>
        <v>1</v>
      </c>
      <c r="AD28" s="80" t="b">
        <f t="shared" si="11"/>
        <v>1</v>
      </c>
      <c r="AE28" s="81" t="b">
        <f t="shared" si="12"/>
        <v>1</v>
      </c>
      <c r="AF28" s="81" t="b">
        <f t="shared" si="13"/>
        <v>1</v>
      </c>
    </row>
    <row r="29" spans="2:32" s="72" customFormat="1" ht="15" customHeight="1">
      <c r="B29" s="73"/>
      <c r="C29" s="76"/>
      <c r="D29" s="76"/>
      <c r="E29" s="76"/>
      <c r="F29" s="154"/>
      <c r="G29" s="154"/>
      <c r="H29" s="169"/>
      <c r="I29" s="76"/>
      <c r="J29" s="76"/>
      <c r="K29" s="76"/>
      <c r="L29" s="76"/>
      <c r="M29" s="76"/>
      <c r="N29" s="154"/>
      <c r="O29" s="154"/>
      <c r="P29" s="169"/>
      <c r="Q29" s="169"/>
      <c r="R29" s="170"/>
      <c r="S29" s="79">
        <f>COUNTIF(S14:S28,FALSE)</f>
        <v>0</v>
      </c>
      <c r="T29" s="171"/>
      <c r="U29" s="171"/>
      <c r="V29" s="171"/>
      <c r="W29" s="82"/>
      <c r="X29" s="82"/>
      <c r="Y29" s="79">
        <f>COUNTIF(Y14:Y28,FALSE)</f>
        <v>0</v>
      </c>
      <c r="Z29" s="82"/>
      <c r="AA29" s="82"/>
      <c r="AB29" s="82"/>
      <c r="AC29" s="82"/>
      <c r="AD29" s="82"/>
      <c r="AE29" s="82">
        <f>COUNTIF(AE14:AE28,FALSE)</f>
        <v>0</v>
      </c>
      <c r="AF29" s="82">
        <f>COUNTIF(AF14:AF28,FALSE)</f>
        <v>0</v>
      </c>
    </row>
    <row r="30" spans="2:32" s="83" customFormat="1" ht="21.75" customHeight="1">
      <c r="C30" s="84"/>
      <c r="D30" s="84"/>
      <c r="E30" s="84"/>
      <c r="F30" s="304"/>
      <c r="G30" s="304"/>
      <c r="H30" s="304"/>
      <c r="I30" s="84"/>
      <c r="J30" s="84"/>
      <c r="K30" s="84"/>
      <c r="L30" s="84"/>
      <c r="M30" s="305"/>
      <c r="N30" s="305"/>
      <c r="O30" s="150"/>
      <c r="P30" s="151"/>
      <c r="Q30" s="151"/>
      <c r="R30" s="82"/>
    </row>
    <row r="31" spans="2:32" ht="20.85" customHeight="1"/>
    <row r="32" spans="2:32" ht="20.85" customHeight="1"/>
    <row r="33" spans="1:30" ht="20.85" customHeight="1">
      <c r="A33" s="14" t="str">
        <f ca="1">MID(CELL("filename",A3),FIND("]",CELL("filename",A3))+1,256)</f>
        <v>560</v>
      </c>
      <c r="B33" s="201" t="s">
        <v>759</v>
      </c>
    </row>
    <row r="34" spans="1:30" ht="20.85" customHeight="1">
      <c r="A34" s="14" t="s">
        <v>86</v>
      </c>
      <c r="B34" s="200" t="s">
        <v>744</v>
      </c>
    </row>
    <row r="35" spans="1:30" ht="20.85" customHeight="1">
      <c r="A35" s="14" t="s">
        <v>87</v>
      </c>
      <c r="B35" s="14" t="str">
        <f t="shared" ref="B35:B43" ca="1" si="14">IF(ISNA(INDEX(ErrorTable,MATCH($A$33&amp;$A35&amp;FALSE,ErrorKey,0),6)),"",INDEX(ErrorTable,MATCH($A$33&amp;$A35&amp;FALSE,ErrorKey,0),6))</f>
        <v/>
      </c>
    </row>
    <row r="36" spans="1:30" ht="20.85" customHeight="1">
      <c r="A36" s="14" t="s">
        <v>88</v>
      </c>
      <c r="B36" s="14" t="str">
        <f t="shared" ca="1" si="14"/>
        <v/>
      </c>
    </row>
    <row r="37" spans="1:30" ht="20.85" customHeight="1">
      <c r="A37" s="14" t="s">
        <v>90</v>
      </c>
      <c r="B37" s="14" t="str">
        <f t="shared" ca="1" si="14"/>
        <v/>
      </c>
      <c r="F37" s="69" t="s">
        <v>241</v>
      </c>
      <c r="N37" s="69" t="s">
        <v>241</v>
      </c>
      <c r="R37" s="69" t="s">
        <v>241</v>
      </c>
    </row>
    <row r="38" spans="1:30" ht="20.85" customHeight="1">
      <c r="A38" s="14" t="s">
        <v>91</v>
      </c>
      <c r="B38" s="14" t="str">
        <f t="shared" ca="1" si="14"/>
        <v/>
      </c>
    </row>
    <row r="39" spans="1:30" ht="20.85" customHeight="1">
      <c r="A39" s="14" t="s">
        <v>92</v>
      </c>
      <c r="B39" s="14" t="str">
        <f t="shared" ca="1" si="14"/>
        <v/>
      </c>
    </row>
    <row r="40" spans="1:30" ht="20.85" customHeight="1">
      <c r="A40" s="14" t="s">
        <v>93</v>
      </c>
      <c r="B40" s="14" t="str">
        <f t="shared" ca="1" si="14"/>
        <v/>
      </c>
    </row>
    <row r="41" spans="1:30" ht="20.85" customHeight="1">
      <c r="A41" s="14" t="s">
        <v>94</v>
      </c>
      <c r="B41" s="14" t="str">
        <f t="shared" ca="1" si="14"/>
        <v/>
      </c>
    </row>
    <row r="42" spans="1:30" ht="20.85" customHeight="1">
      <c r="A42" s="14" t="s">
        <v>95</v>
      </c>
      <c r="B42" s="14" t="str">
        <f t="shared" ca="1" si="14"/>
        <v/>
      </c>
    </row>
    <row r="43" spans="1:30" ht="20.85" customHeight="1">
      <c r="A43" s="14" t="s">
        <v>96</v>
      </c>
      <c r="B43" s="14" t="str">
        <f t="shared" ca="1" si="14"/>
        <v/>
      </c>
    </row>
    <row r="44" spans="1:30" ht="20.85" customHeight="1">
      <c r="F44" s="69" t="s">
        <v>241</v>
      </c>
    </row>
    <row r="45" spans="1:30" ht="20.85" customHeight="1"/>
    <row r="46" spans="1:30" ht="20.85" customHeight="1"/>
    <row r="47" spans="1:30" ht="20.85" customHeight="1">
      <c r="F47" s="89" t="s">
        <v>241</v>
      </c>
      <c r="G47" s="89"/>
      <c r="M47" s="89"/>
      <c r="N47" s="90" t="s">
        <v>241</v>
      </c>
      <c r="O47" s="90"/>
      <c r="R47" s="91" t="s">
        <v>241</v>
      </c>
      <c r="S47" s="91"/>
      <c r="T47" s="91"/>
      <c r="U47" s="91"/>
      <c r="V47" s="91"/>
      <c r="W47" s="91"/>
      <c r="X47" s="91"/>
      <c r="Y47" s="91"/>
      <c r="Z47" s="91"/>
      <c r="AA47" s="91"/>
      <c r="AB47" s="91"/>
      <c r="AC47" s="91"/>
      <c r="AD47" s="91"/>
    </row>
  </sheetData>
  <sheetProtection formatColumns="0" formatRows="0"/>
  <dataConsolidate/>
  <mergeCells count="13">
    <mergeCell ref="F30:H30"/>
    <mergeCell ref="M30:N30"/>
    <mergeCell ref="O6:R6"/>
    <mergeCell ref="O5:V5"/>
    <mergeCell ref="E5:J5"/>
    <mergeCell ref="E6:J6"/>
    <mergeCell ref="E7:J7"/>
    <mergeCell ref="AK1:AK3"/>
    <mergeCell ref="B3:R3"/>
    <mergeCell ref="B1:R1"/>
    <mergeCell ref="B10:H10"/>
    <mergeCell ref="J10:P10"/>
    <mergeCell ref="B2:R2"/>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count="2">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formula1>4</formula1>
    </dataValidation>
  </dataValidations>
  <hyperlinks>
    <hyperlink ref="B1:P1" location="Index!A1" display="Index!A1"/>
    <hyperlink ref="B33" location="Instructions560" display="560 Instructions"/>
    <hyperlink ref="B34" location="TransfersPurposeandUse" display="Transfer Accounts - Purpose and Use"/>
  </hyperlinks>
  <printOptions horizontalCentered="1"/>
  <pageMargins left="0.5" right="0.5" top="0.75" bottom="0.5" header="0.5" footer="0.5"/>
  <pageSetup scale="94" orientation="landscape" blackAndWhite="1"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rgb="FFFFFF00"/>
  </sheetPr>
  <dimension ref="A1:L148"/>
  <sheetViews>
    <sheetView topLeftCell="C1" zoomScaleNormal="100" workbookViewId="0">
      <pane ySplit="2" topLeftCell="A3" activePane="bottomLeft" state="frozen"/>
      <selection activeCell="B12" sqref="B12"/>
      <selection pane="bottomLeft" activeCell="J46" sqref="J46"/>
    </sheetView>
  </sheetViews>
  <sheetFormatPr defaultColWidth="9.140625" defaultRowHeight="15.75"/>
  <cols>
    <col min="1" max="2" width="15.7109375" style="5" hidden="1" customWidth="1"/>
    <col min="3" max="3" width="15.7109375" style="5" customWidth="1"/>
    <col min="4" max="4" width="42.28515625" style="5" customWidth="1"/>
    <col min="5" max="6" width="10.5703125" style="5" customWidth="1"/>
    <col min="7" max="7" width="20.42578125" style="16" customWidth="1"/>
    <col min="8" max="8" width="21.85546875" style="16" customWidth="1"/>
    <col min="9" max="9" width="15.85546875" style="5" customWidth="1"/>
    <col min="10" max="10" width="69.140625" style="5" customWidth="1"/>
    <col min="11" max="16384" width="9.140625" style="5"/>
  </cols>
  <sheetData>
    <row r="1" spans="1:12" ht="31.5">
      <c r="B1" s="6"/>
      <c r="C1" s="21" t="s">
        <v>153</v>
      </c>
      <c r="D1" s="46" t="s">
        <v>243</v>
      </c>
      <c r="E1" s="20"/>
      <c r="F1" s="25" t="s">
        <v>313</v>
      </c>
      <c r="G1" s="26"/>
      <c r="I1" s="26" t="s">
        <v>77</v>
      </c>
    </row>
    <row r="2" spans="1:12" ht="33" customHeight="1">
      <c r="A2" s="5" t="s">
        <v>44</v>
      </c>
      <c r="B2" s="6" t="s">
        <v>282</v>
      </c>
      <c r="C2" s="22" t="s">
        <v>311</v>
      </c>
      <c r="D2" s="23" t="s">
        <v>664</v>
      </c>
      <c r="E2" s="24" t="s">
        <v>312</v>
      </c>
      <c r="F2" s="26" t="s">
        <v>314</v>
      </c>
      <c r="G2" s="26" t="s">
        <v>373</v>
      </c>
      <c r="H2" s="26" t="s">
        <v>374</v>
      </c>
      <c r="I2" s="26" t="s">
        <v>315</v>
      </c>
      <c r="J2" s="25" t="s">
        <v>620</v>
      </c>
    </row>
    <row r="3" spans="1:12">
      <c r="A3" s="5" t="str">
        <f>C3&amp;" "&amp;D3</f>
        <v>01 North Carolina General Assembly</v>
      </c>
      <c r="B3" s="6">
        <v>1</v>
      </c>
      <c r="C3" s="205" t="str">
        <f t="shared" ref="C3:C45" si="0">TEXT(B3,"00")</f>
        <v>01</v>
      </c>
      <c r="D3" s="16" t="s">
        <v>52</v>
      </c>
      <c r="E3" s="16" t="s">
        <v>229</v>
      </c>
      <c r="F3" s="16" t="s">
        <v>272</v>
      </c>
      <c r="G3" s="41" t="s">
        <v>375</v>
      </c>
      <c r="H3" s="16" t="s">
        <v>376</v>
      </c>
      <c r="I3" s="11"/>
    </row>
    <row r="4" spans="1:12">
      <c r="A4" s="5" t="str">
        <f t="shared" ref="A4:A63" si="1">C4&amp;" "&amp;D4</f>
        <v>02 Administrative Office of the Courts</v>
      </c>
      <c r="B4" s="6">
        <v>2</v>
      </c>
      <c r="C4" s="205" t="str">
        <f t="shared" si="0"/>
        <v>02</v>
      </c>
      <c r="D4" s="16" t="s">
        <v>287</v>
      </c>
      <c r="E4" s="16" t="s">
        <v>229</v>
      </c>
      <c r="F4" s="16" t="s">
        <v>272</v>
      </c>
      <c r="G4" s="41" t="s">
        <v>478</v>
      </c>
      <c r="H4" s="16" t="s">
        <v>479</v>
      </c>
      <c r="I4" s="11"/>
      <c r="J4" s="16"/>
    </row>
    <row r="5" spans="1:12">
      <c r="A5" s="5" t="str">
        <f t="shared" si="1"/>
        <v>03 Office of the Governor</v>
      </c>
      <c r="B5" s="6">
        <v>3</v>
      </c>
      <c r="C5" s="205" t="str">
        <f t="shared" si="0"/>
        <v>03</v>
      </c>
      <c r="D5" s="16" t="s">
        <v>288</v>
      </c>
      <c r="E5" s="16" t="s">
        <v>229</v>
      </c>
      <c r="F5" s="16" t="s">
        <v>272</v>
      </c>
      <c r="G5" s="41" t="s">
        <v>377</v>
      </c>
      <c r="H5" s="16" t="s">
        <v>378</v>
      </c>
      <c r="I5" s="11"/>
    </row>
    <row r="6" spans="1:12">
      <c r="A6" s="5" t="str">
        <f t="shared" si="1"/>
        <v>04 Office of Lieutenant Governor</v>
      </c>
      <c r="B6" s="6">
        <v>4</v>
      </c>
      <c r="C6" s="205" t="str">
        <f t="shared" si="0"/>
        <v>04</v>
      </c>
      <c r="D6" s="16" t="s">
        <v>289</v>
      </c>
      <c r="E6" s="16" t="s">
        <v>229</v>
      </c>
      <c r="F6" s="16" t="s">
        <v>272</v>
      </c>
      <c r="G6" s="41" t="s">
        <v>626</v>
      </c>
      <c r="H6" s="16" t="s">
        <v>379</v>
      </c>
      <c r="I6" s="11"/>
    </row>
    <row r="7" spans="1:12">
      <c r="A7" s="5" t="str">
        <f t="shared" si="1"/>
        <v>05 Office of the Secretary of State</v>
      </c>
      <c r="B7" s="6">
        <v>5</v>
      </c>
      <c r="C7" s="205" t="str">
        <f t="shared" si="0"/>
        <v>05</v>
      </c>
      <c r="D7" s="16" t="s">
        <v>53</v>
      </c>
      <c r="E7" s="16" t="s">
        <v>229</v>
      </c>
      <c r="F7" s="16" t="s">
        <v>272</v>
      </c>
      <c r="G7" s="41" t="s">
        <v>606</v>
      </c>
      <c r="H7" s="16" t="s">
        <v>607</v>
      </c>
      <c r="I7" s="11"/>
    </row>
    <row r="8" spans="1:12">
      <c r="A8" s="5" t="str">
        <f t="shared" si="1"/>
        <v>06 Office of the State Auditor</v>
      </c>
      <c r="B8" s="6">
        <v>6</v>
      </c>
      <c r="C8" s="205" t="str">
        <f t="shared" si="0"/>
        <v>06</v>
      </c>
      <c r="D8" s="16" t="s">
        <v>47</v>
      </c>
      <c r="E8" s="16" t="s">
        <v>229</v>
      </c>
      <c r="F8" s="16" t="s">
        <v>272</v>
      </c>
      <c r="G8" s="41" t="s">
        <v>662</v>
      </c>
      <c r="H8" s="16" t="s">
        <v>380</v>
      </c>
      <c r="I8" s="11"/>
      <c r="K8" s="5" t="b">
        <f t="shared" ref="K8:K19" si="2">ISTEXT(B8)</f>
        <v>0</v>
      </c>
    </row>
    <row r="9" spans="1:12" ht="16.5" customHeight="1">
      <c r="A9" s="5" t="str">
        <f t="shared" si="1"/>
        <v xml:space="preserve">07 Department of the State Treasurer </v>
      </c>
      <c r="B9" s="6">
        <v>7</v>
      </c>
      <c r="C9" s="205" t="str">
        <f t="shared" si="0"/>
        <v>07</v>
      </c>
      <c r="D9" s="16" t="s">
        <v>6</v>
      </c>
      <c r="E9" s="16" t="s">
        <v>229</v>
      </c>
      <c r="F9" s="16" t="s">
        <v>272</v>
      </c>
      <c r="G9" s="41" t="s">
        <v>577</v>
      </c>
      <c r="H9" s="16" t="s">
        <v>649</v>
      </c>
      <c r="I9" s="12"/>
      <c r="J9" s="42"/>
      <c r="K9" s="5" t="b">
        <f t="shared" si="2"/>
        <v>0</v>
      </c>
    </row>
    <row r="10" spans="1:12" ht="17.25" customHeight="1">
      <c r="A10" s="5" t="str">
        <f t="shared" si="1"/>
        <v xml:space="preserve">08 Department of Public Instruction </v>
      </c>
      <c r="B10" s="6">
        <v>8</v>
      </c>
      <c r="C10" s="205" t="str">
        <f t="shared" si="0"/>
        <v>08</v>
      </c>
      <c r="D10" s="16" t="s">
        <v>169</v>
      </c>
      <c r="E10" s="16" t="s">
        <v>229</v>
      </c>
      <c r="F10" s="16" t="s">
        <v>272</v>
      </c>
      <c r="G10" s="41" t="s">
        <v>762</v>
      </c>
      <c r="H10" s="16" t="s">
        <v>763</v>
      </c>
      <c r="I10" s="12"/>
      <c r="K10" s="5" t="b">
        <f t="shared" si="2"/>
        <v>0</v>
      </c>
      <c r="L10" s="5" t="b">
        <f t="shared" ref="L10:L31" si="3">ISTEXT(C10)</f>
        <v>1</v>
      </c>
    </row>
    <row r="11" spans="1:12">
      <c r="A11" s="5" t="str">
        <f t="shared" si="1"/>
        <v xml:space="preserve">09 Department of Justice </v>
      </c>
      <c r="B11" s="6">
        <v>9</v>
      </c>
      <c r="C11" s="205" t="str">
        <f t="shared" si="0"/>
        <v>09</v>
      </c>
      <c r="D11" s="16" t="s">
        <v>57</v>
      </c>
      <c r="E11" s="16" t="s">
        <v>229</v>
      </c>
      <c r="F11" s="16" t="s">
        <v>272</v>
      </c>
      <c r="G11" s="41" t="s">
        <v>646</v>
      </c>
      <c r="H11" s="58" t="s">
        <v>647</v>
      </c>
      <c r="I11" s="11"/>
      <c r="K11" s="5" t="b">
        <f t="shared" si="2"/>
        <v>0</v>
      </c>
      <c r="L11" s="5" t="b">
        <f t="shared" si="3"/>
        <v>1</v>
      </c>
    </row>
    <row r="12" spans="1:12">
      <c r="A12" s="5" t="str">
        <f t="shared" si="1"/>
        <v>10 Department of Agriculture</v>
      </c>
      <c r="B12" s="6">
        <v>10</v>
      </c>
      <c r="C12" s="205" t="str">
        <f t="shared" si="0"/>
        <v>10</v>
      </c>
      <c r="D12" s="16" t="s">
        <v>58</v>
      </c>
      <c r="E12" s="16" t="s">
        <v>229</v>
      </c>
      <c r="F12" s="16" t="s">
        <v>272</v>
      </c>
      <c r="G12" s="41" t="s">
        <v>381</v>
      </c>
      <c r="H12" s="16" t="s">
        <v>382</v>
      </c>
      <c r="I12" s="11"/>
      <c r="K12" s="5" t="b">
        <f t="shared" si="2"/>
        <v>0</v>
      </c>
      <c r="L12" s="5" t="b">
        <f t="shared" si="3"/>
        <v>1</v>
      </c>
    </row>
    <row r="13" spans="1:12">
      <c r="A13" s="5" t="str">
        <f t="shared" si="1"/>
        <v>11 Department of Labor</v>
      </c>
      <c r="B13" s="6">
        <v>11</v>
      </c>
      <c r="C13" s="205" t="str">
        <f t="shared" si="0"/>
        <v>11</v>
      </c>
      <c r="D13" s="16" t="s">
        <v>59</v>
      </c>
      <c r="E13" s="16" t="s">
        <v>229</v>
      </c>
      <c r="F13" s="16" t="s">
        <v>272</v>
      </c>
      <c r="G13" s="41" t="s">
        <v>452</v>
      </c>
      <c r="H13" s="16" t="s">
        <v>453</v>
      </c>
      <c r="I13" s="11"/>
      <c r="K13" s="5" t="b">
        <f t="shared" si="2"/>
        <v>0</v>
      </c>
      <c r="L13" s="5" t="b">
        <f t="shared" si="3"/>
        <v>1</v>
      </c>
    </row>
    <row r="14" spans="1:12">
      <c r="A14" s="5" t="str">
        <f t="shared" si="1"/>
        <v xml:space="preserve">12 Department of Insurance </v>
      </c>
      <c r="B14" s="6">
        <v>12</v>
      </c>
      <c r="C14" s="205" t="str">
        <f t="shared" si="0"/>
        <v>12</v>
      </c>
      <c r="D14" s="16" t="s">
        <v>60</v>
      </c>
      <c r="E14" s="16" t="s">
        <v>229</v>
      </c>
      <c r="F14" s="16" t="s">
        <v>272</v>
      </c>
      <c r="G14" s="41" t="s">
        <v>383</v>
      </c>
      <c r="H14" s="16" t="s">
        <v>587</v>
      </c>
      <c r="I14" s="11"/>
      <c r="K14" s="5" t="b">
        <f t="shared" si="2"/>
        <v>0</v>
      </c>
      <c r="L14" s="5" t="b">
        <f t="shared" si="3"/>
        <v>1</v>
      </c>
    </row>
    <row r="15" spans="1:12">
      <c r="A15" s="5" t="str">
        <f t="shared" si="1"/>
        <v xml:space="preserve">13 Department of Administration </v>
      </c>
      <c r="B15" s="6">
        <v>13</v>
      </c>
      <c r="C15" s="205" t="str">
        <f t="shared" si="0"/>
        <v>13</v>
      </c>
      <c r="D15" s="16" t="s">
        <v>40</v>
      </c>
      <c r="E15" s="16" t="s">
        <v>229</v>
      </c>
      <c r="F15" s="16" t="s">
        <v>272</v>
      </c>
      <c r="G15" s="41" t="s">
        <v>626</v>
      </c>
      <c r="H15" s="16" t="s">
        <v>379</v>
      </c>
      <c r="I15" s="11"/>
      <c r="K15" s="5" t="b">
        <f t="shared" si="2"/>
        <v>0</v>
      </c>
      <c r="L15" s="5" t="b">
        <f t="shared" si="3"/>
        <v>1</v>
      </c>
    </row>
    <row r="16" spans="1:12">
      <c r="A16" s="5" t="str">
        <f t="shared" si="1"/>
        <v xml:space="preserve">14 Office of the State Controller </v>
      </c>
      <c r="B16" s="6">
        <v>14</v>
      </c>
      <c r="C16" s="205" t="str">
        <f t="shared" si="0"/>
        <v>14</v>
      </c>
      <c r="D16" s="16" t="s">
        <v>41</v>
      </c>
      <c r="E16" s="16" t="s">
        <v>229</v>
      </c>
      <c r="F16" s="16" t="s">
        <v>272</v>
      </c>
      <c r="G16" s="41" t="s">
        <v>465</v>
      </c>
      <c r="H16" s="16" t="s">
        <v>466</v>
      </c>
      <c r="I16" s="11"/>
      <c r="K16" s="5" t="b">
        <f t="shared" si="2"/>
        <v>0</v>
      </c>
      <c r="L16" s="5" t="b">
        <f t="shared" si="3"/>
        <v>1</v>
      </c>
    </row>
    <row r="17" spans="1:12">
      <c r="A17" s="5" t="str">
        <f t="shared" si="1"/>
        <v>15 Department of Transportation</v>
      </c>
      <c r="B17" s="6">
        <v>15</v>
      </c>
      <c r="C17" s="205" t="str">
        <f t="shared" si="0"/>
        <v>15</v>
      </c>
      <c r="D17" s="16" t="s">
        <v>22</v>
      </c>
      <c r="E17" s="16" t="s">
        <v>229</v>
      </c>
      <c r="F17" s="16" t="s">
        <v>272</v>
      </c>
      <c r="G17" s="41" t="s">
        <v>384</v>
      </c>
      <c r="H17" s="16" t="s">
        <v>385</v>
      </c>
      <c r="I17" s="11"/>
      <c r="K17" s="5" t="b">
        <f t="shared" si="2"/>
        <v>0</v>
      </c>
      <c r="L17" s="5" t="b">
        <f t="shared" si="3"/>
        <v>1</v>
      </c>
    </row>
    <row r="18" spans="1:12">
      <c r="A18" s="5" t="str">
        <f t="shared" si="1"/>
        <v>16 Department of Environmental Quality</v>
      </c>
      <c r="B18" s="6">
        <v>16</v>
      </c>
      <c r="C18" s="205" t="str">
        <f t="shared" si="0"/>
        <v>16</v>
      </c>
      <c r="D18" s="16" t="s">
        <v>623</v>
      </c>
      <c r="E18" s="16" t="s">
        <v>229</v>
      </c>
      <c r="F18" s="16" t="s">
        <v>272</v>
      </c>
      <c r="G18" s="41" t="s">
        <v>764</v>
      </c>
      <c r="H18" s="16" t="s">
        <v>661</v>
      </c>
      <c r="I18" s="13"/>
      <c r="K18" s="5" t="b">
        <f t="shared" si="2"/>
        <v>0</v>
      </c>
      <c r="L18" s="5" t="b">
        <f t="shared" si="3"/>
        <v>1</v>
      </c>
    </row>
    <row r="19" spans="1:12">
      <c r="A19" s="5" t="str">
        <f t="shared" si="1"/>
        <v>17 Wildlife Resources Commission</v>
      </c>
      <c r="B19" s="6">
        <v>17</v>
      </c>
      <c r="C19" s="205" t="str">
        <f t="shared" si="0"/>
        <v>17</v>
      </c>
      <c r="D19" s="16" t="s">
        <v>245</v>
      </c>
      <c r="E19" s="16" t="s">
        <v>229</v>
      </c>
      <c r="F19" s="16" t="s">
        <v>272</v>
      </c>
      <c r="G19" s="41" t="s">
        <v>637</v>
      </c>
      <c r="H19" s="16" t="s">
        <v>638</v>
      </c>
      <c r="K19" s="5" t="b">
        <f t="shared" si="2"/>
        <v>0</v>
      </c>
      <c r="L19" s="5" t="b">
        <f t="shared" si="3"/>
        <v>1</v>
      </c>
    </row>
    <row r="20" spans="1:12">
      <c r="A20" s="5" t="str">
        <f t="shared" si="1"/>
        <v>19 Dept. of Public Safety</v>
      </c>
      <c r="B20" s="6">
        <v>19</v>
      </c>
      <c r="C20" s="205" t="str">
        <f t="shared" si="0"/>
        <v>19</v>
      </c>
      <c r="D20" s="16" t="s">
        <v>346</v>
      </c>
      <c r="E20" s="16" t="s">
        <v>229</v>
      </c>
      <c r="F20" s="16" t="s">
        <v>272</v>
      </c>
      <c r="G20" s="41" t="s">
        <v>386</v>
      </c>
      <c r="H20" s="16" t="s">
        <v>611</v>
      </c>
      <c r="J20" s="42"/>
      <c r="K20" s="5" t="b">
        <f t="shared" ref="K20:K32" si="4">ISTEXT(B20)</f>
        <v>0</v>
      </c>
      <c r="L20" s="5" t="b">
        <f t="shared" si="3"/>
        <v>1</v>
      </c>
    </row>
    <row r="21" spans="1:12">
      <c r="A21" s="5" t="str">
        <f t="shared" si="1"/>
        <v>2X Dept. of Health and Human Services</v>
      </c>
      <c r="B21" s="6" t="s">
        <v>246</v>
      </c>
      <c r="C21" s="205" t="str">
        <f t="shared" si="0"/>
        <v>2X</v>
      </c>
      <c r="D21" s="16" t="s">
        <v>102</v>
      </c>
      <c r="E21" s="16" t="s">
        <v>229</v>
      </c>
      <c r="F21" s="16" t="s">
        <v>272</v>
      </c>
      <c r="G21" s="41" t="s">
        <v>475</v>
      </c>
      <c r="H21" s="16" t="s">
        <v>476</v>
      </c>
      <c r="J21" s="42"/>
      <c r="K21" s="5" t="b">
        <f t="shared" si="4"/>
        <v>1</v>
      </c>
      <c r="L21" s="5" t="b">
        <f t="shared" si="3"/>
        <v>1</v>
      </c>
    </row>
    <row r="22" spans="1:12">
      <c r="A22" s="5" t="str">
        <f t="shared" si="1"/>
        <v>3X DHHS - Mental Health</v>
      </c>
      <c r="B22" s="6" t="s">
        <v>80</v>
      </c>
      <c r="C22" s="205" t="str">
        <f t="shared" si="0"/>
        <v>3X</v>
      </c>
      <c r="D22" s="16" t="s">
        <v>247</v>
      </c>
      <c r="E22" s="16" t="s">
        <v>229</v>
      </c>
      <c r="F22" s="16" t="s">
        <v>272</v>
      </c>
      <c r="G22" s="41" t="s">
        <v>641</v>
      </c>
      <c r="H22" s="16" t="s">
        <v>477</v>
      </c>
      <c r="J22" s="42"/>
      <c r="K22" s="5" t="b">
        <f>ISTEXT(B22)</f>
        <v>1</v>
      </c>
      <c r="L22" s="5" t="b">
        <f t="shared" si="3"/>
        <v>1</v>
      </c>
    </row>
    <row r="23" spans="1:12">
      <c r="A23" s="5" t="str">
        <f>C23&amp;" "&amp;D23</f>
        <v>40 Department of Military &amp; Veterans Affairs</v>
      </c>
      <c r="B23" s="65">
        <v>40</v>
      </c>
      <c r="C23" s="205" t="str">
        <f>TEXT(B23,"00")</f>
        <v>40</v>
      </c>
      <c r="D23" s="16" t="s">
        <v>618</v>
      </c>
      <c r="E23" s="16" t="s">
        <v>229</v>
      </c>
      <c r="F23" s="16" t="s">
        <v>272</v>
      </c>
      <c r="G23" s="41" t="s">
        <v>626</v>
      </c>
      <c r="H23" s="16" t="s">
        <v>379</v>
      </c>
      <c r="J23" s="16" t="s">
        <v>621</v>
      </c>
      <c r="K23" s="5" t="b">
        <f>ISTEXT(B23)</f>
        <v>0</v>
      </c>
      <c r="L23" s="5" t="b">
        <f>ISTEXT(C23)</f>
        <v>1</v>
      </c>
    </row>
    <row r="24" spans="1:12">
      <c r="A24" s="5" t="str">
        <f t="shared" si="1"/>
        <v>41 Department of Information Technology</v>
      </c>
      <c r="B24" s="6">
        <v>41</v>
      </c>
      <c r="C24" s="205" t="str">
        <f t="shared" si="0"/>
        <v>41</v>
      </c>
      <c r="D24" s="16" t="s">
        <v>619</v>
      </c>
      <c r="E24" s="16" t="s">
        <v>229</v>
      </c>
      <c r="F24" s="16" t="s">
        <v>272</v>
      </c>
      <c r="G24" s="41" t="s">
        <v>472</v>
      </c>
      <c r="H24" s="16" t="s">
        <v>765</v>
      </c>
      <c r="J24" s="16" t="s">
        <v>622</v>
      </c>
      <c r="K24" s="5" t="b">
        <f t="shared" si="4"/>
        <v>0</v>
      </c>
      <c r="L24" s="5" t="b">
        <f t="shared" si="3"/>
        <v>1</v>
      </c>
    </row>
    <row r="25" spans="1:12">
      <c r="A25" s="5" t="str">
        <f t="shared" si="1"/>
        <v>43 Department of Commerce</v>
      </c>
      <c r="B25" s="6">
        <v>43</v>
      </c>
      <c r="C25" s="205" t="str">
        <f t="shared" si="0"/>
        <v>43</v>
      </c>
      <c r="D25" s="16" t="s">
        <v>81</v>
      </c>
      <c r="E25" s="16" t="s">
        <v>229</v>
      </c>
      <c r="F25" s="16" t="s">
        <v>272</v>
      </c>
      <c r="G25" s="41" t="s">
        <v>766</v>
      </c>
      <c r="H25" s="16" t="s">
        <v>767</v>
      </c>
      <c r="J25" s="42"/>
      <c r="K25" s="5" t="b">
        <f t="shared" si="4"/>
        <v>0</v>
      </c>
      <c r="L25" s="5" t="b">
        <f t="shared" si="3"/>
        <v>1</v>
      </c>
    </row>
    <row r="26" spans="1:12">
      <c r="A26" s="5" t="str">
        <f t="shared" si="1"/>
        <v>45 Department of Revenue</v>
      </c>
      <c r="B26" s="6">
        <v>45</v>
      </c>
      <c r="C26" s="205" t="str">
        <f t="shared" si="0"/>
        <v>45</v>
      </c>
      <c r="D26" s="16" t="s">
        <v>82</v>
      </c>
      <c r="E26" s="16" t="s">
        <v>229</v>
      </c>
      <c r="F26" s="16" t="s">
        <v>272</v>
      </c>
      <c r="G26" s="41" t="s">
        <v>387</v>
      </c>
      <c r="H26" s="16" t="s">
        <v>449</v>
      </c>
      <c r="J26" s="42"/>
      <c r="K26" s="5" t="b">
        <f t="shared" si="4"/>
        <v>0</v>
      </c>
      <c r="L26" s="5" t="b">
        <f t="shared" si="3"/>
        <v>1</v>
      </c>
    </row>
    <row r="27" spans="1:12">
      <c r="A27" s="5" t="str">
        <f t="shared" si="1"/>
        <v>46 Department of Natural and Cultural Resources</v>
      </c>
      <c r="B27" s="6">
        <v>46</v>
      </c>
      <c r="C27" s="205" t="str">
        <f t="shared" si="0"/>
        <v>46</v>
      </c>
      <c r="D27" s="16" t="s">
        <v>625</v>
      </c>
      <c r="E27" s="16" t="s">
        <v>229</v>
      </c>
      <c r="F27" s="16" t="s">
        <v>272</v>
      </c>
      <c r="G27" s="41" t="s">
        <v>602</v>
      </c>
      <c r="H27" s="16" t="s">
        <v>467</v>
      </c>
      <c r="J27" s="50"/>
      <c r="K27" s="5" t="b">
        <f t="shared" si="4"/>
        <v>0</v>
      </c>
      <c r="L27" s="5" t="b">
        <f t="shared" si="3"/>
        <v>1</v>
      </c>
    </row>
    <row r="28" spans="1:12">
      <c r="A28" s="19" t="str">
        <f t="shared" si="1"/>
        <v>48X UNC Hlth Care Rep Unit (Combined Pkg)</v>
      </c>
      <c r="B28" s="6" t="s">
        <v>309</v>
      </c>
      <c r="C28" s="205" t="str">
        <f t="shared" si="0"/>
        <v>48X</v>
      </c>
      <c r="D28" s="17" t="s">
        <v>320</v>
      </c>
      <c r="E28" s="16" t="s">
        <v>173</v>
      </c>
      <c r="F28" s="16" t="s">
        <v>230</v>
      </c>
      <c r="G28" s="41" t="s">
        <v>768</v>
      </c>
      <c r="H28" s="16" t="s">
        <v>769</v>
      </c>
      <c r="I28" s="16" t="s">
        <v>310</v>
      </c>
      <c r="J28" s="50"/>
      <c r="K28" s="5" t="b">
        <f t="shared" si="4"/>
        <v>1</v>
      </c>
      <c r="L28" s="5" t="b">
        <f t="shared" si="3"/>
        <v>1</v>
      </c>
    </row>
    <row r="29" spans="1:12">
      <c r="A29" s="5" t="str">
        <f t="shared" si="1"/>
        <v>48 UNC Hospitals</v>
      </c>
      <c r="B29" s="6">
        <v>48</v>
      </c>
      <c r="C29" s="205" t="str">
        <f t="shared" si="0"/>
        <v>48</v>
      </c>
      <c r="D29" s="16" t="s">
        <v>145</v>
      </c>
      <c r="E29" s="16" t="s">
        <v>173</v>
      </c>
      <c r="F29" s="16" t="s">
        <v>230</v>
      </c>
      <c r="G29" s="41" t="s">
        <v>768</v>
      </c>
      <c r="H29" s="16" t="s">
        <v>769</v>
      </c>
      <c r="I29" s="5" t="s">
        <v>78</v>
      </c>
      <c r="J29" s="50"/>
      <c r="K29" s="5" t="b">
        <f t="shared" si="4"/>
        <v>0</v>
      </c>
      <c r="L29" s="5" t="b">
        <f t="shared" si="3"/>
        <v>1</v>
      </c>
    </row>
    <row r="30" spans="1:12">
      <c r="A30" s="5" t="str">
        <f t="shared" si="1"/>
        <v>48E UNC Hospitals - Enterprise Fund</v>
      </c>
      <c r="B30" s="6" t="s">
        <v>225</v>
      </c>
      <c r="C30" s="205" t="str">
        <f t="shared" si="0"/>
        <v>48E</v>
      </c>
      <c r="D30" s="16" t="s">
        <v>226</v>
      </c>
      <c r="E30" s="16" t="s">
        <v>173</v>
      </c>
      <c r="F30" s="16" t="s">
        <v>230</v>
      </c>
      <c r="G30" s="41" t="s">
        <v>627</v>
      </c>
      <c r="H30" s="16" t="s">
        <v>628</v>
      </c>
      <c r="I30" s="11">
        <v>2635</v>
      </c>
      <c r="J30" s="50"/>
      <c r="K30" s="5" t="b">
        <f t="shared" si="4"/>
        <v>1</v>
      </c>
      <c r="L30" s="5" t="b">
        <f t="shared" si="3"/>
        <v>1</v>
      </c>
    </row>
    <row r="31" spans="1:12">
      <c r="A31" s="5" t="str">
        <f t="shared" si="1"/>
        <v>48L UNC Hospitals - LITF</v>
      </c>
      <c r="B31" s="6" t="s">
        <v>26</v>
      </c>
      <c r="C31" s="205" t="str">
        <f t="shared" si="0"/>
        <v>48L</v>
      </c>
      <c r="D31" s="16" t="s">
        <v>27</v>
      </c>
      <c r="E31" s="16" t="s">
        <v>173</v>
      </c>
      <c r="F31" s="16" t="s">
        <v>230</v>
      </c>
      <c r="G31" s="41" t="s">
        <v>629</v>
      </c>
      <c r="H31" s="16" t="s">
        <v>630</v>
      </c>
      <c r="I31" s="11">
        <v>2632</v>
      </c>
      <c r="J31" s="50"/>
      <c r="K31" s="5" t="b">
        <f t="shared" si="4"/>
        <v>1</v>
      </c>
      <c r="L31" s="5" t="b">
        <f t="shared" si="3"/>
        <v>1</v>
      </c>
    </row>
    <row r="32" spans="1:12">
      <c r="A32" s="5" t="str">
        <f t="shared" si="1"/>
        <v>48R Rex Healthcare</v>
      </c>
      <c r="B32" s="6" t="s">
        <v>25</v>
      </c>
      <c r="C32" s="205" t="str">
        <f t="shared" si="0"/>
        <v>48R</v>
      </c>
      <c r="D32" s="16" t="s">
        <v>103</v>
      </c>
      <c r="E32" s="16" t="s">
        <v>173</v>
      </c>
      <c r="F32" s="16" t="s">
        <v>230</v>
      </c>
      <c r="G32" s="41" t="s">
        <v>631</v>
      </c>
      <c r="H32" s="16" t="s">
        <v>632</v>
      </c>
      <c r="I32" s="11">
        <v>2637</v>
      </c>
      <c r="J32" s="50"/>
      <c r="K32" s="5" t="b">
        <f t="shared" si="4"/>
        <v>1</v>
      </c>
    </row>
    <row r="33" spans="1:10">
      <c r="A33" s="5" t="str">
        <f t="shared" si="1"/>
        <v>48C Chatham Hospital</v>
      </c>
      <c r="B33" s="6" t="s">
        <v>295</v>
      </c>
      <c r="C33" s="205" t="str">
        <f t="shared" si="0"/>
        <v>48C</v>
      </c>
      <c r="D33" s="16" t="s">
        <v>296</v>
      </c>
      <c r="E33" s="16" t="s">
        <v>173</v>
      </c>
      <c r="F33" s="16" t="s">
        <v>230</v>
      </c>
      <c r="G33" s="41" t="s">
        <v>768</v>
      </c>
      <c r="H33" s="16" t="s">
        <v>769</v>
      </c>
      <c r="I33" s="41">
        <v>2638</v>
      </c>
      <c r="J33" s="50"/>
    </row>
    <row r="34" spans="1:10">
      <c r="A34" s="17" t="str">
        <f>C34&amp;" "&amp;D34</f>
        <v>48T UNC Hlth Care-Triangle Physicians Network</v>
      </c>
      <c r="B34" s="6" t="s">
        <v>304</v>
      </c>
      <c r="C34" s="205" t="str">
        <f t="shared" si="0"/>
        <v>48T</v>
      </c>
      <c r="D34" s="17" t="s">
        <v>305</v>
      </c>
      <c r="E34" s="16" t="s">
        <v>173</v>
      </c>
      <c r="F34" s="16" t="s">
        <v>230</v>
      </c>
      <c r="G34" s="41" t="s">
        <v>633</v>
      </c>
      <c r="H34" s="16" t="s">
        <v>634</v>
      </c>
      <c r="I34" s="11">
        <v>2639</v>
      </c>
      <c r="J34" s="50"/>
    </row>
    <row r="35" spans="1:10">
      <c r="A35" s="17" t="str">
        <f>C35&amp;" "&amp;D35</f>
        <v>48HP High Point Regional Health</v>
      </c>
      <c r="B35" s="6" t="s">
        <v>369</v>
      </c>
      <c r="C35" s="205" t="str">
        <f t="shared" si="0"/>
        <v>48HP</v>
      </c>
      <c r="D35" s="17" t="s">
        <v>371</v>
      </c>
      <c r="E35" s="16" t="s">
        <v>173</v>
      </c>
      <c r="F35" s="16" t="s">
        <v>230</v>
      </c>
      <c r="G35" s="41" t="s">
        <v>579</v>
      </c>
      <c r="H35" s="16" t="s">
        <v>580</v>
      </c>
      <c r="I35" s="41" t="s">
        <v>310</v>
      </c>
      <c r="J35" s="50"/>
    </row>
    <row r="36" spans="1:10">
      <c r="A36" s="17" t="str">
        <f>C36&amp;" "&amp;D36</f>
        <v>48CW Caldwell Memorial Hospital</v>
      </c>
      <c r="B36" s="6" t="s">
        <v>370</v>
      </c>
      <c r="C36" s="205" t="str">
        <f t="shared" si="0"/>
        <v>48CW</v>
      </c>
      <c r="D36" s="17" t="s">
        <v>372</v>
      </c>
      <c r="E36" s="16" t="s">
        <v>173</v>
      </c>
      <c r="F36" s="16" t="s">
        <v>230</v>
      </c>
      <c r="G36" s="41" t="s">
        <v>585</v>
      </c>
      <c r="H36" s="16" t="s">
        <v>586</v>
      </c>
      <c r="I36" s="41" t="s">
        <v>310</v>
      </c>
      <c r="J36" s="52"/>
    </row>
    <row r="37" spans="1:10" ht="31.5">
      <c r="A37" s="5" t="str">
        <f t="shared" si="1"/>
        <v>50 Community College System Office</v>
      </c>
      <c r="B37" s="6">
        <v>50</v>
      </c>
      <c r="C37" s="205" t="str">
        <f t="shared" si="0"/>
        <v>50</v>
      </c>
      <c r="D37" s="16" t="s">
        <v>3</v>
      </c>
      <c r="E37" s="16" t="s">
        <v>229</v>
      </c>
      <c r="F37" s="16" t="s">
        <v>272</v>
      </c>
      <c r="G37" s="41" t="s">
        <v>616</v>
      </c>
      <c r="H37" s="57" t="s">
        <v>617</v>
      </c>
    </row>
    <row r="38" spans="1:10">
      <c r="A38" s="5" t="str">
        <f t="shared" si="1"/>
        <v>60 State Board of Elections</v>
      </c>
      <c r="B38" s="6">
        <v>60</v>
      </c>
      <c r="C38" s="205" t="str">
        <f t="shared" si="0"/>
        <v>60</v>
      </c>
      <c r="D38" s="16" t="s">
        <v>4</v>
      </c>
      <c r="E38" s="16" t="s">
        <v>229</v>
      </c>
      <c r="F38" s="16" t="s">
        <v>272</v>
      </c>
      <c r="G38" s="41" t="s">
        <v>626</v>
      </c>
      <c r="H38" s="16" t="s">
        <v>379</v>
      </c>
    </row>
    <row r="39" spans="1:10">
      <c r="A39" s="5" t="str">
        <f t="shared" si="1"/>
        <v>61 NC Education Lottery</v>
      </c>
      <c r="B39" s="6" t="s">
        <v>228</v>
      </c>
      <c r="C39" s="205" t="str">
        <f t="shared" si="0"/>
        <v>61</v>
      </c>
      <c r="D39" s="16" t="s">
        <v>104</v>
      </c>
      <c r="E39" s="16" t="s">
        <v>229</v>
      </c>
      <c r="F39" s="16" t="s">
        <v>272</v>
      </c>
      <c r="G39" s="41" t="s">
        <v>454</v>
      </c>
      <c r="H39" s="16" t="s">
        <v>455</v>
      </c>
    </row>
    <row r="40" spans="1:10">
      <c r="A40" s="5" t="str">
        <f t="shared" si="1"/>
        <v>67 Office of Administrative Hearings</v>
      </c>
      <c r="B40" s="6">
        <v>67</v>
      </c>
      <c r="C40" s="205" t="str">
        <f t="shared" si="0"/>
        <v>67</v>
      </c>
      <c r="D40" s="16" t="s">
        <v>42</v>
      </c>
      <c r="E40" s="16" t="s">
        <v>229</v>
      </c>
      <c r="F40" s="16" t="s">
        <v>272</v>
      </c>
      <c r="G40" s="41" t="s">
        <v>458</v>
      </c>
      <c r="H40" s="16" t="s">
        <v>459</v>
      </c>
    </row>
    <row r="41" spans="1:10">
      <c r="A41" s="5" t="str">
        <f t="shared" si="1"/>
        <v>69 USS North Carolina Battleship Comm.</v>
      </c>
      <c r="B41" s="6" t="s">
        <v>69</v>
      </c>
      <c r="C41" s="205" t="str">
        <f t="shared" si="0"/>
        <v>69</v>
      </c>
      <c r="D41" s="16" t="s">
        <v>155</v>
      </c>
      <c r="E41" s="16" t="s">
        <v>229</v>
      </c>
      <c r="F41" s="16" t="s">
        <v>230</v>
      </c>
      <c r="G41" s="41" t="s">
        <v>388</v>
      </c>
      <c r="H41" s="16" t="s">
        <v>389</v>
      </c>
    </row>
    <row r="42" spans="1:10">
      <c r="A42" s="5" t="str">
        <f t="shared" si="1"/>
        <v>6BC Deferred Comp &amp; NC 401(k)-Combined Pkg</v>
      </c>
      <c r="B42" s="6" t="s">
        <v>354</v>
      </c>
      <c r="C42" s="206" t="str">
        <f t="shared" si="0"/>
        <v>6BC</v>
      </c>
      <c r="D42" s="54" t="s">
        <v>353</v>
      </c>
      <c r="E42" s="50" t="s">
        <v>229</v>
      </c>
      <c r="F42" s="16" t="s">
        <v>230</v>
      </c>
      <c r="G42" s="41" t="s">
        <v>577</v>
      </c>
      <c r="H42" s="16" t="s">
        <v>578</v>
      </c>
      <c r="J42" s="56"/>
    </row>
    <row r="43" spans="1:10">
      <c r="A43" s="5" t="str">
        <f t="shared" si="1"/>
        <v>87 NC School of Science &amp; Mathematics</v>
      </c>
      <c r="B43" s="6">
        <v>87</v>
      </c>
      <c r="C43" s="206" t="str">
        <f t="shared" si="0"/>
        <v>87</v>
      </c>
      <c r="D43" s="50" t="s">
        <v>293</v>
      </c>
      <c r="E43" s="50" t="s">
        <v>173</v>
      </c>
      <c r="F43" s="16" t="s">
        <v>272</v>
      </c>
      <c r="G43" s="41" t="s">
        <v>555</v>
      </c>
      <c r="H43" s="16" t="s">
        <v>770</v>
      </c>
      <c r="I43" s="5" t="s">
        <v>68</v>
      </c>
      <c r="J43" s="42" t="s">
        <v>340</v>
      </c>
    </row>
    <row r="44" spans="1:10">
      <c r="A44" s="5" t="str">
        <f t="shared" si="1"/>
        <v>90 General Fund - OSC</v>
      </c>
      <c r="B44" s="6" t="s">
        <v>277</v>
      </c>
      <c r="C44" s="206" t="str">
        <f t="shared" si="0"/>
        <v>90</v>
      </c>
      <c r="D44" s="50" t="s">
        <v>278</v>
      </c>
      <c r="E44" s="50" t="s">
        <v>229</v>
      </c>
      <c r="F44" s="16" t="s">
        <v>272</v>
      </c>
      <c r="G44" s="41" t="s">
        <v>651</v>
      </c>
      <c r="H44" s="16" t="s">
        <v>652</v>
      </c>
    </row>
    <row r="45" spans="1:10">
      <c r="A45" s="5" t="str">
        <f t="shared" si="1"/>
        <v>99 General Fund - DOR</v>
      </c>
      <c r="B45" s="6" t="s">
        <v>280</v>
      </c>
      <c r="C45" s="206" t="str">
        <f t="shared" si="0"/>
        <v>99</v>
      </c>
      <c r="D45" s="50" t="s">
        <v>279</v>
      </c>
      <c r="E45" s="50" t="s">
        <v>229</v>
      </c>
      <c r="F45" s="16" t="s">
        <v>272</v>
      </c>
      <c r="G45" s="41" t="s">
        <v>450</v>
      </c>
      <c r="H45" s="16" t="s">
        <v>451</v>
      </c>
    </row>
    <row r="46" spans="1:10">
      <c r="A46" s="5" t="str">
        <f t="shared" si="1"/>
        <v>RX OSC-Central Accounts</v>
      </c>
      <c r="B46" s="6" t="s">
        <v>5</v>
      </c>
      <c r="C46" s="205" t="str">
        <f t="shared" ref="C46:C49" si="5">B46</f>
        <v>RX</v>
      </c>
      <c r="D46" s="16" t="s">
        <v>97</v>
      </c>
      <c r="E46" s="16" t="s">
        <v>229</v>
      </c>
      <c r="F46" s="16" t="s">
        <v>272</v>
      </c>
      <c r="G46" s="41" t="s">
        <v>642</v>
      </c>
      <c r="H46" s="16" t="s">
        <v>643</v>
      </c>
    </row>
    <row r="47" spans="1:10" ht="18.75">
      <c r="A47" s="5" t="str">
        <f t="shared" si="1"/>
        <v>U10 UNC-General Administration</v>
      </c>
      <c r="B47" s="6" t="s">
        <v>71</v>
      </c>
      <c r="C47" s="205" t="str">
        <f t="shared" si="5"/>
        <v>U10</v>
      </c>
      <c r="D47" s="16" t="s">
        <v>28</v>
      </c>
      <c r="E47" s="16" t="s">
        <v>173</v>
      </c>
      <c r="F47" s="16" t="s">
        <v>316</v>
      </c>
      <c r="G47" s="41" t="s">
        <v>609</v>
      </c>
      <c r="H47" s="16" t="s">
        <v>390</v>
      </c>
      <c r="I47" s="5" t="s">
        <v>68</v>
      </c>
      <c r="J47" s="42" t="s">
        <v>362</v>
      </c>
    </row>
    <row r="48" spans="1:10" ht="18.75">
      <c r="A48" s="5" t="str">
        <f t="shared" si="1"/>
        <v>U20 UNC at Chapel Hill</v>
      </c>
      <c r="B48" s="6" t="s">
        <v>72</v>
      </c>
      <c r="C48" s="205" t="str">
        <f t="shared" si="5"/>
        <v>U20</v>
      </c>
      <c r="D48" s="16" t="s">
        <v>156</v>
      </c>
      <c r="E48" s="16" t="s">
        <v>173</v>
      </c>
      <c r="F48" s="16" t="s">
        <v>316</v>
      </c>
      <c r="G48" s="41" t="s">
        <v>771</v>
      </c>
      <c r="H48" s="16" t="s">
        <v>772</v>
      </c>
      <c r="I48" s="5" t="s">
        <v>68</v>
      </c>
      <c r="J48" s="17"/>
    </row>
    <row r="49" spans="1:10" ht="18.75">
      <c r="A49" s="5" t="str">
        <f t="shared" si="1"/>
        <v>U30 North Carolina State University</v>
      </c>
      <c r="B49" s="6" t="s">
        <v>73</v>
      </c>
      <c r="C49" s="205" t="str">
        <f t="shared" si="5"/>
        <v>U30</v>
      </c>
      <c r="D49" s="16" t="s">
        <v>29</v>
      </c>
      <c r="E49" s="16" t="s">
        <v>173</v>
      </c>
      <c r="F49" s="16" t="s">
        <v>316</v>
      </c>
      <c r="G49" s="41" t="s">
        <v>468</v>
      </c>
      <c r="H49" s="16" t="s">
        <v>469</v>
      </c>
      <c r="I49" s="5" t="s">
        <v>68</v>
      </c>
      <c r="J49" s="17"/>
    </row>
    <row r="50" spans="1:10" ht="18.75">
      <c r="A50" s="5" t="str">
        <f t="shared" si="1"/>
        <v>U40 UNC at Greensboro</v>
      </c>
      <c r="B50" s="6" t="s">
        <v>74</v>
      </c>
      <c r="C50" s="6" t="str">
        <f t="shared" ref="C50:C73" si="6">B50</f>
        <v>U40</v>
      </c>
      <c r="D50" s="5" t="s">
        <v>157</v>
      </c>
      <c r="E50" s="5" t="s">
        <v>173</v>
      </c>
      <c r="F50" s="16" t="s">
        <v>316</v>
      </c>
      <c r="G50" s="41" t="s">
        <v>460</v>
      </c>
      <c r="H50" s="16" t="s">
        <v>461</v>
      </c>
      <c r="I50" s="5" t="s">
        <v>68</v>
      </c>
    </row>
    <row r="51" spans="1:10" ht="18.75">
      <c r="A51" s="5" t="str">
        <f t="shared" si="1"/>
        <v>U50 UNC at Charlotte</v>
      </c>
      <c r="B51" s="6" t="s">
        <v>75</v>
      </c>
      <c r="C51" s="6" t="str">
        <f t="shared" si="6"/>
        <v>U50</v>
      </c>
      <c r="D51" s="5" t="s">
        <v>33</v>
      </c>
      <c r="E51" s="5" t="s">
        <v>173</v>
      </c>
      <c r="F51" s="16" t="s">
        <v>316</v>
      </c>
      <c r="G51" s="41" t="s">
        <v>456</v>
      </c>
      <c r="H51" s="16" t="s">
        <v>457</v>
      </c>
      <c r="I51" s="5" t="s">
        <v>68</v>
      </c>
    </row>
    <row r="52" spans="1:10" ht="18.75">
      <c r="A52" s="5" t="str">
        <f t="shared" si="1"/>
        <v>U55 UNC at Asheville</v>
      </c>
      <c r="B52" s="6" t="s">
        <v>76</v>
      </c>
      <c r="C52" s="6" t="str">
        <f t="shared" si="6"/>
        <v>U55</v>
      </c>
      <c r="D52" s="5" t="s">
        <v>34</v>
      </c>
      <c r="E52" s="5" t="s">
        <v>173</v>
      </c>
      <c r="F52" s="16" t="s">
        <v>316</v>
      </c>
      <c r="G52" s="41" t="s">
        <v>644</v>
      </c>
      <c r="H52" s="16" t="s">
        <v>391</v>
      </c>
      <c r="I52" s="5" t="s">
        <v>68</v>
      </c>
    </row>
    <row r="53" spans="1:10" ht="18.75">
      <c r="A53" s="5" t="str">
        <f t="shared" si="1"/>
        <v>U60 UNC at Wilmington</v>
      </c>
      <c r="B53" s="6" t="s">
        <v>7</v>
      </c>
      <c r="C53" s="6" t="str">
        <f t="shared" si="6"/>
        <v>U60</v>
      </c>
      <c r="D53" s="5" t="s">
        <v>35</v>
      </c>
      <c r="E53" s="5" t="s">
        <v>173</v>
      </c>
      <c r="F53" s="16" t="s">
        <v>316</v>
      </c>
      <c r="G53" s="41" t="s">
        <v>635</v>
      </c>
      <c r="H53" s="16" t="s">
        <v>636</v>
      </c>
      <c r="I53" s="5" t="s">
        <v>68</v>
      </c>
      <c r="J53" s="17"/>
    </row>
    <row r="54" spans="1:10" ht="18.75">
      <c r="A54" s="5" t="str">
        <f t="shared" si="1"/>
        <v>U65 East Carolina University</v>
      </c>
      <c r="B54" s="6" t="s">
        <v>8</v>
      </c>
      <c r="C54" s="6" t="str">
        <f t="shared" si="6"/>
        <v>U65</v>
      </c>
      <c r="D54" s="5" t="s">
        <v>0</v>
      </c>
      <c r="E54" s="5" t="s">
        <v>173</v>
      </c>
      <c r="F54" s="16" t="s">
        <v>316</v>
      </c>
      <c r="G54" s="41" t="s">
        <v>639</v>
      </c>
      <c r="H54" s="16" t="s">
        <v>640</v>
      </c>
      <c r="I54" s="5" t="s">
        <v>68</v>
      </c>
      <c r="J54" s="17"/>
    </row>
    <row r="55" spans="1:10" ht="18.75">
      <c r="A55" s="5" t="str">
        <f t="shared" si="1"/>
        <v>U70 North Carolina A&amp;T University</v>
      </c>
      <c r="B55" s="6" t="s">
        <v>9</v>
      </c>
      <c r="C55" s="6" t="str">
        <f t="shared" si="6"/>
        <v>U70</v>
      </c>
      <c r="D55" s="16" t="s">
        <v>292</v>
      </c>
      <c r="E55" s="5" t="s">
        <v>173</v>
      </c>
      <c r="F55" s="16" t="s">
        <v>316</v>
      </c>
      <c r="G55" s="41" t="s">
        <v>601</v>
      </c>
      <c r="H55" s="16" t="s">
        <v>392</v>
      </c>
      <c r="I55" s="5" t="s">
        <v>68</v>
      </c>
      <c r="J55" s="17"/>
    </row>
    <row r="56" spans="1:10" ht="18.75">
      <c r="A56" s="5" t="str">
        <f t="shared" si="1"/>
        <v>U75 Western Carolina University</v>
      </c>
      <c r="B56" s="6" t="s">
        <v>10</v>
      </c>
      <c r="C56" s="6" t="str">
        <f t="shared" si="6"/>
        <v>U75</v>
      </c>
      <c r="D56" s="5" t="s">
        <v>31</v>
      </c>
      <c r="E56" s="5" t="s">
        <v>173</v>
      </c>
      <c r="F56" s="16" t="s">
        <v>316</v>
      </c>
      <c r="G56" s="41" t="s">
        <v>393</v>
      </c>
      <c r="H56" s="16" t="s">
        <v>394</v>
      </c>
      <c r="I56" s="5" t="s">
        <v>68</v>
      </c>
    </row>
    <row r="57" spans="1:10" ht="18.75">
      <c r="A57" s="5" t="str">
        <f t="shared" si="1"/>
        <v>U80 Appalachian State University</v>
      </c>
      <c r="B57" s="6" t="s">
        <v>161</v>
      </c>
      <c r="C57" s="6" t="str">
        <f t="shared" si="6"/>
        <v>U80</v>
      </c>
      <c r="D57" s="5" t="s">
        <v>30</v>
      </c>
      <c r="E57" s="5" t="s">
        <v>173</v>
      </c>
      <c r="F57" s="16" t="s">
        <v>316</v>
      </c>
      <c r="G57" s="41" t="s">
        <v>470</v>
      </c>
      <c r="H57" s="16" t="s">
        <v>471</v>
      </c>
      <c r="I57" s="5" t="s">
        <v>68</v>
      </c>
    </row>
    <row r="58" spans="1:10" ht="18.75">
      <c r="A58" s="5" t="str">
        <f t="shared" si="1"/>
        <v>U82 UNC at Pembroke</v>
      </c>
      <c r="B58" s="6" t="s">
        <v>162</v>
      </c>
      <c r="C58" s="6" t="str">
        <f t="shared" si="6"/>
        <v>U82</v>
      </c>
      <c r="D58" s="5" t="s">
        <v>36</v>
      </c>
      <c r="E58" s="5" t="s">
        <v>173</v>
      </c>
      <c r="F58" s="16" t="s">
        <v>316</v>
      </c>
      <c r="G58" s="41" t="s">
        <v>603</v>
      </c>
      <c r="H58" s="16" t="s">
        <v>604</v>
      </c>
      <c r="I58" s="5" t="s">
        <v>68</v>
      </c>
    </row>
    <row r="59" spans="1:10" ht="18.75">
      <c r="A59" s="5" t="str">
        <f t="shared" si="1"/>
        <v>U84 Winston-Salem State University</v>
      </c>
      <c r="B59" s="6" t="s">
        <v>163</v>
      </c>
      <c r="C59" s="6" t="str">
        <f t="shared" si="6"/>
        <v>U84</v>
      </c>
      <c r="D59" s="5" t="s">
        <v>32</v>
      </c>
      <c r="E59" s="5" t="s">
        <v>173</v>
      </c>
      <c r="F59" s="16" t="s">
        <v>316</v>
      </c>
      <c r="G59" s="41" t="s">
        <v>395</v>
      </c>
      <c r="H59" s="16" t="s">
        <v>396</v>
      </c>
      <c r="I59" s="5" t="s">
        <v>68</v>
      </c>
    </row>
    <row r="60" spans="1:10" ht="18.75">
      <c r="A60" s="5" t="str">
        <f t="shared" si="1"/>
        <v>U86 Elizabeth City State University</v>
      </c>
      <c r="B60" s="6" t="s">
        <v>164</v>
      </c>
      <c r="C60" s="6" t="str">
        <f t="shared" si="6"/>
        <v>U86</v>
      </c>
      <c r="D60" s="5" t="s">
        <v>11</v>
      </c>
      <c r="E60" s="5" t="s">
        <v>173</v>
      </c>
      <c r="F60" s="16" t="s">
        <v>316</v>
      </c>
      <c r="G60" s="41" t="s">
        <v>473</v>
      </c>
      <c r="H60" s="16" t="s">
        <v>474</v>
      </c>
      <c r="I60" s="5" t="s">
        <v>68</v>
      </c>
    </row>
    <row r="61" spans="1:10" ht="18.75">
      <c r="A61" s="5" t="str">
        <f t="shared" si="1"/>
        <v>U88 Fayetteville State University</v>
      </c>
      <c r="B61" s="6" t="s">
        <v>165</v>
      </c>
      <c r="C61" s="6" t="str">
        <f t="shared" si="6"/>
        <v>U88</v>
      </c>
      <c r="D61" s="5" t="s">
        <v>12</v>
      </c>
      <c r="E61" s="5" t="s">
        <v>173</v>
      </c>
      <c r="F61" s="16" t="s">
        <v>316</v>
      </c>
      <c r="G61" s="41" t="s">
        <v>612</v>
      </c>
      <c r="H61" s="16" t="s">
        <v>613</v>
      </c>
      <c r="I61" s="5" t="s">
        <v>68</v>
      </c>
    </row>
    <row r="62" spans="1:10" ht="18.75">
      <c r="A62" s="5" t="str">
        <f t="shared" si="1"/>
        <v>U90 North Carolina Central University</v>
      </c>
      <c r="B62" s="6" t="s">
        <v>166</v>
      </c>
      <c r="C62" s="6" t="str">
        <f t="shared" si="6"/>
        <v>U90</v>
      </c>
      <c r="D62" s="5" t="s">
        <v>1</v>
      </c>
      <c r="E62" s="5" t="s">
        <v>173</v>
      </c>
      <c r="F62" s="16" t="s">
        <v>316</v>
      </c>
      <c r="G62" s="41" t="s">
        <v>397</v>
      </c>
      <c r="H62" s="16" t="s">
        <v>398</v>
      </c>
      <c r="I62" s="5" t="s">
        <v>68</v>
      </c>
    </row>
    <row r="63" spans="1:10" ht="18.75">
      <c r="A63" s="5" t="str">
        <f t="shared" si="1"/>
        <v>U92 UNC School of the Arts</v>
      </c>
      <c r="B63" s="6" t="s">
        <v>167</v>
      </c>
      <c r="C63" s="6" t="str">
        <f t="shared" si="6"/>
        <v>U92</v>
      </c>
      <c r="D63" s="16" t="s">
        <v>291</v>
      </c>
      <c r="E63" s="5" t="s">
        <v>173</v>
      </c>
      <c r="F63" s="16" t="s">
        <v>316</v>
      </c>
      <c r="G63" s="41" t="s">
        <v>399</v>
      </c>
      <c r="H63" s="16" t="s">
        <v>400</v>
      </c>
      <c r="I63" s="5" t="s">
        <v>68</v>
      </c>
    </row>
    <row r="64" spans="1:10">
      <c r="A64" s="5" t="str">
        <f>C64&amp;" "&amp;D64</f>
        <v>0A North Carolina Housing Finance Ag.</v>
      </c>
      <c r="B64" s="6" t="s">
        <v>23</v>
      </c>
      <c r="C64" s="53" t="str">
        <f>TEXT(B64,"00")</f>
        <v>0A</v>
      </c>
      <c r="D64" s="55" t="s">
        <v>37</v>
      </c>
      <c r="E64" s="50" t="s">
        <v>175</v>
      </c>
      <c r="F64" s="5" t="s">
        <v>230</v>
      </c>
      <c r="G64" s="41" t="s">
        <v>462</v>
      </c>
      <c r="H64" s="16" t="s">
        <v>463</v>
      </c>
      <c r="I64" s="11">
        <v>2611</v>
      </c>
      <c r="J64" s="17" t="s">
        <v>361</v>
      </c>
    </row>
    <row r="65" spans="1:10">
      <c r="A65" s="5" t="str">
        <f>C65&amp;" "&amp;D65</f>
        <v>Z2 NC Biotechnology Center</v>
      </c>
      <c r="B65" s="6" t="s">
        <v>297</v>
      </c>
      <c r="C65" s="6" t="str">
        <f>B65</f>
        <v>Z2</v>
      </c>
      <c r="D65" s="16" t="s">
        <v>298</v>
      </c>
      <c r="E65" s="5" t="s">
        <v>175</v>
      </c>
      <c r="F65" s="5" t="s">
        <v>230</v>
      </c>
      <c r="G65" s="41" t="s">
        <v>567</v>
      </c>
      <c r="H65" s="16" t="s">
        <v>568</v>
      </c>
      <c r="I65" s="11">
        <v>2618</v>
      </c>
    </row>
    <row r="66" spans="1:10">
      <c r="A66" s="5" t="str">
        <f t="shared" ref="A66:A129" si="7">C66&amp;" "&amp;D66</f>
        <v>Z3 NC Global TransPark Authority</v>
      </c>
      <c r="B66" s="6" t="s">
        <v>123</v>
      </c>
      <c r="C66" s="6" t="str">
        <f t="shared" si="6"/>
        <v>Z3</v>
      </c>
      <c r="D66" s="5" t="s">
        <v>106</v>
      </c>
      <c r="E66" s="5" t="s">
        <v>175</v>
      </c>
      <c r="F66" s="16" t="s">
        <v>254</v>
      </c>
      <c r="G66" s="41" t="s">
        <v>599</v>
      </c>
      <c r="H66" s="16" t="s">
        <v>600</v>
      </c>
      <c r="I66" s="11">
        <v>2615</v>
      </c>
      <c r="J66" s="42"/>
    </row>
    <row r="67" spans="1:10">
      <c r="A67" s="5" t="str">
        <f>C67&amp;" "&amp;D67</f>
        <v>Z3F NC Global TransPark Authority Foundation</v>
      </c>
      <c r="B67" s="6" t="s">
        <v>338</v>
      </c>
      <c r="C67" s="6" t="str">
        <f>B67</f>
        <v>Z3F</v>
      </c>
      <c r="D67" s="16" t="s">
        <v>339</v>
      </c>
      <c r="E67" s="5" t="s">
        <v>175</v>
      </c>
      <c r="F67" s="5" t="s">
        <v>230</v>
      </c>
      <c r="G67" s="41" t="s">
        <v>464</v>
      </c>
      <c r="H67" s="16" t="s">
        <v>608</v>
      </c>
      <c r="I67" s="11">
        <v>2615</v>
      </c>
      <c r="J67" s="42" t="s">
        <v>341</v>
      </c>
    </row>
    <row r="68" spans="1:10">
      <c r="A68" s="5" t="str">
        <f t="shared" si="7"/>
        <v>Z7 NC Partnership for Children</v>
      </c>
      <c r="B68" s="6" t="s">
        <v>124</v>
      </c>
      <c r="C68" s="6" t="str">
        <f t="shared" si="6"/>
        <v>Z7</v>
      </c>
      <c r="D68" s="5" t="s">
        <v>107</v>
      </c>
      <c r="E68" s="5" t="s">
        <v>175</v>
      </c>
      <c r="F68" s="5" t="s">
        <v>230</v>
      </c>
      <c r="G68" s="41" t="s">
        <v>605</v>
      </c>
      <c r="H68" s="16" t="s">
        <v>648</v>
      </c>
      <c r="I68" s="11">
        <v>2621</v>
      </c>
    </row>
    <row r="69" spans="1:10">
      <c r="A69" s="5" t="str">
        <f t="shared" si="7"/>
        <v>ZA NC State Ports Authority</v>
      </c>
      <c r="B69" s="6" t="s">
        <v>122</v>
      </c>
      <c r="C69" s="6" t="str">
        <f t="shared" si="6"/>
        <v>ZA</v>
      </c>
      <c r="D69" s="5" t="s">
        <v>105</v>
      </c>
      <c r="E69" s="55" t="s">
        <v>175</v>
      </c>
      <c r="F69" s="16" t="s">
        <v>254</v>
      </c>
      <c r="G69" s="41" t="s">
        <v>401</v>
      </c>
      <c r="H69" s="16" t="s">
        <v>402</v>
      </c>
      <c r="I69" s="11">
        <v>2612</v>
      </c>
    </row>
    <row r="70" spans="1:10">
      <c r="A70" s="5" t="str">
        <f t="shared" si="7"/>
        <v>ZB State Education Assistance Authority</v>
      </c>
      <c r="B70" s="6" t="s">
        <v>70</v>
      </c>
      <c r="C70" s="6" t="str">
        <f t="shared" si="6"/>
        <v>ZB</v>
      </c>
      <c r="D70" s="5" t="s">
        <v>38</v>
      </c>
      <c r="E70" s="50" t="s">
        <v>175</v>
      </c>
      <c r="F70" s="5" t="s">
        <v>230</v>
      </c>
      <c r="G70" s="41" t="s">
        <v>569</v>
      </c>
      <c r="H70" s="16" t="s">
        <v>570</v>
      </c>
      <c r="I70" s="11">
        <v>2620</v>
      </c>
      <c r="J70" s="42" t="s">
        <v>360</v>
      </c>
    </row>
    <row r="71" spans="1:10">
      <c r="A71" s="5" t="str">
        <f>C71&amp;" "&amp;D71</f>
        <v>ZG Centennial Authority</v>
      </c>
      <c r="B71" s="6" t="s">
        <v>355</v>
      </c>
      <c r="C71" s="6" t="str">
        <f>B71</f>
        <v>ZG</v>
      </c>
      <c r="D71" s="16" t="s">
        <v>356</v>
      </c>
      <c r="E71" s="55" t="s">
        <v>175</v>
      </c>
      <c r="F71" s="5" t="s">
        <v>230</v>
      </c>
      <c r="G71" s="41" t="s">
        <v>571</v>
      </c>
      <c r="H71" s="16" t="s">
        <v>572</v>
      </c>
      <c r="I71" s="11">
        <v>2626</v>
      </c>
      <c r="J71" s="42" t="s">
        <v>359</v>
      </c>
    </row>
    <row r="72" spans="1:10">
      <c r="A72" s="5" t="str">
        <f t="shared" si="7"/>
        <v>ZH NC Railroad Company</v>
      </c>
      <c r="B72" s="6" t="s">
        <v>125</v>
      </c>
      <c r="C72" s="6" t="str">
        <f t="shared" si="6"/>
        <v>ZH</v>
      </c>
      <c r="D72" s="5" t="s">
        <v>121</v>
      </c>
      <c r="E72" s="55" t="s">
        <v>175</v>
      </c>
      <c r="F72" s="5" t="s">
        <v>230</v>
      </c>
      <c r="G72" s="41" t="s">
        <v>573</v>
      </c>
      <c r="H72" s="16" t="s">
        <v>574</v>
      </c>
      <c r="I72" s="11">
        <v>2627</v>
      </c>
    </row>
    <row r="73" spans="1:10">
      <c r="A73" s="5" t="str">
        <f t="shared" si="7"/>
        <v>ZI The Golden LEAF, Inc.</v>
      </c>
      <c r="B73" s="6" t="s">
        <v>170</v>
      </c>
      <c r="C73" s="6" t="str">
        <f t="shared" si="6"/>
        <v>ZI</v>
      </c>
      <c r="D73" s="5" t="s">
        <v>39</v>
      </c>
      <c r="E73" s="50" t="s">
        <v>175</v>
      </c>
      <c r="F73" s="5" t="s">
        <v>230</v>
      </c>
      <c r="G73" s="41" t="s">
        <v>290</v>
      </c>
      <c r="H73" s="16" t="s">
        <v>171</v>
      </c>
      <c r="I73" s="11">
        <v>2640</v>
      </c>
      <c r="J73" s="42" t="s">
        <v>360</v>
      </c>
    </row>
    <row r="74" spans="1:10">
      <c r="A74" s="5" t="str">
        <f>C74&amp;" "&amp;D74</f>
        <v>ZL Gateway University Research Park, Inc.</v>
      </c>
      <c r="B74" s="6" t="s">
        <v>321</v>
      </c>
      <c r="C74" s="6" t="str">
        <f>B74</f>
        <v>ZL</v>
      </c>
      <c r="D74" s="16" t="s">
        <v>322</v>
      </c>
      <c r="E74" s="55" t="s">
        <v>173</v>
      </c>
      <c r="F74" s="5" t="s">
        <v>230</v>
      </c>
      <c r="G74" s="41" t="s">
        <v>575</v>
      </c>
      <c r="H74" s="16" t="s">
        <v>576</v>
      </c>
      <c r="I74" s="41" t="s">
        <v>68</v>
      </c>
      <c r="J74" s="42" t="s">
        <v>337</v>
      </c>
    </row>
    <row r="75" spans="1:10">
      <c r="A75" s="5" t="str">
        <f t="shared" si="7"/>
        <v>ZM Economic Development Partnership of NC</v>
      </c>
      <c r="B75" s="6" t="s">
        <v>592</v>
      </c>
      <c r="C75" s="6" t="str">
        <f>B75</f>
        <v>ZM</v>
      </c>
      <c r="D75" s="16" t="s">
        <v>593</v>
      </c>
      <c r="E75" s="55" t="s">
        <v>175</v>
      </c>
      <c r="F75" s="5" t="s">
        <v>230</v>
      </c>
      <c r="G75" s="41" t="s">
        <v>594</v>
      </c>
      <c r="H75" s="16" t="s">
        <v>595</v>
      </c>
      <c r="I75" s="11">
        <v>2644</v>
      </c>
      <c r="J75" s="42" t="s">
        <v>596</v>
      </c>
    </row>
    <row r="76" spans="1:10">
      <c r="A76" s="5" t="str">
        <f t="shared" si="7"/>
        <v>C0 Alamance Community College</v>
      </c>
      <c r="B76" s="6" t="s">
        <v>111</v>
      </c>
      <c r="C76" s="6" t="s">
        <v>111</v>
      </c>
      <c r="D76" s="5" t="s">
        <v>112</v>
      </c>
      <c r="E76" s="55" t="s">
        <v>174</v>
      </c>
      <c r="F76" s="5" t="s">
        <v>230</v>
      </c>
      <c r="G76" s="41" t="s">
        <v>403</v>
      </c>
      <c r="H76" s="16" t="s">
        <v>404</v>
      </c>
      <c r="I76" s="5" t="s">
        <v>68</v>
      </c>
    </row>
    <row r="77" spans="1:10">
      <c r="A77" s="5" t="str">
        <f t="shared" si="7"/>
        <v>C2 Asheville-Buncombe Technical Community College</v>
      </c>
      <c r="B77" s="6" t="s">
        <v>113</v>
      </c>
      <c r="C77" s="6" t="s">
        <v>113</v>
      </c>
      <c r="D77" s="5" t="s">
        <v>114</v>
      </c>
      <c r="E77" s="5" t="s">
        <v>174</v>
      </c>
      <c r="F77" s="5" t="s">
        <v>230</v>
      </c>
      <c r="G77" s="41" t="s">
        <v>405</v>
      </c>
      <c r="H77" s="16" t="s">
        <v>406</v>
      </c>
      <c r="I77" s="5" t="s">
        <v>68</v>
      </c>
    </row>
    <row r="78" spans="1:10">
      <c r="A78" s="5" t="str">
        <f t="shared" si="7"/>
        <v>C3 Beaufort County Community College</v>
      </c>
      <c r="B78" s="6" t="s">
        <v>115</v>
      </c>
      <c r="C78" s="6" t="s">
        <v>115</v>
      </c>
      <c r="D78" s="5" t="s">
        <v>116</v>
      </c>
      <c r="E78" s="5" t="s">
        <v>174</v>
      </c>
      <c r="F78" s="5" t="s">
        <v>230</v>
      </c>
      <c r="G78" s="41" t="s">
        <v>407</v>
      </c>
      <c r="H78" s="16" t="s">
        <v>408</v>
      </c>
      <c r="I78" s="5" t="s">
        <v>68</v>
      </c>
    </row>
    <row r="79" spans="1:10">
      <c r="A79" s="5" t="str">
        <f t="shared" si="7"/>
        <v>C4 Bladen Community College</v>
      </c>
      <c r="B79" s="6" t="s">
        <v>117</v>
      </c>
      <c r="C79" s="6" t="s">
        <v>117</v>
      </c>
      <c r="D79" s="5" t="s">
        <v>118</v>
      </c>
      <c r="E79" s="5" t="s">
        <v>174</v>
      </c>
      <c r="F79" s="5" t="s">
        <v>230</v>
      </c>
      <c r="G79" s="41" t="s">
        <v>409</v>
      </c>
      <c r="H79" s="16" t="s">
        <v>410</v>
      </c>
      <c r="I79" s="5" t="s">
        <v>68</v>
      </c>
    </row>
    <row r="80" spans="1:10">
      <c r="A80" s="5" t="str">
        <f t="shared" si="7"/>
        <v>C5 Blue Ridge Community College</v>
      </c>
      <c r="B80" s="6" t="s">
        <v>119</v>
      </c>
      <c r="C80" s="6" t="s">
        <v>119</v>
      </c>
      <c r="D80" s="5" t="s">
        <v>120</v>
      </c>
      <c r="E80" s="5" t="s">
        <v>174</v>
      </c>
      <c r="F80" s="5" t="s">
        <v>230</v>
      </c>
      <c r="G80" s="41" t="s">
        <v>411</v>
      </c>
      <c r="H80" s="16" t="s">
        <v>412</v>
      </c>
      <c r="I80" s="5" t="s">
        <v>68</v>
      </c>
    </row>
    <row r="81" spans="1:9">
      <c r="A81" s="5" t="str">
        <f t="shared" si="7"/>
        <v>C6 Brunswick Community College</v>
      </c>
      <c r="B81" s="6" t="s">
        <v>207</v>
      </c>
      <c r="C81" s="6" t="s">
        <v>207</v>
      </c>
      <c r="D81" s="5" t="s">
        <v>208</v>
      </c>
      <c r="E81" s="5" t="s">
        <v>174</v>
      </c>
      <c r="F81" s="5" t="s">
        <v>230</v>
      </c>
      <c r="G81" s="41" t="s">
        <v>413</v>
      </c>
      <c r="H81" s="16" t="s">
        <v>414</v>
      </c>
      <c r="I81" s="5" t="s">
        <v>68</v>
      </c>
    </row>
    <row r="82" spans="1:9">
      <c r="A82" s="5" t="str">
        <f t="shared" si="7"/>
        <v>C7 Caldwell Community College and Technical Institute</v>
      </c>
      <c r="B82" s="6" t="s">
        <v>209</v>
      </c>
      <c r="C82" s="6" t="s">
        <v>209</v>
      </c>
      <c r="D82" s="5" t="s">
        <v>210</v>
      </c>
      <c r="E82" s="5" t="s">
        <v>174</v>
      </c>
      <c r="F82" s="5" t="s">
        <v>230</v>
      </c>
      <c r="G82" s="41" t="s">
        <v>415</v>
      </c>
      <c r="H82" s="16" t="s">
        <v>416</v>
      </c>
      <c r="I82" s="5" t="s">
        <v>68</v>
      </c>
    </row>
    <row r="83" spans="1:9">
      <c r="A83" s="5" t="str">
        <f t="shared" si="7"/>
        <v>C8 Cape Fear Community College</v>
      </c>
      <c r="B83" s="6" t="s">
        <v>211</v>
      </c>
      <c r="C83" s="6" t="s">
        <v>211</v>
      </c>
      <c r="D83" s="5" t="s">
        <v>212</v>
      </c>
      <c r="E83" s="5" t="s">
        <v>174</v>
      </c>
      <c r="F83" s="5" t="s">
        <v>230</v>
      </c>
      <c r="G83" s="41" t="s">
        <v>581</v>
      </c>
      <c r="H83" s="16" t="s">
        <v>417</v>
      </c>
      <c r="I83" s="5" t="s">
        <v>68</v>
      </c>
    </row>
    <row r="84" spans="1:9">
      <c r="A84" s="5" t="str">
        <f t="shared" si="7"/>
        <v>C9 Carteret Community College</v>
      </c>
      <c r="B84" s="6" t="s">
        <v>213</v>
      </c>
      <c r="C84" s="6" t="s">
        <v>213</v>
      </c>
      <c r="D84" s="5" t="s">
        <v>214</v>
      </c>
      <c r="E84" s="5" t="s">
        <v>174</v>
      </c>
      <c r="F84" s="5" t="s">
        <v>230</v>
      </c>
      <c r="G84" s="41" t="s">
        <v>582</v>
      </c>
      <c r="H84" s="16" t="s">
        <v>583</v>
      </c>
      <c r="I84" s="5" t="s">
        <v>68</v>
      </c>
    </row>
    <row r="85" spans="1:9">
      <c r="A85" s="5" t="str">
        <f t="shared" si="7"/>
        <v>CA Catawba Valley Community College</v>
      </c>
      <c r="B85" s="6" t="s">
        <v>215</v>
      </c>
      <c r="C85" s="6" t="s">
        <v>215</v>
      </c>
      <c r="D85" s="5" t="s">
        <v>216</v>
      </c>
      <c r="E85" s="5" t="s">
        <v>174</v>
      </c>
      <c r="F85" s="5" t="s">
        <v>230</v>
      </c>
      <c r="G85" s="41" t="s">
        <v>419</v>
      </c>
      <c r="H85" s="16" t="s">
        <v>420</v>
      </c>
      <c r="I85" s="5" t="s">
        <v>68</v>
      </c>
    </row>
    <row r="86" spans="1:9">
      <c r="A86" s="5" t="str">
        <f t="shared" si="7"/>
        <v>CB Central Carolina Community College</v>
      </c>
      <c r="B86" s="6" t="s">
        <v>217</v>
      </c>
      <c r="C86" s="6" t="s">
        <v>217</v>
      </c>
      <c r="D86" s="5" t="s">
        <v>218</v>
      </c>
      <c r="E86" s="5" t="s">
        <v>174</v>
      </c>
      <c r="F86" s="5" t="s">
        <v>230</v>
      </c>
      <c r="G86" s="41" t="s">
        <v>421</v>
      </c>
      <c r="H86" s="16" t="s">
        <v>422</v>
      </c>
      <c r="I86" s="5" t="s">
        <v>68</v>
      </c>
    </row>
    <row r="87" spans="1:9">
      <c r="A87" s="5" t="str">
        <f t="shared" si="7"/>
        <v>CC Central Piedmont Community College</v>
      </c>
      <c r="B87" s="6" t="s">
        <v>219</v>
      </c>
      <c r="C87" s="6" t="s">
        <v>219</v>
      </c>
      <c r="D87" s="5" t="s">
        <v>220</v>
      </c>
      <c r="E87" s="5" t="s">
        <v>174</v>
      </c>
      <c r="F87" s="5" t="s">
        <v>230</v>
      </c>
      <c r="G87" s="41" t="s">
        <v>423</v>
      </c>
      <c r="H87" s="16" t="s">
        <v>424</v>
      </c>
      <c r="I87" s="5" t="s">
        <v>68</v>
      </c>
    </row>
    <row r="88" spans="1:9">
      <c r="A88" s="5" t="str">
        <f t="shared" si="7"/>
        <v>CD Cleveland Community College</v>
      </c>
      <c r="B88" s="6" t="s">
        <v>221</v>
      </c>
      <c r="C88" s="6" t="s">
        <v>221</v>
      </c>
      <c r="D88" s="5" t="s">
        <v>222</v>
      </c>
      <c r="E88" s="5" t="s">
        <v>174</v>
      </c>
      <c r="F88" s="5" t="s">
        <v>230</v>
      </c>
      <c r="G88" s="41" t="s">
        <v>425</v>
      </c>
      <c r="H88" s="16" t="s">
        <v>426</v>
      </c>
      <c r="I88" s="5" t="s">
        <v>68</v>
      </c>
    </row>
    <row r="89" spans="1:9">
      <c r="A89" s="5" t="str">
        <f t="shared" si="7"/>
        <v>CE Coastal Carolina Community College</v>
      </c>
      <c r="B89" s="6" t="s">
        <v>223</v>
      </c>
      <c r="C89" s="6" t="s">
        <v>223</v>
      </c>
      <c r="D89" s="5" t="s">
        <v>224</v>
      </c>
      <c r="E89" s="5" t="s">
        <v>174</v>
      </c>
      <c r="F89" s="5" t="s">
        <v>230</v>
      </c>
      <c r="G89" s="41" t="s">
        <v>427</v>
      </c>
      <c r="H89" s="16" t="s">
        <v>428</v>
      </c>
      <c r="I89" s="5" t="s">
        <v>68</v>
      </c>
    </row>
    <row r="90" spans="1:9">
      <c r="A90" s="5" t="str">
        <f t="shared" si="7"/>
        <v>CF College of the Albemarle</v>
      </c>
      <c r="B90" s="6" t="s">
        <v>84</v>
      </c>
      <c r="C90" s="6" t="s">
        <v>84</v>
      </c>
      <c r="D90" s="5" t="s">
        <v>85</v>
      </c>
      <c r="E90" s="5" t="s">
        <v>174</v>
      </c>
      <c r="F90" s="5" t="s">
        <v>230</v>
      </c>
      <c r="G90" s="41" t="s">
        <v>429</v>
      </c>
      <c r="H90" s="16" t="s">
        <v>430</v>
      </c>
      <c r="I90" s="5" t="s">
        <v>68</v>
      </c>
    </row>
    <row r="91" spans="1:9">
      <c r="A91" s="5" t="str">
        <f t="shared" si="7"/>
        <v>CG Craven Community College</v>
      </c>
      <c r="B91" s="6" t="s">
        <v>2</v>
      </c>
      <c r="C91" s="6" t="s">
        <v>2</v>
      </c>
      <c r="D91" s="5" t="s">
        <v>128</v>
      </c>
      <c r="E91" s="5" t="s">
        <v>174</v>
      </c>
      <c r="F91" s="5" t="s">
        <v>230</v>
      </c>
      <c r="G91" s="41" t="s">
        <v>418</v>
      </c>
      <c r="H91" s="16" t="s">
        <v>584</v>
      </c>
      <c r="I91" s="5" t="s">
        <v>68</v>
      </c>
    </row>
    <row r="92" spans="1:9">
      <c r="A92" s="5" t="str">
        <f t="shared" si="7"/>
        <v>CH Davidson County Community College</v>
      </c>
      <c r="B92" s="6" t="s">
        <v>129</v>
      </c>
      <c r="C92" s="6" t="s">
        <v>129</v>
      </c>
      <c r="D92" s="5" t="s">
        <v>130</v>
      </c>
      <c r="E92" s="5" t="s">
        <v>174</v>
      </c>
      <c r="F92" s="5" t="s">
        <v>230</v>
      </c>
      <c r="G92" s="41" t="s">
        <v>431</v>
      </c>
      <c r="H92" s="16" t="s">
        <v>432</v>
      </c>
      <c r="I92" s="5" t="s">
        <v>68</v>
      </c>
    </row>
    <row r="93" spans="1:9">
      <c r="A93" s="5" t="str">
        <f t="shared" si="7"/>
        <v>CJ Durham Technical Community College</v>
      </c>
      <c r="B93" s="6" t="s">
        <v>131</v>
      </c>
      <c r="C93" s="6" t="s">
        <v>131</v>
      </c>
      <c r="D93" s="5" t="s">
        <v>132</v>
      </c>
      <c r="E93" s="5" t="s">
        <v>174</v>
      </c>
      <c r="F93" s="5" t="s">
        <v>230</v>
      </c>
      <c r="G93" s="41" t="s">
        <v>433</v>
      </c>
      <c r="H93" s="16" t="s">
        <v>434</v>
      </c>
      <c r="I93" s="5" t="s">
        <v>68</v>
      </c>
    </row>
    <row r="94" spans="1:9">
      <c r="A94" s="5" t="str">
        <f t="shared" si="7"/>
        <v>CK Edgecombe Community College</v>
      </c>
      <c r="B94" s="6" t="s">
        <v>133</v>
      </c>
      <c r="C94" s="6" t="s">
        <v>133</v>
      </c>
      <c r="D94" s="5" t="s">
        <v>134</v>
      </c>
      <c r="E94" s="5" t="s">
        <v>174</v>
      </c>
      <c r="F94" s="5" t="s">
        <v>230</v>
      </c>
      <c r="G94" s="41" t="s">
        <v>435</v>
      </c>
      <c r="H94" s="16" t="s">
        <v>436</v>
      </c>
      <c r="I94" s="5" t="s">
        <v>68</v>
      </c>
    </row>
    <row r="95" spans="1:9">
      <c r="A95" s="5" t="str">
        <f t="shared" si="7"/>
        <v>CL Fayetteville Technical Community College</v>
      </c>
      <c r="B95" s="6" t="s">
        <v>135</v>
      </c>
      <c r="C95" s="6" t="s">
        <v>135</v>
      </c>
      <c r="D95" s="5" t="s">
        <v>136</v>
      </c>
      <c r="E95" s="5" t="s">
        <v>174</v>
      </c>
      <c r="F95" s="5" t="s">
        <v>230</v>
      </c>
      <c r="G95" s="41" t="s">
        <v>437</v>
      </c>
      <c r="H95" s="16" t="s">
        <v>438</v>
      </c>
      <c r="I95" s="5" t="s">
        <v>68</v>
      </c>
    </row>
    <row r="96" spans="1:9">
      <c r="A96" s="5" t="str">
        <f t="shared" si="7"/>
        <v>CM Forsyth Technical Community College</v>
      </c>
      <c r="B96" s="6" t="s">
        <v>137</v>
      </c>
      <c r="C96" s="6" t="s">
        <v>137</v>
      </c>
      <c r="D96" s="5" t="s">
        <v>138</v>
      </c>
      <c r="E96" s="5" t="s">
        <v>174</v>
      </c>
      <c r="F96" s="5" t="s">
        <v>230</v>
      </c>
      <c r="G96" s="41" t="s">
        <v>439</v>
      </c>
      <c r="H96" s="16" t="s">
        <v>440</v>
      </c>
      <c r="I96" s="5" t="s">
        <v>68</v>
      </c>
    </row>
    <row r="97" spans="1:9">
      <c r="A97" s="5" t="str">
        <f t="shared" si="7"/>
        <v>CN Gaston College</v>
      </c>
      <c r="B97" s="6" t="s">
        <v>139</v>
      </c>
      <c r="C97" s="6" t="s">
        <v>139</v>
      </c>
      <c r="D97" s="5" t="s">
        <v>140</v>
      </c>
      <c r="E97" s="5" t="s">
        <v>174</v>
      </c>
      <c r="F97" s="5" t="s">
        <v>230</v>
      </c>
      <c r="G97" s="41" t="s">
        <v>441</v>
      </c>
      <c r="H97" s="16" t="s">
        <v>442</v>
      </c>
      <c r="I97" s="5" t="s">
        <v>68</v>
      </c>
    </row>
    <row r="98" spans="1:9">
      <c r="A98" s="5" t="str">
        <f t="shared" si="7"/>
        <v>CP Guilford Technical Community College</v>
      </c>
      <c r="B98" s="6" t="s">
        <v>141</v>
      </c>
      <c r="C98" s="6" t="s">
        <v>141</v>
      </c>
      <c r="D98" s="5" t="s">
        <v>142</v>
      </c>
      <c r="E98" s="5" t="s">
        <v>174</v>
      </c>
      <c r="F98" s="5" t="s">
        <v>230</v>
      </c>
      <c r="G98" s="41" t="s">
        <v>443</v>
      </c>
      <c r="H98" s="16" t="s">
        <v>444</v>
      </c>
      <c r="I98" s="5" t="s">
        <v>68</v>
      </c>
    </row>
    <row r="99" spans="1:9">
      <c r="A99" s="5" t="str">
        <f t="shared" si="7"/>
        <v>CQ Halifax Community College</v>
      </c>
      <c r="B99" s="6" t="s">
        <v>143</v>
      </c>
      <c r="C99" s="6" t="s">
        <v>143</v>
      </c>
      <c r="D99" s="5" t="s">
        <v>144</v>
      </c>
      <c r="E99" s="5" t="s">
        <v>174</v>
      </c>
      <c r="F99" s="5" t="s">
        <v>230</v>
      </c>
      <c r="G99" s="41" t="s">
        <v>445</v>
      </c>
      <c r="H99" s="16" t="s">
        <v>446</v>
      </c>
      <c r="I99" s="5" t="s">
        <v>68</v>
      </c>
    </row>
    <row r="100" spans="1:9">
      <c r="A100" s="5" t="str">
        <f t="shared" si="7"/>
        <v>CR Haywood Community College</v>
      </c>
      <c r="B100" s="6" t="s">
        <v>176</v>
      </c>
      <c r="C100" s="6" t="s">
        <v>176</v>
      </c>
      <c r="D100" s="5" t="s">
        <v>177</v>
      </c>
      <c r="E100" s="5" t="s">
        <v>174</v>
      </c>
      <c r="F100" s="5" t="s">
        <v>230</v>
      </c>
      <c r="G100" s="41" t="s">
        <v>447</v>
      </c>
      <c r="H100" s="16" t="s">
        <v>448</v>
      </c>
      <c r="I100" s="5" t="s">
        <v>68</v>
      </c>
    </row>
    <row r="101" spans="1:9">
      <c r="A101" s="5" t="str">
        <f t="shared" si="7"/>
        <v>CS Isothermal Community College</v>
      </c>
      <c r="B101" s="6" t="s">
        <v>178</v>
      </c>
      <c r="C101" s="6" t="s">
        <v>178</v>
      </c>
      <c r="D101" s="5" t="s">
        <v>179</v>
      </c>
      <c r="E101" s="5" t="s">
        <v>174</v>
      </c>
      <c r="F101" s="5" t="s">
        <v>230</v>
      </c>
      <c r="G101" s="41" t="s">
        <v>501</v>
      </c>
      <c r="H101" s="16" t="s">
        <v>502</v>
      </c>
      <c r="I101" s="5" t="s">
        <v>68</v>
      </c>
    </row>
    <row r="102" spans="1:9">
      <c r="A102" s="5" t="str">
        <f t="shared" si="7"/>
        <v>CT James Sprunt Community College</v>
      </c>
      <c r="B102" s="6" t="s">
        <v>180</v>
      </c>
      <c r="C102" s="6" t="s">
        <v>180</v>
      </c>
      <c r="D102" s="5" t="s">
        <v>181</v>
      </c>
      <c r="E102" s="5" t="s">
        <v>174</v>
      </c>
      <c r="F102" s="5" t="s">
        <v>230</v>
      </c>
      <c r="G102" s="41" t="s">
        <v>503</v>
      </c>
      <c r="H102" s="16" t="s">
        <v>504</v>
      </c>
      <c r="I102" s="5" t="s">
        <v>68</v>
      </c>
    </row>
    <row r="103" spans="1:9">
      <c r="A103" s="5" t="str">
        <f t="shared" si="7"/>
        <v>CU Johnston Community College</v>
      </c>
      <c r="B103" s="6" t="s">
        <v>182</v>
      </c>
      <c r="C103" s="6" t="s">
        <v>182</v>
      </c>
      <c r="D103" s="5" t="s">
        <v>183</v>
      </c>
      <c r="E103" s="5" t="s">
        <v>174</v>
      </c>
      <c r="F103" s="5" t="s">
        <v>230</v>
      </c>
      <c r="G103" s="41" t="s">
        <v>505</v>
      </c>
      <c r="H103" s="16" t="s">
        <v>506</v>
      </c>
      <c r="I103" s="5" t="s">
        <v>68</v>
      </c>
    </row>
    <row r="104" spans="1:9">
      <c r="A104" s="5" t="str">
        <f t="shared" si="7"/>
        <v>CV Lenoir Community College</v>
      </c>
      <c r="B104" s="6" t="s">
        <v>184</v>
      </c>
      <c r="C104" s="6" t="s">
        <v>184</v>
      </c>
      <c r="D104" s="5" t="s">
        <v>185</v>
      </c>
      <c r="E104" s="5" t="s">
        <v>174</v>
      </c>
      <c r="F104" s="5" t="s">
        <v>230</v>
      </c>
      <c r="G104" s="41" t="s">
        <v>507</v>
      </c>
      <c r="H104" s="16" t="s">
        <v>508</v>
      </c>
      <c r="I104" s="5" t="s">
        <v>68</v>
      </c>
    </row>
    <row r="105" spans="1:9">
      <c r="A105" s="5" t="str">
        <f t="shared" si="7"/>
        <v>CW Martin Community College</v>
      </c>
      <c r="B105" s="6" t="s">
        <v>186</v>
      </c>
      <c r="C105" s="6" t="s">
        <v>186</v>
      </c>
      <c r="D105" s="5" t="s">
        <v>187</v>
      </c>
      <c r="E105" s="5" t="s">
        <v>174</v>
      </c>
      <c r="F105" s="5" t="s">
        <v>230</v>
      </c>
      <c r="G105" s="41" t="s">
        <v>509</v>
      </c>
      <c r="H105" s="16" t="s">
        <v>510</v>
      </c>
      <c r="I105" s="5" t="s">
        <v>68</v>
      </c>
    </row>
    <row r="106" spans="1:9">
      <c r="A106" s="5" t="str">
        <f t="shared" si="7"/>
        <v>CX Mayland Community College</v>
      </c>
      <c r="B106" s="6" t="s">
        <v>188</v>
      </c>
      <c r="C106" s="6" t="s">
        <v>188</v>
      </c>
      <c r="D106" s="5" t="s">
        <v>189</v>
      </c>
      <c r="E106" s="5" t="s">
        <v>174</v>
      </c>
      <c r="F106" s="5" t="s">
        <v>230</v>
      </c>
      <c r="G106" s="41" t="s">
        <v>511</v>
      </c>
      <c r="H106" s="16" t="s">
        <v>512</v>
      </c>
      <c r="I106" s="5" t="s">
        <v>68</v>
      </c>
    </row>
    <row r="107" spans="1:9">
      <c r="A107" s="5" t="str">
        <f t="shared" si="7"/>
        <v>CY McDowell Technical Community College</v>
      </c>
      <c r="B107" s="6" t="s">
        <v>190</v>
      </c>
      <c r="C107" s="6" t="s">
        <v>190</v>
      </c>
      <c r="D107" s="5" t="s">
        <v>191</v>
      </c>
      <c r="E107" s="5" t="s">
        <v>174</v>
      </c>
      <c r="F107" s="5" t="s">
        <v>230</v>
      </c>
      <c r="G107" s="41" t="s">
        <v>513</v>
      </c>
      <c r="H107" s="16" t="s">
        <v>514</v>
      </c>
      <c r="I107" s="5" t="s">
        <v>68</v>
      </c>
    </row>
    <row r="108" spans="1:9">
      <c r="A108" s="5" t="str">
        <f t="shared" si="7"/>
        <v>CZ Mitchell Community College</v>
      </c>
      <c r="B108" s="6" t="s">
        <v>192</v>
      </c>
      <c r="C108" s="6" t="s">
        <v>192</v>
      </c>
      <c r="D108" s="5" t="s">
        <v>193</v>
      </c>
      <c r="E108" s="5" t="s">
        <v>174</v>
      </c>
      <c r="F108" s="5" t="s">
        <v>230</v>
      </c>
      <c r="G108" s="41" t="s">
        <v>515</v>
      </c>
      <c r="H108" s="16" t="s">
        <v>516</v>
      </c>
      <c r="I108" s="5" t="s">
        <v>68</v>
      </c>
    </row>
    <row r="109" spans="1:9">
      <c r="A109" s="5" t="str">
        <f t="shared" si="7"/>
        <v>D0 Montgomery Community College</v>
      </c>
      <c r="B109" s="6" t="s">
        <v>194</v>
      </c>
      <c r="C109" s="6" t="s">
        <v>194</v>
      </c>
      <c r="D109" s="5" t="s">
        <v>255</v>
      </c>
      <c r="E109" s="5" t="s">
        <v>174</v>
      </c>
      <c r="F109" s="5" t="s">
        <v>230</v>
      </c>
      <c r="G109" s="41" t="s">
        <v>517</v>
      </c>
      <c r="H109" s="16" t="s">
        <v>518</v>
      </c>
      <c r="I109" s="5" t="s">
        <v>68</v>
      </c>
    </row>
    <row r="110" spans="1:9">
      <c r="A110" s="5" t="str">
        <f t="shared" si="7"/>
        <v>D1 Nash Community College</v>
      </c>
      <c r="B110" s="6" t="s">
        <v>256</v>
      </c>
      <c r="C110" s="6" t="s">
        <v>256</v>
      </c>
      <c r="D110" s="5" t="s">
        <v>257</v>
      </c>
      <c r="E110" s="5" t="s">
        <v>174</v>
      </c>
      <c r="F110" s="5" t="s">
        <v>230</v>
      </c>
      <c r="G110" s="41" t="s">
        <v>519</v>
      </c>
      <c r="H110" s="16" t="s">
        <v>520</v>
      </c>
      <c r="I110" s="5" t="s">
        <v>68</v>
      </c>
    </row>
    <row r="111" spans="1:9">
      <c r="A111" s="5" t="str">
        <f t="shared" si="7"/>
        <v>D2 Pamlico Community College</v>
      </c>
      <c r="B111" s="6" t="s">
        <v>258</v>
      </c>
      <c r="C111" s="6" t="s">
        <v>258</v>
      </c>
      <c r="D111" s="5" t="s">
        <v>259</v>
      </c>
      <c r="E111" s="5" t="s">
        <v>174</v>
      </c>
      <c r="F111" s="5" t="s">
        <v>230</v>
      </c>
      <c r="G111" s="41" t="s">
        <v>521</v>
      </c>
      <c r="H111" s="16" t="s">
        <v>522</v>
      </c>
      <c r="I111" s="5" t="s">
        <v>68</v>
      </c>
    </row>
    <row r="112" spans="1:9">
      <c r="A112" s="5" t="str">
        <f t="shared" si="7"/>
        <v>D3 Piedmont Community College</v>
      </c>
      <c r="B112" s="6" t="s">
        <v>260</v>
      </c>
      <c r="C112" s="6" t="s">
        <v>260</v>
      </c>
      <c r="D112" s="5" t="s">
        <v>261</v>
      </c>
      <c r="E112" s="5" t="s">
        <v>174</v>
      </c>
      <c r="F112" s="5" t="s">
        <v>230</v>
      </c>
      <c r="G112" s="41" t="s">
        <v>523</v>
      </c>
      <c r="H112" s="16" t="s">
        <v>524</v>
      </c>
      <c r="I112" s="5" t="s">
        <v>68</v>
      </c>
    </row>
    <row r="113" spans="1:9">
      <c r="A113" s="5" t="str">
        <f t="shared" si="7"/>
        <v>D4 Pitt Community College</v>
      </c>
      <c r="B113" s="6" t="s">
        <v>262</v>
      </c>
      <c r="C113" s="6" t="s">
        <v>262</v>
      </c>
      <c r="D113" s="5" t="s">
        <v>263</v>
      </c>
      <c r="E113" s="5" t="s">
        <v>174</v>
      </c>
      <c r="F113" s="5" t="s">
        <v>230</v>
      </c>
      <c r="G113" s="41" t="s">
        <v>525</v>
      </c>
      <c r="H113" s="16" t="s">
        <v>526</v>
      </c>
      <c r="I113" s="5" t="s">
        <v>68</v>
      </c>
    </row>
    <row r="114" spans="1:9">
      <c r="A114" s="5" t="str">
        <f t="shared" si="7"/>
        <v>D5 Randolph Community College</v>
      </c>
      <c r="B114" s="6" t="s">
        <v>264</v>
      </c>
      <c r="C114" s="6" t="s">
        <v>264</v>
      </c>
      <c r="D114" s="5" t="s">
        <v>195</v>
      </c>
      <c r="E114" s="5" t="s">
        <v>174</v>
      </c>
      <c r="F114" s="5" t="s">
        <v>230</v>
      </c>
      <c r="G114" s="41" t="s">
        <v>527</v>
      </c>
      <c r="H114" s="16" t="s">
        <v>528</v>
      </c>
      <c r="I114" s="5" t="s">
        <v>68</v>
      </c>
    </row>
    <row r="115" spans="1:9">
      <c r="A115" s="5" t="str">
        <f t="shared" si="7"/>
        <v>D6 Richmond Community College</v>
      </c>
      <c r="B115" s="6" t="s">
        <v>196</v>
      </c>
      <c r="C115" s="6" t="s">
        <v>196</v>
      </c>
      <c r="D115" s="5" t="s">
        <v>197</v>
      </c>
      <c r="E115" s="5" t="s">
        <v>174</v>
      </c>
      <c r="F115" s="5" t="s">
        <v>230</v>
      </c>
      <c r="G115" s="41" t="s">
        <v>529</v>
      </c>
      <c r="H115" s="16" t="s">
        <v>530</v>
      </c>
      <c r="I115" s="5" t="s">
        <v>68</v>
      </c>
    </row>
    <row r="116" spans="1:9">
      <c r="A116" s="5" t="str">
        <f t="shared" si="7"/>
        <v>D7 Roanoke-Chowan Community College</v>
      </c>
      <c r="B116" s="6" t="s">
        <v>198</v>
      </c>
      <c r="C116" s="6" t="s">
        <v>198</v>
      </c>
      <c r="D116" s="5" t="s">
        <v>199</v>
      </c>
      <c r="E116" s="5" t="s">
        <v>174</v>
      </c>
      <c r="F116" s="5" t="s">
        <v>230</v>
      </c>
      <c r="G116" s="41" t="s">
        <v>535</v>
      </c>
      <c r="H116" s="16" t="s">
        <v>536</v>
      </c>
      <c r="I116" s="5" t="s">
        <v>68</v>
      </c>
    </row>
    <row r="117" spans="1:9">
      <c r="A117" s="5" t="str">
        <f t="shared" si="7"/>
        <v>D8 Robeson Community College</v>
      </c>
      <c r="B117" s="6" t="s">
        <v>200</v>
      </c>
      <c r="C117" s="6" t="s">
        <v>200</v>
      </c>
      <c r="D117" s="5" t="s">
        <v>201</v>
      </c>
      <c r="E117" s="5" t="s">
        <v>174</v>
      </c>
      <c r="F117" s="5" t="s">
        <v>230</v>
      </c>
      <c r="G117" s="41" t="s">
        <v>531</v>
      </c>
      <c r="H117" s="16" t="s">
        <v>532</v>
      </c>
      <c r="I117" s="5" t="s">
        <v>68</v>
      </c>
    </row>
    <row r="118" spans="1:9">
      <c r="A118" s="5" t="str">
        <f t="shared" si="7"/>
        <v>D9 Rockingham Community College</v>
      </c>
      <c r="B118" s="6" t="s">
        <v>202</v>
      </c>
      <c r="C118" s="6" t="s">
        <v>202</v>
      </c>
      <c r="D118" s="5" t="s">
        <v>203</v>
      </c>
      <c r="E118" s="5" t="s">
        <v>174</v>
      </c>
      <c r="F118" s="5" t="s">
        <v>230</v>
      </c>
      <c r="G118" s="41" t="s">
        <v>533</v>
      </c>
      <c r="H118" s="16" t="s">
        <v>534</v>
      </c>
      <c r="I118" s="5" t="s">
        <v>68</v>
      </c>
    </row>
    <row r="119" spans="1:9">
      <c r="A119" s="5" t="str">
        <f t="shared" si="7"/>
        <v>DA Rowan-Cabarrus Community College</v>
      </c>
      <c r="B119" s="6" t="s">
        <v>204</v>
      </c>
      <c r="C119" s="6" t="s">
        <v>204</v>
      </c>
      <c r="D119" s="5" t="s">
        <v>205</v>
      </c>
      <c r="E119" s="5" t="s">
        <v>174</v>
      </c>
      <c r="F119" s="5" t="s">
        <v>230</v>
      </c>
      <c r="G119" s="41" t="s">
        <v>537</v>
      </c>
      <c r="H119" s="16" t="s">
        <v>538</v>
      </c>
      <c r="I119" s="5" t="s">
        <v>68</v>
      </c>
    </row>
    <row r="120" spans="1:9">
      <c r="A120" s="5" t="str">
        <f t="shared" si="7"/>
        <v>DB Sampson Community College</v>
      </c>
      <c r="B120" s="6" t="s">
        <v>206</v>
      </c>
      <c r="C120" s="6" t="s">
        <v>206</v>
      </c>
      <c r="D120" s="5" t="s">
        <v>14</v>
      </c>
      <c r="E120" s="5" t="s">
        <v>174</v>
      </c>
      <c r="F120" s="5" t="s">
        <v>230</v>
      </c>
      <c r="G120" s="41" t="s">
        <v>539</v>
      </c>
      <c r="H120" s="16" t="s">
        <v>540</v>
      </c>
      <c r="I120" s="5" t="s">
        <v>68</v>
      </c>
    </row>
    <row r="121" spans="1:9">
      <c r="A121" s="5" t="str">
        <f t="shared" si="7"/>
        <v>DC Sandhills Community College</v>
      </c>
      <c r="B121" s="6" t="s">
        <v>15</v>
      </c>
      <c r="C121" s="6" t="s">
        <v>15</v>
      </c>
      <c r="D121" s="5" t="s">
        <v>16</v>
      </c>
      <c r="E121" s="5" t="s">
        <v>174</v>
      </c>
      <c r="F121" s="5" t="s">
        <v>230</v>
      </c>
      <c r="G121" s="41" t="s">
        <v>541</v>
      </c>
      <c r="H121" s="16" t="s">
        <v>542</v>
      </c>
      <c r="I121" s="5" t="s">
        <v>68</v>
      </c>
    </row>
    <row r="122" spans="1:9">
      <c r="A122" s="5" t="str">
        <f t="shared" si="7"/>
        <v>C1 South Piedmont Community College</v>
      </c>
      <c r="B122" s="6" t="s">
        <v>17</v>
      </c>
      <c r="C122" s="6" t="s">
        <v>17</v>
      </c>
      <c r="D122" s="5" t="s">
        <v>18</v>
      </c>
      <c r="E122" s="5" t="s">
        <v>174</v>
      </c>
      <c r="F122" s="5" t="s">
        <v>230</v>
      </c>
      <c r="G122" s="41" t="s">
        <v>543</v>
      </c>
      <c r="H122" s="16" t="s">
        <v>544</v>
      </c>
      <c r="I122" s="5" t="s">
        <v>68</v>
      </c>
    </row>
    <row r="123" spans="1:9">
      <c r="A123" s="5" t="str">
        <f t="shared" si="7"/>
        <v>DD Southeastern Community College</v>
      </c>
      <c r="B123" s="6" t="s">
        <v>19</v>
      </c>
      <c r="C123" s="6" t="s">
        <v>19</v>
      </c>
      <c r="D123" s="5" t="s">
        <v>20</v>
      </c>
      <c r="E123" s="5" t="s">
        <v>174</v>
      </c>
      <c r="F123" s="5" t="s">
        <v>230</v>
      </c>
      <c r="G123" s="41" t="s">
        <v>545</v>
      </c>
      <c r="H123" s="16" t="s">
        <v>546</v>
      </c>
      <c r="I123" s="5" t="s">
        <v>68</v>
      </c>
    </row>
    <row r="124" spans="1:9">
      <c r="A124" s="5" t="str">
        <f t="shared" si="7"/>
        <v>DE Southwestern Community College</v>
      </c>
      <c r="B124" s="6" t="s">
        <v>108</v>
      </c>
      <c r="C124" s="6" t="s">
        <v>108</v>
      </c>
      <c r="D124" s="5" t="s">
        <v>283</v>
      </c>
      <c r="E124" s="5" t="s">
        <v>174</v>
      </c>
      <c r="F124" s="5" t="s">
        <v>230</v>
      </c>
      <c r="G124" s="41" t="s">
        <v>547</v>
      </c>
      <c r="H124" s="16" t="s">
        <v>548</v>
      </c>
      <c r="I124" s="5" t="s">
        <v>68</v>
      </c>
    </row>
    <row r="125" spans="1:9">
      <c r="A125" s="5" t="str">
        <f t="shared" si="7"/>
        <v>DF Stanly Community College</v>
      </c>
      <c r="B125" s="6" t="s">
        <v>284</v>
      </c>
      <c r="C125" s="6" t="s">
        <v>284</v>
      </c>
      <c r="D125" s="5" t="s">
        <v>285</v>
      </c>
      <c r="E125" s="5" t="s">
        <v>174</v>
      </c>
      <c r="F125" s="5" t="s">
        <v>230</v>
      </c>
      <c r="G125" s="41" t="s">
        <v>549</v>
      </c>
      <c r="H125" s="16" t="s">
        <v>550</v>
      </c>
      <c r="I125" s="5" t="s">
        <v>68</v>
      </c>
    </row>
    <row r="126" spans="1:9">
      <c r="A126" s="5" t="str">
        <f t="shared" si="7"/>
        <v>DG Surry Community College</v>
      </c>
      <c r="B126" s="6" t="s">
        <v>286</v>
      </c>
      <c r="C126" s="6" t="s">
        <v>286</v>
      </c>
      <c r="D126" s="5" t="s">
        <v>151</v>
      </c>
      <c r="E126" s="5" t="s">
        <v>174</v>
      </c>
      <c r="F126" s="5" t="s">
        <v>230</v>
      </c>
      <c r="G126" s="41" t="s">
        <v>551</v>
      </c>
      <c r="H126" s="16" t="s">
        <v>552</v>
      </c>
      <c r="I126" s="5" t="s">
        <v>68</v>
      </c>
    </row>
    <row r="127" spans="1:9">
      <c r="A127" s="5" t="str">
        <f t="shared" si="7"/>
        <v>DH Tri-County Community College</v>
      </c>
      <c r="B127" s="6" t="s">
        <v>152</v>
      </c>
      <c r="C127" s="6" t="s">
        <v>152</v>
      </c>
      <c r="D127" s="5" t="s">
        <v>232</v>
      </c>
      <c r="E127" s="5" t="s">
        <v>174</v>
      </c>
      <c r="F127" s="5" t="s">
        <v>230</v>
      </c>
      <c r="G127" s="41" t="s">
        <v>553</v>
      </c>
      <c r="H127" s="16" t="s">
        <v>554</v>
      </c>
      <c r="I127" s="5" t="s">
        <v>68</v>
      </c>
    </row>
    <row r="128" spans="1:9">
      <c r="A128" s="5" t="str">
        <f t="shared" si="7"/>
        <v>DJ Vance-Granville Community College</v>
      </c>
      <c r="B128" s="6" t="s">
        <v>233</v>
      </c>
      <c r="C128" s="6" t="s">
        <v>233</v>
      </c>
      <c r="D128" s="5" t="s">
        <v>234</v>
      </c>
      <c r="E128" s="5" t="s">
        <v>174</v>
      </c>
      <c r="F128" s="5" t="s">
        <v>230</v>
      </c>
      <c r="G128" s="41" t="s">
        <v>555</v>
      </c>
      <c r="H128" s="16" t="s">
        <v>556</v>
      </c>
      <c r="I128" s="5" t="s">
        <v>68</v>
      </c>
    </row>
    <row r="129" spans="1:9">
      <c r="A129" s="5" t="str">
        <f t="shared" si="7"/>
        <v>DK Wake Technical Community College</v>
      </c>
      <c r="B129" s="6" t="s">
        <v>235</v>
      </c>
      <c r="C129" s="6" t="s">
        <v>235</v>
      </c>
      <c r="D129" s="5" t="s">
        <v>236</v>
      </c>
      <c r="E129" s="5" t="s">
        <v>174</v>
      </c>
      <c r="F129" s="5" t="s">
        <v>230</v>
      </c>
      <c r="G129" s="41" t="s">
        <v>557</v>
      </c>
      <c r="H129" s="16" t="s">
        <v>558</v>
      </c>
      <c r="I129" s="5" t="s">
        <v>68</v>
      </c>
    </row>
    <row r="130" spans="1:9">
      <c r="A130" s="5" t="str">
        <f>C130&amp;" "&amp;D130</f>
        <v>DL Wayne Community College</v>
      </c>
      <c r="B130" s="6" t="s">
        <v>237</v>
      </c>
      <c r="C130" s="6" t="s">
        <v>237</v>
      </c>
      <c r="D130" s="5" t="s">
        <v>238</v>
      </c>
      <c r="E130" s="5" t="s">
        <v>174</v>
      </c>
      <c r="F130" s="5" t="s">
        <v>230</v>
      </c>
      <c r="G130" s="41" t="s">
        <v>559</v>
      </c>
      <c r="H130" s="16" t="s">
        <v>560</v>
      </c>
      <c r="I130" s="5" t="s">
        <v>68</v>
      </c>
    </row>
    <row r="131" spans="1:9">
      <c r="A131" s="5" t="str">
        <f>C131&amp;" "&amp;D131</f>
        <v>DM Western Piedmont Community College</v>
      </c>
      <c r="B131" s="6" t="s">
        <v>239</v>
      </c>
      <c r="C131" s="6" t="s">
        <v>239</v>
      </c>
      <c r="D131" s="5" t="s">
        <v>48</v>
      </c>
      <c r="E131" s="5" t="s">
        <v>174</v>
      </c>
      <c r="F131" s="5" t="s">
        <v>230</v>
      </c>
      <c r="G131" s="41" t="s">
        <v>561</v>
      </c>
      <c r="H131" s="16" t="s">
        <v>562</v>
      </c>
      <c r="I131" s="5" t="s">
        <v>68</v>
      </c>
    </row>
    <row r="132" spans="1:9">
      <c r="A132" s="5" t="str">
        <f>C132&amp;" "&amp;D132</f>
        <v>DN Wilkes Community College</v>
      </c>
      <c r="B132" s="6" t="s">
        <v>49</v>
      </c>
      <c r="C132" s="6" t="s">
        <v>49</v>
      </c>
      <c r="D132" s="5" t="s">
        <v>50</v>
      </c>
      <c r="E132" s="5" t="s">
        <v>174</v>
      </c>
      <c r="F132" s="5" t="s">
        <v>230</v>
      </c>
      <c r="G132" s="41" t="s">
        <v>563</v>
      </c>
      <c r="H132" s="16" t="s">
        <v>564</v>
      </c>
      <c r="I132" s="5" t="s">
        <v>68</v>
      </c>
    </row>
    <row r="133" spans="1:9">
      <c r="A133" s="5" t="str">
        <f>C133&amp;" "&amp;D133</f>
        <v>DP Wilson Community College</v>
      </c>
      <c r="B133" s="6" t="s">
        <v>51</v>
      </c>
      <c r="C133" s="6" t="s">
        <v>51</v>
      </c>
      <c r="D133" s="5" t="s">
        <v>79</v>
      </c>
      <c r="E133" s="5" t="s">
        <v>174</v>
      </c>
      <c r="F133" s="5" t="s">
        <v>230</v>
      </c>
      <c r="G133" s="41" t="s">
        <v>565</v>
      </c>
      <c r="H133" s="16" t="s">
        <v>566</v>
      </c>
      <c r="I133" s="5" t="s">
        <v>68</v>
      </c>
    </row>
    <row r="134" spans="1:9">
      <c r="B134" s="6" t="s">
        <v>168</v>
      </c>
      <c r="C134" s="6"/>
    </row>
    <row r="136" spans="1:9">
      <c r="C136" s="5" t="s">
        <v>270</v>
      </c>
    </row>
    <row r="137" spans="1:9">
      <c r="C137" s="5" t="s">
        <v>182</v>
      </c>
      <c r="D137" s="5" t="s">
        <v>267</v>
      </c>
    </row>
    <row r="138" spans="1:9">
      <c r="C138" s="5" t="s">
        <v>266</v>
      </c>
      <c r="D138" s="5" t="s">
        <v>268</v>
      </c>
    </row>
    <row r="139" spans="1:9">
      <c r="C139" s="5" t="s">
        <v>219</v>
      </c>
      <c r="D139" s="5" t="s">
        <v>269</v>
      </c>
    </row>
    <row r="140" spans="1:9">
      <c r="C140" s="17" t="s">
        <v>317</v>
      </c>
      <c r="D140" s="16" t="s">
        <v>358</v>
      </c>
    </row>
    <row r="141" spans="1:9">
      <c r="C141" s="5" t="s">
        <v>272</v>
      </c>
      <c r="D141" s="15" t="s">
        <v>276</v>
      </c>
    </row>
    <row r="142" spans="1:9">
      <c r="C142" s="5" t="s">
        <v>230</v>
      </c>
      <c r="D142" s="15" t="s">
        <v>275</v>
      </c>
    </row>
    <row r="144" spans="1:9">
      <c r="C144" s="16" t="s">
        <v>347</v>
      </c>
    </row>
    <row r="145" spans="1:11">
      <c r="C145" s="50" t="s">
        <v>357</v>
      </c>
      <c r="D145" s="55"/>
      <c r="E145" s="55"/>
      <c r="F145" s="55"/>
    </row>
    <row r="146" spans="1:11">
      <c r="C146" s="50"/>
      <c r="D146" s="55"/>
      <c r="E146" s="55"/>
      <c r="F146" s="55"/>
    </row>
    <row r="148" spans="1:11">
      <c r="A148" s="5" t="str">
        <f>C148&amp;" "&amp;D148</f>
        <v>40 Department of Military &amp; Veterans Affairs</v>
      </c>
      <c r="B148" s="64">
        <v>40</v>
      </c>
      <c r="C148" s="6" t="str">
        <f>TEXT(B148,"00")</f>
        <v>40</v>
      </c>
      <c r="D148" s="16" t="s">
        <v>618</v>
      </c>
      <c r="E148" s="16" t="s">
        <v>229</v>
      </c>
      <c r="F148" s="5" t="s">
        <v>272</v>
      </c>
      <c r="G148" s="41" t="s">
        <v>626</v>
      </c>
      <c r="H148" s="16" t="s">
        <v>379</v>
      </c>
      <c r="J148" s="16" t="s">
        <v>621</v>
      </c>
      <c r="K148" s="5" t="b">
        <f>ISTEXT(B148)</f>
        <v>0</v>
      </c>
    </row>
  </sheetData>
  <customSheetViews>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hyperlinks>
  <printOptions gridLines="1"/>
  <pageMargins left="0.43" right="0.18" top="0.5" bottom="0.5" header="0.5" footer="0.5"/>
  <pageSetup scale="97"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Accounts-Purpse &amp; Use</vt:lpstr>
      <vt:lpstr>Index</vt:lpstr>
      <vt:lpstr>Agencies</vt:lpstr>
      <vt:lpstr>Data</vt:lpstr>
      <vt:lpstr>550</vt:lpstr>
      <vt:lpstr>555</vt:lpstr>
      <vt:lpstr>560</vt:lpstr>
      <vt:lpstr>All Agencies</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'All Agencies'!Print_Titles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Claire D. Ennis</cp:lastModifiedBy>
  <cp:lastPrinted>2018-01-26T19:35:13Z</cp:lastPrinted>
  <dcterms:created xsi:type="dcterms:W3CDTF">2000-03-13T18:28:09Z</dcterms:created>
  <dcterms:modified xsi:type="dcterms:W3CDTF">2018-03-15T13:21:05Z</dcterms:modified>
</cp:coreProperties>
</file>