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breinhardt1\Desktop\"/>
    </mc:Choice>
  </mc:AlternateContent>
  <xr:revisionPtr revIDLastSave="0" documentId="8_{7D7E08EB-F0BD-4B46-8D81-E974668E3165}" xr6:coauthVersionLast="47" xr6:coauthVersionMax="47" xr10:uidLastSave="{00000000-0000-0000-0000-000000000000}"/>
  <bookViews>
    <workbookView xWindow="-12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Comp'!$A$2:$AU$63</definedName>
    <definedName name="_xlnm.Print_Area" localSheetId="1">Notes!$A$1:$C$27</definedName>
    <definedName name="_xlnm.Print_Area" localSheetId="12">'PR Processing Table'!$A$1:$R$75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D5" i="1" l="1"/>
  <c r="GE5" i="1" l="1"/>
  <c r="AV69" i="22" l="1"/>
  <c r="AV68" i="22"/>
  <c r="AV67" i="22"/>
  <c r="AV66" i="22"/>
  <c r="AV65" i="22"/>
  <c r="AV64" i="22"/>
  <c r="AV63" i="22"/>
  <c r="AV62" i="22"/>
  <c r="AV61" i="22"/>
  <c r="AV60" i="22"/>
  <c r="AV59" i="22"/>
  <c r="AV58" i="22"/>
  <c r="AV57" i="22"/>
  <c r="AV56" i="22"/>
  <c r="AV55" i="22"/>
  <c r="AV54" i="22"/>
  <c r="AV53" i="22"/>
  <c r="AV52" i="22"/>
  <c r="AV51" i="22"/>
  <c r="AV50" i="22"/>
  <c r="AV49" i="22"/>
  <c r="AV48" i="22"/>
  <c r="AV47" i="22"/>
  <c r="AV46" i="22"/>
  <c r="AV44" i="22"/>
  <c r="AV43" i="22"/>
  <c r="AV42" i="22"/>
  <c r="AV41" i="22"/>
  <c r="AV40" i="22"/>
  <c r="AV39" i="22"/>
  <c r="AV37" i="22"/>
  <c r="AV36" i="22"/>
  <c r="AV35" i="22"/>
  <c r="AV34" i="22"/>
  <c r="AV33" i="22"/>
  <c r="AV32" i="22"/>
  <c r="AV31" i="22"/>
  <c r="AV30" i="22"/>
  <c r="AV29" i="22"/>
  <c r="AV28" i="22"/>
  <c r="AV27" i="22"/>
  <c r="AV26" i="22"/>
  <c r="AV25" i="22"/>
  <c r="AV24" i="22"/>
  <c r="AV23" i="22"/>
  <c r="AV22" i="22"/>
  <c r="AV21" i="22"/>
  <c r="AV20" i="22"/>
  <c r="AV19" i="22"/>
  <c r="AV18" i="22"/>
  <c r="AV16" i="22"/>
  <c r="AV15" i="22"/>
  <c r="AV14" i="22"/>
  <c r="AV13" i="22"/>
  <c r="AV12" i="22"/>
  <c r="AV11" i="22"/>
  <c r="AV10" i="22"/>
  <c r="AV9" i="22"/>
  <c r="AV8" i="22"/>
  <c r="O2" i="23"/>
  <c r="D3" i="23"/>
  <c r="E3" i="23"/>
  <c r="F3" i="23"/>
  <c r="G3" i="23"/>
  <c r="H3" i="23"/>
  <c r="I3" i="23"/>
  <c r="J3" i="23"/>
  <c r="K3" i="23"/>
  <c r="L3" i="23"/>
  <c r="M3" i="23"/>
  <c r="N3" i="23"/>
  <c r="C3" i="23"/>
  <c r="D2" i="23"/>
  <c r="E2" i="23"/>
  <c r="F2" i="23"/>
  <c r="G2" i="23"/>
  <c r="G4" i="23" s="1"/>
  <c r="G5" i="23" s="1"/>
  <c r="H2" i="23"/>
  <c r="I2" i="23"/>
  <c r="J2" i="23"/>
  <c r="J4" i="23" s="1"/>
  <c r="J5" i="23" s="1"/>
  <c r="K2" i="23"/>
  <c r="K4" i="23" s="1"/>
  <c r="K5" i="23" s="1"/>
  <c r="L2" i="23"/>
  <c r="M2" i="23"/>
  <c r="N2" i="23"/>
  <c r="C2" i="23"/>
  <c r="Q7" i="23"/>
  <c r="N4" i="23"/>
  <c r="N5" i="23" s="1"/>
  <c r="M4" i="23"/>
  <c r="M5" i="23" s="1"/>
  <c r="L4" i="23"/>
  <c r="L5" i="23" s="1"/>
  <c r="I4" i="23"/>
  <c r="I5" i="23" s="1"/>
  <c r="H4" i="23"/>
  <c r="H5" i="23" s="1"/>
  <c r="E4" i="23"/>
  <c r="E5" i="23" s="1"/>
  <c r="LH57" i="1"/>
  <c r="LH56" i="1"/>
  <c r="GE37" i="1"/>
  <c r="GE11" i="1" s="1"/>
  <c r="GE43" i="1" s="1"/>
  <c r="KO43" i="1" s="1"/>
  <c r="GE38" i="1"/>
  <c r="KO71" i="1"/>
  <c r="KO70" i="1"/>
  <c r="KO69" i="1"/>
  <c r="KO68" i="1"/>
  <c r="KO67" i="1"/>
  <c r="KO65" i="1"/>
  <c r="KO64" i="1"/>
  <c r="KO63" i="1"/>
  <c r="KO62" i="1"/>
  <c r="KO61" i="1"/>
  <c r="KO60" i="1"/>
  <c r="KO59" i="1"/>
  <c r="KO58" i="1"/>
  <c r="KO57" i="1"/>
  <c r="KO56" i="1"/>
  <c r="KO55" i="1"/>
  <c r="KO54" i="1"/>
  <c r="KO53" i="1"/>
  <c r="KO48" i="1"/>
  <c r="KO45" i="1"/>
  <c r="KO42"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GE52" i="1"/>
  <c r="KO52" i="1" s="1"/>
  <c r="GE50" i="1"/>
  <c r="KO50" i="1" s="1"/>
  <c r="GE22" i="1"/>
  <c r="GE49" i="1" s="1"/>
  <c r="KO49" i="1" s="1"/>
  <c r="GE19" i="1"/>
  <c r="KO19" i="1" s="1"/>
  <c r="GE18" i="1"/>
  <c r="KO18" i="1" s="1"/>
  <c r="LG56" i="1"/>
  <c r="KO22" i="1" l="1"/>
  <c r="P3" i="23"/>
  <c r="P2" i="23"/>
  <c r="D4" i="23"/>
  <c r="D5" i="23" s="1"/>
  <c r="F4" i="23"/>
  <c r="F5" i="23" s="1"/>
  <c r="Q2" i="23"/>
  <c r="R2" i="23" s="1"/>
  <c r="C4" i="23"/>
  <c r="C5" i="23" s="1"/>
  <c r="KO37" i="1"/>
  <c r="GE39" i="1"/>
  <c r="GE46" i="1" s="1"/>
  <c r="KO46" i="1" s="1"/>
  <c r="KO38" i="1"/>
  <c r="KO11" i="1"/>
  <c r="GE34" i="1"/>
  <c r="KO34" i="1" s="1"/>
  <c r="GE35" i="1"/>
  <c r="KO35" i="1" s="1"/>
  <c r="GE20" i="1"/>
  <c r="KO20" i="1" s="1"/>
  <c r="GD38" i="1"/>
  <c r="GD37" i="1"/>
  <c r="P4" i="23" l="1"/>
  <c r="P5" i="23"/>
  <c r="GE40" i="1"/>
  <c r="KO40" i="1" s="1"/>
  <c r="KO39" i="1"/>
  <c r="GD52" i="1"/>
  <c r="GD50" i="1"/>
  <c r="GD11" i="1"/>
  <c r="GD34" i="1"/>
  <c r="GD22" i="1"/>
  <c r="GD49" i="1" s="1"/>
  <c r="GD19" i="1"/>
  <c r="GD18" i="1"/>
  <c r="LF57" i="1"/>
  <c r="LF56" i="1"/>
  <c r="GC5" i="1"/>
  <c r="GC37" i="1"/>
  <c r="GC38" i="1"/>
  <c r="GD20" i="1" l="1"/>
  <c r="GD43" i="1"/>
  <c r="GD35"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G67" i="1" s="1"/>
  <c r="KD67" i="1"/>
  <c r="KE67" i="1" s="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H64" i="1"/>
  <c r="KI64" i="1" s="1"/>
  <c r="KF64" i="1"/>
  <c r="KG64" i="1" s="1"/>
  <c r="KD64" i="1"/>
  <c r="KE64" i="1" s="1"/>
  <c r="KB64" i="1"/>
  <c r="KC64" i="1" s="1"/>
  <c r="JZ64" i="1"/>
  <c r="KA64" i="1" s="1"/>
  <c r="KL63" i="1"/>
  <c r="KM63" i="1" s="1"/>
  <c r="KJ63" i="1"/>
  <c r="KK63" i="1" s="1"/>
  <c r="KH63" i="1"/>
  <c r="KI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H57" i="1"/>
  <c r="KI57" i="1" s="1"/>
  <c r="KF57" i="1"/>
  <c r="KG57" i="1" s="1"/>
  <c r="KD57" i="1"/>
  <c r="KE57" i="1" s="1"/>
  <c r="KB57" i="1"/>
  <c r="KC57" i="1" s="1"/>
  <c r="JZ57" i="1"/>
  <c r="KA57" i="1" s="1"/>
  <c r="KL56" i="1"/>
  <c r="KM56" i="1" s="1"/>
  <c r="KJ56" i="1"/>
  <c r="KK56" i="1" s="1"/>
  <c r="KH56" i="1"/>
  <c r="KI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H54" i="1"/>
  <c r="KI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M40" i="1" s="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H27" i="1"/>
  <c r="KI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M13" i="1" s="1"/>
  <c r="KJ13" i="1"/>
  <c r="KK13" i="1" s="1"/>
  <c r="KF13" i="1"/>
  <c r="KG13" i="1" s="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7" i="1"/>
  <c r="JU57" i="1" s="1"/>
  <c r="JT56" i="1"/>
  <c r="JU56" i="1" s="1"/>
  <c r="JT55" i="1"/>
  <c r="JU55" i="1" s="1"/>
  <c r="JT54" i="1"/>
  <c r="JU54" i="1" s="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S70" i="1" s="1"/>
  <c r="JR69" i="1"/>
  <c r="JS69" i="1" s="1"/>
  <c r="JR68" i="1"/>
  <c r="JS68" i="1" s="1"/>
  <c r="JR67" i="1"/>
  <c r="JS67" i="1" s="1"/>
  <c r="JR65" i="1"/>
  <c r="JS65" i="1" s="1"/>
  <c r="JR64" i="1"/>
  <c r="JS64" i="1" s="1"/>
  <c r="JR63" i="1"/>
  <c r="JS63" i="1" s="1"/>
  <c r="JR62" i="1"/>
  <c r="JS62" i="1" s="1"/>
  <c r="JR61" i="1"/>
  <c r="JS61" i="1" s="1"/>
  <c r="JR60" i="1"/>
  <c r="JS60" i="1" s="1"/>
  <c r="JR59" i="1"/>
  <c r="JS59" i="1" s="1"/>
  <c r="JR58" i="1"/>
  <c r="JS58" i="1" s="1"/>
  <c r="JR57" i="1"/>
  <c r="JS57" i="1" s="1"/>
  <c r="JR56" i="1"/>
  <c r="JS56" i="1" s="1"/>
  <c r="JR55" i="1"/>
  <c r="JS55" i="1" s="1"/>
  <c r="JR54" i="1"/>
  <c r="JS54" i="1" s="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R16" i="1"/>
  <c r="JS16" i="1" s="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GD40" i="1"/>
  <c r="KJ5" i="1"/>
  <c r="KK5" i="1" s="1"/>
  <c r="KL5" i="1"/>
  <c r="KM5" i="1" s="1"/>
  <c r="JR6" i="1"/>
  <c r="JS6" i="1" s="1"/>
  <c r="JR7" i="1"/>
  <c r="JS7" i="1" s="1"/>
  <c r="JP6" i="1"/>
  <c r="JQ6" i="1" s="1"/>
  <c r="JP7" i="1"/>
  <c r="JQ7" i="1" s="1"/>
  <c r="JP71" i="1"/>
  <c r="JQ71" i="1" s="1"/>
  <c r="JP70" i="1"/>
  <c r="JQ70" i="1" s="1"/>
  <c r="JP69" i="1"/>
  <c r="JQ69" i="1" s="1"/>
  <c r="JP68" i="1"/>
  <c r="JQ68" i="1" s="1"/>
  <c r="JP67" i="1"/>
  <c r="JQ67" i="1" s="1"/>
  <c r="JP65" i="1"/>
  <c r="JQ65" i="1" s="1"/>
  <c r="JP64" i="1"/>
  <c r="JQ64" i="1" s="1"/>
  <c r="JP63" i="1"/>
  <c r="JQ63" i="1" s="1"/>
  <c r="JP62" i="1"/>
  <c r="JQ62" i="1" s="1"/>
  <c r="JP61" i="1"/>
  <c r="JQ61" i="1" s="1"/>
  <c r="JP60" i="1"/>
  <c r="JQ60" i="1" s="1"/>
  <c r="JP59" i="1"/>
  <c r="JQ59" i="1" s="1"/>
  <c r="JP58" i="1"/>
  <c r="JQ58" i="1" s="1"/>
  <c r="JP57" i="1"/>
  <c r="JQ57" i="1" s="1"/>
  <c r="JP56" i="1"/>
  <c r="JQ56" i="1" s="1"/>
  <c r="JP55" i="1"/>
  <c r="JQ55" i="1" s="1"/>
  <c r="JP54" i="1"/>
  <c r="JQ54" i="1" s="1"/>
  <c r="JP53" i="1"/>
  <c r="JQ53" i="1" s="1"/>
  <c r="JP48" i="1"/>
  <c r="JQ48" i="1" s="1"/>
  <c r="JP45" i="1"/>
  <c r="JQ45" i="1" s="1"/>
  <c r="JP42" i="1"/>
  <c r="JQ42" i="1" s="1"/>
  <c r="JP33" i="1"/>
  <c r="JQ33" i="1" s="1"/>
  <c r="JP32" i="1"/>
  <c r="JQ32" i="1" s="1"/>
  <c r="JP30" i="1"/>
  <c r="JQ30" i="1" s="1"/>
  <c r="JP29" i="1"/>
  <c r="JQ29" i="1" s="1"/>
  <c r="JP28" i="1"/>
  <c r="JQ28" i="1" s="1"/>
  <c r="JP27" i="1"/>
  <c r="JQ27" i="1" s="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GT64" i="1"/>
  <c r="GT63" i="1"/>
  <c r="GT62" i="1"/>
  <c r="GT61" i="1"/>
  <c r="GT60" i="1"/>
  <c r="GT59" i="1"/>
  <c r="GT58" i="1"/>
  <c r="GT57" i="1"/>
  <c r="GT56" i="1"/>
  <c r="GT55" i="1"/>
  <c r="GT54" i="1"/>
  <c r="GT53" i="1"/>
  <c r="GT48" i="1"/>
  <c r="GT45" i="1"/>
  <c r="GT28" i="1"/>
  <c r="GT27" i="1"/>
  <c r="GT26" i="1"/>
  <c r="GT25" i="1"/>
  <c r="GT24" i="1"/>
  <c r="GT23" i="1"/>
  <c r="GT13" i="1"/>
  <c r="GQ11" i="1"/>
  <c r="GT7" i="1"/>
  <c r="AV6" i="22" s="1"/>
  <c r="GT6" i="1"/>
  <c r="AV5" i="22" s="1"/>
  <c r="AV17" i="22" s="1"/>
  <c r="KF5" i="1"/>
  <c r="KG5" i="1" s="1"/>
  <c r="KB5" i="1"/>
  <c r="KC5" i="1" s="1"/>
  <c r="JV5" i="1"/>
  <c r="JW5" i="1" s="1"/>
  <c r="JT5" i="1"/>
  <c r="JU5" i="1" s="1"/>
  <c r="JR5" i="1"/>
  <c r="JS5" i="1" s="1"/>
  <c r="JP5" i="1"/>
  <c r="GS4" i="1"/>
  <c r="GR4" i="1"/>
  <c r="GC52" i="1"/>
  <c r="GC50" i="1"/>
  <c r="GC11" i="1"/>
  <c r="GC34" i="1"/>
  <c r="GC22" i="1"/>
  <c r="GC49" i="1" s="1"/>
  <c r="GC19" i="1"/>
  <c r="GC18" i="1"/>
  <c r="GB50" i="1"/>
  <c r="GA50" i="1"/>
  <c r="JZ5" i="1" l="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GP4" i="1" s="1"/>
  <c r="LI39" i="1"/>
  <c r="GI11" i="1"/>
  <c r="GO11" i="1"/>
  <c r="GK11" i="1"/>
  <c r="GJ11" i="1"/>
  <c r="GL11" i="1"/>
  <c r="GT269" i="1"/>
  <c r="GH11" i="1"/>
  <c r="LI11" i="1" s="1"/>
  <c r="GT52" i="1"/>
  <c r="GQ4" i="1"/>
  <c r="GT50" i="1"/>
  <c r="GM11" i="1"/>
  <c r="GN11" i="1"/>
  <c r="GT22" i="1"/>
  <c r="GT38" i="1"/>
  <c r="GT37" i="1"/>
  <c r="GC20" i="1"/>
  <c r="GC43" i="1"/>
  <c r="GC35" i="1"/>
  <c r="GC39" i="1"/>
  <c r="GB18" i="1"/>
  <c r="AV4" i="22" l="1"/>
  <c r="O3" i="23"/>
  <c r="LL49" i="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KK40" i="1" s="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GJ4" i="1"/>
  <c r="GL4" i="1"/>
  <c r="GH4" i="1"/>
  <c r="JT40" i="1"/>
  <c r="JU40" i="1" s="1"/>
  <c r="GT39" i="1"/>
  <c r="GM4" i="1"/>
  <c r="GT11" i="1"/>
  <c r="GN4" i="1"/>
  <c r="GC46" i="1"/>
  <c r="GC40" i="1"/>
  <c r="LE57" i="1"/>
  <c r="LE56" i="1"/>
  <c r="GB5" i="1"/>
  <c r="GB38" i="1"/>
  <c r="GB37" i="1"/>
  <c r="GB52" i="1"/>
  <c r="GB34" i="1"/>
  <c r="GB22" i="1"/>
  <c r="GB19" i="1"/>
  <c r="N8" i="23"/>
  <c r="L8" i="23"/>
  <c r="M8" i="23"/>
  <c r="L7" i="23"/>
  <c r="M7" i="23"/>
  <c r="N7" i="23"/>
  <c r="N9" i="23" l="1"/>
  <c r="N10" i="23" s="1"/>
  <c r="L9" i="23"/>
  <c r="L10"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8"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T11" i="1"/>
  <c r="JU11" i="1" s="1"/>
  <c r="LL20" i="1"/>
  <c r="JV20" i="1"/>
  <c r="JW20" i="1" s="1"/>
  <c r="JV40" i="1"/>
  <c r="JW40" i="1" s="1"/>
  <c r="LL40" i="1"/>
  <c r="JR35" i="1"/>
  <c r="JS35" i="1" s="1"/>
  <c r="LJ35" i="1"/>
  <c r="JX46" i="1"/>
  <c r="JY46" i="1" s="1"/>
  <c r="LM46" i="1"/>
  <c r="GB11" i="1"/>
  <c r="GB35" i="1" s="1"/>
  <c r="GT46" i="1"/>
  <c r="GT4" i="1"/>
  <c r="GT40" i="1"/>
  <c r="AV38" i="22" s="1"/>
  <c r="GB49" i="1"/>
  <c r="GB39" i="1"/>
  <c r="M9" i="23"/>
  <c r="M10" i="23" s="1"/>
  <c r="K7" i="23" l="1"/>
  <c r="K9" i="23" s="1"/>
  <c r="K10" i="23" s="1"/>
  <c r="GB43" i="1"/>
  <c r="GB20" i="1"/>
  <c r="GB46" i="1"/>
  <c r="GB40" i="1"/>
  <c r="LD57" i="1" l="1"/>
  <c r="LD56" i="1"/>
  <c r="GA37" i="1"/>
  <c r="GA38" i="1"/>
  <c r="GA11" i="1" s="1"/>
  <c r="J7" i="23" s="1"/>
  <c r="GA5" i="1"/>
  <c r="GA52" i="1"/>
  <c r="GA34" i="1"/>
  <c r="GA22" i="1"/>
  <c r="GA49" i="1" s="1"/>
  <c r="GA19" i="1"/>
  <c r="GA18" i="1"/>
  <c r="FZ5" i="1"/>
  <c r="FZ38" i="1"/>
  <c r="FZ37" i="1"/>
  <c r="I8" i="23" l="1"/>
  <c r="J8" i="23"/>
  <c r="J9" i="23" s="1"/>
  <c r="J10" i="23" s="1"/>
  <c r="JF5" i="1"/>
  <c r="JG5" i="1" s="1"/>
  <c r="JH5" i="1"/>
  <c r="JI5" i="1" s="1"/>
  <c r="GA20" i="1"/>
  <c r="GA43" i="1"/>
  <c r="GA35" i="1"/>
  <c r="GA39" i="1"/>
  <c r="LC57" i="1"/>
  <c r="LC56" i="1"/>
  <c r="FZ52" i="1"/>
  <c r="FZ50" i="1"/>
  <c r="FZ39" i="1"/>
  <c r="FZ22" i="1"/>
  <c r="FZ19" i="1"/>
  <c r="FZ18" i="1"/>
  <c r="FZ11" i="1"/>
  <c r="FY5" i="1"/>
  <c r="FY38" i="1"/>
  <c r="FY37" i="1"/>
  <c r="H8" i="23" l="1"/>
  <c r="JD5" i="1"/>
  <c r="JE5" i="1" s="1"/>
  <c r="FZ49" i="1"/>
  <c r="FZ35" i="1"/>
  <c r="I7" i="23"/>
  <c r="I9" i="23" s="1"/>
  <c r="I10" i="23" s="1"/>
  <c r="GA46" i="1"/>
  <c r="GA40" i="1"/>
  <c r="FZ34" i="1"/>
  <c r="FZ46" i="1"/>
  <c r="FZ40" i="1"/>
  <c r="FZ20" i="1"/>
  <c r="FZ43" i="1"/>
  <c r="LB57" i="1"/>
  <c r="LB56" i="1"/>
  <c r="FY34" i="1"/>
  <c r="FY52" i="1"/>
  <c r="FY50" i="1"/>
  <c r="FY39" i="1"/>
  <c r="FY46" i="1" s="1"/>
  <c r="FY22" i="1"/>
  <c r="FY49" i="1" s="1"/>
  <c r="FY18" i="1"/>
  <c r="FY11" i="1"/>
  <c r="H7" i="23" s="1"/>
  <c r="LA57" i="1"/>
  <c r="LA56" i="1"/>
  <c r="H9" i="23" l="1"/>
  <c r="H10" i="23" s="1"/>
  <c r="FY35" i="1"/>
  <c r="FY4" i="1"/>
  <c r="FY19" i="1"/>
  <c r="FY43" i="1"/>
  <c r="FY20" i="1"/>
  <c r="FY40" i="1"/>
  <c r="FX5" i="1"/>
  <c r="FX38" i="1"/>
  <c r="FW37" i="1"/>
  <c r="IX37" i="1" s="1"/>
  <c r="FW5" i="1"/>
  <c r="FX37" i="1"/>
  <c r="F8" i="23" l="1"/>
  <c r="G8"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7" i="23"/>
  <c r="G9" i="23" s="1"/>
  <c r="G10" i="23" s="1"/>
  <c r="FX20" i="1"/>
  <c r="FX35" i="1"/>
  <c r="FX40" i="1"/>
  <c r="FW11" i="1"/>
  <c r="IX11" i="1" s="1"/>
  <c r="FV37" i="1"/>
  <c r="FV34" i="1"/>
  <c r="IY34" i="1" s="1"/>
  <c r="FV19" i="1"/>
  <c r="FV18" i="1"/>
  <c r="FV52" i="1"/>
  <c r="FV50" i="1"/>
  <c r="IY50" i="1" s="1"/>
  <c r="FV5" i="1"/>
  <c r="FV38" i="1"/>
  <c r="IY38" i="1" s="1"/>
  <c r="FW40" i="1" l="1"/>
  <c r="IX40" i="1" s="1"/>
  <c r="FW46" i="1"/>
  <c r="IX46" i="1" s="1"/>
  <c r="IY37" i="1"/>
  <c r="IY52" i="1"/>
  <c r="IY18" i="1"/>
  <c r="E8" i="23"/>
  <c r="IV5" i="1"/>
  <c r="IW5" i="1" s="1"/>
  <c r="IX5" i="1"/>
  <c r="IY5" i="1" s="1"/>
  <c r="IY19" i="1"/>
  <c r="FW20" i="1"/>
  <c r="IX20" i="1" s="1"/>
  <c r="F7" i="23"/>
  <c r="F9" i="23" s="1"/>
  <c r="F10" i="23" s="1"/>
  <c r="FV39" i="1"/>
  <c r="FW35" i="1"/>
  <c r="IX35" i="1" s="1"/>
  <c r="FW4" i="1"/>
  <c r="FW43" i="1"/>
  <c r="IX43" i="1" s="1"/>
  <c r="FV49" i="1"/>
  <c r="IY49" i="1" s="1"/>
  <c r="FV11" i="1"/>
  <c r="E7" i="23" s="1"/>
  <c r="KX57" i="1"/>
  <c r="KX56" i="1"/>
  <c r="FV46" i="1" l="1"/>
  <c r="E9" i="23"/>
  <c r="E10" i="23" s="1"/>
  <c r="IY39" i="1"/>
  <c r="FV35" i="1"/>
  <c r="IV11" i="1"/>
  <c r="FV40" i="1"/>
  <c r="IY40" i="1" s="1"/>
  <c r="FV43" i="1"/>
  <c r="IY43" i="1" s="1"/>
  <c r="FV20" i="1"/>
  <c r="IY20" i="1" l="1"/>
  <c r="IY46" i="1"/>
  <c r="IY35" i="1"/>
  <c r="FU52" i="1"/>
  <c r="IV52" i="1" s="1"/>
  <c r="FU50" i="1"/>
  <c r="IV50" i="1" s="1"/>
  <c r="FU34" i="1"/>
  <c r="IV34" i="1" s="1"/>
  <c r="FU22" i="1"/>
  <c r="IV22" i="1" s="1"/>
  <c r="FU19" i="1"/>
  <c r="IV19" i="1" s="1"/>
  <c r="FU18" i="1"/>
  <c r="IV18" i="1" s="1"/>
  <c r="FU38" i="1"/>
  <c r="IV38" i="1" s="1"/>
  <c r="FU37" i="1"/>
  <c r="IV37" i="1" s="1"/>
  <c r="D8" i="23"/>
  <c r="FU39" i="1" l="1"/>
  <c r="FU11" i="1"/>
  <c r="D7" i="23" s="1"/>
  <c r="D9" i="23" s="1"/>
  <c r="D10" i="23" s="1"/>
  <c r="FU49" i="1"/>
  <c r="IV49" i="1" s="1"/>
  <c r="FT37" i="1"/>
  <c r="FT38" i="1"/>
  <c r="C8" i="23"/>
  <c r="FU46" i="1" l="1"/>
  <c r="IV46" i="1" s="1"/>
  <c r="IV39" i="1"/>
  <c r="FU40" i="1"/>
  <c r="IV40" i="1" s="1"/>
  <c r="FU20" i="1"/>
  <c r="IV20" i="1" s="1"/>
  <c r="FU43" i="1"/>
  <c r="IV43" i="1" s="1"/>
  <c r="FU35" i="1"/>
  <c r="IV35" i="1" s="1"/>
  <c r="FT11" i="1"/>
  <c r="C7"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AT30" i="22" l="1"/>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7" i="23"/>
  <c r="C9" i="23"/>
  <c r="C10" i="23" s="1"/>
  <c r="FT49" i="1"/>
  <c r="FT40" i="1"/>
  <c r="FT46" i="1"/>
  <c r="FQ5" i="1"/>
  <c r="P7" i="23" l="1"/>
  <c r="P8" i="23"/>
  <c r="P9" i="23"/>
  <c r="Q4" i="23" s="1"/>
  <c r="R4" i="23" s="1"/>
  <c r="P10" i="23"/>
  <c r="Q5" i="23" s="1"/>
  <c r="R5" i="23" s="1"/>
  <c r="KV57" i="1"/>
  <c r="KV56" i="1"/>
  <c r="FQ18" i="1"/>
  <c r="KN18" i="1" s="1"/>
  <c r="FQ52" i="1"/>
  <c r="FQ50" i="1"/>
  <c r="FQ11" i="1"/>
  <c r="FQ39" i="1"/>
  <c r="FQ34" i="1"/>
  <c r="FQ19" i="1"/>
  <c r="KN19" i="1" s="1"/>
  <c r="Q3" i="23" l="1"/>
  <c r="R3" i="23" s="1"/>
  <c r="FQ22" i="1"/>
  <c r="IR22" i="1" s="1"/>
  <c r="IS22" i="1" s="1"/>
  <c r="FQ40" i="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N69" i="1"/>
  <c r="JO69" i="1" s="1"/>
  <c r="JN68" i="1"/>
  <c r="JN67" i="1"/>
  <c r="JO67" i="1" s="1"/>
  <c r="JN65" i="1"/>
  <c r="JO65" i="1" s="1"/>
  <c r="JN64" i="1"/>
  <c r="JN63" i="1"/>
  <c r="JN62" i="1"/>
  <c r="JO62" i="1" s="1"/>
  <c r="JN61" i="1"/>
  <c r="JO61" i="1" s="1"/>
  <c r="JN60" i="1"/>
  <c r="JO60" i="1" s="1"/>
  <c r="JN59" i="1"/>
  <c r="JO59" i="1" s="1"/>
  <c r="JN58" i="1"/>
  <c r="JO58" i="1" s="1"/>
  <c r="JN57" i="1"/>
  <c r="JN56" i="1"/>
  <c r="JN55" i="1"/>
  <c r="JO55" i="1" s="1"/>
  <c r="JN54" i="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M2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IR40" i="1" l="1"/>
  <c r="IS40" i="1" s="1"/>
  <c r="KN40" i="1"/>
  <c r="AS5" i="22"/>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8"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FP11" i="1"/>
  <c r="FO38" i="1"/>
  <c r="FO5" i="1"/>
  <c r="IN5" i="1" l="1"/>
  <c r="IN38" i="1"/>
  <c r="GF4" i="1"/>
  <c r="GF46" i="1"/>
  <c r="AS44" i="22" s="1"/>
  <c r="AS37" i="22"/>
  <c r="FP43" i="1"/>
  <c r="KX20" i="1"/>
  <c r="IU20" i="1"/>
  <c r="GF40" i="1"/>
  <c r="AS38" i="22" s="1"/>
  <c r="FP34" i="1"/>
  <c r="FP19" i="1"/>
  <c r="FP46" i="1"/>
  <c r="FP40" i="1"/>
  <c r="FP35" i="1"/>
  <c r="FP20" i="1"/>
  <c r="KT57" i="1"/>
  <c r="KT56" i="1"/>
  <c r="GG5" i="1" l="1"/>
  <c r="GU71" i="1"/>
  <c r="GU32" i="1"/>
  <c r="GU13" i="1"/>
  <c r="GU69" i="1"/>
  <c r="GU70" i="1"/>
  <c r="GU61" i="1"/>
  <c r="GU55" i="1"/>
  <c r="GU30" i="1"/>
  <c r="GU23" i="1"/>
  <c r="GU29" i="1"/>
  <c r="GU68" i="1"/>
  <c r="GU60" i="1"/>
  <c r="GU54" i="1"/>
  <c r="GU28" i="1"/>
  <c r="GU57" i="1"/>
  <c r="GU17" i="1"/>
  <c r="GU67" i="1"/>
  <c r="GU25" i="1"/>
  <c r="GU65" i="1"/>
  <c r="GU59" i="1"/>
  <c r="GU53" i="1"/>
  <c r="GU27" i="1"/>
  <c r="GU45" i="1"/>
  <c r="GU64" i="1"/>
  <c r="GU58" i="1"/>
  <c r="GU48" i="1"/>
  <c r="GU26" i="1"/>
  <c r="GU63" i="1"/>
  <c r="GU16" i="1"/>
  <c r="GU15" i="1"/>
  <c r="GU62" i="1"/>
  <c r="GU56" i="1"/>
  <c r="GU42" i="1"/>
  <c r="GU33" i="1"/>
  <c r="GU24" i="1"/>
  <c r="GU5" i="1"/>
  <c r="GU50" i="1"/>
  <c r="GU34" i="1"/>
  <c r="GU22" i="1"/>
  <c r="GU38" i="1"/>
  <c r="GU18" i="1"/>
  <c r="GU37" i="1"/>
  <c r="GU19" i="1"/>
  <c r="GU52" i="1"/>
  <c r="GU39" i="1"/>
  <c r="GU11" i="1"/>
  <c r="GU35" i="1"/>
  <c r="GU40" i="1"/>
  <c r="GU43" i="1"/>
  <c r="GU20" i="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KH11" i="1" s="1"/>
  <c r="KI11" i="1" s="1"/>
  <c r="FG18" i="1"/>
  <c r="FG19" i="1"/>
  <c r="FG46" i="1"/>
  <c r="FG40" i="1"/>
  <c r="FF35" i="1"/>
  <c r="C12"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13" i="23"/>
  <c r="F13" i="23"/>
  <c r="G13" i="23"/>
  <c r="H13" i="23"/>
  <c r="I13" i="23"/>
  <c r="J13" i="23"/>
  <c r="K13" i="23"/>
  <c r="L13" i="23"/>
  <c r="M13" i="23"/>
  <c r="N13" i="23"/>
  <c r="D13" i="23"/>
  <c r="C13" i="23"/>
  <c r="C14" i="23" s="1"/>
  <c r="M12" i="23"/>
  <c r="N12"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KH71" i="1" s="1"/>
  <c r="KI71" i="1" s="1"/>
  <c r="HT71" i="1"/>
  <c r="HU71" i="1" s="1"/>
  <c r="IP70" i="1"/>
  <c r="IL70" i="1"/>
  <c r="IJ70" i="1"/>
  <c r="IH70" i="1"/>
  <c r="IF70" i="1"/>
  <c r="ID70" i="1"/>
  <c r="IB70" i="1"/>
  <c r="IC70" i="1" s="1"/>
  <c r="HZ70" i="1"/>
  <c r="IA70" i="1" s="1"/>
  <c r="HX70" i="1"/>
  <c r="HV70" i="1"/>
  <c r="HW70" i="1" s="1"/>
  <c r="KH70" i="1" s="1"/>
  <c r="KI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KH69" i="1" s="1"/>
  <c r="KI69" i="1" s="1"/>
  <c r="HT69" i="1"/>
  <c r="HU69" i="1" s="1"/>
  <c r="IP68" i="1"/>
  <c r="IL68" i="1"/>
  <c r="IJ68" i="1"/>
  <c r="IH68" i="1"/>
  <c r="IF68" i="1"/>
  <c r="ID68" i="1"/>
  <c r="IB68" i="1"/>
  <c r="IC68" i="1" s="1"/>
  <c r="HZ68" i="1"/>
  <c r="IA68" i="1" s="1"/>
  <c r="HX68" i="1"/>
  <c r="HV68" i="1"/>
  <c r="HW68" i="1" s="1"/>
  <c r="KH68" i="1" s="1"/>
  <c r="KI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KH67" i="1" s="1"/>
  <c r="KI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KH65" i="1" s="1"/>
  <c r="KI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KH62" i="1" s="1"/>
  <c r="KI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KH61" i="1" s="1"/>
  <c r="KI61" i="1" s="1"/>
  <c r="HT61" i="1"/>
  <c r="HU61" i="1" s="1"/>
  <c r="IP60" i="1"/>
  <c r="IQ60" i="1" s="1"/>
  <c r="IO60" i="1"/>
  <c r="IL60" i="1"/>
  <c r="IM60" i="1" s="1"/>
  <c r="IJ60" i="1"/>
  <c r="IK60" i="1" s="1"/>
  <c r="IH60" i="1"/>
  <c r="II60" i="1" s="1"/>
  <c r="IF60" i="1"/>
  <c r="ID60" i="1"/>
  <c r="IB60" i="1"/>
  <c r="HZ60" i="1"/>
  <c r="IA60" i="1" s="1"/>
  <c r="HX60" i="1"/>
  <c r="HY60" i="1" s="1"/>
  <c r="HV60" i="1"/>
  <c r="HW60" i="1" s="1"/>
  <c r="KH60" i="1" s="1"/>
  <c r="KI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KH59" i="1" s="1"/>
  <c r="KI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KH58" i="1" s="1"/>
  <c r="KI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KH55" i="1" s="1"/>
  <c r="KI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KH53" i="1" s="1"/>
  <c r="KI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KH48" i="1" s="1"/>
  <c r="KI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KH45" i="1" s="1"/>
  <c r="KI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KH42" i="1" s="1"/>
  <c r="KI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KH33" i="1" s="1"/>
  <c r="KI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KH32" i="1" s="1"/>
  <c r="KI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KH30" i="1" s="1"/>
  <c r="KI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KH29" i="1" s="1"/>
  <c r="KI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KH28" i="1" s="1"/>
  <c r="KI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KH26" i="1" s="1"/>
  <c r="KI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KH25" i="1" s="1"/>
  <c r="KI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KH24" i="1" s="1"/>
  <c r="KI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KH23" i="1" s="1"/>
  <c r="KI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KH17" i="1" s="1"/>
  <c r="KI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KH16" i="1" s="1"/>
  <c r="KI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KH15" i="1" s="1"/>
  <c r="KI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KH13" i="1" s="1"/>
  <c r="KI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KH7" i="1" s="1"/>
  <c r="KI7" i="1" s="1"/>
  <c r="HW6" i="1"/>
  <c r="KH6" i="1" s="1"/>
  <c r="KI6" i="1" s="1"/>
  <c r="N14" i="23"/>
  <c r="N15" i="23" s="1"/>
  <c r="FB40" i="1"/>
  <c r="FB49" i="1"/>
  <c r="FB35" i="1"/>
  <c r="M14" i="23"/>
  <c r="M15" i="23" s="1"/>
  <c r="FC40" i="1"/>
  <c r="FB20" i="1"/>
  <c r="FB43" i="1"/>
  <c r="FB46" i="1"/>
  <c r="C15"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12" i="23"/>
  <c r="L14" i="23" s="1"/>
  <c r="L15" i="23" s="1"/>
  <c r="K12" i="23"/>
  <c r="K14" i="23" s="1"/>
  <c r="K15" i="23" s="1"/>
  <c r="FJ35" i="1"/>
  <c r="FJ43" i="1"/>
  <c r="FJ20" i="1"/>
  <c r="G12" i="23"/>
  <c r="G14" i="23" s="1"/>
  <c r="G15" i="23" s="1"/>
  <c r="FG35" i="1"/>
  <c r="FG43" i="1"/>
  <c r="FG20" i="1"/>
  <c r="D12" i="23"/>
  <c r="HV18" i="1"/>
  <c r="HW18" i="1" s="1"/>
  <c r="KH18" i="1" s="1"/>
  <c r="KI18" i="1" s="1"/>
  <c r="HT18" i="1"/>
  <c r="HU18" i="1" s="1"/>
  <c r="HT19" i="1"/>
  <c r="HU19" i="1" s="1"/>
  <c r="HV19" i="1"/>
  <c r="HW19" i="1" s="1"/>
  <c r="KH19" i="1" s="1"/>
  <c r="KI19" i="1" s="1"/>
  <c r="HT50" i="1"/>
  <c r="HU50" i="1" s="1"/>
  <c r="HV50" i="1"/>
  <c r="HW50" i="1" s="1"/>
  <c r="KH50" i="1" s="1"/>
  <c r="KI50" i="1" s="1"/>
  <c r="HV22" i="1"/>
  <c r="HW22" i="1" s="1"/>
  <c r="KH22" i="1" s="1"/>
  <c r="KI22" i="1" s="1"/>
  <c r="HT22" i="1"/>
  <c r="HU22" i="1" s="1"/>
  <c r="FG4" i="1"/>
  <c r="HV34" i="1"/>
  <c r="HW34" i="1" s="1"/>
  <c r="KH34" i="1" s="1"/>
  <c r="KI34" i="1" s="1"/>
  <c r="HT34" i="1"/>
  <c r="HU34" i="1" s="1"/>
  <c r="HV52" i="1"/>
  <c r="HW52" i="1" s="1"/>
  <c r="KH52" i="1" s="1"/>
  <c r="KI52" i="1" s="1"/>
  <c r="HT52" i="1"/>
  <c r="HU52" i="1" s="1"/>
  <c r="HV37" i="1"/>
  <c r="HW37" i="1" s="1"/>
  <c r="KH37" i="1" s="1"/>
  <c r="KI37" i="1" s="1"/>
  <c r="HT37" i="1"/>
  <c r="HU37" i="1" s="1"/>
  <c r="HT38" i="1"/>
  <c r="HU38" i="1" s="1"/>
  <c r="HV38" i="1"/>
  <c r="HW38" i="1" s="1"/>
  <c r="KH38" i="1" s="1"/>
  <c r="KI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12" i="23"/>
  <c r="I14" i="23" s="1"/>
  <c r="I15" i="23" s="1"/>
  <c r="FL35" i="1"/>
  <c r="FL43" i="1"/>
  <c r="FL20" i="1"/>
  <c r="ID11" i="1"/>
  <c r="IE11" i="1" s="1"/>
  <c r="IH11" i="1"/>
  <c r="II11" i="1" s="1"/>
  <c r="J12" i="23"/>
  <c r="J14" i="23" s="1"/>
  <c r="J15" i="23" s="1"/>
  <c r="FK35" i="1"/>
  <c r="FK43" i="1"/>
  <c r="FK20" i="1"/>
  <c r="IF11" i="1"/>
  <c r="IG11" i="1" s="1"/>
  <c r="H12" i="23"/>
  <c r="H14" i="23" s="1"/>
  <c r="H15" i="23" s="1"/>
  <c r="FI35" i="1"/>
  <c r="FI20" i="1"/>
  <c r="FI43" i="1"/>
  <c r="IB11" i="1"/>
  <c r="IC11" i="1" s="1"/>
  <c r="F12" i="23"/>
  <c r="F14" i="23" s="1"/>
  <c r="F15" i="23" s="1"/>
  <c r="FH43" i="1"/>
  <c r="FH20" i="1"/>
  <c r="FH35" i="1"/>
  <c r="HZ11" i="1"/>
  <c r="IA11" i="1" s="1"/>
  <c r="HX11" i="1"/>
  <c r="HY11" i="1" s="1"/>
  <c r="E12" i="23"/>
  <c r="E14" i="23" s="1"/>
  <c r="E15" i="23" s="1"/>
  <c r="D14" i="23"/>
  <c r="D15" i="23" s="1"/>
  <c r="FL4" i="1"/>
  <c r="HP5" i="1"/>
  <c r="HQ5" i="1" s="1"/>
  <c r="FR49" i="1"/>
  <c r="AP47" i="22" s="1"/>
  <c r="AT47" i="22" s="1"/>
  <c r="AU47" i="22" s="1"/>
  <c r="HV5" i="1"/>
  <c r="HX5" i="1"/>
  <c r="HT39" i="1"/>
  <c r="HU39" i="1" s="1"/>
  <c r="HV39" i="1"/>
  <c r="HW39" i="1" s="1"/>
  <c r="KH39" i="1" s="1"/>
  <c r="KI39" i="1" s="1"/>
  <c r="HV49" i="1"/>
  <c r="HW49" i="1" s="1"/>
  <c r="KH49" i="1" s="1"/>
  <c r="KI49" i="1" s="1"/>
  <c r="HT49" i="1"/>
  <c r="HU49" i="1" s="1"/>
  <c r="FR5" i="1"/>
  <c r="FF4" i="1"/>
  <c r="FR11" i="1"/>
  <c r="AP10" i="22" s="1"/>
  <c r="AT10" i="22" s="1"/>
  <c r="AU10" i="22" s="1"/>
  <c r="FK4" i="1"/>
  <c r="FM4" i="1"/>
  <c r="FR39" i="1"/>
  <c r="AP37" i="22" s="1"/>
  <c r="AT37" i="22" s="1"/>
  <c r="AU37" i="22" s="1"/>
  <c r="FH4" i="1"/>
  <c r="FI4" i="1"/>
  <c r="FA46" i="1"/>
  <c r="FA40" i="1"/>
  <c r="FA11" i="1"/>
  <c r="EY18" i="1"/>
  <c r="HY5" i="1" l="1"/>
  <c r="HW5" i="1"/>
  <c r="KH5" i="1" s="1"/>
  <c r="KI5" i="1" s="1"/>
  <c r="O13" i="23"/>
  <c r="AP4" i="22"/>
  <c r="AT4" i="22" s="1"/>
  <c r="AU4" i="22" s="1"/>
  <c r="O12"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KH40" i="1" s="1"/>
  <c r="KI40" i="1" s="1"/>
  <c r="HT40" i="1"/>
  <c r="HU40" i="1" s="1"/>
  <c r="FR46" i="1"/>
  <c r="AP44" i="22" s="1"/>
  <c r="AT44" i="22" s="1"/>
  <c r="AU44" i="22" s="1"/>
  <c r="HV20" i="1"/>
  <c r="HW20" i="1" s="1"/>
  <c r="KH20" i="1" s="1"/>
  <c r="KI20" i="1" s="1"/>
  <c r="HT20" i="1"/>
  <c r="HU20" i="1" s="1"/>
  <c r="HT43" i="1"/>
  <c r="HU43" i="1" s="1"/>
  <c r="HV43" i="1"/>
  <c r="HW43" i="1" s="1"/>
  <c r="KH43" i="1" s="1"/>
  <c r="KI43" i="1" s="1"/>
  <c r="HV46" i="1"/>
  <c r="HW46" i="1" s="1"/>
  <c r="KH46" i="1" s="1"/>
  <c r="KI46" i="1" s="1"/>
  <c r="HT46" i="1"/>
  <c r="HU46" i="1" s="1"/>
  <c r="HV35" i="1"/>
  <c r="HW35" i="1" s="1"/>
  <c r="KH35" i="1" s="1"/>
  <c r="KI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s="1"/>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9" i="23"/>
  <c r="N20" i="23" s="1"/>
  <c r="M19" i="23"/>
  <c r="M20" i="23" s="1"/>
  <c r="L19" i="23"/>
  <c r="L20" i="23" s="1"/>
  <c r="K19" i="23"/>
  <c r="K20" i="23" s="1"/>
  <c r="G19" i="23"/>
  <c r="G20" i="23" s="1"/>
  <c r="J19" i="23"/>
  <c r="J20" i="23" s="1"/>
  <c r="H19" i="23"/>
  <c r="H20" i="23" s="1"/>
  <c r="I19" i="23"/>
  <c r="I20" i="23" s="1"/>
  <c r="F19" i="23"/>
  <c r="F20" i="23" s="1"/>
  <c r="E19" i="23"/>
  <c r="E20" i="23" s="1"/>
  <c r="D19" i="23"/>
  <c r="D20"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9" i="23" l="1"/>
  <c r="O17" i="23"/>
  <c r="P12" i="23" s="1"/>
  <c r="R7" i="23" s="1"/>
  <c r="EO37" i="1"/>
  <c r="EO38" i="1"/>
  <c r="EO5" i="1"/>
  <c r="EO11" i="1" l="1"/>
  <c r="P13" i="23"/>
  <c r="P14" i="23"/>
  <c r="Q9" i="23" s="1"/>
  <c r="R9" i="23" s="1"/>
  <c r="P15" i="23"/>
  <c r="Q10" i="23" s="1"/>
  <c r="R10" i="23" s="1"/>
  <c r="P17" i="23"/>
  <c r="P18" i="23"/>
  <c r="P19" i="23"/>
  <c r="C20" i="23"/>
  <c r="P20" i="23" s="1"/>
  <c r="Q8" i="23" l="1"/>
  <c r="R8" i="23" s="1"/>
  <c r="Q14" i="23"/>
  <c r="R14" i="23" s="1"/>
  <c r="Q12" i="23"/>
  <c r="R12" i="23" s="1"/>
  <c r="Q15" i="23"/>
  <c r="R15" i="23" s="1"/>
  <c r="Q13" i="23"/>
  <c r="R13"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52" i="23"/>
  <c r="P52"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5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24" i="23" l="1"/>
  <c r="ED52" i="1"/>
  <c r="ED50" i="1"/>
  <c r="ED34" i="1"/>
  <c r="ED22" i="1"/>
  <c r="ED49" i="1" s="1"/>
  <c r="ED19" i="1"/>
  <c r="ED18" i="1"/>
  <c r="C25"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24" i="23"/>
  <c r="N25" i="23" s="1"/>
  <c r="GV11" i="1"/>
  <c r="M24" i="23"/>
  <c r="M25" i="23" s="1"/>
  <c r="EN43" i="1"/>
  <c r="EN20" i="1"/>
  <c r="EN35" i="1"/>
  <c r="L24" i="23"/>
  <c r="L25"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24" i="23"/>
  <c r="J25" i="23" s="1"/>
  <c r="EK35" i="1"/>
  <c r="EK43" i="1"/>
  <c r="EK20" i="1"/>
  <c r="K24" i="23"/>
  <c r="K25" i="23" s="1"/>
  <c r="EF20" i="1"/>
  <c r="EF43" i="1"/>
  <c r="EF35" i="1"/>
  <c r="E24" i="23"/>
  <c r="E25"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24" i="23"/>
  <c r="H25" i="23" s="1"/>
  <c r="EI43" i="1"/>
  <c r="EI20" i="1"/>
  <c r="EI35" i="1"/>
  <c r="I24" i="23"/>
  <c r="I25" i="23" s="1"/>
  <c r="EJ35" i="1"/>
  <c r="EJ43" i="1"/>
  <c r="EJ20" i="1"/>
  <c r="G24" i="23"/>
  <c r="G25" i="23" s="1"/>
  <c r="EH35" i="1"/>
  <c r="EH20" i="1"/>
  <c r="EH43" i="1"/>
  <c r="EH4" i="1"/>
  <c r="EG35" i="1"/>
  <c r="EG43" i="1"/>
  <c r="EG20" i="1"/>
  <c r="F24" i="23"/>
  <c r="F25" i="23" s="1"/>
  <c r="EE35" i="1"/>
  <c r="EE43" i="1"/>
  <c r="EE20" i="1"/>
  <c r="ED35" i="1"/>
  <c r="ED20" i="1"/>
  <c r="ED43" i="1"/>
  <c r="DX46" i="1"/>
  <c r="EI4" i="1"/>
  <c r="EJ4" i="1"/>
  <c r="ED4" i="1"/>
  <c r="EP11" i="1"/>
  <c r="AM10" i="22" s="1"/>
  <c r="AN10" i="22" s="1"/>
  <c r="EE4" i="1"/>
  <c r="EG4" i="1"/>
  <c r="DX34" i="1"/>
  <c r="DX19" i="1"/>
  <c r="DX35" i="1"/>
  <c r="DX40" i="1"/>
  <c r="DX20" i="1"/>
  <c r="AN47" i="22" l="1"/>
  <c r="AO47" i="22"/>
  <c r="D24" i="23"/>
  <c r="O22" i="23"/>
  <c r="EP4" i="1"/>
  <c r="EQ43" i="1" s="1"/>
  <c r="EP39" i="1"/>
  <c r="P22" i="23" l="1"/>
  <c r="Q17" i="23" s="1"/>
  <c r="R17" i="23" s="1"/>
  <c r="P23" i="23"/>
  <c r="D25" i="23"/>
  <c r="P25" i="23" s="1"/>
  <c r="P24"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9" i="23"/>
  <c r="C30"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6" i="23"/>
  <c r="B95" i="23"/>
  <c r="B94" i="23"/>
  <c r="B93" i="23"/>
  <c r="B92" i="23"/>
  <c r="B91" i="23"/>
  <c r="B90" i="23"/>
  <c r="B89" i="23"/>
  <c r="B88" i="23"/>
  <c r="B87" i="23"/>
  <c r="B86" i="23"/>
  <c r="B85" i="23"/>
  <c r="B84" i="23"/>
  <c r="B83" i="23"/>
  <c r="B82" i="23"/>
  <c r="B81" i="23"/>
  <c r="B80" i="23"/>
  <c r="B79"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64" i="23"/>
  <c r="L65" i="23" s="1"/>
  <c r="J64" i="23"/>
  <c r="J65" i="23" s="1"/>
  <c r="I64" i="23"/>
  <c r="I65"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9" i="23"/>
  <c r="F60" i="23" s="1"/>
  <c r="H59" i="23"/>
  <c r="H60" i="23" s="1"/>
  <c r="J59" i="23"/>
  <c r="J60" i="23" s="1"/>
  <c r="I69" i="23"/>
  <c r="I70" i="23" s="1"/>
  <c r="D21" i="22"/>
  <c r="E21" i="22" s="1"/>
  <c r="I74" i="23"/>
  <c r="I75" i="23" s="1"/>
  <c r="E59" i="23"/>
  <c r="E60" i="23" s="1"/>
  <c r="K59" i="23"/>
  <c r="C81" i="23" s="1"/>
  <c r="M59" i="23"/>
  <c r="C83" i="23" s="1"/>
  <c r="BJ48" i="1"/>
  <c r="BJ58" i="1"/>
  <c r="BJ62" i="1"/>
  <c r="C74" i="23"/>
  <c r="C75" i="23" s="1"/>
  <c r="N74" i="23"/>
  <c r="N75" i="23" s="1"/>
  <c r="L59" i="23"/>
  <c r="L60" i="23" s="1"/>
  <c r="G11" i="22"/>
  <c r="H11" i="22" s="1"/>
  <c r="J41" i="22"/>
  <c r="K41" i="22" s="1"/>
  <c r="G16" i="22"/>
  <c r="H16" i="22" s="1"/>
  <c r="J20" i="22"/>
  <c r="K20" i="22" s="1"/>
  <c r="J13" i="22"/>
  <c r="K13" i="22" s="1"/>
  <c r="G49" i="22"/>
  <c r="H49" i="22" s="1"/>
  <c r="G9" i="22"/>
  <c r="H9" i="22" s="1"/>
  <c r="D41" i="22"/>
  <c r="E41" i="22" s="1"/>
  <c r="H64" i="23"/>
  <c r="H65" i="23" s="1"/>
  <c r="D18" i="22"/>
  <c r="E18" i="22" s="1"/>
  <c r="D9" i="22"/>
  <c r="E9" i="22" s="1"/>
  <c r="BJ45" i="1"/>
  <c r="D20" i="22"/>
  <c r="E20" i="22" s="1"/>
  <c r="J19" i="22"/>
  <c r="K19" i="22" s="1"/>
  <c r="J14" i="22"/>
  <c r="K14" i="22" s="1"/>
  <c r="J49" i="22"/>
  <c r="K49" i="22" s="1"/>
  <c r="G74" i="23"/>
  <c r="G75"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74" i="23"/>
  <c r="F75" i="23" s="1"/>
  <c r="C59" i="23"/>
  <c r="C60" i="23" s="1"/>
  <c r="D74" i="23"/>
  <c r="D75" i="23" s="1"/>
  <c r="K74" i="23"/>
  <c r="K75" i="23" s="1"/>
  <c r="E74" i="23"/>
  <c r="E75" i="23" s="1"/>
  <c r="J74" i="23"/>
  <c r="J75" i="23" s="1"/>
  <c r="D22" i="22"/>
  <c r="E22" i="22" s="1"/>
  <c r="D12" i="22"/>
  <c r="E12" i="22" s="1"/>
  <c r="G39" i="22"/>
  <c r="H39" i="22" s="1"/>
  <c r="J16" i="22"/>
  <c r="K16" i="22" s="1"/>
  <c r="E64" i="23"/>
  <c r="E65" i="23" s="1"/>
  <c r="R16" i="22"/>
  <c r="Q18" i="22"/>
  <c r="D59" i="23"/>
  <c r="D6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64" i="23"/>
  <c r="C65" i="23" s="1"/>
  <c r="J43" i="22"/>
  <c r="K43" i="22" s="1"/>
  <c r="J40" i="22"/>
  <c r="K40" i="22" s="1"/>
  <c r="G50" i="22"/>
  <c r="H50" i="22" s="1"/>
  <c r="G26" i="22"/>
  <c r="H26" i="22" s="1"/>
  <c r="G51" i="22"/>
  <c r="H51" i="22" s="1"/>
  <c r="G60" i="22"/>
  <c r="H60" i="22" s="1"/>
  <c r="G62" i="22"/>
  <c r="H62" i="22" s="1"/>
  <c r="N59" i="23"/>
  <c r="N60" i="23" s="1"/>
  <c r="D35" i="22"/>
  <c r="E35" i="22" s="1"/>
  <c r="F64" i="23"/>
  <c r="F65" i="23" s="1"/>
  <c r="N64" i="23"/>
  <c r="N65" i="23" s="1"/>
  <c r="J26" i="22"/>
  <c r="K26" i="22" s="1"/>
  <c r="H69" i="23"/>
  <c r="H70" i="23" s="1"/>
  <c r="D69" i="23"/>
  <c r="D70" i="23" s="1"/>
  <c r="G12" i="22"/>
  <c r="H12" i="22" s="1"/>
  <c r="D48" i="22"/>
  <c r="E48" i="22" s="1"/>
  <c r="L69" i="23"/>
  <c r="L70" i="23" s="1"/>
  <c r="G69" i="23"/>
  <c r="G70" i="23" s="1"/>
  <c r="E69" i="23"/>
  <c r="E70" i="23" s="1"/>
  <c r="C69" i="23"/>
  <c r="C7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64" i="23"/>
  <c r="M65" i="23" s="1"/>
  <c r="D10" i="22"/>
  <c r="E10" i="22" s="1"/>
  <c r="D50" i="22"/>
  <c r="E50" i="22" s="1"/>
  <c r="J48" i="22"/>
  <c r="K48" i="22" s="1"/>
  <c r="D61" i="22"/>
  <c r="E61" i="22" s="1"/>
  <c r="J12" i="22"/>
  <c r="K12" i="22" s="1"/>
  <c r="J21" i="22"/>
  <c r="K21" i="22" s="1"/>
  <c r="J36" i="22"/>
  <c r="K36" i="22" s="1"/>
  <c r="D58" i="22"/>
  <c r="E58" i="22" s="1"/>
  <c r="F69" i="23"/>
  <c r="F70" i="23" s="1"/>
  <c r="K69" i="23"/>
  <c r="K70" i="23" s="1"/>
  <c r="D23" i="22"/>
  <c r="E23" i="22" s="1"/>
  <c r="D44" i="22"/>
  <c r="E44" i="22" s="1"/>
  <c r="N69" i="23"/>
  <c r="N7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74" i="23"/>
  <c r="L75" i="23" s="1"/>
  <c r="J69" i="23"/>
  <c r="J70" i="23" s="1"/>
  <c r="J57" i="22"/>
  <c r="K57" i="22" s="1"/>
  <c r="J62" i="22"/>
  <c r="K62" i="22" s="1"/>
  <c r="M74" i="23"/>
  <c r="M75" i="23" s="1"/>
  <c r="O72" i="23"/>
  <c r="P73" i="23" s="1"/>
  <c r="D37" i="22"/>
  <c r="E37" i="22" s="1"/>
  <c r="H74" i="23"/>
  <c r="H75" i="23" s="1"/>
  <c r="D13" i="22"/>
  <c r="E13" i="22" s="1"/>
  <c r="J61" i="22"/>
  <c r="K61" i="22" s="1"/>
  <c r="J24" i="22"/>
  <c r="K24" i="22" s="1"/>
  <c r="D52" i="22"/>
  <c r="E52" i="22" s="1"/>
  <c r="I59" i="23"/>
  <c r="C79" i="23" s="1"/>
  <c r="G46" i="22"/>
  <c r="H46" i="22" s="1"/>
  <c r="G43" i="22"/>
  <c r="H43" i="22" s="1"/>
  <c r="M69" i="23"/>
  <c r="M70"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64" i="23"/>
  <c r="K65" i="23" s="1"/>
  <c r="G64" i="23"/>
  <c r="G65" i="23" s="1"/>
  <c r="J46" i="22"/>
  <c r="K46" i="22" s="1"/>
  <c r="O67" i="23"/>
  <c r="P68" i="23" s="1"/>
  <c r="G59" i="23"/>
  <c r="G60" i="23" s="1"/>
  <c r="O57" i="23"/>
  <c r="P57" i="23" s="1"/>
  <c r="P4" i="22"/>
  <c r="R4" i="22" s="1"/>
  <c r="P47" i="22"/>
  <c r="R47" i="22" s="1"/>
  <c r="P10" i="22"/>
  <c r="Q10" i="22" s="1"/>
  <c r="G10" i="22"/>
  <c r="H10" i="22" s="1"/>
  <c r="J10" i="22"/>
  <c r="K10" i="22" s="1"/>
  <c r="O62" i="23"/>
  <c r="P62" i="23" s="1"/>
  <c r="D64" i="23"/>
  <c r="D65"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1" i="22" l="1"/>
  <c r="R40" i="22"/>
  <c r="Q46" i="22"/>
  <c r="Q4" i="22"/>
  <c r="R42" i="22"/>
  <c r="Q9" i="22"/>
  <c r="AT39" i="1"/>
  <c r="BX269" i="1"/>
  <c r="BF39" i="1"/>
  <c r="BF40" i="1" s="1"/>
  <c r="BF11" i="1"/>
  <c r="BF20" i="1" s="1"/>
  <c r="AX49" i="1"/>
  <c r="AO50" i="1"/>
  <c r="AT11" i="1"/>
  <c r="AT35" i="1" s="1"/>
  <c r="AU11" i="1"/>
  <c r="AU35" i="1" s="1"/>
  <c r="C80" i="23"/>
  <c r="P63" i="23"/>
  <c r="Q63" i="23" s="1"/>
  <c r="R63" i="23" s="1"/>
  <c r="CZ50" i="1"/>
  <c r="CL64" i="1"/>
  <c r="AU39" i="1"/>
  <c r="AU46" i="1" s="1"/>
  <c r="BX37" i="1"/>
  <c r="C82" i="23"/>
  <c r="R38" i="22"/>
  <c r="L29" i="23"/>
  <c r="L30" i="23" s="1"/>
  <c r="M29" i="23"/>
  <c r="M30" i="23" s="1"/>
  <c r="AK46" i="22"/>
  <c r="AJ46" i="22"/>
  <c r="AJ43" i="22"/>
  <c r="AK43" i="22"/>
  <c r="AK5" i="22"/>
  <c r="AJ5" i="22"/>
  <c r="AJ4" i="22"/>
  <c r="AK4" i="22"/>
  <c r="AJ6" i="22"/>
  <c r="AK6" i="22"/>
  <c r="K29" i="23"/>
  <c r="K30" i="23" s="1"/>
  <c r="BC11" i="1"/>
  <c r="BC4" i="1" s="1"/>
  <c r="AM39" i="1"/>
  <c r="AM46" i="1" s="1"/>
  <c r="CQ39" i="1"/>
  <c r="CQ40" i="1" s="1"/>
  <c r="BL11" i="1"/>
  <c r="BL4" i="1" s="1"/>
  <c r="Y39" i="1"/>
  <c r="Y40" i="1" s="1"/>
  <c r="BJ50" i="1"/>
  <c r="N29" i="23"/>
  <c r="N30" i="23" s="1"/>
  <c r="DJ35" i="1"/>
  <c r="DJ43" i="1"/>
  <c r="DJ20" i="1"/>
  <c r="V11" i="1"/>
  <c r="V43" i="1" s="1"/>
  <c r="AZ11" i="1"/>
  <c r="AZ20" i="1" s="1"/>
  <c r="AR11" i="1"/>
  <c r="AR20" i="1" s="1"/>
  <c r="AL11" i="1"/>
  <c r="AL35" i="1" s="1"/>
  <c r="W49" i="1"/>
  <c r="AR50" i="1"/>
  <c r="CL63" i="1"/>
  <c r="BJ5" i="1"/>
  <c r="X50" i="1"/>
  <c r="DJ49" i="1"/>
  <c r="AJ49" i="1"/>
  <c r="J29" i="23"/>
  <c r="J30" i="23" s="1"/>
  <c r="BB39" i="1"/>
  <c r="W11" i="1"/>
  <c r="W43" i="1" s="1"/>
  <c r="AV45" i="1"/>
  <c r="AV47" i="1" s="1"/>
  <c r="BM39" i="1"/>
  <c r="BM46" i="1" s="1"/>
  <c r="AZ39" i="1"/>
  <c r="AZ46" i="1" s="1"/>
  <c r="R11" i="22"/>
  <c r="Q47" i="22"/>
  <c r="BE11" i="1"/>
  <c r="BE43" i="1" s="1"/>
  <c r="AO39" i="1"/>
  <c r="AR39" i="1"/>
  <c r="DF39" i="1"/>
  <c r="DF40" i="1" s="1"/>
  <c r="I60" i="23"/>
  <c r="DB11" i="1"/>
  <c r="I29" i="23"/>
  <c r="I30" i="23" s="1"/>
  <c r="BC39" i="1"/>
  <c r="BC46" i="1" s="1"/>
  <c r="BB11" i="1"/>
  <c r="BB4" i="1" s="1"/>
  <c r="Y11" i="1"/>
  <c r="Y35" i="1" s="1"/>
  <c r="AQ11" i="1"/>
  <c r="AQ20" i="1" s="1"/>
  <c r="AS39" i="1"/>
  <c r="AS40" i="1" s="1"/>
  <c r="V39" i="1"/>
  <c r="V40" i="1" s="1"/>
  <c r="W39" i="1"/>
  <c r="W46" i="1" s="1"/>
  <c r="W50" i="1"/>
  <c r="Y50" i="1"/>
  <c r="AO269" i="1"/>
  <c r="CL50" i="1"/>
  <c r="W47" i="1"/>
  <c r="AX11" i="1"/>
  <c r="BM11" i="1"/>
  <c r="CH11" i="1"/>
  <c r="K44" i="23" s="1"/>
  <c r="K45" i="23" s="1"/>
  <c r="CI11" i="1"/>
  <c r="CI20" i="1" s="1"/>
  <c r="AS11" i="1"/>
  <c r="AS4" i="1" s="1"/>
  <c r="BE39" i="1"/>
  <c r="BE40" i="1" s="1"/>
  <c r="AX39" i="1"/>
  <c r="AK11" i="1"/>
  <c r="AK35" i="1" s="1"/>
  <c r="BJ269" i="1"/>
  <c r="BX50" i="1"/>
  <c r="BS11" i="1"/>
  <c r="CC11" i="1"/>
  <c r="F44" i="23" s="1"/>
  <c r="F45"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9" i="23" s="1"/>
  <c r="N50"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8" i="23"/>
  <c r="R68" i="23" s="1"/>
  <c r="P64" i="23"/>
  <c r="P69" i="23"/>
  <c r="AN11" i="1"/>
  <c r="AN4" i="1" s="1"/>
  <c r="AQ50" i="1"/>
  <c r="AJ11" i="1"/>
  <c r="AJ20" i="1" s="1"/>
  <c r="BA11" i="1"/>
  <c r="BA35" i="1" s="1"/>
  <c r="AV48" i="1"/>
  <c r="AV5" i="1"/>
  <c r="AQ39" i="1"/>
  <c r="CL5" i="1"/>
  <c r="R45" i="22"/>
  <c r="R19" i="22"/>
  <c r="K60" i="23"/>
  <c r="AP39" i="1"/>
  <c r="AP46" i="1" s="1"/>
  <c r="BJ37" i="1"/>
  <c r="AM11" i="1"/>
  <c r="AM35" i="1" s="1"/>
  <c r="AV37" i="1"/>
  <c r="AO11" i="1"/>
  <c r="BN11" i="1"/>
  <c r="BP11" i="1"/>
  <c r="BP20" i="1" s="1"/>
  <c r="CG39" i="1"/>
  <c r="CG46" i="1" s="1"/>
  <c r="CG11" i="1"/>
  <c r="CG4" i="1" s="1"/>
  <c r="BG11" i="1"/>
  <c r="BG39" i="1"/>
  <c r="BI39" i="1"/>
  <c r="BI46" i="1" s="1"/>
  <c r="CD39" i="1"/>
  <c r="CD11" i="1"/>
  <c r="CE49" i="1"/>
  <c r="CF11" i="1"/>
  <c r="I44" i="23" s="1"/>
  <c r="I45" i="23" s="1"/>
  <c r="CS39" i="1"/>
  <c r="CS40" i="1" s="1"/>
  <c r="CS11" i="1"/>
  <c r="CS20" i="1" s="1"/>
  <c r="BL39" i="1"/>
  <c r="BX38" i="1"/>
  <c r="P67" i="23"/>
  <c r="Q62" i="23" s="1"/>
  <c r="R62" i="23" s="1"/>
  <c r="R5" i="22"/>
  <c r="BX5" i="1"/>
  <c r="AJ39" i="1"/>
  <c r="C84"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9" i="23"/>
  <c r="H30" i="23" s="1"/>
  <c r="G29" i="23"/>
  <c r="G30" i="23" s="1"/>
  <c r="F29" i="23"/>
  <c r="F30" i="23" s="1"/>
  <c r="D29" i="23"/>
  <c r="D30" i="23" s="1"/>
  <c r="P70" i="23"/>
  <c r="Q57" i="23"/>
  <c r="R57" i="23" s="1"/>
  <c r="P65" i="23"/>
  <c r="P59" i="23"/>
  <c r="P58" i="23"/>
  <c r="P75" i="23"/>
  <c r="P74" i="23"/>
  <c r="R8" i="22"/>
  <c r="R15" i="22"/>
  <c r="M60" i="23"/>
  <c r="P72"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9" i="23" s="1"/>
  <c r="I40"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34" i="23"/>
  <c r="N35" i="23" s="1"/>
  <c r="Q44" i="22"/>
  <c r="R39" i="22"/>
  <c r="R13" i="22"/>
  <c r="R17" i="22"/>
  <c r="R6" i="22"/>
  <c r="R43" i="22"/>
  <c r="K47" i="22"/>
  <c r="D66" i="22"/>
  <c r="E66" i="22" s="1"/>
  <c r="J47" i="22"/>
  <c r="D67" i="22"/>
  <c r="E67" i="22" s="1"/>
  <c r="J68" i="22"/>
  <c r="K68" i="22" s="1"/>
  <c r="CZ269" i="1"/>
  <c r="M34" i="23"/>
  <c r="M35"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9" i="23"/>
  <c r="E30" i="23" s="1"/>
  <c r="G67" i="22"/>
  <c r="H67" i="22" s="1"/>
  <c r="P66" i="22"/>
  <c r="Q66" i="22" s="1"/>
  <c r="BJ52" i="1"/>
  <c r="BE49" i="1"/>
  <c r="BL49" i="1"/>
  <c r="BP49" i="1"/>
  <c r="KQ50" i="1"/>
  <c r="M68" i="22"/>
  <c r="N68" i="22" s="1"/>
  <c r="K54" i="23"/>
  <c r="K55" i="23" s="1"/>
  <c r="BI49" i="1"/>
  <c r="CH49" i="1"/>
  <c r="CN49" i="1"/>
  <c r="K34" i="23"/>
  <c r="K35" i="23" s="1"/>
  <c r="DF49" i="1"/>
  <c r="DG49" i="1"/>
  <c r="M67" i="22"/>
  <c r="N67" i="22" s="1"/>
  <c r="O27" i="23"/>
  <c r="P67" i="22"/>
  <c r="Q67" i="22" s="1"/>
  <c r="BX22" i="1"/>
  <c r="BX49" i="1" s="1"/>
  <c r="P64" i="22"/>
  <c r="Q64" i="22" s="1"/>
  <c r="J69" i="22"/>
  <c r="K69" i="22" s="1"/>
  <c r="M69" i="22"/>
  <c r="N69" i="22" s="1"/>
  <c r="AV22" i="1"/>
  <c r="AU40" i="1"/>
  <c r="P68" i="22"/>
  <c r="Q68" i="22" s="1"/>
  <c r="BQ49" i="1"/>
  <c r="CB49" i="1"/>
  <c r="CL22" i="1"/>
  <c r="CJ49" i="1"/>
  <c r="H54" i="23"/>
  <c r="H55" i="23" s="1"/>
  <c r="BX52" i="1"/>
  <c r="AM49" i="1"/>
  <c r="AV52" i="1"/>
  <c r="D65" i="22"/>
  <c r="E65" i="22" s="1"/>
  <c r="AK49" i="1"/>
  <c r="AQ49" i="1"/>
  <c r="P65" i="22"/>
  <c r="Q65" i="22" s="1"/>
  <c r="AW31" i="1"/>
  <c r="D64" i="22"/>
  <c r="E64" i="22" s="1"/>
  <c r="BG49" i="1"/>
  <c r="CI49" i="1"/>
  <c r="CU49" i="1"/>
  <c r="CZ22" i="1"/>
  <c r="CZ52" i="1"/>
  <c r="KP22" i="1"/>
  <c r="KQ22" i="1" s="1"/>
  <c r="CX49" i="1"/>
  <c r="DC49" i="1"/>
  <c r="DN22" i="1"/>
  <c r="DN52" i="1"/>
  <c r="L34" i="23"/>
  <c r="L35"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7" i="23"/>
  <c r="R67" i="23" s="1"/>
  <c r="Q58" i="23"/>
  <c r="R58"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9" i="23"/>
  <c r="E40" i="23" s="1"/>
  <c r="CT4" i="1"/>
  <c r="CP43" i="1"/>
  <c r="CT43" i="1"/>
  <c r="BM40" i="1"/>
  <c r="CC35" i="1"/>
  <c r="BD4" i="1"/>
  <c r="BR35" i="1"/>
  <c r="C49" i="23"/>
  <c r="C50" i="23" s="1"/>
  <c r="BR20" i="1"/>
  <c r="DD35" i="1"/>
  <c r="J39" i="23"/>
  <c r="J40" i="23" s="1"/>
  <c r="BD35" i="1"/>
  <c r="CU35" i="1"/>
  <c r="AX40" i="1"/>
  <c r="CX20" i="1"/>
  <c r="BE35" i="1"/>
  <c r="AX46" i="1"/>
  <c r="I54" i="23"/>
  <c r="I55" i="23" s="1"/>
  <c r="CC40" i="1"/>
  <c r="BE4" i="1"/>
  <c r="BW46" i="1"/>
  <c r="V35" i="1"/>
  <c r="BE20" i="1"/>
  <c r="AS43" i="1"/>
  <c r="J54" i="23"/>
  <c r="C92" i="23" s="1"/>
  <c r="BD20" i="1"/>
  <c r="CX4" i="1"/>
  <c r="DB40" i="1"/>
  <c r="DN39" i="1"/>
  <c r="DN40" i="1" s="1"/>
  <c r="BB40" i="1"/>
  <c r="CX35" i="1"/>
  <c r="BC40" i="1"/>
  <c r="AS35" i="1"/>
  <c r="AS20" i="1"/>
  <c r="P27" i="23"/>
  <c r="Q18" i="23"/>
  <c r="R18" i="23" s="1"/>
  <c r="Q19" i="23"/>
  <c r="R19" i="23" s="1"/>
  <c r="Q20" i="23"/>
  <c r="R20" i="23" s="1"/>
  <c r="AJ47" i="22"/>
  <c r="AK47" i="22"/>
  <c r="AK44" i="22"/>
  <c r="AJ44" i="22"/>
  <c r="AK38" i="22"/>
  <c r="AJ38" i="22"/>
  <c r="AJ17" i="22"/>
  <c r="AK17" i="22"/>
  <c r="W40" i="1"/>
  <c r="BU4" i="1"/>
  <c r="G54" i="23"/>
  <c r="C89" i="23" s="1"/>
  <c r="BB43" i="1"/>
  <c r="L49" i="23"/>
  <c r="L50" i="23" s="1"/>
  <c r="DF35" i="1"/>
  <c r="BU43" i="1"/>
  <c r="BV4" i="1"/>
  <c r="BV20" i="1"/>
  <c r="Y46" i="1"/>
  <c r="M49" i="23"/>
  <c r="M50" i="23" s="1"/>
  <c r="CW40" i="1"/>
  <c r="BV43" i="1"/>
  <c r="BV35" i="1"/>
  <c r="BB20" i="1"/>
  <c r="CE40" i="1"/>
  <c r="DB35" i="1"/>
  <c r="V4" i="1"/>
  <c r="AR40" i="1"/>
  <c r="AZ40" i="1"/>
  <c r="V20" i="1"/>
  <c r="AR46" i="1"/>
  <c r="CS46" i="1"/>
  <c r="BG40" i="1"/>
  <c r="CB46" i="1"/>
  <c r="DB20" i="1"/>
  <c r="AM4" i="1"/>
  <c r="AP43" i="1"/>
  <c r="CB43" i="1"/>
  <c r="AK4" i="1"/>
  <c r="C54" i="23"/>
  <c r="C55" i="23" s="1"/>
  <c r="CV20" i="1"/>
  <c r="W4" i="1"/>
  <c r="BD40" i="1"/>
  <c r="CE4" i="1"/>
  <c r="BR4" i="1"/>
  <c r="CV43" i="1"/>
  <c r="CV4" i="1"/>
  <c r="W35" i="1"/>
  <c r="AL43" i="1"/>
  <c r="AL20" i="1"/>
  <c r="AM43" i="1"/>
  <c r="CV35" i="1"/>
  <c r="AL4" i="1"/>
  <c r="CI46" i="1"/>
  <c r="K39" i="23"/>
  <c r="K40" i="23" s="1"/>
  <c r="CC20" i="1"/>
  <c r="AV49" i="1"/>
  <c r="CW20" i="1"/>
  <c r="CW4" i="1"/>
  <c r="L39" i="23"/>
  <c r="L40" i="23" s="1"/>
  <c r="DG40" i="1"/>
  <c r="AN40" i="1"/>
  <c r="CW43" i="1"/>
  <c r="CC43" i="1"/>
  <c r="CR43" i="1"/>
  <c r="AO46" i="1"/>
  <c r="I49" i="23"/>
  <c r="I50" i="23" s="1"/>
  <c r="CH43" i="1"/>
  <c r="CC4" i="1"/>
  <c r="DC40" i="1"/>
  <c r="AS46" i="1"/>
  <c r="CH20" i="1"/>
  <c r="E49" i="23"/>
  <c r="E50" i="23" s="1"/>
  <c r="BE46" i="1"/>
  <c r="BI40" i="1"/>
  <c r="CF46" i="1"/>
  <c r="BU20" i="1"/>
  <c r="N44" i="23"/>
  <c r="N45" i="23" s="1"/>
  <c r="BT46" i="1"/>
  <c r="CK20" i="1"/>
  <c r="CG40" i="1"/>
  <c r="X46" i="1"/>
  <c r="DI35" i="1"/>
  <c r="BH46" i="1"/>
  <c r="CH35" i="1"/>
  <c r="CT35" i="1"/>
  <c r="CK43" i="1"/>
  <c r="BH40" i="1"/>
  <c r="CK4" i="1"/>
  <c r="CH4" i="1"/>
  <c r="AO4" i="1"/>
  <c r="CT20" i="1"/>
  <c r="BN20" i="1"/>
  <c r="BU35" i="1"/>
  <c r="G49" i="23"/>
  <c r="G50" i="23" s="1"/>
  <c r="AO40" i="1"/>
  <c r="CB20" i="1"/>
  <c r="DF46" i="1"/>
  <c r="CV40" i="1"/>
  <c r="DH35" i="1"/>
  <c r="N54" i="23"/>
  <c r="N55" i="23" s="1"/>
  <c r="DH20" i="1"/>
  <c r="F39" i="23"/>
  <c r="F40" i="23" s="1"/>
  <c r="BI20" i="1"/>
  <c r="BI4" i="1"/>
  <c r="CG20" i="1"/>
  <c r="BH35" i="1"/>
  <c r="BO20" i="1"/>
  <c r="CG35" i="1"/>
  <c r="AQ35" i="1"/>
  <c r="CQ35" i="1"/>
  <c r="CG43" i="1"/>
  <c r="BO4" i="1"/>
  <c r="BW4" i="1"/>
  <c r="DH4" i="1"/>
  <c r="G39" i="23"/>
  <c r="G40" i="23" s="1"/>
  <c r="E34" i="23"/>
  <c r="E35" i="23" s="1"/>
  <c r="KP20" i="1"/>
  <c r="KQ20" i="1" s="1"/>
  <c r="BZ46" i="1"/>
  <c r="BN40" i="1"/>
  <c r="KP11" i="1"/>
  <c r="KQ11" i="1" s="1"/>
  <c r="AN43" i="1"/>
  <c r="Y20" i="1"/>
  <c r="P60" i="23"/>
  <c r="Q60" i="23" s="1"/>
  <c r="R60" i="23" s="1"/>
  <c r="AN35" i="1"/>
  <c r="BV40" i="1"/>
  <c r="Y4" i="1"/>
  <c r="CY40" i="1"/>
  <c r="AN20" i="1"/>
  <c r="Y43" i="1"/>
  <c r="CF35" i="1"/>
  <c r="CK40" i="1"/>
  <c r="AK46" i="1"/>
  <c r="DB4" i="1"/>
  <c r="Q59" i="23"/>
  <c r="R59" i="23" s="1"/>
  <c r="DB43" i="1"/>
  <c r="CD4" i="1"/>
  <c r="BZ40" i="1"/>
  <c r="AK40" i="1"/>
  <c r="Q65" i="23"/>
  <c r="R65" i="23" s="1"/>
  <c r="DI40" i="1"/>
  <c r="KP39" i="1"/>
  <c r="KQ39" i="1" s="1"/>
  <c r="G44" i="23"/>
  <c r="G45" i="23" s="1"/>
  <c r="DC35" i="1"/>
  <c r="CE35" i="1"/>
  <c r="BS46" i="1"/>
  <c r="BS35" i="1"/>
  <c r="BW35" i="1"/>
  <c r="BH43" i="1"/>
  <c r="CL39" i="1"/>
  <c r="BH4" i="1"/>
  <c r="CJ40" i="1"/>
  <c r="DD40" i="1"/>
  <c r="BO35" i="1"/>
  <c r="AX20" i="1"/>
  <c r="AK20" i="1"/>
  <c r="N39" i="23"/>
  <c r="N40" i="23" s="1"/>
  <c r="CY35" i="1"/>
  <c r="BS20" i="1"/>
  <c r="AX4" i="1"/>
  <c r="AQ43" i="1"/>
  <c r="AQ4" i="1"/>
  <c r="H44" i="23"/>
  <c r="H45" i="23" s="1"/>
  <c r="J49" i="23"/>
  <c r="J50" i="23" s="1"/>
  <c r="DC20" i="1"/>
  <c r="CI43" i="1"/>
  <c r="CT40" i="1"/>
  <c r="BP46" i="1"/>
  <c r="BW43" i="1"/>
  <c r="M54" i="23"/>
  <c r="M55" i="23" s="1"/>
  <c r="CJ46" i="1"/>
  <c r="CI35" i="1"/>
  <c r="BS4" i="1"/>
  <c r="AQ46" i="1"/>
  <c r="AO20" i="1"/>
  <c r="BA4" i="1"/>
  <c r="AX35" i="1"/>
  <c r="BM43" i="1"/>
  <c r="D49" i="23"/>
  <c r="D50" i="23" s="1"/>
  <c r="BM20" i="1"/>
  <c r="BM35" i="1"/>
  <c r="BM4" i="1"/>
  <c r="BS43" i="1"/>
  <c r="L44" i="23"/>
  <c r="L45" i="23" s="1"/>
  <c r="CE20" i="1"/>
  <c r="CT46" i="1"/>
  <c r="CI4" i="1"/>
  <c r="BW20" i="1"/>
  <c r="CL52" i="1"/>
  <c r="CE43" i="1"/>
  <c r="CA40" i="1"/>
  <c r="AQ40" i="1"/>
  <c r="F49" i="23"/>
  <c r="F50" i="23" s="1"/>
  <c r="AX43" i="1"/>
  <c r="BA20" i="1"/>
  <c r="BQ43" i="1"/>
  <c r="AK43" i="1"/>
  <c r="BU40" i="1"/>
  <c r="BU46" i="1"/>
  <c r="CX46" i="1"/>
  <c r="DE20" i="1"/>
  <c r="CO40" i="1"/>
  <c r="BT35" i="1"/>
  <c r="CB4" i="1"/>
  <c r="CS43" i="1"/>
  <c r="BT20" i="1"/>
  <c r="DF4" i="1"/>
  <c r="AJ35" i="1"/>
  <c r="CQ20" i="1"/>
  <c r="E44" i="23"/>
  <c r="E45" i="23" s="1"/>
  <c r="CF4" i="1"/>
  <c r="AJ4" i="1"/>
  <c r="BG43" i="1"/>
  <c r="AP4" i="1"/>
  <c r="BO46" i="1"/>
  <c r="CK46" i="1"/>
  <c r="CQ43" i="1"/>
  <c r="DI46" i="1"/>
  <c r="CQ4" i="1"/>
  <c r="CO46" i="1"/>
  <c r="K49" i="23"/>
  <c r="K50" i="23" s="1"/>
  <c r="BJ11" i="1"/>
  <c r="G34" i="23"/>
  <c r="G35" i="23" s="1"/>
  <c r="DE4" i="1"/>
  <c r="CS35" i="1"/>
  <c r="BP35" i="1"/>
  <c r="CD20" i="1"/>
  <c r="CJ4" i="1"/>
  <c r="CF43" i="1"/>
  <c r="BG35" i="1"/>
  <c r="L54" i="23"/>
  <c r="C94" i="23" s="1"/>
  <c r="AP20" i="1"/>
  <c r="CD35" i="1"/>
  <c r="BX11" i="1"/>
  <c r="AW11" i="1"/>
  <c r="F34" i="23"/>
  <c r="F35" i="23" s="1"/>
  <c r="CD43" i="1"/>
  <c r="CH46" i="1"/>
  <c r="BT43" i="1"/>
  <c r="DF20" i="1"/>
  <c r="CS4" i="1"/>
  <c r="H39" i="23"/>
  <c r="H40" i="23" s="1"/>
  <c r="CF20" i="1"/>
  <c r="BT4" i="1"/>
  <c r="CJ43" i="1"/>
  <c r="AJ43" i="1"/>
  <c r="BK11" i="1"/>
  <c r="CA43" i="1"/>
  <c r="CA35" i="1"/>
  <c r="C34" i="23"/>
  <c r="C35" i="23" s="1"/>
  <c r="D44" i="23"/>
  <c r="D45" i="23" s="1"/>
  <c r="CO43" i="1"/>
  <c r="CO20" i="1"/>
  <c r="D39" i="23"/>
  <c r="D40" i="23" s="1"/>
  <c r="CO35" i="1"/>
  <c r="BA46" i="1"/>
  <c r="BA40" i="1"/>
  <c r="AJ46" i="1"/>
  <c r="AJ40" i="1"/>
  <c r="D34" i="23"/>
  <c r="D35" i="23" s="1"/>
  <c r="J34" i="23"/>
  <c r="J35" i="23" s="1"/>
  <c r="CZ39" i="1"/>
  <c r="CZ40" i="1" s="1"/>
  <c r="CU4" i="1"/>
  <c r="AM20" i="1"/>
  <c r="CM11" i="1"/>
  <c r="J44" i="23"/>
  <c r="J45" i="23" s="1"/>
  <c r="AL40" i="1"/>
  <c r="BY11" i="1"/>
  <c r="AP40" i="1"/>
  <c r="M39" i="23"/>
  <c r="M40" i="23" s="1"/>
  <c r="CD40" i="1"/>
  <c r="BG46" i="1"/>
  <c r="DB46" i="1"/>
  <c r="CV46" i="1"/>
  <c r="AO43" i="1"/>
  <c r="CU40" i="1"/>
  <c r="CY4" i="1"/>
  <c r="CJ35" i="1"/>
  <c r="DC4" i="1"/>
  <c r="BL46" i="1"/>
  <c r="BL40" i="1"/>
  <c r="BN35" i="1"/>
  <c r="BN43" i="1"/>
  <c r="BN4" i="1"/>
  <c r="AV269" i="1"/>
  <c r="AV50" i="1"/>
  <c r="AV39" i="1"/>
  <c r="AV46" i="1" s="1"/>
  <c r="Q69" i="23"/>
  <c r="R69" i="23" s="1"/>
  <c r="BQ20" i="1"/>
  <c r="H49" i="23"/>
  <c r="H50" i="23" s="1"/>
  <c r="F54" i="23"/>
  <c r="C88" i="23" s="1"/>
  <c r="Q64" i="23"/>
  <c r="R64" i="23" s="1"/>
  <c r="DI43" i="1"/>
  <c r="CU20" i="1"/>
  <c r="AV11" i="1"/>
  <c r="CL11" i="1"/>
  <c r="DI4" i="1"/>
  <c r="CX43" i="1"/>
  <c r="CN46" i="1"/>
  <c r="CD46" i="1"/>
  <c r="BI35" i="1"/>
  <c r="BQ46" i="1"/>
  <c r="CY43" i="1"/>
  <c r="AO35" i="1"/>
  <c r="BA43" i="1"/>
  <c r="BQ4" i="1"/>
  <c r="CX40" i="1"/>
  <c r="BG20" i="1"/>
  <c r="BG4" i="1"/>
  <c r="BP43" i="1"/>
  <c r="BP4" i="1"/>
  <c r="DE46" i="1"/>
  <c r="H34" i="23"/>
  <c r="H35" i="23" s="1"/>
  <c r="CR35" i="1"/>
  <c r="DG43" i="1"/>
  <c r="I34" i="23"/>
  <c r="I35" i="23" s="1"/>
  <c r="DH43" i="1"/>
  <c r="DD20" i="1"/>
  <c r="DD43" i="1"/>
  <c r="C44" i="23"/>
  <c r="C45" i="23" s="1"/>
  <c r="BZ43" i="1"/>
  <c r="BZ20" i="1"/>
  <c r="BZ35" i="1"/>
  <c r="BZ4" i="1"/>
  <c r="BR46" i="1"/>
  <c r="BR40" i="1"/>
  <c r="DN11" i="1"/>
  <c r="CR4" i="1"/>
  <c r="DE40" i="1"/>
  <c r="DG4" i="1"/>
  <c r="CZ11" i="1"/>
  <c r="BX39" i="1"/>
  <c r="BX46" i="1" s="1"/>
  <c r="BJ39" i="1"/>
  <c r="BJ46" i="1" s="1"/>
  <c r="DH46" i="1"/>
  <c r="DH40" i="1"/>
  <c r="CN20" i="1"/>
  <c r="CN43" i="1"/>
  <c r="C39" i="23"/>
  <c r="C40" i="23" s="1"/>
  <c r="CN4" i="1"/>
  <c r="CN35" i="1"/>
  <c r="X43" i="1"/>
  <c r="X4" i="1"/>
  <c r="X20" i="1"/>
  <c r="X35" i="1"/>
  <c r="Q70" i="23"/>
  <c r="R70" i="23" s="1"/>
  <c r="CP40" i="1"/>
  <c r="CP46" i="1"/>
  <c r="AY40" i="1"/>
  <c r="CR20" i="1"/>
  <c r="M44" i="23"/>
  <c r="M45" i="23" s="1"/>
  <c r="AY43" i="1"/>
  <c r="D54" i="23"/>
  <c r="C86" i="23" s="1"/>
  <c r="AY35" i="1"/>
  <c r="AY20" i="1"/>
  <c r="AY4" i="1"/>
  <c r="EC62" i="1"/>
  <c r="EC57" i="1"/>
  <c r="EC70" i="1"/>
  <c r="EC28" i="1"/>
  <c r="EC22" i="1"/>
  <c r="EC56" i="1"/>
  <c r="EC30" i="1"/>
  <c r="EC63" i="1"/>
  <c r="EC38" i="1"/>
  <c r="EC15" i="1"/>
  <c r="EC43" i="1"/>
  <c r="EC33" i="1"/>
  <c r="EC40" i="1"/>
  <c r="C93" i="23"/>
  <c r="EC6" i="1"/>
  <c r="EC37" i="1"/>
  <c r="EC26" i="1"/>
  <c r="EC65" i="1"/>
  <c r="EC67" i="1"/>
  <c r="EC5" i="1"/>
  <c r="EC68" i="1"/>
  <c r="EC27" i="1"/>
  <c r="EC50" i="1"/>
  <c r="EC11" i="1"/>
  <c r="EC18" i="1"/>
  <c r="EC64" i="1"/>
  <c r="EC61" i="1"/>
  <c r="EC20" i="1"/>
  <c r="EC19" i="1"/>
  <c r="C90" i="23"/>
  <c r="P28" i="23"/>
  <c r="EC25" i="1"/>
  <c r="EC24" i="1"/>
  <c r="EC17" i="1"/>
  <c r="EC55" i="1"/>
  <c r="EC29" i="1"/>
  <c r="EC53" i="1"/>
  <c r="EC45" i="1"/>
  <c r="DN49" i="1"/>
  <c r="EC59" i="1"/>
  <c r="EC54" i="1"/>
  <c r="EC42" i="1"/>
  <c r="EC13" i="1"/>
  <c r="EC52" i="1"/>
  <c r="EC71" i="1"/>
  <c r="EC16" i="1"/>
  <c r="EC48" i="1"/>
  <c r="EC35" i="1"/>
  <c r="EC23" i="1"/>
  <c r="EC69" i="1"/>
  <c r="KP35" i="1"/>
  <c r="KQ35" i="1" s="1"/>
  <c r="P30" i="23"/>
  <c r="EC7" i="1"/>
  <c r="EC34" i="1"/>
  <c r="EC32" i="1"/>
  <c r="EC58" i="1"/>
  <c r="EC60" i="1"/>
  <c r="EC39" i="1"/>
  <c r="P29" i="23"/>
  <c r="KP49" i="1"/>
  <c r="KQ49" i="1" s="1"/>
  <c r="CZ49" i="1"/>
  <c r="CL49" i="1"/>
  <c r="E54" i="23"/>
  <c r="AM8" i="1"/>
  <c r="AM47" i="1" s="1"/>
  <c r="X1" i="1"/>
  <c r="Y1" i="1" s="1"/>
  <c r="X47" i="1"/>
  <c r="KP18" i="1"/>
  <c r="KQ18" i="1" s="1"/>
  <c r="KP19" i="1"/>
  <c r="KQ19" i="1" s="1"/>
  <c r="AL1" i="1"/>
  <c r="AK2" i="1"/>
  <c r="AK3" i="1" s="1"/>
  <c r="AK14" i="1" s="1"/>
  <c r="CL46" i="1" l="1"/>
  <c r="CL40" i="1"/>
  <c r="AV40" i="1"/>
  <c r="Q22" i="23"/>
  <c r="R22" i="23" s="1"/>
  <c r="J55" i="23"/>
  <c r="C91" i="23"/>
  <c r="Q25" i="23"/>
  <c r="R25" i="23" s="1"/>
  <c r="Q23" i="23"/>
  <c r="R23" i="23" s="1"/>
  <c r="Q24" i="23"/>
  <c r="R24" i="23" s="1"/>
  <c r="G55" i="23"/>
  <c r="C85" i="23"/>
  <c r="EQ46" i="1"/>
  <c r="EQ269" i="1"/>
  <c r="EQ49" i="1"/>
  <c r="L55" i="23"/>
  <c r="CZ46" i="1"/>
  <c r="C96" i="23"/>
  <c r="C95" i="23"/>
  <c r="KP40" i="1"/>
  <c r="KQ40" i="1" s="1"/>
  <c r="F55" i="23"/>
  <c r="CZ4" i="1"/>
  <c r="DA50" i="1" s="1"/>
  <c r="CL4" i="1"/>
  <c r="CM70" i="1" s="1"/>
  <c r="BJ4" i="1"/>
  <c r="BK7" i="1" s="1"/>
  <c r="O42" i="23"/>
  <c r="P42" i="23" s="1"/>
  <c r="BX4" i="1"/>
  <c r="BY67" i="1" s="1"/>
  <c r="Q52" i="23"/>
  <c r="R52" i="23" s="1"/>
  <c r="DN4" i="1"/>
  <c r="DO57" i="1" s="1"/>
  <c r="AV4" i="1"/>
  <c r="AW53" i="1" s="1"/>
  <c r="BJ40" i="1"/>
  <c r="BX40" i="1"/>
  <c r="O47" i="23"/>
  <c r="P50" i="23" s="1"/>
  <c r="KP43" i="1"/>
  <c r="KQ43" i="1" s="1"/>
  <c r="DN46" i="1"/>
  <c r="O37" i="23"/>
  <c r="P38" i="23" s="1"/>
  <c r="KP46" i="1"/>
  <c r="KQ46" i="1" s="1"/>
  <c r="D55" i="23"/>
  <c r="O32" i="23"/>
  <c r="P32" i="23" s="1"/>
  <c r="Q27" i="23" s="1"/>
  <c r="R27" i="23" s="1"/>
  <c r="EC49" i="1"/>
  <c r="AN8" i="1"/>
  <c r="AN47" i="1" s="1"/>
  <c r="EC46" i="1"/>
  <c r="EC269" i="1"/>
  <c r="C87" i="23"/>
  <c r="E55" i="23"/>
  <c r="X2" i="1"/>
  <c r="X3" i="1" s="1"/>
  <c r="X14" i="1" s="1"/>
  <c r="AL2" i="1"/>
  <c r="AL3" i="1" s="1"/>
  <c r="AL14" i="1" s="1"/>
  <c r="AM1" i="1"/>
  <c r="Y2" i="1"/>
  <c r="Y3" i="1" s="1"/>
  <c r="Y14" i="1" s="1"/>
  <c r="DA70" i="1" l="1"/>
  <c r="DA27" i="1"/>
  <c r="DA56" i="1"/>
  <c r="DA37" i="1"/>
  <c r="DA6" i="1"/>
  <c r="P45" i="23"/>
  <c r="Q45" i="23" s="1"/>
  <c r="R45" i="23" s="1"/>
  <c r="P44" i="23"/>
  <c r="DA71" i="1"/>
  <c r="DA33" i="1"/>
  <c r="DA16" i="1"/>
  <c r="DA59" i="1"/>
  <c r="DA20" i="1"/>
  <c r="P54" i="23"/>
  <c r="Q54" i="23" s="1"/>
  <c r="R54" i="23" s="1"/>
  <c r="DA13" i="1"/>
  <c r="DA17" i="1"/>
  <c r="DA30" i="1"/>
  <c r="P43" i="23"/>
  <c r="Q38" i="23" s="1"/>
  <c r="R38" i="23" s="1"/>
  <c r="BY55" i="1"/>
  <c r="P4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5" i="23"/>
  <c r="Q55" i="23" s="1"/>
  <c r="R5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53" i="23"/>
  <c r="R5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33" i="23"/>
  <c r="Q28" i="23" s="1"/>
  <c r="R28" i="23" s="1"/>
  <c r="P39" i="23"/>
  <c r="P37" i="23"/>
  <c r="Q32" i="23" s="1"/>
  <c r="R32" i="23" s="1"/>
  <c r="P35" i="23"/>
  <c r="Q30" i="23" s="1"/>
  <c r="R30" i="23" s="1"/>
  <c r="P40" i="23"/>
  <c r="P34" i="23"/>
  <c r="Q29" i="23" s="1"/>
  <c r="R29" i="23" s="1"/>
  <c r="P47" i="23"/>
  <c r="P48" i="23"/>
  <c r="AO8" i="1"/>
  <c r="AP8" i="1" s="1"/>
  <c r="AN1" i="1"/>
  <c r="AM2" i="1"/>
  <c r="AM3" i="1" s="1"/>
  <c r="AM14" i="1" s="1"/>
  <c r="DA49" i="1" l="1"/>
  <c r="BK18" i="1"/>
  <c r="Q49" i="23"/>
  <c r="R49" i="23" s="1"/>
  <c r="Q39" i="23"/>
  <c r="R39" i="23" s="1"/>
  <c r="BK46" i="1"/>
  <c r="Q44" i="23"/>
  <c r="R44" i="23" s="1"/>
  <c r="Q40" i="23"/>
  <c r="R40" i="23" s="1"/>
  <c r="BK49" i="1"/>
  <c r="CM46" i="1"/>
  <c r="DA269" i="1"/>
  <c r="BY46" i="1"/>
  <c r="AW269" i="1"/>
  <c r="CM269" i="1"/>
  <c r="BY269" i="1"/>
  <c r="Q48" i="23"/>
  <c r="R48" i="23" s="1"/>
  <c r="CM49" i="1"/>
  <c r="BY49" i="1"/>
  <c r="AW18" i="1"/>
  <c r="AW50" i="1"/>
  <c r="Q50" i="23"/>
  <c r="R50" i="23" s="1"/>
  <c r="DO269" i="1"/>
  <c r="DO49" i="1"/>
  <c r="AW49" i="1"/>
  <c r="Q37" i="23"/>
  <c r="R37" i="23" s="1"/>
  <c r="BK50" i="1"/>
  <c r="BK269" i="1"/>
  <c r="AW46" i="1"/>
  <c r="DO46" i="1"/>
  <c r="Q33" i="23"/>
  <c r="R33" i="23" s="1"/>
  <c r="Q34" i="23"/>
  <c r="R34" i="23" s="1"/>
  <c r="Q43" i="23"/>
  <c r="R43" i="23" s="1"/>
  <c r="Q47" i="23"/>
  <c r="R47" i="23" s="1"/>
  <c r="Q42" i="23"/>
  <c r="R42" i="23" s="1"/>
  <c r="Q35" i="23"/>
  <c r="R35"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EZ3" i="1"/>
  <c r="EZ14" i="1" s="1"/>
  <c r="FA2" i="1"/>
  <c r="FB1" i="1"/>
  <c r="FC8" i="1"/>
  <c r="IL47" i="1" l="1"/>
  <c r="IM47" i="1" s="1"/>
  <c r="FQ8" i="1"/>
  <c r="KN8" i="1" s="1"/>
  <c r="FP47" i="1"/>
  <c r="KT47" i="1"/>
  <c r="FR8" i="1"/>
  <c r="FC47" i="1"/>
  <c r="HP47" i="1"/>
  <c r="HQ47" i="1" s="1"/>
  <c r="HL14" i="1"/>
  <c r="HM14" i="1" s="1"/>
  <c r="FA3" i="1"/>
  <c r="FA14" i="1" s="1"/>
  <c r="FB2" i="1"/>
  <c r="FB3" i="1" s="1"/>
  <c r="FB14" i="1" s="1"/>
  <c r="FC1" i="1"/>
  <c r="FF1" i="1" s="1"/>
  <c r="FS8" i="1" l="1"/>
  <c r="FT8" i="1" s="1"/>
  <c r="FT47" i="1" s="1"/>
  <c r="AP7" i="22"/>
  <c r="AQ7" i="22" s="1"/>
  <c r="AR7" i="22" s="1"/>
  <c r="FE47" i="1"/>
  <c r="GF8" i="1"/>
  <c r="FQ47" i="1"/>
  <c r="KN47" i="1" s="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KW47" i="1" l="1"/>
  <c r="FU8" i="1"/>
  <c r="FU47" i="1" s="1"/>
  <c r="GF47" i="1"/>
  <c r="AS45" i="22" s="1"/>
  <c r="AT45" i="22" s="1"/>
  <c r="AU45" i="22" s="1"/>
  <c r="AS7" i="22"/>
  <c r="AT7" i="22" s="1"/>
  <c r="AU7" i="22" s="1"/>
  <c r="GG8" i="1"/>
  <c r="GH8" i="1" s="1"/>
  <c r="IR47" i="1"/>
  <c r="IS47" i="1" s="1"/>
  <c r="KV47" i="1"/>
  <c r="IP47" i="1"/>
  <c r="IQ47" i="1" s="1"/>
  <c r="FS47" i="1"/>
  <c r="FE14" i="1"/>
  <c r="HR14" i="1"/>
  <c r="HS14" i="1" s="1"/>
  <c r="HT14" i="1"/>
  <c r="HU14" i="1" s="1"/>
  <c r="FH1" i="1"/>
  <c r="FG2" i="1"/>
  <c r="FG3" i="1" s="1"/>
  <c r="FG14" i="1" s="1"/>
  <c r="GI8" i="1" l="1"/>
  <c r="IT47" i="1"/>
  <c r="IU47" i="1" s="1"/>
  <c r="KX47" i="1"/>
  <c r="FV8" i="1"/>
  <c r="HV14" i="1"/>
  <c r="HW14" i="1" s="1"/>
  <c r="FH2" i="1"/>
  <c r="FH3" i="1" s="1"/>
  <c r="FH14" i="1" s="1"/>
  <c r="FI1" i="1"/>
  <c r="LI47" i="1" l="1"/>
  <c r="GJ8" i="1"/>
  <c r="FV47" i="1"/>
  <c r="IV47" i="1" s="1"/>
  <c r="FW8" i="1"/>
  <c r="FX8" i="1" s="1"/>
  <c r="HX14" i="1"/>
  <c r="HY14" i="1" s="1"/>
  <c r="FI2" i="1"/>
  <c r="FI3" i="1" s="1"/>
  <c r="FI14" i="1" s="1"/>
  <c r="FJ1" i="1"/>
  <c r="LJ47" i="1" l="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GD47" i="1" l="1"/>
  <c r="LF47" i="1"/>
  <c r="LP47" i="1"/>
  <c r="KD47" i="1"/>
  <c r="KE47" i="1" s="1"/>
  <c r="GQ8" i="1"/>
  <c r="JL47" i="1"/>
  <c r="JM47" i="1" s="1"/>
  <c r="JJ47" i="1"/>
  <c r="JK47" i="1" s="1"/>
  <c r="GE8" i="1"/>
  <c r="FO14" i="1"/>
  <c r="FP2" i="1"/>
  <c r="FP3" i="1" s="1"/>
  <c r="FP14" i="1" s="1"/>
  <c r="FQ1" i="1"/>
  <c r="GT8" i="1" l="1"/>
  <c r="KO8" i="1"/>
  <c r="GE47" i="1"/>
  <c r="GG47" i="1" s="1"/>
  <c r="KF47" i="1"/>
  <c r="KG47" i="1" s="1"/>
  <c r="LQ47" i="1"/>
  <c r="GT47" i="1"/>
  <c r="AV45" i="22" s="1"/>
  <c r="GR8" i="1"/>
  <c r="GS8" i="1" s="1"/>
  <c r="LG47" i="1"/>
  <c r="FQ2" i="1"/>
  <c r="FQ3" i="1" s="1"/>
  <c r="FQ14" i="1" s="1"/>
  <c r="FT1" i="1"/>
  <c r="IN14" i="1"/>
  <c r="IO14" i="1" s="1"/>
  <c r="KU14" i="1"/>
  <c r="IL14" i="1"/>
  <c r="IM14" i="1" s="1"/>
  <c r="KT14" i="1"/>
  <c r="GU8" i="1" l="1"/>
  <c r="AV7" i="22"/>
  <c r="JN47" i="1"/>
  <c r="JO47" i="1" s="1"/>
  <c r="KO47" i="1"/>
  <c r="KP47" i="1" s="1"/>
  <c r="KQ47" i="1" s="1"/>
  <c r="LH47" i="1"/>
  <c r="JP47" i="1"/>
  <c r="JQ47" i="1" s="1"/>
  <c r="FS14" i="1"/>
  <c r="KN14" i="1"/>
  <c r="GU47" i="1"/>
  <c r="KH47" i="1"/>
  <c r="KI47" i="1" s="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IV14" i="1" s="1"/>
  <c r="FW2" i="1"/>
  <c r="FW3" i="1" s="1"/>
  <c r="FX1" i="1"/>
  <c r="FW14" i="1" l="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E1" i="1"/>
  <c r="GE2" i="1" l="1"/>
  <c r="GE3" i="1" s="1"/>
  <c r="GE14" i="1" s="1"/>
  <c r="GH1" i="1"/>
  <c r="JL14" i="1"/>
  <c r="JM14" i="1" s="1"/>
  <c r="LF14" i="1"/>
  <c r="LG14" i="1"/>
  <c r="GG13" i="1"/>
  <c r="JH13" i="1"/>
  <c r="JI13" i="1" s="1"/>
  <c r="LE13" i="1"/>
  <c r="JJ13" i="1"/>
  <c r="JK13" i="1" s="1"/>
  <c r="GF13" i="1"/>
  <c r="AS12" i="22" s="1"/>
  <c r="AT12" i="22" s="1"/>
  <c r="AU12" i="22" s="1"/>
  <c r="KQ13" i="1"/>
  <c r="KO14" i="1" l="1"/>
  <c r="KP14" i="1" s="1"/>
  <c r="KQ14" i="1" s="1"/>
  <c r="LH14" i="1"/>
  <c r="JN14" i="1"/>
  <c r="JO14" i="1" s="1"/>
  <c r="GG14" i="1"/>
  <c r="GI1" i="1"/>
  <c r="GH2" i="1"/>
  <c r="GH3" i="1" s="1"/>
  <c r="JP14" i="1" l="1"/>
  <c r="JQ14" i="1" s="1"/>
  <c r="LI14" i="1"/>
  <c r="GI2" i="1"/>
  <c r="GI3" i="1" s="1"/>
  <c r="GJ1" i="1"/>
  <c r="LJ14" i="1" l="1"/>
  <c r="JR14" i="1"/>
  <c r="JS14" i="1" s="1"/>
  <c r="GK1" i="1"/>
  <c r="GJ2" i="1"/>
  <c r="GJ3" i="1" s="1"/>
  <c r="LK14" i="1" l="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GU14" i="1" l="1"/>
  <c r="LR14" i="1"/>
  <c r="KJ14" i="1"/>
  <c r="KK14" i="1" s="1"/>
  <c r="KH14" i="1"/>
  <c r="KI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<sst xmlns="http://schemas.openxmlformats.org/spreadsheetml/2006/main" count="1146" uniqueCount="341">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</sst>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5">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61">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28" fillId="0" borderId="21" xfId="3" applyNumberFormat="1" applyFont="1" applyBorder="1"/>
    <xf numFmtId="43" fontId="28" fillId="0" borderId="21" xfId="3" applyNumberFormat="1" applyFont="1" applyBorder="1"/>
    <xf numFmtId="166" fontId="28" fillId="0" borderId="37" xfId="3" applyNumberFormat="1" applyFont="1" applyBorder="1"/>
    <xf numFmtId="178" fontId="28" fillId="0" borderId="21"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66" fontId="28" fillId="0" borderId="8" xfId="3" applyNumberFormat="1" applyFont="1" applyBorder="1"/>
    <xf numFmtId="43" fontId="28" fillId="0" borderId="37"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171" fontId="62" fillId="0" borderId="40" xfId="3" applyNumberFormat="1" applyFont="1" applyBorder="1"/>
    <xf numFmtId="16" fontId="24" fillId="34" borderId="11" xfId="0" applyNumberFormat="1" applyFont="1" applyFill="1" applyBorder="1" applyAlignment="1">
      <alignment horizontal="left" vertical="center" indent="1"/>
    </xf>
    <xf numFmtId="16" fontId="19" fillId="34" borderId="13" xfId="0" applyNumberFormat="1" applyFont="1" applyFill="1" applyBorder="1" applyAlignment="1">
      <alignment horizontal="left" vertical="center" indent="1"/>
    </xf>
    <xf numFmtId="0" fontId="19" fillId="34" borderId="13" xfId="0" applyFont="1" applyFill="1" applyBorder="1" applyAlignment="1">
      <alignment horizontal="left" vertical="center" indent="1"/>
    </xf>
    <xf numFmtId="0" fontId="19" fillId="34" borderId="15" xfId="0" applyFont="1" applyFill="1" applyBorder="1" applyAlignment="1">
      <alignment horizontal="left" vertical="center" indent="1"/>
    </xf>
    <xf numFmtId="16" fontId="24" fillId="34" borderId="2" xfId="0" applyNumberFormat="1" applyFont="1" applyFill="1" applyBorder="1" applyAlignment="1">
      <alignment horizontal="left" vertical="center"/>
    </xf>
    <xf numFmtId="164" fontId="24" fillId="34" borderId="58" xfId="0" quotePrefix="1" applyNumberFormat="1" applyFont="1" applyFill="1" applyBorder="1" applyAlignment="1">
      <alignment horizontal="center" vertical="center" wrapText="1"/>
    </xf>
    <xf numFmtId="164" fontId="24" fillId="34" borderId="59" xfId="0" quotePrefix="1" applyNumberFormat="1" applyFont="1" applyFill="1" applyBorder="1" applyAlignment="1">
      <alignment horizontal="center" vertical="center" wrapText="1"/>
    </xf>
    <xf numFmtId="164" fontId="24" fillId="34" borderId="2" xfId="0" quotePrefix="1" applyNumberFormat="1" applyFont="1" applyFill="1" applyBorder="1" applyAlignment="1">
      <alignment horizontal="center" vertical="center" wrapText="1"/>
    </xf>
    <xf numFmtId="164" fontId="24" fillId="34" borderId="41" xfId="0" quotePrefix="1" applyNumberFormat="1" applyFont="1" applyFill="1" applyBorder="1" applyAlignment="1">
      <alignment horizontal="center" vertical="center" wrapText="1"/>
    </xf>
    <xf numFmtId="164" fontId="24" fillId="34" borderId="63" xfId="0" quotePrefix="1" applyNumberFormat="1" applyFont="1" applyFill="1" applyBorder="1" applyAlignment="1">
      <alignment horizontal="center" vertical="center" wrapText="1"/>
    </xf>
    <xf numFmtId="164" fontId="24" fillId="34"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43" fontId="43" fillId="0" borderId="14" xfId="0" applyNumberFormat="1" applyFont="1" applyBorder="1"/>
    <xf numFmtId="166" fontId="43" fillId="0" borderId="16" xfId="1" applyNumberFormat="1" applyFon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Data'!$KT$18:$LT$18</c:f>
              <c:numCache>
                <c:formatCode>0.00%</c:formatCode>
                <c:ptCount val="13"/>
                <c:pt idx="0">
                  <c:v>0.86082024432809778</c:v>
                </c:pt>
                <c:pt idx="1">
                  <c:v>0.86650485436893199</c:v>
                </c:pt>
                <c:pt idx="2">
                  <c:v>0.80687255328403651</c:v>
                </c:pt>
                <c:pt idx="3">
                  <c:v>0.77308584686774939</c:v>
                </c:pt>
                <c:pt idx="4">
                  <c:v>0.84392419175027866</c:v>
                </c:pt>
                <c:pt idx="5">
                  <c:v>0.84712755598831546</c:v>
                </c:pt>
                <c:pt idx="6">
                  <c:v>0.8542183622828784</c:v>
                </c:pt>
                <c:pt idx="7">
                  <c:v>0.81068289384719405</c:v>
                </c:pt>
                <c:pt idx="8">
                  <c:v>0.75030978934324655</c:v>
                </c:pt>
                <c:pt idx="9">
                  <c:v>0.73316551290119569</c:v>
                </c:pt>
                <c:pt idx="10">
                  <c:v>0.83083511777301933</c:v>
                </c:pt>
                <c:pt idx="11">
                  <c:v>0.91495747873936972</c:v>
                </c:pt>
                <c:pt idx="12">
                  <c:v>0.86980609418282551</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Data'!$KT$13:$LT$13</c:f>
              <c:numCache>
                <c:formatCode>_(* #,##0_);_(* \(#,##0\);_(* "-"??_);_(@_)</c:formatCode>
                <c:ptCount val="13"/>
                <c:pt idx="0">
                  <c:v>2622</c:v>
                </c:pt>
                <c:pt idx="1">
                  <c:v>2529</c:v>
                </c:pt>
                <c:pt idx="2">
                  <c:v>2784</c:v>
                </c:pt>
                <c:pt idx="3">
                  <c:v>2547</c:v>
                </c:pt>
                <c:pt idx="4">
                  <c:v>3366</c:v>
                </c:pt>
                <c:pt idx="5">
                  <c:v>2563</c:v>
                </c:pt>
                <c:pt idx="6">
                  <c:v>2049</c:v>
                </c:pt>
                <c:pt idx="7">
                  <c:v>3512</c:v>
                </c:pt>
                <c:pt idx="8">
                  <c:v>3974</c:v>
                </c:pt>
                <c:pt idx="9">
                  <c:v>3425</c:v>
                </c:pt>
                <c:pt idx="10">
                  <c:v>2618</c:v>
                </c:pt>
                <c:pt idx="11">
                  <c:v>2403</c:v>
                </c:pt>
                <c:pt idx="12">
                  <c:v>2361</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dLbl>
              <c:idx val="12"/>
              <c:layout>
                <c:manualLayout>
                  <c:x val="-1.48999832117085E-2"/>
                  <c:y val="-3.5109530727790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11-4480-81F5-2B9FCD6E2DD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Data'!$KT$37:$LT$37</c:f>
              <c:numCache>
                <c:formatCode>_(* #,##0_);_(* \(#,##0\);_(* "-"??_);_(@_)</c:formatCode>
                <c:ptCount val="13"/>
                <c:pt idx="0">
                  <c:v>54645</c:v>
                </c:pt>
                <c:pt idx="1">
                  <c:v>55517</c:v>
                </c:pt>
                <c:pt idx="2">
                  <c:v>56517</c:v>
                </c:pt>
                <c:pt idx="3">
                  <c:v>84276</c:v>
                </c:pt>
                <c:pt idx="4">
                  <c:v>56082</c:v>
                </c:pt>
                <c:pt idx="5">
                  <c:v>56327</c:v>
                </c:pt>
                <c:pt idx="6">
                  <c:v>55916</c:v>
                </c:pt>
                <c:pt idx="7">
                  <c:v>55571</c:v>
                </c:pt>
                <c:pt idx="8">
                  <c:v>55582</c:v>
                </c:pt>
                <c:pt idx="9">
                  <c:v>83605</c:v>
                </c:pt>
                <c:pt idx="10">
                  <c:v>55954</c:v>
                </c:pt>
                <c:pt idx="11">
                  <c:v>56071</c:v>
                </c:pt>
                <c:pt idx="12">
                  <c:v>56824</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900066404432109E-2"/>
                  <c:y val="2.9844347090568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Data'!$KT$38:$LT$38</c:f>
              <c:numCache>
                <c:formatCode>_(* #,##0_);_(* \(#,##0\);_(* "-"??_);_(@_)</c:formatCode>
                <c:ptCount val="13"/>
                <c:pt idx="0">
                  <c:v>57769</c:v>
                </c:pt>
                <c:pt idx="1">
                  <c:v>57223</c:v>
                </c:pt>
                <c:pt idx="2">
                  <c:v>57219</c:v>
                </c:pt>
                <c:pt idx="3">
                  <c:v>57217</c:v>
                </c:pt>
                <c:pt idx="4">
                  <c:v>56657</c:v>
                </c:pt>
                <c:pt idx="5">
                  <c:v>56509</c:v>
                </c:pt>
                <c:pt idx="6">
                  <c:v>56343</c:v>
                </c:pt>
                <c:pt idx="7">
                  <c:v>56618</c:v>
                </c:pt>
                <c:pt idx="8">
                  <c:v>56563</c:v>
                </c:pt>
                <c:pt idx="9">
                  <c:v>56444</c:v>
                </c:pt>
                <c:pt idx="10">
                  <c:v>56109</c:v>
                </c:pt>
                <c:pt idx="11">
                  <c:v>56198</c:v>
                </c:pt>
                <c:pt idx="12">
                  <c:v>56270</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Data'!$KT$39:$LT$39</c:f>
              <c:numCache>
                <c:formatCode>_(* #,##0_);_(* \(#,##0\);_(* "-"??_);_(@_)</c:formatCode>
                <c:ptCount val="13"/>
                <c:pt idx="0">
                  <c:v>112414</c:v>
                </c:pt>
                <c:pt idx="1">
                  <c:v>112740</c:v>
                </c:pt>
                <c:pt idx="2">
                  <c:v>113736</c:v>
                </c:pt>
                <c:pt idx="3">
                  <c:v>141493</c:v>
                </c:pt>
                <c:pt idx="4">
                  <c:v>112739</c:v>
                </c:pt>
                <c:pt idx="5">
                  <c:v>112836</c:v>
                </c:pt>
                <c:pt idx="6">
                  <c:v>112259</c:v>
                </c:pt>
                <c:pt idx="7">
                  <c:v>112189</c:v>
                </c:pt>
                <c:pt idx="8">
                  <c:v>112145</c:v>
                </c:pt>
                <c:pt idx="9">
                  <c:v>140049</c:v>
                </c:pt>
                <c:pt idx="10">
                  <c:v>112063</c:v>
                </c:pt>
                <c:pt idx="11">
                  <c:v>112269</c:v>
                </c:pt>
                <c:pt idx="12">
                  <c:v>113094</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2"/>
              <c:layout>
                <c:manualLayout>
                  <c:x val="-1.8072592408798941E-2"/>
                  <c:y val="4.718132766913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BC-4BD8-A5BE-3969A1CD1462}"/>
                </c:ext>
              </c:extLst>
            </c:dLbl>
            <c:dLbl>
              <c:idx val="6"/>
              <c:layout>
                <c:manualLayout>
                  <c:x val="-3.2866686985664952E-2"/>
                  <c:y val="6.102351262412238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layout>
                <c:manualLayout>
                  <c:x val="-3.2866686985665035E-2"/>
                  <c:y val="6.102351262412238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4109442518078039E-2"/>
                      <c:h val="4.3146260371870124E-2"/>
                    </c:manualLayout>
                  </c15:layout>
                </c:ext>
                <c:ext xmlns:c16="http://schemas.microsoft.com/office/drawing/2014/chart" uri="{C3380CC4-5D6E-409C-BE32-E72D297353CC}">
                  <c16:uniqueId val="{00000001-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Data'!$KT$40:$LT$40</c:f>
              <c:numCache>
                <c:formatCode>0.00%</c:formatCode>
                <c:ptCount val="13"/>
                <c:pt idx="0">
                  <c:v>4.6257583574999553E-4</c:v>
                </c:pt>
                <c:pt idx="1">
                  <c:v>3.3705871917686714E-4</c:v>
                </c:pt>
                <c:pt idx="2">
                  <c:v>6.3304494619117959E-4</c:v>
                </c:pt>
                <c:pt idx="3">
                  <c:v>1.8375467337606807E-4</c:v>
                </c:pt>
                <c:pt idx="4">
                  <c:v>4.7898242844091217E-4</c:v>
                </c:pt>
                <c:pt idx="5">
                  <c:v>3.8108405118933674E-4</c:v>
                </c:pt>
                <c:pt idx="6">
                  <c:v>7.9280948520831288E-4</c:v>
                </c:pt>
                <c:pt idx="7">
                  <c:v>2.4957883571473139E-4</c:v>
                </c:pt>
                <c:pt idx="8">
                  <c:v>9.4520486869677646E-4</c:v>
                </c:pt>
                <c:pt idx="9">
                  <c:v>2.5705288863183599E-4</c:v>
                </c:pt>
                <c:pt idx="10">
                  <c:v>1.9631814247343012E-4</c:v>
                </c:pt>
                <c:pt idx="11">
                  <c:v>3.0284406202958967E-4</c:v>
                </c:pt>
                <c:pt idx="12">
                  <c:v>5.9242753815410187E-4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7112956550854761E-2"/>
          <c:y val="4.237213691588862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3"/>
              <c:layout>
                <c:manualLayout>
                  <c:x val="-1.6462700398885869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0B-4DDC-9BB5-E6FE886F8BEA}"/>
                </c:ext>
              </c:extLst>
            </c:dLbl>
            <c:dLbl>
              <c:idx val="4"/>
              <c:layout>
                <c:manualLayout>
                  <c:x val="-1.5372637234446236E-2"/>
                  <c:y val="-2.7772059819410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7"/>
              <c:layout>
                <c:manualLayout>
                  <c:x val="-1.7552763563325503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0B-4DDC-9BB5-E6FE886F8BEA}"/>
                </c:ext>
              </c:extLst>
            </c:dLbl>
            <c:dLbl>
              <c:idx val="8"/>
              <c:layout>
                <c:manualLayout>
                  <c:x val="-1.7552763563325583E-2"/>
                  <c:y val="-2.7772059819409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Data'!$KT$22:$LT$22</c:f>
              <c:numCache>
                <c:formatCode>_(* #,##0_);_(* \(#,##0\);_(* "-"??_);_(@_)</c:formatCode>
                <c:ptCount val="13"/>
                <c:pt idx="0">
                  <c:v>7467</c:v>
                </c:pt>
                <c:pt idx="1">
                  <c:v>6390</c:v>
                </c:pt>
                <c:pt idx="2">
                  <c:v>7025</c:v>
                </c:pt>
                <c:pt idx="3">
                  <c:v>6150</c:v>
                </c:pt>
                <c:pt idx="4">
                  <c:v>7184</c:v>
                </c:pt>
                <c:pt idx="5">
                  <c:v>6286</c:v>
                </c:pt>
                <c:pt idx="6">
                  <c:v>5332</c:v>
                </c:pt>
                <c:pt idx="7">
                  <c:v>7066</c:v>
                </c:pt>
                <c:pt idx="8">
                  <c:v>7579</c:v>
                </c:pt>
                <c:pt idx="9">
                  <c:v>7645</c:v>
                </c:pt>
                <c:pt idx="10">
                  <c:v>6094</c:v>
                </c:pt>
                <c:pt idx="11">
                  <c:v>5830</c:v>
                </c:pt>
                <c:pt idx="12">
                  <c:v>6674</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3"/>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0B-4DDC-9BB5-E6FE886F8BEA}"/>
                </c:ext>
              </c:extLst>
            </c:dLbl>
            <c:dLbl>
              <c:idx val="4"/>
              <c:layout>
                <c:manualLayout>
                  <c:x val="-1.6462700398885869E-2"/>
                  <c:y val="2.4986497149459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6468362719118791E-2"/>
                      <c:h val="2.737210127384658E-2"/>
                    </c:manualLayout>
                  </c15:layout>
                </c:ext>
                <c:ext xmlns:c16="http://schemas.microsoft.com/office/drawing/2014/chart" uri="{C3380CC4-5D6E-409C-BE32-E72D297353CC}">
                  <c16:uniqueId val="{00000002-73B4-474F-B7F4-4D8B9664BBB4}"/>
                </c:ext>
              </c:extLst>
            </c:dLbl>
            <c:dLbl>
              <c:idx val="7"/>
              <c:layout>
                <c:manualLayout>
                  <c:x val="-1.8642826727765138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0B-4DDC-9BB5-E6FE886F8BEA}"/>
                </c:ext>
              </c:extLst>
            </c:dLbl>
            <c:dLbl>
              <c:idx val="8"/>
              <c:layout>
                <c:manualLayout>
                  <c:x val="-1.537263723444623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6379278484434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Data'!$KT$28:$LT$28</c:f>
              <c:numCache>
                <c:formatCode>_(* #,##0_);_(* \(#,##0\);_(* "-"??_);_(@_)</c:formatCode>
                <c:ptCount val="13"/>
                <c:pt idx="0">
                  <c:v>7580</c:v>
                </c:pt>
                <c:pt idx="1">
                  <c:v>6633</c:v>
                </c:pt>
                <c:pt idx="2">
                  <c:v>7122</c:v>
                </c:pt>
                <c:pt idx="3">
                  <c:v>6050</c:v>
                </c:pt>
                <c:pt idx="4">
                  <c:v>6911</c:v>
                </c:pt>
                <c:pt idx="5">
                  <c:v>6551</c:v>
                </c:pt>
                <c:pt idx="6">
                  <c:v>5497</c:v>
                </c:pt>
                <c:pt idx="7">
                  <c:v>6951</c:v>
                </c:pt>
                <c:pt idx="8">
                  <c:v>7514</c:v>
                </c:pt>
                <c:pt idx="9">
                  <c:v>7506</c:v>
                </c:pt>
                <c:pt idx="10">
                  <c:v>6225</c:v>
                </c:pt>
                <c:pt idx="11">
                  <c:v>6108</c:v>
                </c:pt>
                <c:pt idx="12">
                  <c:v>6698</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Data'!$KT$30:$LT$30</c:f>
              <c:numCache>
                <c:formatCode>_(* #,##0_);_(* \(#,##0\);_(* "-"??_);_(@_)</c:formatCode>
                <c:ptCount val="13"/>
                <c:pt idx="0">
                  <c:v>688</c:v>
                </c:pt>
                <c:pt idx="1">
                  <c:v>484</c:v>
                </c:pt>
                <c:pt idx="2">
                  <c:v>407</c:v>
                </c:pt>
                <c:pt idx="3">
                  <c:v>519</c:v>
                </c:pt>
                <c:pt idx="4">
                  <c:v>796</c:v>
                </c:pt>
                <c:pt idx="5">
                  <c:v>556</c:v>
                </c:pt>
                <c:pt idx="6">
                  <c:v>391</c:v>
                </c:pt>
                <c:pt idx="7">
                  <c:v>373</c:v>
                </c:pt>
                <c:pt idx="8">
                  <c:v>570</c:v>
                </c:pt>
                <c:pt idx="9">
                  <c:v>518</c:v>
                </c:pt>
                <c:pt idx="10">
                  <c:v>434</c:v>
                </c:pt>
                <c:pt idx="11">
                  <c:v>593</c:v>
                </c:pt>
                <c:pt idx="12">
                  <c:v>544</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1.5685406971774639E-2"/>
                  <c:y val="-3.6411139722608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Data'!$KT$46:$LT$46</c:f>
              <c:numCache>
                <c:formatCode>"$"#,##0.00_);\("$"#,##0.00\)</c:formatCode>
                <c:ptCount val="13"/>
                <c:pt idx="0">
                  <c:v>9.649296617858985</c:v>
                </c:pt>
                <c:pt idx="1">
                  <c:v>8.4521174383537332</c:v>
                </c:pt>
                <c:pt idx="2">
                  <c:v>8.6014740275726247</c:v>
                </c:pt>
                <c:pt idx="3">
                  <c:v>7.5950261850409566</c:v>
                </c:pt>
                <c:pt idx="4">
                  <c:v>7.9895571186545906</c:v>
                </c:pt>
                <c:pt idx="5">
                  <c:v>8.5715535821900843</c:v>
                </c:pt>
                <c:pt idx="6">
                  <c:v>7.8186028737116846</c:v>
                </c:pt>
                <c:pt idx="7">
                  <c:v>9.3776860476517303</c:v>
                </c:pt>
                <c:pt idx="8">
                  <c:v>11.503375005573142</c:v>
                </c:pt>
                <c:pt idx="9">
                  <c:v>20.893020871266486</c:v>
                </c:pt>
                <c:pt idx="10">
                  <c:v>10.468963975620856</c:v>
                </c:pt>
                <c:pt idx="11">
                  <c:v>10.299773579527741</c:v>
                </c:pt>
                <c:pt idx="12">
                  <c:v>9.6408820096556838</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Data'!$KT$67:$LT$67</c:f>
              <c:numCache>
                <c:formatCode>0.00%</c:formatCode>
                <c:ptCount val="13"/>
                <c:pt idx="0">
                  <c:v>1</c:v>
                </c:pt>
                <c:pt idx="1">
                  <c:v>1</c:v>
                </c:pt>
                <c:pt idx="2">
                  <c:v>1</c:v>
                </c:pt>
                <c:pt idx="3">
                  <c:v>1</c:v>
                </c:pt>
                <c:pt idx="4">
                  <c:v>0.9556</c:v>
                </c:pt>
                <c:pt idx="5">
                  <c:v>0.98750000000000004</c:v>
                </c:pt>
                <c:pt idx="6">
                  <c:v>1</c:v>
                </c:pt>
                <c:pt idx="7">
                  <c:v>0.99399999999999999</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Data'!$KT$68:$LT$68</c:f>
              <c:numCache>
                <c:formatCode>0.00%</c:formatCode>
                <c:ptCount val="13"/>
                <c:pt idx="0">
                  <c:v>0</c:v>
                </c:pt>
                <c:pt idx="1">
                  <c:v>0</c:v>
                </c:pt>
                <c:pt idx="2">
                  <c:v>0</c:v>
                </c:pt>
                <c:pt idx="3">
                  <c:v>0</c:v>
                </c:pt>
                <c:pt idx="4">
                  <c:v>4.4400000000000002E-2</c:v>
                </c:pt>
                <c:pt idx="5">
                  <c:v>1.2500000000000001E-2</c:v>
                </c:pt>
                <c:pt idx="6">
                  <c:v>0</c:v>
                </c:pt>
                <c:pt idx="7">
                  <c:v>6.0000000000000001E-3</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Data'!$KT$69:$LT$69</c:f>
              <c:numCache>
                <c:formatCode>0.00%</c:formatCode>
                <c:ptCount val="13"/>
                <c:pt idx="0">
                  <c:v>1</c:v>
                </c:pt>
                <c:pt idx="1">
                  <c:v>1</c:v>
                </c:pt>
                <c:pt idx="2">
                  <c:v>1</c:v>
                </c:pt>
                <c:pt idx="3">
                  <c:v>1</c:v>
                </c:pt>
                <c:pt idx="4">
                  <c:v>0.9556</c:v>
                </c:pt>
                <c:pt idx="5">
                  <c:v>0.98750000000000004</c:v>
                </c:pt>
                <c:pt idx="6">
                  <c:v>1</c:v>
                </c:pt>
                <c:pt idx="7">
                  <c:v>0.99399999999999999</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Data'!$KT$70:$LT$70</c:f>
              <c:numCache>
                <c:formatCode>0.00%</c:formatCode>
                <c:ptCount val="13"/>
                <c:pt idx="0">
                  <c:v>0</c:v>
                </c:pt>
                <c:pt idx="1">
                  <c:v>0</c:v>
                </c:pt>
                <c:pt idx="2">
                  <c:v>0</c:v>
                </c:pt>
                <c:pt idx="3">
                  <c:v>0</c:v>
                </c:pt>
                <c:pt idx="4">
                  <c:v>4.4400000000000002E-2</c:v>
                </c:pt>
                <c:pt idx="5">
                  <c:v>1.2500000000000001E-2</c:v>
                </c:pt>
                <c:pt idx="6">
                  <c:v>0</c:v>
                </c:pt>
                <c:pt idx="7">
                  <c:v>6.0000000000000001E-3</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numCache>
            </c:numRef>
          </c:cat>
          <c:val>
            <c:numRef>
              <c:f>'Summary Data'!$KT$71:$LT$71</c:f>
              <c:numCache>
                <c:formatCode>_(* #,##0.000_);_(* \(#,##0.000\);_(* "-"??_);_(@_)</c:formatCode>
                <c:ptCount val="13"/>
                <c:pt idx="0">
                  <c:v>0.70540000000000003</c:v>
                </c:pt>
                <c:pt idx="1">
                  <c:v>0.73529999999999995</c:v>
                </c:pt>
                <c:pt idx="2">
                  <c:v>0.71960000000000002</c:v>
                </c:pt>
                <c:pt idx="3">
                  <c:v>0.65380000000000005</c:v>
                </c:pt>
                <c:pt idx="4">
                  <c:v>0.80030000000000001</c:v>
                </c:pt>
                <c:pt idx="5">
                  <c:v>0.75209999999999999</c:v>
                </c:pt>
                <c:pt idx="6">
                  <c:v>0.70699999999999996</c:v>
                </c:pt>
                <c:pt idx="7">
                  <c:v>0.75670000000000004</c:v>
                </c:pt>
                <c:pt idx="8">
                  <c:v>0.82289999999999996</c:v>
                </c:pt>
                <c:pt idx="9">
                  <c:v>0.77849999999999997</c:v>
                </c:pt>
                <c:pt idx="10">
                  <c:v>0.81840000000000002</c:v>
                </c:pt>
                <c:pt idx="11">
                  <c:v>0.67379999999999995</c:v>
                </c:pt>
                <c:pt idx="12">
                  <c:v>0.61040000000000005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9"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71139" cy="898243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279" customWidth="1"/>
    <col min="2" max="2" width="1.42578125" style="259" customWidth="1"/>
    <col min="3" max="3" width="3.5703125" style="231" customWidth="1"/>
    <col min="4" max="4" width="144" style="231" customWidth="1"/>
    <col min="5" max="5" width="9" style="642" customWidth="1"/>
    <col min="6" max="6" width="11.42578125" style="231" customWidth="1"/>
    <col min="7" max="16384" width="9.140625" style="231"/>
  </cols>
  <sheetData>
    <row r="1" spans="1:5" s="185" customFormat="1" ht="15.75" customHeight="1" thickBot="1" x14ac:dyDescent="0.3">
      <c r="A1" s="1213" t="s">
        <v>56</v>
      </c>
      <c r="B1" s="1214"/>
      <c r="C1" s="1214"/>
      <c r="D1" s="1215"/>
      <c r="E1" s="280" t="s">
        <v>125</v>
      </c>
    </row>
    <row r="2" spans="1:5" s="185" customFormat="1" ht="15" customHeight="1" x14ac:dyDescent="0.25">
      <c r="A2" s="254">
        <v>1</v>
      </c>
      <c r="B2" s="255"/>
      <c r="C2" s="1216" t="s">
        <v>178</v>
      </c>
      <c r="D2" s="1217"/>
      <c r="E2" s="280"/>
    </row>
    <row r="3" spans="1:5" s="185" customFormat="1" ht="14.25" x14ac:dyDescent="0.25">
      <c r="A3" s="183">
        <v>2.1</v>
      </c>
      <c r="B3" s="184"/>
      <c r="C3" s="256" t="s">
        <v>106</v>
      </c>
      <c r="D3" s="257"/>
      <c r="E3" s="280"/>
    </row>
    <row r="4" spans="1:5" s="185" customFormat="1" ht="14.25" x14ac:dyDescent="0.25">
      <c r="A4" s="183">
        <v>2.2000000000000002</v>
      </c>
      <c r="B4" s="184"/>
      <c r="C4" s="256" t="s">
        <v>88</v>
      </c>
      <c r="D4" s="257"/>
      <c r="E4" s="280"/>
    </row>
    <row r="5" spans="1:5" s="185" customFormat="1" ht="14.25" x14ac:dyDescent="0.25">
      <c r="A5" s="183">
        <v>2.2999999999999998</v>
      </c>
      <c r="B5" s="184"/>
      <c r="C5" s="256" t="s">
        <v>49</v>
      </c>
      <c r="D5" s="257"/>
      <c r="E5" s="280"/>
    </row>
    <row r="6" spans="1:5" s="185" customFormat="1" ht="14.25" x14ac:dyDescent="0.25">
      <c r="A6" s="183">
        <v>2.4</v>
      </c>
      <c r="B6" s="184"/>
      <c r="C6" s="256" t="s">
        <v>82</v>
      </c>
      <c r="D6" s="257"/>
      <c r="E6" s="280"/>
    </row>
    <row r="7" spans="1:5" s="185" customFormat="1" ht="14.25" x14ac:dyDescent="0.25">
      <c r="A7" s="183">
        <v>2.5</v>
      </c>
      <c r="B7" s="184"/>
      <c r="C7" s="256" t="s">
        <v>93</v>
      </c>
      <c r="D7" s="257"/>
      <c r="E7" s="280"/>
    </row>
    <row r="8" spans="1:5" s="185" customFormat="1" ht="14.25" x14ac:dyDescent="0.25">
      <c r="A8" s="183">
        <v>2.6</v>
      </c>
      <c r="B8" s="184"/>
      <c r="C8" s="256" t="s">
        <v>107</v>
      </c>
      <c r="D8" s="257"/>
      <c r="E8" s="280"/>
    </row>
    <row r="9" spans="1:5" s="185" customFormat="1" ht="14.25" x14ac:dyDescent="0.25">
      <c r="A9" s="183">
        <v>2.7</v>
      </c>
      <c r="B9" s="184"/>
      <c r="C9" s="256" t="s">
        <v>83</v>
      </c>
      <c r="D9" s="257"/>
      <c r="E9" s="280"/>
    </row>
    <row r="10" spans="1:5" s="185" customFormat="1" ht="14.25" x14ac:dyDescent="0.25">
      <c r="A10" s="183">
        <v>2.8</v>
      </c>
      <c r="B10" s="184"/>
      <c r="C10" s="256" t="s">
        <v>159</v>
      </c>
      <c r="D10" s="257"/>
      <c r="E10" s="280"/>
    </row>
    <row r="11" spans="1:5" s="185" customFormat="1" ht="14.25" x14ac:dyDescent="0.25">
      <c r="A11" s="183">
        <v>3.1</v>
      </c>
      <c r="B11" s="184"/>
      <c r="C11" s="256" t="s">
        <v>60</v>
      </c>
      <c r="D11" s="257"/>
      <c r="E11" s="280"/>
    </row>
    <row r="12" spans="1:5" s="185" customFormat="1" ht="14.25" x14ac:dyDescent="0.25">
      <c r="A12" s="183" t="s">
        <v>33</v>
      </c>
      <c r="B12" s="184"/>
      <c r="C12" s="256" t="s">
        <v>50</v>
      </c>
      <c r="D12" s="257"/>
      <c r="E12" s="280"/>
    </row>
    <row r="13" spans="1:5" s="185" customFormat="1" ht="14.25" x14ac:dyDescent="0.25">
      <c r="A13" s="183" t="s">
        <v>34</v>
      </c>
      <c r="B13" s="184"/>
      <c r="C13" s="256" t="s">
        <v>51</v>
      </c>
      <c r="D13" s="257"/>
      <c r="E13" s="280"/>
    </row>
    <row r="14" spans="1:5" s="185" customFormat="1" ht="14.25" x14ac:dyDescent="0.25">
      <c r="A14" s="183" t="s">
        <v>35</v>
      </c>
      <c r="B14" s="184"/>
      <c r="C14" s="256" t="s">
        <v>52</v>
      </c>
      <c r="D14" s="257"/>
      <c r="E14" s="280"/>
    </row>
    <row r="15" spans="1:5" s="185" customFormat="1" ht="14.25" x14ac:dyDescent="0.25">
      <c r="A15" s="183" t="s">
        <v>36</v>
      </c>
      <c r="B15" s="184"/>
      <c r="C15" s="256" t="s">
        <v>53</v>
      </c>
      <c r="D15" s="257"/>
      <c r="E15" s="280"/>
    </row>
    <row r="16" spans="1:5" s="185" customFormat="1" ht="14.25" x14ac:dyDescent="0.25">
      <c r="A16" s="183" t="s">
        <v>37</v>
      </c>
      <c r="B16" s="184"/>
      <c r="C16" s="256" t="s">
        <v>54</v>
      </c>
      <c r="D16" s="257"/>
      <c r="E16" s="280"/>
    </row>
    <row r="17" spans="1:5" s="185" customFormat="1" ht="14.25" x14ac:dyDescent="0.25">
      <c r="A17" s="183">
        <v>3.2</v>
      </c>
      <c r="B17" s="184"/>
      <c r="C17" s="256" t="s">
        <v>46</v>
      </c>
      <c r="D17" s="257"/>
      <c r="E17" s="280"/>
    </row>
    <row r="18" spans="1:5" s="185" customFormat="1" ht="14.25" x14ac:dyDescent="0.25">
      <c r="A18" s="183">
        <v>3.3</v>
      </c>
      <c r="B18" s="184"/>
      <c r="C18" s="256" t="s">
        <v>55</v>
      </c>
      <c r="D18" s="257"/>
      <c r="E18" s="280"/>
    </row>
    <row r="19" spans="1:5" s="185" customFormat="1" ht="14.25" x14ac:dyDescent="0.25">
      <c r="A19" s="183">
        <v>3.4</v>
      </c>
      <c r="B19" s="184"/>
      <c r="C19" s="256" t="s">
        <v>47</v>
      </c>
      <c r="D19" s="257"/>
      <c r="E19" s="280"/>
    </row>
    <row r="20" spans="1:5" s="185" customFormat="1" ht="24" customHeight="1" x14ac:dyDescent="0.25">
      <c r="A20" s="183">
        <v>4.0999999999999996</v>
      </c>
      <c r="B20" s="184"/>
      <c r="C20" s="1211" t="s">
        <v>275</v>
      </c>
      <c r="D20" s="1212"/>
      <c r="E20" s="280"/>
    </row>
    <row r="21" spans="1:5" s="185" customFormat="1" ht="14.25" customHeight="1" x14ac:dyDescent="0.25">
      <c r="A21" s="183" t="s">
        <v>207</v>
      </c>
      <c r="B21" s="184"/>
      <c r="C21" s="256" t="s">
        <v>208</v>
      </c>
      <c r="D21" s="587"/>
      <c r="E21" s="280">
        <v>41760</v>
      </c>
    </row>
    <row r="22" spans="1:5" s="185" customFormat="1" ht="14.25" customHeight="1" x14ac:dyDescent="0.25">
      <c r="A22" s="183">
        <v>4.2</v>
      </c>
      <c r="B22" s="184"/>
      <c r="C22" s="256" t="s">
        <v>211</v>
      </c>
      <c r="D22" s="257"/>
      <c r="E22" s="280"/>
    </row>
    <row r="23" spans="1:5" s="185" customFormat="1" ht="14.25" customHeight="1" x14ac:dyDescent="0.25">
      <c r="A23" s="183">
        <v>4.3</v>
      </c>
      <c r="B23" s="184"/>
      <c r="C23" s="1211" t="s">
        <v>81</v>
      </c>
      <c r="D23" s="1212"/>
      <c r="E23" s="280"/>
    </row>
    <row r="24" spans="1:5" s="185" customFormat="1" ht="15" customHeight="1" x14ac:dyDescent="0.25">
      <c r="A24" s="183">
        <v>5.0999999999999996</v>
      </c>
      <c r="B24" s="184"/>
      <c r="C24" s="1211" t="s">
        <v>177</v>
      </c>
      <c r="D24" s="1212"/>
      <c r="E24" s="280"/>
    </row>
    <row r="25" spans="1:5" s="185" customFormat="1" ht="15" customHeight="1" x14ac:dyDescent="0.25">
      <c r="A25" s="183">
        <v>5.2</v>
      </c>
      <c r="B25" s="184"/>
      <c r="C25" s="1211" t="s">
        <v>176</v>
      </c>
      <c r="D25" s="1212"/>
      <c r="E25" s="280"/>
    </row>
    <row r="26" spans="1:5" s="185" customFormat="1" ht="14.25" x14ac:dyDescent="0.25">
      <c r="A26" s="183">
        <v>5.3</v>
      </c>
      <c r="B26" s="184"/>
      <c r="C26" s="256" t="s">
        <v>175</v>
      </c>
      <c r="D26" s="257"/>
      <c r="E26" s="280"/>
    </row>
    <row r="27" spans="1:5" s="185" customFormat="1" ht="14.25" x14ac:dyDescent="0.25">
      <c r="A27" s="183">
        <v>5.4</v>
      </c>
      <c r="B27" s="184"/>
      <c r="C27" s="256" t="s">
        <v>21</v>
      </c>
      <c r="D27" s="257"/>
      <c r="E27" s="280"/>
    </row>
    <row r="28" spans="1:5" s="185" customFormat="1" ht="14.25" x14ac:dyDescent="0.25">
      <c r="A28" s="183">
        <v>6.1</v>
      </c>
      <c r="B28" s="258"/>
      <c r="C28" s="256" t="s">
        <v>84</v>
      </c>
      <c r="D28" s="257"/>
      <c r="E28" s="280"/>
    </row>
    <row r="29" spans="1:5" s="185" customFormat="1" ht="14.25" x14ac:dyDescent="0.25">
      <c r="A29" s="183">
        <v>6.2</v>
      </c>
      <c r="B29" s="258"/>
      <c r="C29" s="256" t="s">
        <v>263</v>
      </c>
      <c r="D29" s="257"/>
      <c r="E29" s="280">
        <v>42835</v>
      </c>
    </row>
    <row r="30" spans="1:5" s="185" customFormat="1" ht="14.25" x14ac:dyDescent="0.25">
      <c r="A30" s="183">
        <v>7.1</v>
      </c>
      <c r="B30" s="184"/>
      <c r="C30" s="256" t="s">
        <v>85</v>
      </c>
      <c r="D30" s="257"/>
      <c r="E30" s="280"/>
    </row>
    <row r="31" spans="1:5" s="185" customFormat="1" ht="14.25" x14ac:dyDescent="0.25">
      <c r="A31" s="183">
        <v>7.2</v>
      </c>
      <c r="B31" s="184"/>
      <c r="C31" s="256" t="s">
        <v>160</v>
      </c>
      <c r="D31" s="257"/>
      <c r="E31" s="280"/>
    </row>
    <row r="32" spans="1:5" s="185" customFormat="1" ht="14.25" x14ac:dyDescent="0.25">
      <c r="A32" s="183">
        <v>7.3</v>
      </c>
      <c r="B32" s="184"/>
      <c r="C32" s="256" t="s">
        <v>22</v>
      </c>
      <c r="D32" s="257"/>
      <c r="E32" s="280"/>
    </row>
    <row r="33" spans="1:10" s="185" customFormat="1" ht="14.25" x14ac:dyDescent="0.25">
      <c r="A33" s="183">
        <v>7.4</v>
      </c>
      <c r="B33" s="184"/>
      <c r="C33" s="256" t="s">
        <v>86</v>
      </c>
      <c r="D33" s="257"/>
      <c r="E33" s="280"/>
    </row>
    <row r="34" spans="1:10" s="185" customFormat="1" ht="14.25" x14ac:dyDescent="0.25">
      <c r="A34" s="183">
        <v>7.5</v>
      </c>
      <c r="B34" s="184"/>
      <c r="C34" s="256" t="s">
        <v>202</v>
      </c>
      <c r="D34" s="257"/>
      <c r="E34" s="280">
        <v>41760</v>
      </c>
    </row>
    <row r="35" spans="1:10" s="185" customFormat="1" ht="14.25" x14ac:dyDescent="0.25">
      <c r="A35" s="183">
        <v>7.6</v>
      </c>
      <c r="B35" s="184"/>
      <c r="C35" s="256" t="s">
        <v>87</v>
      </c>
      <c r="D35" s="257"/>
      <c r="E35" s="280"/>
    </row>
    <row r="36" spans="1:10" s="185" customFormat="1" x14ac:dyDescent="0.25">
      <c r="A36" s="829">
        <v>8.1</v>
      </c>
      <c r="B36" s="184"/>
      <c r="C36" s="256" t="s">
        <v>64</v>
      </c>
      <c r="D36" s="257"/>
      <c r="E36" s="280"/>
      <c r="F36" s="259"/>
      <c r="G36" s="259"/>
      <c r="H36" s="260"/>
      <c r="I36" s="260"/>
      <c r="J36" s="260"/>
    </row>
    <row r="37" spans="1:10" s="185" customFormat="1" x14ac:dyDescent="0.25">
      <c r="A37" s="829">
        <v>8.1999999999999993</v>
      </c>
      <c r="B37" s="184"/>
      <c r="C37" s="256" t="s">
        <v>23</v>
      </c>
      <c r="D37" s="257"/>
      <c r="E37" s="280"/>
      <c r="F37" s="259"/>
      <c r="G37" s="259"/>
      <c r="H37" s="260"/>
      <c r="I37" s="260"/>
      <c r="J37" s="260"/>
    </row>
    <row r="38" spans="1:10" s="185" customFormat="1" x14ac:dyDescent="0.25">
      <c r="A38" s="829">
        <v>8.3000000000000007</v>
      </c>
      <c r="B38" s="184"/>
      <c r="C38" s="256" t="s">
        <v>48</v>
      </c>
      <c r="D38" s="257"/>
      <c r="E38" s="280"/>
      <c r="F38" s="259"/>
      <c r="G38" s="259"/>
      <c r="H38" s="260"/>
      <c r="I38" s="260"/>
      <c r="J38" s="260"/>
    </row>
    <row r="39" spans="1:10" s="185" customFormat="1" x14ac:dyDescent="0.25">
      <c r="A39" s="829">
        <v>8.4</v>
      </c>
      <c r="B39" s="184"/>
      <c r="C39" s="256" t="s">
        <v>227</v>
      </c>
      <c r="D39" s="257"/>
      <c r="E39" s="280">
        <v>42016</v>
      </c>
      <c r="F39" s="259"/>
      <c r="G39" s="259"/>
      <c r="H39" s="260"/>
      <c r="I39" s="260"/>
      <c r="J39" s="260"/>
    </row>
    <row r="40" spans="1:10" s="185" customFormat="1" x14ac:dyDescent="0.25">
      <c r="A40" s="829">
        <v>8.5</v>
      </c>
      <c r="B40" s="184"/>
      <c r="C40" s="256" t="s">
        <v>224</v>
      </c>
      <c r="D40" s="257"/>
      <c r="E40" s="280">
        <v>41973</v>
      </c>
      <c r="F40" s="259"/>
      <c r="G40" s="259"/>
      <c r="H40" s="260"/>
      <c r="I40" s="260"/>
      <c r="J40" s="260"/>
    </row>
    <row r="41" spans="1:10" s="185" customFormat="1" x14ac:dyDescent="0.25">
      <c r="A41" s="829">
        <v>8.6</v>
      </c>
      <c r="B41" s="184"/>
      <c r="C41" s="256" t="s">
        <v>279</v>
      </c>
      <c r="D41" s="257"/>
      <c r="E41" s="280">
        <v>43255</v>
      </c>
      <c r="F41" s="259"/>
      <c r="G41" s="259"/>
      <c r="H41" s="260"/>
      <c r="I41" s="260"/>
      <c r="J41" s="260"/>
    </row>
    <row r="42" spans="1:10" s="185" customFormat="1" x14ac:dyDescent="0.25">
      <c r="A42" s="829">
        <v>8.6999999999999993</v>
      </c>
      <c r="B42" s="184"/>
      <c r="C42" s="256" t="s">
        <v>24</v>
      </c>
      <c r="D42" s="257"/>
      <c r="E42" s="280"/>
      <c r="F42" s="259"/>
      <c r="G42" s="259"/>
      <c r="H42" s="260"/>
      <c r="I42" s="260"/>
      <c r="J42" s="260"/>
    </row>
    <row r="43" spans="1:10" s="185" customFormat="1" x14ac:dyDescent="0.25">
      <c r="A43" s="829">
        <v>8.8000000000000007</v>
      </c>
      <c r="B43" s="184"/>
      <c r="C43" s="256" t="s">
        <v>27</v>
      </c>
      <c r="D43" s="257"/>
      <c r="E43" s="280"/>
      <c r="F43" s="259"/>
      <c r="G43" s="259"/>
      <c r="H43" s="260"/>
      <c r="I43" s="260"/>
      <c r="J43" s="260"/>
    </row>
    <row r="44" spans="1:10" s="185" customFormat="1" x14ac:dyDescent="0.25">
      <c r="A44" s="829">
        <v>8.9</v>
      </c>
      <c r="B44" s="184"/>
      <c r="C44" s="256" t="s">
        <v>25</v>
      </c>
      <c r="D44" s="257"/>
      <c r="E44" s="280"/>
      <c r="F44" s="259"/>
      <c r="G44" s="259"/>
      <c r="H44" s="260"/>
      <c r="I44" s="260"/>
      <c r="J44" s="260"/>
    </row>
    <row r="45" spans="1:10" s="185" customFormat="1" x14ac:dyDescent="0.25">
      <c r="A45" s="261">
        <v>8.1</v>
      </c>
      <c r="B45" s="184"/>
      <c r="C45" s="256" t="s">
        <v>26</v>
      </c>
      <c r="D45" s="257"/>
      <c r="E45" s="280"/>
      <c r="F45" s="259"/>
      <c r="G45" s="259"/>
      <c r="H45" s="260"/>
      <c r="I45" s="260"/>
      <c r="J45" s="260"/>
    </row>
    <row r="46" spans="1:10" s="185" customFormat="1" x14ac:dyDescent="0.25">
      <c r="A46" s="261">
        <v>8.11</v>
      </c>
      <c r="B46" s="184"/>
      <c r="C46" s="256" t="s">
        <v>169</v>
      </c>
      <c r="D46" s="257"/>
      <c r="E46" s="280"/>
      <c r="F46" s="259"/>
      <c r="G46" s="259"/>
      <c r="H46" s="260"/>
      <c r="I46" s="260"/>
      <c r="J46" s="260"/>
    </row>
    <row r="47" spans="1:10" s="185" customFormat="1" x14ac:dyDescent="0.25">
      <c r="A47" s="261">
        <v>8.1199999999999992</v>
      </c>
      <c r="B47" s="184"/>
      <c r="C47" s="256" t="s">
        <v>97</v>
      </c>
      <c r="D47" s="257"/>
      <c r="E47" s="280"/>
      <c r="F47" s="259"/>
      <c r="G47" s="259"/>
      <c r="H47" s="260"/>
      <c r="I47" s="260"/>
      <c r="J47" s="260"/>
    </row>
    <row r="48" spans="1:10" s="185" customFormat="1" x14ac:dyDescent="0.25">
      <c r="A48" s="261">
        <v>8.1300000000000008</v>
      </c>
      <c r="B48" s="184"/>
      <c r="C48" s="256" t="s">
        <v>65</v>
      </c>
      <c r="D48" s="257"/>
      <c r="E48" s="280"/>
      <c r="F48" s="259"/>
      <c r="G48" s="259"/>
      <c r="H48" s="260"/>
      <c r="I48" s="260"/>
      <c r="J48" s="260"/>
    </row>
    <row r="49" spans="1:10" s="185" customFormat="1" x14ac:dyDescent="0.25">
      <c r="A49" s="261">
        <v>8.14</v>
      </c>
      <c r="B49" s="184"/>
      <c r="C49" s="256" t="s">
        <v>66</v>
      </c>
      <c r="D49" s="257"/>
      <c r="E49" s="280"/>
      <c r="F49" s="259"/>
      <c r="G49" s="259"/>
      <c r="H49" s="260"/>
      <c r="I49" s="260"/>
      <c r="J49" s="260"/>
    </row>
    <row r="50" spans="1:10" s="185" customFormat="1" ht="14.25" x14ac:dyDescent="0.25">
      <c r="A50" s="183">
        <v>9.1</v>
      </c>
      <c r="B50" s="262"/>
      <c r="C50" s="263" t="s">
        <v>71</v>
      </c>
      <c r="D50" s="264"/>
      <c r="E50" s="280"/>
    </row>
    <row r="51" spans="1:10" s="185" customFormat="1" ht="14.25" x14ac:dyDescent="0.25">
      <c r="A51" s="183">
        <v>9.1999999999999993</v>
      </c>
      <c r="B51" s="262"/>
      <c r="C51" s="263" t="s">
        <v>72</v>
      </c>
      <c r="D51" s="264"/>
      <c r="E51" s="280"/>
    </row>
    <row r="52" spans="1:10" s="185" customFormat="1" ht="14.25" x14ac:dyDescent="0.25">
      <c r="A52" s="183">
        <v>9.3000000000000007</v>
      </c>
      <c r="B52" s="262"/>
      <c r="C52" s="263" t="s">
        <v>73</v>
      </c>
      <c r="D52" s="264"/>
      <c r="E52" s="280"/>
    </row>
    <row r="53" spans="1:10" s="185" customFormat="1" ht="14.25" x14ac:dyDescent="0.25">
      <c r="A53" s="183">
        <v>9.4</v>
      </c>
      <c r="B53" s="262"/>
      <c r="C53" s="263" t="s">
        <v>74</v>
      </c>
      <c r="D53" s="264"/>
      <c r="E53" s="280"/>
    </row>
    <row r="54" spans="1:10" s="185" customFormat="1" thickBot="1" x14ac:dyDescent="0.3">
      <c r="A54" s="265">
        <v>9.5</v>
      </c>
      <c r="B54" s="266"/>
      <c r="C54" s="267" t="s">
        <v>164</v>
      </c>
      <c r="D54" s="268"/>
      <c r="E54" s="280"/>
    </row>
    <row r="55" spans="1:10" s="185" customFormat="1" ht="14.25" x14ac:dyDescent="0.25">
      <c r="A55" s="269"/>
      <c r="B55" s="270"/>
      <c r="C55" s="263"/>
      <c r="D55" s="263"/>
      <c r="E55" s="280"/>
    </row>
    <row r="56" spans="1:10" s="185" customFormat="1" ht="14.25" x14ac:dyDescent="0.25">
      <c r="A56" s="269"/>
      <c r="B56" s="270"/>
      <c r="C56" s="263"/>
      <c r="D56" s="263"/>
      <c r="E56" s="280"/>
    </row>
    <row r="57" spans="1:10" s="185" customFormat="1" ht="14.25" x14ac:dyDescent="0.25">
      <c r="A57" s="269"/>
      <c r="B57" s="270"/>
      <c r="C57" s="263"/>
      <c r="D57" s="263"/>
      <c r="E57" s="280"/>
    </row>
    <row r="58" spans="1:10" s="185" customFormat="1" ht="14.25" x14ac:dyDescent="0.25">
      <c r="A58" s="269"/>
      <c r="B58" s="270"/>
      <c r="C58" s="263"/>
      <c r="D58" s="263"/>
      <c r="E58" s="280"/>
    </row>
    <row r="59" spans="1:10" s="185" customFormat="1" ht="14.25" x14ac:dyDescent="0.25">
      <c r="A59" s="269"/>
      <c r="B59" s="270"/>
      <c r="C59" s="263"/>
      <c r="D59" s="263"/>
      <c r="E59" s="280"/>
    </row>
    <row r="60" spans="1:10" s="185" customFormat="1" ht="14.25" x14ac:dyDescent="0.25">
      <c r="A60" s="269"/>
      <c r="B60" s="270"/>
      <c r="C60" s="263"/>
      <c r="D60" s="263"/>
      <c r="E60" s="280"/>
    </row>
    <row r="61" spans="1:10" s="185" customFormat="1" ht="14.25" x14ac:dyDescent="0.25">
      <c r="A61" s="269"/>
      <c r="B61" s="270"/>
      <c r="C61" s="263"/>
      <c r="D61" s="263"/>
      <c r="E61" s="280"/>
    </row>
    <row r="62" spans="1:10" s="185" customFormat="1" ht="14.25" x14ac:dyDescent="0.25">
      <c r="A62" s="269"/>
      <c r="B62" s="270"/>
      <c r="C62" s="263"/>
      <c r="D62" s="263"/>
      <c r="E62" s="280"/>
    </row>
    <row r="63" spans="1:10" s="185" customFormat="1" ht="14.25" x14ac:dyDescent="0.25">
      <c r="A63" s="269"/>
      <c r="B63" s="270"/>
      <c r="C63" s="263"/>
      <c r="D63" s="263"/>
      <c r="E63" s="280"/>
    </row>
    <row r="64" spans="1:10" s="185" customFormat="1" ht="14.25" x14ac:dyDescent="0.25">
      <c r="A64" s="269"/>
      <c r="B64" s="270"/>
      <c r="C64" s="263"/>
      <c r="D64" s="263"/>
      <c r="E64" s="280"/>
    </row>
    <row r="65" spans="1:11" s="185" customFormat="1" ht="14.25" x14ac:dyDescent="0.25">
      <c r="A65" s="269"/>
      <c r="B65" s="270"/>
      <c r="C65" s="263"/>
      <c r="D65" s="263"/>
      <c r="E65" s="280"/>
    </row>
    <row r="66" spans="1:11" s="185" customFormat="1" ht="14.25" x14ac:dyDescent="0.25">
      <c r="A66" s="269"/>
      <c r="B66" s="270"/>
      <c r="C66" s="263"/>
      <c r="D66" s="263"/>
      <c r="E66" s="280"/>
    </row>
    <row r="67" spans="1:11" s="185" customFormat="1" ht="14.25" x14ac:dyDescent="0.25">
      <c r="A67" s="269"/>
      <c r="B67" s="270"/>
      <c r="C67" s="263"/>
      <c r="D67" s="263"/>
      <c r="E67" s="280"/>
    </row>
    <row r="68" spans="1:11" s="185" customFormat="1" ht="14.25" x14ac:dyDescent="0.25">
      <c r="A68" s="269"/>
      <c r="B68" s="270"/>
      <c r="C68" s="263"/>
      <c r="D68" s="263"/>
      <c r="E68" s="280"/>
    </row>
    <row r="69" spans="1:11" s="185" customFormat="1" ht="14.25" x14ac:dyDescent="0.25">
      <c r="A69" s="269"/>
      <c r="B69" s="270"/>
      <c r="C69" s="263"/>
      <c r="D69" s="263"/>
      <c r="E69" s="280"/>
    </row>
    <row r="70" spans="1:11" s="185" customFormat="1" ht="14.25" x14ac:dyDescent="0.25">
      <c r="A70" s="269"/>
      <c r="B70" s="270"/>
      <c r="C70" s="263"/>
      <c r="D70" s="263"/>
      <c r="E70" s="280"/>
    </row>
    <row r="71" spans="1:11" s="185" customFormat="1" ht="14.25" x14ac:dyDescent="0.25">
      <c r="A71" s="269"/>
      <c r="B71" s="270"/>
      <c r="C71" s="263"/>
      <c r="D71" s="263"/>
      <c r="E71" s="280"/>
    </row>
    <row r="72" spans="1:11" s="185" customFormat="1" ht="14.25" x14ac:dyDescent="0.25">
      <c r="A72" s="269"/>
      <c r="B72" s="270"/>
      <c r="C72" s="263"/>
      <c r="D72" s="263"/>
      <c r="E72" s="280"/>
    </row>
    <row r="73" spans="1:11" s="185" customFormat="1" ht="14.25" x14ac:dyDescent="0.25">
      <c r="A73" s="269"/>
      <c r="B73" s="270"/>
      <c r="C73" s="263"/>
      <c r="D73" s="263"/>
      <c r="E73" s="280"/>
    </row>
    <row r="74" spans="1:11" s="185" customFormat="1" ht="14.25" x14ac:dyDescent="0.25">
      <c r="A74" s="269"/>
      <c r="B74" s="270"/>
      <c r="C74" s="263"/>
      <c r="D74" s="263"/>
      <c r="E74" s="280"/>
    </row>
    <row r="75" spans="1:11" s="185" customFormat="1" ht="14.25" x14ac:dyDescent="0.25">
      <c r="A75" s="269"/>
      <c r="B75" s="270"/>
      <c r="C75" s="263"/>
      <c r="D75" s="263"/>
      <c r="E75" s="280"/>
    </row>
    <row r="76" spans="1:11" s="185" customFormat="1" ht="14.25" x14ac:dyDescent="0.25">
      <c r="A76" s="269"/>
      <c r="B76" s="270"/>
      <c r="C76" s="263"/>
      <c r="D76" s="263"/>
      <c r="E76" s="280"/>
    </row>
    <row r="77" spans="1:11" s="185" customFormat="1" ht="14.25" x14ac:dyDescent="0.25">
      <c r="A77" s="269"/>
      <c r="B77" s="270"/>
      <c r="C77" s="263"/>
      <c r="D77" s="263"/>
      <c r="E77" s="280"/>
    </row>
    <row r="78" spans="1:11" s="185" customFormat="1" ht="14.25" x14ac:dyDescent="0.25">
      <c r="A78" s="269"/>
      <c r="B78" s="270"/>
      <c r="C78" s="263"/>
      <c r="D78" s="263"/>
      <c r="E78" s="280"/>
    </row>
    <row r="79" spans="1:11" s="185" customFormat="1" ht="14.25" x14ac:dyDescent="0.25">
      <c r="A79" s="269"/>
      <c r="B79" s="270"/>
      <c r="C79" s="263"/>
      <c r="D79" s="263"/>
      <c r="E79" s="280"/>
    </row>
    <row r="80" spans="1:11" s="273" customFormat="1" hidden="1" outlineLevel="1" x14ac:dyDescent="0.25">
      <c r="A80" s="271"/>
      <c r="B80" s="272"/>
      <c r="E80" s="641"/>
      <c r="F80" s="274"/>
      <c r="G80" s="274"/>
      <c r="H80" s="274"/>
      <c r="I80" s="274"/>
      <c r="J80" s="274"/>
      <c r="K80" s="274"/>
    </row>
    <row r="81" spans="1:5" s="274" customFormat="1" ht="8.25" hidden="1" customHeight="1" outlineLevel="1" x14ac:dyDescent="0.25">
      <c r="A81" s="275"/>
      <c r="B81" s="276"/>
      <c r="E81" s="641"/>
    </row>
    <row r="82" spans="1:5" s="274" customFormat="1" ht="15" hidden="1" customHeight="1" outlineLevel="1" x14ac:dyDescent="0.25">
      <c r="A82" s="277"/>
      <c r="B82" s="278"/>
      <c r="E82" s="641"/>
    </row>
    <row r="83" spans="1:5" s="274" customFormat="1" ht="15" hidden="1" customHeight="1" outlineLevel="1" x14ac:dyDescent="0.25">
      <c r="A83" s="277"/>
      <c r="B83" s="278"/>
      <c r="E83" s="641"/>
    </row>
    <row r="84" spans="1:5" s="274" customFormat="1" ht="15" hidden="1" customHeight="1" outlineLevel="1" x14ac:dyDescent="0.25">
      <c r="A84" s="277"/>
      <c r="B84" s="278"/>
      <c r="E84" s="641"/>
    </row>
    <row r="85" spans="1:5" s="274" customFormat="1" ht="15" hidden="1" customHeight="1" outlineLevel="1" x14ac:dyDescent="0.25">
      <c r="A85" s="277"/>
      <c r="B85" s="278"/>
      <c r="E85" s="641"/>
    </row>
    <row r="86" spans="1:5" s="274" customFormat="1" ht="15" hidden="1" customHeight="1" outlineLevel="1" x14ac:dyDescent="0.25">
      <c r="A86" s="277"/>
      <c r="B86" s="278"/>
      <c r="E86" s="641"/>
    </row>
    <row r="87" spans="1:5" s="274" customFormat="1" ht="15" hidden="1" customHeight="1" outlineLevel="1" x14ac:dyDescent="0.25">
      <c r="A87" s="277"/>
      <c r="B87" s="278"/>
      <c r="E87" s="641"/>
    </row>
    <row r="88" spans="1:5" s="274" customFormat="1" ht="15" hidden="1" customHeight="1" outlineLevel="1" x14ac:dyDescent="0.25">
      <c r="A88" s="277"/>
      <c r="B88" s="278"/>
      <c r="E88" s="641"/>
    </row>
    <row r="89" spans="1:5" s="274" customFormat="1" ht="15" hidden="1" customHeight="1" outlineLevel="1" x14ac:dyDescent="0.25">
      <c r="A89" s="277"/>
      <c r="B89" s="278"/>
      <c r="E89" s="641"/>
    </row>
    <row r="90" spans="1:5" s="274" customFormat="1" ht="15" hidden="1" customHeight="1" outlineLevel="1" x14ac:dyDescent="0.25">
      <c r="A90" s="277"/>
      <c r="B90" s="278"/>
      <c r="E90" s="641"/>
    </row>
    <row r="91" spans="1:5" s="274" customFormat="1" ht="15" hidden="1" customHeight="1" outlineLevel="1" x14ac:dyDescent="0.25">
      <c r="A91" s="277"/>
      <c r="B91" s="278"/>
      <c r="E91" s="641"/>
    </row>
    <row r="92" spans="1:5" s="274" customFormat="1" ht="15" hidden="1" customHeight="1" outlineLevel="1" x14ac:dyDescent="0.25">
      <c r="A92" s="277"/>
      <c r="B92" s="278"/>
      <c r="E92" s="641"/>
    </row>
    <row r="93" spans="1:5" s="274" customFormat="1" ht="15" hidden="1" customHeight="1" outlineLevel="1" x14ac:dyDescent="0.25">
      <c r="A93" s="277"/>
      <c r="B93" s="278"/>
      <c r="E93" s="641"/>
    </row>
    <row r="94" spans="1:5" s="274" customFormat="1" ht="15" hidden="1" customHeight="1" outlineLevel="1" x14ac:dyDescent="0.25">
      <c r="A94" s="277"/>
      <c r="B94" s="278"/>
      <c r="E94" s="641"/>
    </row>
    <row r="95" spans="1:5" s="274" customFormat="1" ht="15" hidden="1" customHeight="1" outlineLevel="1" x14ac:dyDescent="0.25">
      <c r="A95" s="277"/>
      <c r="B95" s="278"/>
      <c r="E95" s="641"/>
    </row>
    <row r="96" spans="1:5" s="274" customFormat="1" ht="15" hidden="1" customHeight="1" outlineLevel="1" x14ac:dyDescent="0.25">
      <c r="A96" s="277"/>
      <c r="B96" s="278"/>
      <c r="E96" s="641"/>
    </row>
    <row r="97" spans="1:5" s="274" customFormat="1" ht="15" hidden="1" customHeight="1" outlineLevel="1" x14ac:dyDescent="0.25">
      <c r="A97" s="277"/>
      <c r="B97" s="278"/>
      <c r="E97" s="641"/>
    </row>
    <row r="98" spans="1:5" s="274" customFormat="1" ht="15" hidden="1" customHeight="1" outlineLevel="1" x14ac:dyDescent="0.25">
      <c r="A98" s="277"/>
      <c r="B98" s="278"/>
      <c r="E98" s="641"/>
    </row>
    <row r="99" spans="1:5" s="274" customFormat="1" ht="15" hidden="1" customHeight="1" outlineLevel="1" x14ac:dyDescent="0.25">
      <c r="A99" s="277"/>
      <c r="B99" s="278"/>
      <c r="E99" s="641"/>
    </row>
    <row r="100" spans="1:5" s="274" customFormat="1" ht="15" hidden="1" customHeight="1" outlineLevel="1" x14ac:dyDescent="0.25">
      <c r="A100" s="277"/>
      <c r="B100" s="278"/>
      <c r="E100" s="641"/>
    </row>
    <row r="101" spans="1:5" s="274" customFormat="1" ht="15" hidden="1" customHeight="1" outlineLevel="1" x14ac:dyDescent="0.25">
      <c r="A101" s="277"/>
      <c r="B101" s="278"/>
      <c r="E101" s="641"/>
    </row>
    <row r="102" spans="1:5" s="274" customFormat="1" ht="15" hidden="1" customHeight="1" outlineLevel="1" x14ac:dyDescent="0.25">
      <c r="A102" s="277"/>
      <c r="B102" s="278"/>
      <c r="E102" s="641"/>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5" outlineLevelRow="3" x14ac:dyDescent="0.25"/>
  <cols>
    <col min="1" max="1" width="5.7109375" style="177" customWidth="1"/>
    <col min="2" max="2" width="7.7109375" style="177" customWidth="1"/>
    <col min="3" max="3" width="112.42578125" customWidth="1"/>
  </cols>
  <sheetData>
    <row r="1" spans="1:3" s="843" customFormat="1" x14ac:dyDescent="0.25">
      <c r="A1" s="213" t="s">
        <v>77</v>
      </c>
      <c r="B1" s="214" t="s">
        <v>75</v>
      </c>
      <c r="C1" s="215" t="s">
        <v>78</v>
      </c>
    </row>
    <row r="2" spans="1:3" s="28" customFormat="1" hidden="1" outlineLevel="1" x14ac:dyDescent="0.25">
      <c r="A2" s="209">
        <v>1</v>
      </c>
      <c r="B2" s="210" t="s">
        <v>76</v>
      </c>
      <c r="C2" s="211" t="s">
        <v>144</v>
      </c>
    </row>
    <row r="3" spans="1:3" s="28" customFormat="1" hidden="1" outlineLevel="1" x14ac:dyDescent="0.25">
      <c r="A3" s="209">
        <v>2</v>
      </c>
      <c r="B3" s="210" t="s">
        <v>94</v>
      </c>
      <c r="C3" s="211" t="s">
        <v>96</v>
      </c>
    </row>
    <row r="4" spans="1:3" hidden="1" outlineLevel="1" x14ac:dyDescent="0.25">
      <c r="A4" s="206">
        <v>3</v>
      </c>
      <c r="B4" s="207" t="s">
        <v>95</v>
      </c>
      <c r="C4" s="208" t="s">
        <v>101</v>
      </c>
    </row>
    <row r="5" spans="1:3" s="28" customFormat="1" hidden="1" outlineLevel="1" x14ac:dyDescent="0.25">
      <c r="A5" s="209"/>
      <c r="B5" s="212"/>
      <c r="C5" s="211" t="s">
        <v>98</v>
      </c>
    </row>
    <row r="6" spans="1:3" s="25" customFormat="1" hidden="1" outlineLevel="1" x14ac:dyDescent="0.25">
      <c r="A6" s="216">
        <v>4</v>
      </c>
      <c r="B6" s="217" t="s">
        <v>99</v>
      </c>
      <c r="C6" s="218" t="s">
        <v>100</v>
      </c>
    </row>
    <row r="7" spans="1:3" hidden="1" outlineLevel="1" x14ac:dyDescent="0.25">
      <c r="A7" s="206">
        <v>5</v>
      </c>
      <c r="B7" s="207" t="s">
        <v>123</v>
      </c>
      <c r="C7" s="208" t="s">
        <v>124</v>
      </c>
    </row>
    <row r="8" spans="1:3" hidden="1" outlineLevel="1" x14ac:dyDescent="0.25">
      <c r="A8" s="353" t="s">
        <v>140</v>
      </c>
      <c r="B8" s="352" t="s">
        <v>139</v>
      </c>
      <c r="C8" s="208" t="s">
        <v>142</v>
      </c>
    </row>
    <row r="9" spans="1:3" hidden="1" outlineLevel="1" x14ac:dyDescent="0.25">
      <c r="A9" s="353" t="s">
        <v>145</v>
      </c>
      <c r="B9" s="352" t="s">
        <v>139</v>
      </c>
      <c r="C9" s="208" t="s">
        <v>143</v>
      </c>
    </row>
    <row r="10" spans="1:3" hidden="1" outlineLevel="1" collapsed="1" x14ac:dyDescent="0.25">
      <c r="A10" s="528" t="s">
        <v>171</v>
      </c>
      <c r="B10" s="529" t="s">
        <v>172</v>
      </c>
      <c r="C10" s="530" t="s">
        <v>174</v>
      </c>
    </row>
    <row r="11" spans="1:3" ht="30" hidden="1" outlineLevel="1" collapsed="1" x14ac:dyDescent="0.25">
      <c r="A11" s="528" t="s">
        <v>183</v>
      </c>
      <c r="B11" s="529" t="s">
        <v>184</v>
      </c>
      <c r="C11" s="582" t="s">
        <v>186</v>
      </c>
    </row>
    <row r="12" spans="1:3" ht="30" hidden="1" outlineLevel="1" collapsed="1" x14ac:dyDescent="0.25">
      <c r="A12" s="528" t="s">
        <v>189</v>
      </c>
      <c r="B12" s="529" t="s">
        <v>190</v>
      </c>
      <c r="C12" s="582" t="s">
        <v>191</v>
      </c>
    </row>
    <row r="13" spans="1:3" ht="30" hidden="1" outlineLevel="1" x14ac:dyDescent="0.25">
      <c r="A13" s="528" t="s">
        <v>193</v>
      </c>
      <c r="B13" s="529" t="s">
        <v>195</v>
      </c>
      <c r="C13" s="582" t="s">
        <v>194</v>
      </c>
    </row>
    <row r="14" spans="1:3" ht="30" hidden="1" outlineLevel="1" x14ac:dyDescent="0.25">
      <c r="A14" s="528" t="s">
        <v>196</v>
      </c>
      <c r="B14" s="529" t="s">
        <v>197</v>
      </c>
      <c r="C14" s="582" t="s">
        <v>213</v>
      </c>
    </row>
    <row r="15" spans="1:3" ht="30" hidden="1" outlineLevel="1" x14ac:dyDescent="0.25">
      <c r="A15" s="528" t="s">
        <v>204</v>
      </c>
      <c r="B15" s="529" t="s">
        <v>203</v>
      </c>
      <c r="C15" s="582" t="s">
        <v>220</v>
      </c>
    </row>
    <row r="16" spans="1:3" ht="30" hidden="1" outlineLevel="1" x14ac:dyDescent="0.25">
      <c r="A16" s="528" t="s">
        <v>206</v>
      </c>
      <c r="B16" s="529" t="s">
        <v>203</v>
      </c>
      <c r="C16" s="582" t="s">
        <v>215</v>
      </c>
    </row>
    <row r="17" spans="1:3" ht="30" hidden="1" outlineLevel="1" x14ac:dyDescent="0.25">
      <c r="A17" s="528" t="s">
        <v>212</v>
      </c>
      <c r="B17" s="529" t="s">
        <v>203</v>
      </c>
      <c r="C17" s="582" t="s">
        <v>222</v>
      </c>
    </row>
    <row r="18" spans="1:3" hidden="1" outlineLevel="1" x14ac:dyDescent="0.25">
      <c r="A18" s="528" t="s">
        <v>218</v>
      </c>
      <c r="B18" s="529" t="s">
        <v>203</v>
      </c>
      <c r="C18" s="582" t="s">
        <v>214</v>
      </c>
    </row>
    <row r="19" spans="1:3" hidden="1" outlineLevel="1" collapsed="1" x14ac:dyDescent="0.25">
      <c r="A19" s="528" t="s">
        <v>229</v>
      </c>
      <c r="B19" s="529" t="s">
        <v>228</v>
      </c>
      <c r="C19" s="582" t="s">
        <v>230</v>
      </c>
    </row>
    <row r="20" spans="1:3" hidden="1" outlineLevel="1" x14ac:dyDescent="0.25">
      <c r="A20" s="528" t="s">
        <v>237</v>
      </c>
      <c r="B20" s="529" t="s">
        <v>238</v>
      </c>
      <c r="C20" s="582" t="s">
        <v>239</v>
      </c>
    </row>
    <row r="21" spans="1:3" hidden="1" outlineLevel="1" collapsed="1" x14ac:dyDescent="0.25">
      <c r="A21" s="528" t="s">
        <v>240</v>
      </c>
      <c r="B21" s="529" t="s">
        <v>241</v>
      </c>
      <c r="C21" s="582" t="s">
        <v>243</v>
      </c>
    </row>
    <row r="22" spans="1:3" hidden="1" outlineLevel="1" x14ac:dyDescent="0.25">
      <c r="A22" s="528" t="s">
        <v>244</v>
      </c>
      <c r="B22" s="674" t="s">
        <v>245</v>
      </c>
      <c r="C22" s="530" t="s">
        <v>247</v>
      </c>
    </row>
    <row r="23" spans="1:3" hidden="1" outlineLevel="1" collapsed="1" x14ac:dyDescent="0.25">
      <c r="A23" s="528" t="s">
        <v>253</v>
      </c>
      <c r="B23" s="529" t="s">
        <v>254</v>
      </c>
      <c r="C23" s="582" t="s">
        <v>256</v>
      </c>
    </row>
    <row r="24" spans="1:3" hidden="1" outlineLevel="1" collapsed="1" x14ac:dyDescent="0.25">
      <c r="A24" s="528" t="s">
        <v>271</v>
      </c>
      <c r="B24" s="529" t="s">
        <v>272</v>
      </c>
      <c r="C24" s="582" t="s">
        <v>274</v>
      </c>
    </row>
    <row r="25" spans="1:3" hidden="1" outlineLevel="1" collapsed="1" x14ac:dyDescent="0.25">
      <c r="A25" s="528" t="s">
        <v>287</v>
      </c>
      <c r="B25" s="529" t="s">
        <v>286</v>
      </c>
      <c r="C25" s="582" t="s">
        <v>289</v>
      </c>
    </row>
    <row r="26" spans="1:3" hidden="1" outlineLevel="1" collapsed="1" x14ac:dyDescent="0.25">
      <c r="A26" s="528" t="s">
        <v>291</v>
      </c>
      <c r="B26" s="529" t="s">
        <v>292</v>
      </c>
      <c r="C26" s="582" t="s">
        <v>294</v>
      </c>
    </row>
    <row r="27" spans="1:3" hidden="1" outlineLevel="3" collapsed="1" x14ac:dyDescent="0.25">
      <c r="A27" s="934" t="s">
        <v>302</v>
      </c>
      <c r="B27" s="935" t="s">
        <v>304</v>
      </c>
      <c r="C27" s="936" t="s">
        <v>303</v>
      </c>
    </row>
    <row r="28" spans="1:3" hidden="1" outlineLevel="1" collapsed="1" x14ac:dyDescent="0.25">
      <c r="A28" s="934" t="s">
        <v>308</v>
      </c>
      <c r="B28" s="935" t="s">
        <v>309</v>
      </c>
      <c r="C28" s="936" t="s">
        <v>310</v>
      </c>
    </row>
    <row r="29" spans="1:3" ht="30" collapsed="1" x14ac:dyDescent="0.25">
      <c r="A29" s="528" t="s">
        <v>322</v>
      </c>
      <c r="B29" s="529" t="s">
        <v>321</v>
      </c>
      <c r="C29" s="582" t="s">
        <v>324</v>
      </c>
    </row>
    <row r="30" spans="1:3" x14ac:dyDescent="0.25">
      <c r="A30" s="934" t="s">
        <v>330</v>
      </c>
      <c r="B30" s="935" t="s">
        <v>332</v>
      </c>
      <c r="C30" s="936" t="s">
        <v>333</v>
      </c>
    </row>
    <row r="31" spans="1:3" x14ac:dyDescent="0.25">
      <c r="A31" s="1094"/>
      <c r="B31" s="1094"/>
      <c r="C31" s="231"/>
    </row>
    <row r="32" spans="1:3" x14ac:dyDescent="0.25">
      <c r="A32" s="1094"/>
      <c r="B32" s="1094"/>
      <c r="C32" s="231"/>
    </row>
    <row r="33" spans="1:3" x14ac:dyDescent="0.25">
      <c r="A33" s="1094"/>
      <c r="B33" s="1094"/>
      <c r="C33" s="231"/>
    </row>
    <row r="34" spans="1:3" x14ac:dyDescent="0.25">
      <c r="A34" s="1094"/>
      <c r="B34" s="1094"/>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FR16" activePane="bottomRight" state="frozen"/>
      <selection activeCell="A4" sqref="A4"/>
      <selection pane="topRight" activeCell="E4" sqref="E4"/>
      <selection pane="bottomLeft" activeCell="A5" sqref="A5"/>
      <selection pane="bottomRight" activeCell="GE12" sqref="GE12"/>
    </sheetView>
  </sheetViews>
  <sheetFormatPr defaultRowHeight="15" outlineLevelRow="1" outlineLevelCol="1" x14ac:dyDescent="0.25"/>
  <cols>
    <col min="1" max="1" width="4.42578125" style="578"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1"/>
    <col min="23" max="23" width="11.42578125" style="23" hidden="1" customWidth="1" outlineLevel="1"/>
    <col min="24" max="24" width="11.42578125" style="17" hidden="1" customWidth="1" outlineLevel="1" collapsed="1"/>
    <col min="25" max="25" width="11.42578125" style="23" hidden="1" customWidth="1" outlineLevel="1" collapsed="1"/>
    <col min="26" max="26" width="11.42578125" style="17" hidden="1" customWidth="1" outlineLevel="1"/>
    <col min="27" max="27" width="11.42578125" style="23" hidden="1" customWidth="1" outlineLevel="1" collapsed="1"/>
    <col min="28" max="28" width="11.42578125" style="17" hidden="1" customWidth="1" outlineLevel="1" collapsed="1"/>
    <col min="29" max="29" width="11.42578125" style="23" hidden="1" customWidth="1" outlineLevel="1" collapsed="1"/>
    <col min="30" max="30" width="11.42578125" style="17" hidden="1" customWidth="1" outlineLevel="1" collapsed="1"/>
    <col min="31" max="31" width="11.42578125" style="23" hidden="1" customWidth="1" outlineLevel="1" collapsed="1"/>
    <col min="32" max="32" width="11.42578125" style="17" hidden="1" customWidth="1" outlineLevel="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1"/>
    <col min="37" max="37" width="11.42578125" style="23" hidden="1" customWidth="1" outlineLevel="1" collapsed="1"/>
    <col min="38" max="38" width="11.42578125" style="17" hidden="1" customWidth="1" outlineLevel="1" collapsed="1"/>
    <col min="39" max="39" width="11.42578125" style="23" hidden="1" customWidth="1" outlineLevel="1"/>
    <col min="40" max="40" width="11.42578125" style="17" hidden="1" customWidth="1" outlineLevel="1" collapsed="1"/>
    <col min="41" max="41" width="11.42578125" style="23" hidden="1" customWidth="1" outlineLevel="1"/>
    <col min="42" max="42" width="11.42578125" style="17" hidden="1" customWidth="1" outlineLevel="1" collapsed="1"/>
    <col min="43" max="43" width="11.42578125" style="23" hidden="1" customWidth="1" outlineLevel="1" collapsed="1"/>
    <col min="44" max="44" width="11.42578125" style="17" hidden="1" customWidth="1" outlineLevel="1" collapsed="1"/>
    <col min="45" max="45" width="11.42578125" style="23" hidden="1" customWidth="1" outlineLevel="1"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1"/>
    <col min="51" max="51" width="11.7109375" style="23" hidden="1" customWidth="1" outlineLevel="1" collapsed="1"/>
    <col min="52" max="52" width="11.7109375" style="17" hidden="1" customWidth="1" outlineLevel="1" collapsed="1"/>
    <col min="53" max="53" width="11.7109375" style="23" hidden="1" customWidth="1" outlineLevel="1" collapsed="1"/>
    <col min="54" max="54" width="11.7109375" style="17" hidden="1" customWidth="1" outlineLevel="1" collapsed="1"/>
    <col min="55" max="55" width="11.7109375" style="23" hidden="1" customWidth="1" outlineLevel="1" collapsed="1"/>
    <col min="56" max="56" width="11.7109375" style="17" hidden="1" customWidth="1" outlineLevel="1" collapsed="1"/>
    <col min="57" max="57" width="11.7109375" style="23" hidden="1" customWidth="1" outlineLevel="1" collapsed="1"/>
    <col min="58" max="58" width="11.7109375" style="17" hidden="1" customWidth="1" outlineLevel="1" collapsed="1"/>
    <col min="59" max="59" width="11.7109375" style="23" hidden="1" customWidth="1" outlineLevel="1"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1"/>
    <col min="65" max="65" width="11.7109375" style="23" hidden="1" customWidth="1" outlineLevel="1" collapsed="1"/>
    <col min="66" max="66" width="11.7109375" style="17" hidden="1" customWidth="1" outlineLevel="1" collapsed="1"/>
    <col min="67" max="67" width="11.7109375" style="23" hidden="1" customWidth="1" outlineLevel="1" collapsed="1"/>
    <col min="68" max="68" width="11.7109375" style="17" hidden="1" customWidth="1" outlineLevel="1" collapsed="1"/>
    <col min="69" max="69" width="11.7109375" style="23" hidden="1" customWidth="1" outlineLevel="1" collapsed="1"/>
    <col min="70" max="70" width="11.7109375" style="17" hidden="1" customWidth="1" outlineLevel="1" collapsed="1"/>
    <col min="71" max="71" width="11.7109375" style="23" hidden="1" customWidth="1" outlineLevel="1" collapsed="1"/>
    <col min="72" max="72" width="11.7109375" style="17" hidden="1" customWidth="1" outlineLevel="1" collapsed="1"/>
    <col min="73" max="73" width="11.7109375" style="23" hidden="1" customWidth="1" outlineLevel="1"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1"/>
    <col min="79" max="79" width="11.7109375" style="23" hidden="1" customWidth="1" outlineLevel="1" collapsed="1"/>
    <col min="80" max="80" width="11.7109375" style="17" hidden="1" customWidth="1" outlineLevel="1" collapsed="1"/>
    <col min="81" max="81" width="11.7109375" style="23" hidden="1" customWidth="1" outlineLevel="1" collapsed="1"/>
    <col min="82" max="82" width="11.7109375" style="17" hidden="1" customWidth="1" outlineLevel="1" collapsed="1"/>
    <col min="83" max="83" width="11.7109375" style="23" hidden="1" customWidth="1" outlineLevel="1" collapsed="1"/>
    <col min="84" max="84" width="11" style="17" hidden="1" customWidth="1" outlineLevel="1" collapsed="1"/>
    <col min="85" max="85" width="11.7109375" style="23" hidden="1" customWidth="1" outlineLevel="1" collapsed="1"/>
    <col min="86" max="86" width="11.7109375" style="17" hidden="1" customWidth="1" outlineLevel="1" collapsed="1"/>
    <col min="87" max="87" width="11.7109375" style="23" hidden="1" customWidth="1" outlineLevel="1"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1"/>
    <col min="107" max="107" width="11.7109375" style="23" hidden="1" customWidth="1" outlineLevel="1" collapsed="1"/>
    <col min="108" max="108" width="11.7109375" style="17" hidden="1" customWidth="1" outlineLevel="1" collapsed="1"/>
    <col min="109" max="109" width="11.7109375" style="23" hidden="1" customWidth="1" outlineLevel="1" collapsed="1"/>
    <col min="110" max="110" width="11.7109375" style="17" hidden="1" customWidth="1" outlineLevel="1" collapsed="1"/>
    <col min="111" max="111" width="11.7109375" style="23" hidden="1" customWidth="1" outlineLevel="1" collapsed="1"/>
    <col min="112" max="112" width="11.85546875" style="17" hidden="1" customWidth="1" outlineLevel="1" collapsed="1"/>
    <col min="113" max="113" width="11.85546875" style="23" hidden="1" customWidth="1" outlineLevel="1" collapsed="1"/>
    <col min="114" max="114" width="11.7109375" style="17" hidden="1" customWidth="1" outlineLevel="1" collapsed="1"/>
    <col min="115" max="115" width="11.7109375" style="23" hidden="1" customWidth="1" outlineLevel="1" collapsed="1"/>
    <col min="116" max="116" width="11.7109375" style="17" hidden="1" customWidth="1" outlineLevel="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hidden="1" customWidth="1" outlineLevel="1" collapsed="1"/>
    <col min="133" max="133" width="10.85546875" style="23" hidden="1" customWidth="1" outlineLevel="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2.5703125" style="17" hidden="1" customWidth="1" outlineLevel="1" collapsed="1"/>
    <col min="141" max="141" width="11.85546875" style="23" hidden="1" customWidth="1" outlineLevel="1" collapsed="1"/>
    <col min="142" max="142" width="11.7109375" style="17" hidden="1" customWidth="1" outlineLevel="1" collapsed="1"/>
    <col min="143" max="143" width="11.7109375" style="23" hidden="1" customWidth="1" outlineLevel="1" collapsed="1"/>
    <col min="144" max="144" width="11.7109375" style="17" hidden="1" customWidth="1" outlineLevel="1" collapsed="1"/>
    <col min="145" max="145" width="11.7109375" style="23" hidden="1" customWidth="1" outlineLevel="1" collapsed="1"/>
    <col min="146" max="146" width="12" style="23" hidden="1" customWidth="1" outlineLevel="1" collapsed="1"/>
    <col min="147" max="147" width="10.85546875" style="23" hidden="1" customWidth="1" outlineLevel="1"/>
    <col min="148" max="148" width="11.42578125" style="17" hidden="1" customWidth="1" outlineLevel="1"/>
    <col min="149" max="149" width="11.7109375" style="23" hidden="1" customWidth="1" outlineLevel="1" collapsed="1"/>
    <col min="150" max="150" width="11.7109375" style="17" hidden="1" customWidth="1" outlineLevel="1" collapsed="1"/>
    <col min="151" max="151" width="11.7109375" style="23" hidden="1" customWidth="1" outlineLevel="1" collapsed="1"/>
    <col min="152" max="152" width="11.7109375" style="17" hidden="1" customWidth="1" outlineLevel="1" collapsed="1"/>
    <col min="153" max="153" width="11.7109375" style="23" hidden="1" customWidth="1" outlineLevel="1" collapsed="1"/>
    <col min="154" max="154" width="12.5703125" style="17" hidden="1" customWidth="1" outlineLevel="1" collapsed="1"/>
    <col min="155" max="155" width="12.28515625" style="23" hidden="1" customWidth="1" outlineLevel="1" collapsed="1"/>
    <col min="156" max="156" width="11.7109375" style="17" hidden="1" customWidth="1" outlineLevel="1" collapsed="1"/>
    <col min="157" max="157" width="11.7109375" style="23" hidden="1" customWidth="1" outlineLevel="1" collapsed="1"/>
    <col min="158" max="158" width="11.7109375" style="17" hidden="1" customWidth="1" outlineLevel="1"/>
    <col min="159" max="159" width="11.7109375" style="23" hidden="1" customWidth="1" outlineLevel="1"/>
    <col min="160" max="160" width="12" style="23" hidden="1" customWidth="1" outlineLevel="1" collapsed="1"/>
    <col min="161" max="161" width="10.85546875" style="23" hidden="1" customWidth="1" outlineLevel="1"/>
    <col min="162" max="162" width="11.42578125" style="17" hidden="1" customWidth="1" outlineLevel="1"/>
    <col min="163" max="163" width="11.7109375" style="23" hidden="1" customWidth="1" outlineLevel="1" collapsed="1"/>
    <col min="164" max="164" width="11.7109375" style="17" hidden="1" customWidth="1" outlineLevel="1" collapsed="1"/>
    <col min="165" max="165" width="11.7109375" style="23" hidden="1" customWidth="1" outlineLevel="1" collapsed="1"/>
    <col min="166" max="166" width="11.7109375" style="17" hidden="1" customWidth="1" outlineLevel="1" collapsed="1"/>
    <col min="167" max="167" width="11.7109375" style="23" hidden="1" customWidth="1" outlineLevel="1" collapsed="1"/>
    <col min="168" max="168" width="12.5703125" style="17" hidden="1" customWidth="1" outlineLevel="1" collapsed="1"/>
    <col min="169" max="169" width="11.85546875" style="23" hidden="1" customWidth="1" outlineLevel="1" collapsed="1"/>
    <col min="170" max="170" width="11.7109375" style="17" hidden="1" customWidth="1" outlineLevel="1" collapsed="1"/>
    <col min="171" max="171" width="11.7109375" style="23" hidden="1" customWidth="1" outlineLevel="1" collapsed="1"/>
    <col min="172" max="172" width="11.7109375" style="17" hidden="1" customWidth="1" outlineLevel="1"/>
    <col min="173" max="173" width="11.7109375" style="23" hidden="1" customWidth="1" outlineLevel="1" collapsed="1"/>
    <col min="174" max="174" width="12" style="23" customWidth="1" collapsed="1"/>
    <col min="175" max="175" width="10.85546875" style="23" customWidth="1"/>
    <col min="176" max="176" width="11.42578125" style="17" hidden="1" customWidth="1" outlineLevel="1"/>
    <col min="177" max="177" width="11.7109375" style="23" hidden="1" customWidth="1" outlineLevel="1" collapsed="1"/>
    <col min="178" max="178" width="11.7109375" style="17" hidden="1" customWidth="1" outlineLevel="1" collapsed="1"/>
    <col min="179" max="179" width="11.7109375" style="23" hidden="1" customWidth="1" outlineLevel="1" collapsed="1"/>
    <col min="180" max="180" width="11.7109375" style="17" hidden="1" customWidth="1" outlineLevel="1" collapsed="1"/>
    <col min="181" max="181" width="11.7109375" style="23" hidden="1" customWidth="1" outlineLevel="1" collapsed="1"/>
    <col min="182" max="182" width="12.5703125" style="17" hidden="1" customWidth="1" outlineLevel="1" collapsed="1"/>
    <col min="183" max="183" width="11.85546875" style="23" hidden="1" customWidth="1" outlineLevel="1" collapsed="1"/>
    <col min="184" max="184" width="11.7109375" style="17" hidden="1" customWidth="1" outlineLevel="1" collapsed="1"/>
    <col min="185" max="185" width="11.7109375" style="23" hidden="1" customWidth="1" outlineLevel="1" collapsed="1"/>
    <col min="186" max="186" width="11.7109375" style="17" customWidth="1" collapsed="1"/>
    <col min="187" max="187" width="11.7109375" style="23" customWidth="1"/>
    <col min="188" max="188" width="12" style="23" customWidth="1"/>
    <col min="189" max="189" width="10.85546875" style="23" customWidth="1"/>
    <col min="190" max="190" width="11.42578125" style="17" hidden="1" customWidth="1" outlineLevel="1"/>
    <col min="191" max="191" width="11.7109375" style="23" hidden="1" customWidth="1" outlineLevel="1" collapsed="1"/>
    <col min="192" max="192" width="11.7109375" style="17" hidden="1" customWidth="1" outlineLevel="1" collapsed="1"/>
    <col min="193" max="193" width="11.7109375" style="23" hidden="1" customWidth="1" outlineLevel="1" collapsed="1"/>
    <col min="194" max="194" width="11.7109375" style="17" hidden="1" customWidth="1" outlineLevel="1" collapsed="1"/>
    <col min="195" max="195" width="11.7109375" style="23" hidden="1" customWidth="1" outlineLevel="1" collapsed="1"/>
    <col min="196" max="196" width="12.5703125" style="17" hidden="1" customWidth="1" outlineLevel="1" collapsed="1"/>
    <col min="197" max="197" width="11.85546875" style="23" hidden="1" customWidth="1" outlineLevel="1" collapsed="1"/>
    <col min="198" max="198" width="11.7109375" style="17" hidden="1" customWidth="1" outlineLevel="1"/>
    <col min="199" max="199" width="11.7109375" style="23" hidden="1" customWidth="1" outlineLevel="1"/>
    <col min="200" max="200" width="11.7109375" style="17" hidden="1" customWidth="1" outlineLevel="1"/>
    <col min="201" max="201" width="11.7109375" style="23" hidden="1" customWidth="1" outlineLevel="1"/>
    <col min="202" max="202" width="12" style="23" hidden="1" customWidth="1" outlineLevel="1"/>
    <col min="203" max="203" width="10.85546875" style="23" hidden="1" customWidth="1" outlineLevel="1"/>
    <col min="204" max="204" width="11.28515625" style="313" hidden="1" customWidth="1" outlineLevel="1" collapsed="1"/>
    <col min="205" max="205" width="11.28515625" style="895" hidden="1" customWidth="1" outlineLevel="1"/>
    <col min="206" max="206" width="11.28515625" style="313" hidden="1" customWidth="1" outlineLevel="1" collapsed="1"/>
    <col min="207" max="207" width="11.28515625" style="895" hidden="1" customWidth="1" outlineLevel="1"/>
    <col min="208" max="208" width="11.28515625" style="313" hidden="1" customWidth="1" outlineLevel="1" collapsed="1"/>
    <col min="209" max="209" width="11.28515625" style="895" hidden="1" customWidth="1" outlineLevel="1"/>
    <col min="210" max="210" width="11.28515625" style="313" hidden="1" customWidth="1" outlineLevel="1" collapsed="1"/>
    <col min="211" max="211" width="11.28515625" style="895" hidden="1" customWidth="1" outlineLevel="1"/>
    <col min="212" max="212" width="11.28515625" style="313" hidden="1" customWidth="1" outlineLevel="1" collapsed="1"/>
    <col min="213" max="213" width="11.28515625" style="895" hidden="1" customWidth="1" outlineLevel="1"/>
    <col min="214" max="214" width="11.28515625" style="313" hidden="1" customWidth="1" outlineLevel="1" collapsed="1"/>
    <col min="215" max="215" width="11.28515625" style="895" hidden="1" customWidth="1" outlineLevel="1"/>
    <col min="216" max="216" width="11.28515625" style="313" hidden="1" customWidth="1" outlineLevel="1" collapsed="1"/>
    <col min="217" max="217" width="11.28515625" style="895" hidden="1" customWidth="1" outlineLevel="1"/>
    <col min="218" max="218" width="11.28515625" style="313" hidden="1" customWidth="1" outlineLevel="1" collapsed="1"/>
    <col min="219" max="219" width="11.28515625" style="895" hidden="1" customWidth="1" outlineLevel="1"/>
    <col min="220" max="220" width="11.7109375" style="313" hidden="1" customWidth="1" outlineLevel="1" collapsed="1"/>
    <col min="221" max="221" width="11.28515625" style="895" hidden="1" customWidth="1" outlineLevel="1"/>
    <col min="222" max="222" width="11.28515625" style="313" hidden="1" customWidth="1" outlineLevel="1" collapsed="1"/>
    <col min="223" max="223" width="11.28515625" style="895" hidden="1" customWidth="1" outlineLevel="1"/>
    <col min="224" max="224" width="11.28515625" style="313" hidden="1" customWidth="1" outlineLevel="1" collapsed="1"/>
    <col min="225" max="225" width="11.28515625" style="895" hidden="1" customWidth="1" outlineLevel="1"/>
    <col min="226" max="226" width="11.28515625" style="313" hidden="1" customWidth="1" outlineLevel="1" collapsed="1"/>
    <col min="227" max="227" width="11.28515625" style="895" hidden="1" customWidth="1" outlineLevel="1"/>
    <col min="228" max="228" width="11.28515625" style="995" hidden="1" customWidth="1" outlineLevel="1" collapsed="1"/>
    <col min="229" max="229" width="11.28515625" style="32" hidden="1" customWidth="1" outlineLevel="1"/>
    <col min="230" max="230" width="11.28515625" style="841" hidden="1" customWidth="1" outlineLevel="1" collapsed="1"/>
    <col min="231" max="231" width="11.28515625" style="895" hidden="1" customWidth="1" outlineLevel="1"/>
    <col min="232" max="232" width="11.28515625" style="841" hidden="1" customWidth="1" outlineLevel="1" collapsed="1"/>
    <col min="233" max="233" width="11.28515625" style="895" hidden="1" customWidth="1" outlineLevel="1"/>
    <col min="234" max="234" width="11.28515625" style="841" hidden="1" customWidth="1" outlineLevel="1" collapsed="1"/>
    <col min="235" max="235" width="11.28515625" style="895" hidden="1" customWidth="1" outlineLevel="1"/>
    <col min="236" max="236" width="11.28515625" style="895" hidden="1" customWidth="1" outlineLevel="1" collapsed="1"/>
    <col min="237" max="237" width="11.28515625" style="895" hidden="1" customWidth="1" outlineLevel="1"/>
    <col min="238" max="238" width="11.28515625" style="895" hidden="1" customWidth="1" outlineLevel="1" collapsed="1"/>
    <col min="239" max="239" width="11.28515625" style="895" hidden="1" customWidth="1" outlineLevel="1"/>
    <col min="240" max="240" width="11.28515625" style="895" hidden="1" customWidth="1" outlineLevel="1" collapsed="1"/>
    <col min="241" max="241" width="11.28515625" style="895" hidden="1" customWidth="1" outlineLevel="1"/>
    <col min="242" max="242" width="11.28515625" style="841" hidden="1" customWidth="1" outlineLevel="1" collapsed="1"/>
    <col min="243" max="243" width="11.28515625" style="895" hidden="1" customWidth="1" outlineLevel="1"/>
    <col min="244" max="244" width="11.28515625" style="841" hidden="1" customWidth="1" outlineLevel="1" collapsed="1"/>
    <col min="245" max="245" width="11.28515625" style="895" hidden="1" customWidth="1" outlineLevel="1"/>
    <col min="246" max="246" width="11.28515625" style="841" hidden="1" customWidth="1" outlineLevel="1" collapsed="1"/>
    <col min="247" max="247" width="11.28515625" style="895" hidden="1" customWidth="1" outlineLevel="1"/>
    <col min="248" max="248" width="11.28515625" style="841" hidden="1" customWidth="1" outlineLevel="1"/>
    <col min="249" max="249" width="11.28515625" style="895" hidden="1" customWidth="1" outlineLevel="1"/>
    <col min="250" max="250" width="11.28515625" style="841" hidden="1" customWidth="1" outlineLevel="1" collapsed="1"/>
    <col min="251" max="251" width="11.28515625" style="895" hidden="1" customWidth="1" outlineLevel="1"/>
    <col min="252" max="252" width="11.28515625" style="995" hidden="1" customWidth="1" outlineLevel="1" collapsed="1"/>
    <col min="253" max="253" width="11.28515625" style="32" hidden="1" customWidth="1" outlineLevel="1"/>
    <col min="254" max="254" width="11.28515625" style="841" hidden="1" customWidth="1" outlineLevel="1" collapsed="1"/>
    <col min="255" max="255" width="11.28515625" style="32" hidden="1" customWidth="1" outlineLevel="1"/>
    <col min="256" max="256" width="11.28515625" style="841" hidden="1" customWidth="1" outlineLevel="1"/>
    <col min="257" max="257" width="11.28515625" style="895" hidden="1" customWidth="1" outlineLevel="1"/>
    <col min="258" max="258" width="11.28515625" style="841" hidden="1" customWidth="1" outlineLevel="1" collapsed="1"/>
    <col min="259" max="259" width="11.28515625" style="895" hidden="1" customWidth="1" outlineLevel="1"/>
    <col min="260" max="260" width="11.28515625" style="895" hidden="1" customWidth="1" outlineLevel="1" collapsed="1"/>
    <col min="261" max="261" width="11.28515625" style="32" hidden="1" customWidth="1" outlineLevel="1"/>
    <col min="262" max="262" width="11.28515625" style="895" hidden="1" customWidth="1" outlineLevel="1" collapsed="1"/>
    <col min="263" max="263" width="11.28515625" style="32" hidden="1" customWidth="1" outlineLevel="1"/>
    <col min="264" max="264" width="11.28515625" style="895" hidden="1" customWidth="1" outlineLevel="1" collapsed="1"/>
    <col min="265" max="265" width="11.28515625" style="32" hidden="1" customWidth="1" outlineLevel="1"/>
    <col min="266" max="266" width="11.28515625" style="841" hidden="1" customWidth="1" outlineLevel="1" collapsed="1"/>
    <col min="267" max="267" width="11.28515625" style="313" hidden="1" customWidth="1" outlineLevel="1"/>
    <col min="268" max="268" width="11.28515625" style="841" hidden="1" customWidth="1" outlineLevel="1" collapsed="1"/>
    <col min="269" max="269" width="11.28515625" style="32" hidden="1" customWidth="1" outlineLevel="1"/>
    <col min="270" max="270" width="11.28515625" style="841" hidden="1" customWidth="1" outlineLevel="1" collapsed="1"/>
    <col min="271" max="271" width="11.28515625" style="32" hidden="1" customWidth="1" outlineLevel="1"/>
    <col min="272" max="272" width="11.28515625" style="841" hidden="1" customWidth="1" outlineLevel="1" collapsed="1"/>
    <col min="273" max="273" width="11.28515625" style="32" hidden="1" customWidth="1" outlineLevel="1"/>
    <col min="274" max="274" width="11.28515625" style="841" customWidth="1" collapsed="1"/>
    <col min="275" max="275" width="11.28515625" style="313" customWidth="1"/>
    <col min="276" max="276" width="11.28515625" style="995" hidden="1" customWidth="1" outlineLevel="1" collapsed="1"/>
    <col min="277" max="277" width="11.28515625" style="32" hidden="1" customWidth="1" outlineLevel="1"/>
    <col min="278" max="278" width="11.28515625" style="841" hidden="1" customWidth="1" outlineLevel="1" collapsed="1"/>
    <col min="279" max="279" width="11.28515625" style="32" hidden="1" customWidth="1" outlineLevel="1"/>
    <col min="280" max="280" width="11.28515625" style="841" hidden="1" customWidth="1" outlineLevel="1"/>
    <col min="281" max="281" width="11.28515625" style="895" hidden="1" customWidth="1" outlineLevel="1"/>
    <col min="282" max="282" width="11.28515625" style="841" hidden="1" customWidth="1" outlineLevel="1" collapsed="1"/>
    <col min="283" max="283" width="11.28515625" style="895" hidden="1" customWidth="1" outlineLevel="1"/>
    <col min="284" max="284" width="11.28515625" style="895" hidden="1" customWidth="1" outlineLevel="1" collapsed="1"/>
    <col min="285" max="285" width="11.28515625" style="32" hidden="1" customWidth="1" outlineLevel="1"/>
    <col min="286" max="286" width="11.28515625" style="895" hidden="1" customWidth="1" outlineLevel="1" collapsed="1"/>
    <col min="287" max="287" width="11.28515625" style="32" hidden="1" customWidth="1" outlineLevel="1"/>
    <col min="288" max="288" width="11.28515625" style="895" hidden="1" customWidth="1" outlineLevel="1" collapsed="1"/>
    <col min="289" max="289" width="11.28515625" style="32" hidden="1" customWidth="1" outlineLevel="1"/>
    <col min="290" max="290" width="11.28515625" style="841" hidden="1" customWidth="1" outlineLevel="1" collapsed="1"/>
    <col min="291" max="291" width="11.28515625" style="313" hidden="1" customWidth="1" outlineLevel="1"/>
    <col min="292" max="292" width="11.28515625" style="841" hidden="1" customWidth="1" outlineLevel="1" collapsed="1"/>
    <col min="293" max="293" width="11.28515625" style="32" hidden="1" customWidth="1" outlineLevel="1"/>
    <col min="294" max="294" width="11.28515625" style="841" hidden="1" customWidth="1" outlineLevel="1"/>
    <col min="295" max="295" width="11.28515625" style="32" hidden="1" customWidth="1" outlineLevel="1"/>
    <col min="296" max="296" width="11.28515625" style="841" hidden="1" customWidth="1" outlineLevel="1"/>
    <col min="297" max="297" width="11.28515625" style="32" hidden="1" customWidth="1" outlineLevel="1"/>
    <col min="298" max="298" width="11.28515625" style="841" hidden="1" customWidth="1" outlineLevel="1"/>
    <col min="299" max="299" width="11.28515625" style="313" hidden="1" customWidth="1" outlineLevel="1"/>
    <col min="300" max="300" width="11.7109375" style="17" customWidth="1" collapsed="1"/>
    <col min="301" max="301" width="11.7109375" style="313" customWidth="1"/>
    <col min="302" max="302" width="11.85546875" customWidth="1"/>
    <col min="303" max="304" width="10.85546875" customWidth="1"/>
    <col min="305" max="305" width="14.7109375" customWidth="1"/>
    <col min="306" max="306" width="9.28515625" hidden="1" customWidth="1" outlineLevel="1"/>
    <col min="307" max="307" width="8.85546875" hidden="1" customWidth="1" outlineLevel="1" collapsed="1"/>
    <col min="308" max="308" width="10.140625" customWidth="1" collapsed="1"/>
    <col min="309" max="310" width="8.7109375" bestFit="1" customWidth="1"/>
    <col min="311" max="311" width="9.42578125" bestFit="1" customWidth="1"/>
    <col min="312" max="314" width="8.7109375" bestFit="1" customWidth="1"/>
    <col min="315" max="318" width="9.42578125" bestFit="1" customWidth="1"/>
    <col min="319" max="319" width="10.28515625" customWidth="1"/>
    <col min="320" max="320" width="8.7109375" customWidth="1"/>
    <col min="321" max="332" width="8.7109375" hidden="1" customWidth="1" outlineLevel="1"/>
    <col min="333" max="333" width="8.85546875" collapsed="1"/>
  </cols>
  <sheetData>
    <row r="1" spans="1:332" s="36" customFormat="1" ht="14.25" hidden="1" customHeight="1" outlineLevel="1" thickBot="1" x14ac:dyDescent="0.2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76">
        <f>DATE(YEAR(FQ1),MONTH(FQ1)+1,1)</f>
        <v>44743</v>
      </c>
      <c r="FU1" s="1176">
        <f t="shared" ref="FU1" si="89">DATE(YEAR(FT1),MONTH(FT1)+1,1)</f>
        <v>44774</v>
      </c>
      <c r="FV1" s="1176">
        <f>DATE(YEAR(FU1),MONTH(FU1)+1,1)</f>
        <v>44805</v>
      </c>
      <c r="FW1" s="1176">
        <f t="shared" ref="FW1" si="90">DATE(YEAR(FV1),MONTH(FV1)+1,1)</f>
        <v>44835</v>
      </c>
      <c r="FX1" s="1176">
        <f t="shared" ref="FX1" si="91">DATE(YEAR(FW1),MONTH(FW1)+1,1)</f>
        <v>44866</v>
      </c>
      <c r="FY1" s="1176">
        <f t="shared" ref="FY1" si="92">DATE(YEAR(FX1),MONTH(FX1)+1,1)</f>
        <v>44896</v>
      </c>
      <c r="FZ1" s="1176">
        <f t="shared" ref="FZ1" si="93">DATE(YEAR(FY1),MONTH(FY1)+1,1)</f>
        <v>44927</v>
      </c>
      <c r="GA1" s="1176">
        <f>DATE(YEAR(FZ1),MONTH(FZ1)+1,1)</f>
        <v>44958</v>
      </c>
      <c r="GB1" s="1176">
        <f t="shared" ref="GB1" si="94">DATE(YEAR(GA1),MONTH(GA1)+1,1)</f>
        <v>44986</v>
      </c>
      <c r="GC1" s="1176">
        <f t="shared" ref="GC1" si="95">DATE(YEAR(GB1),MONTH(GB1)+1,1)</f>
        <v>45017</v>
      </c>
      <c r="GD1" s="1176">
        <f t="shared" ref="GD1" si="96">DATE(YEAR(GC1),MONTH(GC1)+1,1)</f>
        <v>45047</v>
      </c>
      <c r="GE1" s="1176">
        <f t="shared" ref="GE1" si="97">DATE(YEAR(GD1),MONTH(GD1)+1,1)</f>
        <v>45078</v>
      </c>
      <c r="GF1" s="53"/>
      <c r="GG1" s="53"/>
      <c r="GH1" s="1102">
        <f>DATE(YEAR(GE1),MONTH(GE1)+1,1)</f>
        <v>45108</v>
      </c>
      <c r="GI1" s="1102">
        <f t="shared" ref="GI1" si="98">DATE(YEAR(GH1),MONTH(GH1)+1,1)</f>
        <v>45139</v>
      </c>
      <c r="GJ1" s="1102">
        <f>DATE(YEAR(GI1),MONTH(GI1)+1,1)</f>
        <v>45170</v>
      </c>
      <c r="GK1" s="1102">
        <f t="shared" ref="GK1" si="99">DATE(YEAR(GJ1),MONTH(GJ1)+1,1)</f>
        <v>45200</v>
      </c>
      <c r="GL1" s="1102">
        <f t="shared" ref="GL1" si="100">DATE(YEAR(GK1),MONTH(GK1)+1,1)</f>
        <v>45231</v>
      </c>
      <c r="GM1" s="1102">
        <f t="shared" ref="GM1" si="101">DATE(YEAR(GL1),MONTH(GL1)+1,1)</f>
        <v>45261</v>
      </c>
      <c r="GN1" s="1102">
        <f t="shared" ref="GN1" si="102">DATE(YEAR(GM1),MONTH(GM1)+1,1)</f>
        <v>45292</v>
      </c>
      <c r="GO1" s="1102">
        <f>DATE(YEAR(GN1),MONTH(GN1)+1,1)</f>
        <v>45323</v>
      </c>
      <c r="GP1" s="1102">
        <f t="shared" ref="GP1" si="103">DATE(YEAR(GO1),MONTH(GO1)+1,1)</f>
        <v>45352</v>
      </c>
      <c r="GQ1" s="1102">
        <f t="shared" ref="GQ1" si="104">DATE(YEAR(GP1),MONTH(GP1)+1,1)</f>
        <v>45383</v>
      </c>
      <c r="GR1" s="1102">
        <f t="shared" ref="GR1" si="105">DATE(YEAR(GQ1),MONTH(GQ1)+1,1)</f>
        <v>45413</v>
      </c>
      <c r="GS1" s="1102">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32"/>
      <c r="IS1" s="1133"/>
      <c r="IT1" s="1134"/>
      <c r="IU1" s="1133"/>
      <c r="IV1" s="1134"/>
      <c r="IW1" s="1135"/>
      <c r="IX1" s="1134"/>
      <c r="IY1" s="1135"/>
      <c r="IZ1" s="1135"/>
      <c r="JA1" s="1133"/>
      <c r="JB1" s="1135"/>
      <c r="JC1" s="1133"/>
      <c r="JD1" s="1135"/>
      <c r="JE1" s="1133"/>
      <c r="JF1" s="1134"/>
      <c r="JG1" s="1136"/>
      <c r="JH1" s="1134"/>
      <c r="JI1" s="1133"/>
      <c r="JJ1" s="1134"/>
      <c r="JK1" s="1133"/>
      <c r="JL1" s="1134"/>
      <c r="JM1" s="1133"/>
      <c r="JN1" s="1134"/>
      <c r="JO1" s="1136"/>
      <c r="JP1" s="1106"/>
      <c r="JQ1" s="1107"/>
      <c r="JR1" s="1108"/>
      <c r="JS1" s="1107"/>
      <c r="JT1" s="1108"/>
      <c r="JU1" s="1109"/>
      <c r="JV1" s="1108"/>
      <c r="JW1" s="1109"/>
      <c r="JX1" s="1109"/>
      <c r="JY1" s="1107" t="s">
        <v>299</v>
      </c>
      <c r="JZ1" s="1109"/>
      <c r="KA1" s="1107"/>
      <c r="KB1" s="1109"/>
      <c r="KC1" s="1107"/>
      <c r="KD1" s="1108"/>
      <c r="KE1" s="1110"/>
      <c r="KF1" s="1108"/>
      <c r="KG1" s="1107"/>
      <c r="KH1" s="1108"/>
      <c r="KI1" s="1107"/>
      <c r="KJ1" s="1108"/>
      <c r="KK1" s="1107"/>
      <c r="KL1" s="1108"/>
      <c r="KM1" s="1110"/>
      <c r="KN1" s="723" t="s">
        <v>338</v>
      </c>
      <c r="KO1" s="723" t="s">
        <v>338</v>
      </c>
      <c r="KP1" s="1224" t="s">
        <v>182</v>
      </c>
      <c r="KQ1" s="1225"/>
      <c r="KR1" s="944"/>
    </row>
    <row r="2" spans="1:332" s="36" customFormat="1" ht="12.75" hidden="1" customHeight="1" outlineLevel="1" x14ac:dyDescent="0.25">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76">
        <f>DATE(YEAR(FT1),MONTH(FT1)+1,0)</f>
        <v>44773</v>
      </c>
      <c r="FU2" s="1176">
        <f t="shared" ref="FU2:FZ2" si="120">DATE(YEAR(FU1),MONTH(FU1)+1,0)</f>
        <v>44804</v>
      </c>
      <c r="FV2" s="1176">
        <f t="shared" si="120"/>
        <v>44834</v>
      </c>
      <c r="FW2" s="1176">
        <f t="shared" si="120"/>
        <v>44865</v>
      </c>
      <c r="FX2" s="1176">
        <f t="shared" si="120"/>
        <v>44895</v>
      </c>
      <c r="FY2" s="1176">
        <f t="shared" si="120"/>
        <v>44926</v>
      </c>
      <c r="FZ2" s="1176">
        <f t="shared" si="120"/>
        <v>44957</v>
      </c>
      <c r="GA2" s="1177">
        <f>DATE(YEAR(GA1),MONTH(GA1)+1,0)</f>
        <v>44985</v>
      </c>
      <c r="GB2" s="1176">
        <f t="shared" ref="GB2:GE2" si="121">DATE(YEAR(GB1),MONTH(GB1)+1,0)</f>
        <v>45016</v>
      </c>
      <c r="GC2" s="1176">
        <f t="shared" si="121"/>
        <v>45046</v>
      </c>
      <c r="GD2" s="1176">
        <f t="shared" si="121"/>
        <v>45077</v>
      </c>
      <c r="GE2" s="1176">
        <f t="shared" si="121"/>
        <v>45107</v>
      </c>
      <c r="GF2" s="53"/>
      <c r="GG2" s="53"/>
      <c r="GH2" s="1102">
        <f>DATE(YEAR(GH1),MONTH(GH1)+1,0)</f>
        <v>45138</v>
      </c>
      <c r="GI2" s="1102">
        <f t="shared" ref="GI2:GN2" si="122">DATE(YEAR(GI1),MONTH(GI1)+1,0)</f>
        <v>45169</v>
      </c>
      <c r="GJ2" s="1102">
        <f t="shared" si="122"/>
        <v>45199</v>
      </c>
      <c r="GK2" s="1102">
        <f t="shared" si="122"/>
        <v>45230</v>
      </c>
      <c r="GL2" s="1102">
        <f t="shared" si="122"/>
        <v>45260</v>
      </c>
      <c r="GM2" s="1102">
        <f t="shared" si="122"/>
        <v>45291</v>
      </c>
      <c r="GN2" s="1102">
        <f t="shared" si="122"/>
        <v>45322</v>
      </c>
      <c r="GO2" s="1103">
        <f>DATE(YEAR(GO1),MONTH(GO1)+1,0)</f>
        <v>45351</v>
      </c>
      <c r="GP2" s="1102">
        <f t="shared" ref="GP2:GS2" si="123">DATE(YEAR(GP1),MONTH(GP1)+1,0)</f>
        <v>45382</v>
      </c>
      <c r="GQ2" s="1102">
        <f t="shared" si="123"/>
        <v>45412</v>
      </c>
      <c r="GR2" s="1102">
        <f t="shared" si="123"/>
        <v>45443</v>
      </c>
      <c r="GS2" s="1102">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37"/>
      <c r="IS2" s="1138"/>
      <c r="IT2" s="1139"/>
      <c r="IU2" s="1138"/>
      <c r="IV2" s="1139"/>
      <c r="IW2" s="1140"/>
      <c r="IX2" s="1139"/>
      <c r="IY2" s="1140"/>
      <c r="IZ2" s="1140"/>
      <c r="JA2" s="1138"/>
      <c r="JB2" s="1140"/>
      <c r="JC2" s="1138"/>
      <c r="JD2" s="1140"/>
      <c r="JE2" s="1138"/>
      <c r="JF2" s="1139"/>
      <c r="JG2" s="1141"/>
      <c r="JH2" s="1139"/>
      <c r="JI2" s="1138"/>
      <c r="JJ2" s="1139"/>
      <c r="JK2" s="1138"/>
      <c r="JL2" s="1139"/>
      <c r="JM2" s="1138"/>
      <c r="JN2" s="1139"/>
      <c r="JO2" s="1141"/>
      <c r="JP2" s="1111"/>
      <c r="JQ2" s="1112"/>
      <c r="JR2" s="1113"/>
      <c r="JS2" s="1112"/>
      <c r="JT2" s="1113"/>
      <c r="JU2" s="1114"/>
      <c r="JV2" s="1113"/>
      <c r="JW2" s="1114"/>
      <c r="JX2" s="1114"/>
      <c r="JY2" s="1112"/>
      <c r="JZ2" s="1114"/>
      <c r="KA2" s="1112"/>
      <c r="KB2" s="1114"/>
      <c r="KC2" s="1112"/>
      <c r="KD2" s="1113"/>
      <c r="KE2" s="1115"/>
      <c r="KF2" s="1113"/>
      <c r="KG2" s="1112"/>
      <c r="KH2" s="1113"/>
      <c r="KI2" s="1112"/>
      <c r="KJ2" s="1113"/>
      <c r="KK2" s="1112"/>
      <c r="KL2" s="1113"/>
      <c r="KM2" s="1115"/>
      <c r="KN2" s="723"/>
      <c r="KO2" s="721"/>
      <c r="KQ2" s="157"/>
      <c r="KR2" s="157"/>
      <c r="KS2" s="157"/>
    </row>
    <row r="3" spans="1:332" s="33" customFormat="1" ht="13.5" hidden="1" customHeight="1" outlineLevel="1" x14ac:dyDescent="0.25">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78">
        <f>NETWORKDAYS(FT1,FT2,$A$78:$A$268)</f>
        <v>20</v>
      </c>
      <c r="FU3" s="1178">
        <f>NETWORKDAYS(FU1,FU2,$A$78:$A$268)</f>
        <v>23</v>
      </c>
      <c r="FV3" s="1178">
        <f t="shared" ref="FV3:FX3" si="144">NETWORKDAYS(FV1,FV2,$A$78:$A$268)</f>
        <v>21</v>
      </c>
      <c r="FW3" s="1178">
        <f t="shared" si="144"/>
        <v>21</v>
      </c>
      <c r="FX3" s="1178">
        <f t="shared" si="144"/>
        <v>19</v>
      </c>
      <c r="FY3" s="1178">
        <f>NETWORKDAYS(FY1,FY2,$A$78:$A$268)</f>
        <v>19</v>
      </c>
      <c r="FZ3" s="1178">
        <f t="shared" ref="FZ3:GB3" si="145">NETWORKDAYS(FZ1,FZ2,$A$78:$A$268)</f>
        <v>20</v>
      </c>
      <c r="GA3" s="1178">
        <f t="shared" si="145"/>
        <v>20</v>
      </c>
      <c r="GB3" s="1178">
        <f t="shared" si="145"/>
        <v>23</v>
      </c>
      <c r="GC3" s="1178">
        <f>NETWORKDAYS(GC1,GC2,$A$78:$A$268)</f>
        <v>19</v>
      </c>
      <c r="GD3" s="1178">
        <f t="shared" ref="GD3:GE3" si="146">NETWORKDAYS(GD1,GD2,$A$78:$A$268)</f>
        <v>22</v>
      </c>
      <c r="GE3" s="1178">
        <f t="shared" si="146"/>
        <v>22</v>
      </c>
      <c r="GF3" s="54"/>
      <c r="GG3" s="54"/>
      <c r="GH3" s="1104">
        <f>NETWORKDAYS(GH1,GH2,$A$78:$A$268)</f>
        <v>20</v>
      </c>
      <c r="GI3" s="1104">
        <f>NETWORKDAYS(GI1,GI2,$A$78:$A$268)</f>
        <v>23</v>
      </c>
      <c r="GJ3" s="1104">
        <f t="shared" ref="GJ3:GL3" si="147">NETWORKDAYS(GJ1,GJ2,$A$78:$A$268)</f>
        <v>20</v>
      </c>
      <c r="GK3" s="1104">
        <f t="shared" si="147"/>
        <v>22</v>
      </c>
      <c r="GL3" s="1104">
        <f t="shared" si="147"/>
        <v>19</v>
      </c>
      <c r="GM3" s="1104">
        <f>NETWORKDAYS(GM1,GM2,$A$78:$A$268)</f>
        <v>18</v>
      </c>
      <c r="GN3" s="1104">
        <f t="shared" ref="GN3:GP3" si="148">NETWORKDAYS(GN1,GN2,$A$78:$A$268)</f>
        <v>21</v>
      </c>
      <c r="GO3" s="1104">
        <f t="shared" si="148"/>
        <v>21</v>
      </c>
      <c r="GP3" s="1104">
        <f t="shared" si="148"/>
        <v>20</v>
      </c>
      <c r="GQ3" s="1104">
        <f>NETWORKDAYS(GQ1,GQ2,$A$78:$A$268)</f>
        <v>22</v>
      </c>
      <c r="GR3" s="1104">
        <f t="shared" ref="GR3:GS3" si="149">NETWORKDAYS(GR1,GR2,$A$78:$A$268)</f>
        <v>22</v>
      </c>
      <c r="GS3" s="1104">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37"/>
      <c r="IS3" s="1138"/>
      <c r="IT3" s="1139"/>
      <c r="IU3" s="1138"/>
      <c r="IV3" s="1139"/>
      <c r="IW3" s="1140"/>
      <c r="IX3" s="1139"/>
      <c r="IY3" s="1140"/>
      <c r="IZ3" s="1140"/>
      <c r="JA3" s="1138"/>
      <c r="JB3" s="1140"/>
      <c r="JC3" s="1138"/>
      <c r="JD3" s="1140"/>
      <c r="JE3" s="1138"/>
      <c r="JF3" s="1139"/>
      <c r="JG3" s="1141"/>
      <c r="JH3" s="1139"/>
      <c r="JI3" s="1138"/>
      <c r="JJ3" s="1139"/>
      <c r="JK3" s="1138"/>
      <c r="JL3" s="1139"/>
      <c r="JM3" s="1138"/>
      <c r="JN3" s="1139"/>
      <c r="JO3" s="1141"/>
      <c r="JP3" s="1111"/>
      <c r="JQ3" s="1112"/>
      <c r="JR3" s="1113"/>
      <c r="JS3" s="1112"/>
      <c r="JT3" s="1113"/>
      <c r="JU3" s="1114"/>
      <c r="JV3" s="1113"/>
      <c r="JW3" s="1114"/>
      <c r="JX3" s="1114"/>
      <c r="JY3" s="1112"/>
      <c r="JZ3" s="1114"/>
      <c r="KA3" s="1112"/>
      <c r="KB3" s="1114"/>
      <c r="KC3" s="1112"/>
      <c r="KD3" s="1113"/>
      <c r="KE3" s="1115"/>
      <c r="KF3" s="1113"/>
      <c r="KG3" s="1112"/>
      <c r="KH3" s="1113"/>
      <c r="KI3" s="1112"/>
      <c r="KJ3" s="1113"/>
      <c r="KK3" s="1112"/>
      <c r="KL3" s="1113"/>
      <c r="KM3" s="1115"/>
      <c r="KN3" s="724"/>
      <c r="KO3" s="721"/>
      <c r="KQ3" s="157"/>
      <c r="KR3" s="157"/>
      <c r="KS3" s="157"/>
    </row>
    <row r="4" spans="1:332" s="38" customFormat="1" ht="13.5" hidden="1" customHeight="1" outlineLevel="1" thickBot="1" x14ac:dyDescent="0.3">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79">
        <f t="shared" ref="FT4:FY4" si="164">IF(FT11&gt;0,1,)</f>
        <v>1</v>
      </c>
      <c r="FU4" s="1179">
        <f t="shared" si="164"/>
        <v>1</v>
      </c>
      <c r="FV4" s="1179">
        <f t="shared" si="164"/>
        <v>1</v>
      </c>
      <c r="FW4" s="1179">
        <f t="shared" si="164"/>
        <v>1</v>
      </c>
      <c r="FX4" s="1179">
        <f t="shared" si="164"/>
        <v>1</v>
      </c>
      <c r="FY4" s="1179">
        <f t="shared" si="164"/>
        <v>1</v>
      </c>
      <c r="FZ4" s="1179">
        <f>IF(FZ11&gt;0,1,)</f>
        <v>1</v>
      </c>
      <c r="GA4" s="1179">
        <f t="shared" ref="GA4:GE4" si="165">IF(GA11&gt;0,1,)</f>
        <v>1</v>
      </c>
      <c r="GB4" s="1179">
        <f t="shared" si="165"/>
        <v>1</v>
      </c>
      <c r="GC4" s="1179">
        <f t="shared" si="165"/>
        <v>1</v>
      </c>
      <c r="GD4" s="1179">
        <f t="shared" si="165"/>
        <v>1</v>
      </c>
      <c r="GE4" s="1179">
        <f t="shared" si="165"/>
        <v>1</v>
      </c>
      <c r="GF4" s="221">
        <f>SUM(FT4:GE4)</f>
        <v>12</v>
      </c>
      <c r="GG4" s="167"/>
      <c r="GH4" s="1105">
        <f t="shared" ref="GH4:GM4" si="166">IF(GH11&gt;0,1,)</f>
        <v>0</v>
      </c>
      <c r="GI4" s="1105">
        <f t="shared" si="166"/>
        <v>0</v>
      </c>
      <c r="GJ4" s="1105">
        <f t="shared" si="166"/>
        <v>0</v>
      </c>
      <c r="GK4" s="1105">
        <f t="shared" si="166"/>
        <v>0</v>
      </c>
      <c r="GL4" s="1105">
        <f t="shared" si="166"/>
        <v>0</v>
      </c>
      <c r="GM4" s="1105">
        <f t="shared" si="166"/>
        <v>0</v>
      </c>
      <c r="GN4" s="1105">
        <f>IF(GN11&gt;0,1,)</f>
        <v>0</v>
      </c>
      <c r="GO4" s="1105">
        <f t="shared" ref="GO4:GS4" si="167">IF(GO11&gt;0,1,)</f>
        <v>0</v>
      </c>
      <c r="GP4" s="1105">
        <f t="shared" si="167"/>
        <v>0</v>
      </c>
      <c r="GQ4" s="1105">
        <f t="shared" si="167"/>
        <v>0</v>
      </c>
      <c r="GR4" s="1105">
        <f t="shared" si="167"/>
        <v>0</v>
      </c>
      <c r="GS4" s="1105">
        <f t="shared" si="167"/>
        <v>0</v>
      </c>
      <c r="GT4" s="221">
        <f>SUM(GH4:GS4)</f>
        <v>0</v>
      </c>
      <c r="GU4" s="167"/>
      <c r="GV4" s="878"/>
      <c r="GW4" s="884"/>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42"/>
      <c r="IS4" s="1143"/>
      <c r="IT4" s="1144"/>
      <c r="IU4" s="1143"/>
      <c r="IV4" s="1144"/>
      <c r="IW4" s="1145"/>
      <c r="IX4" s="1144"/>
      <c r="IY4" s="1145"/>
      <c r="IZ4" s="1145"/>
      <c r="JA4" s="1143"/>
      <c r="JB4" s="1145"/>
      <c r="JC4" s="1143"/>
      <c r="JD4" s="1145"/>
      <c r="JE4" s="1143"/>
      <c r="JF4" s="1144"/>
      <c r="JG4" s="1146"/>
      <c r="JH4" s="1144"/>
      <c r="JI4" s="1143"/>
      <c r="JJ4" s="1144"/>
      <c r="JK4" s="1143"/>
      <c r="JL4" s="1144"/>
      <c r="JM4" s="1143"/>
      <c r="JN4" s="1144"/>
      <c r="JO4" s="1146"/>
      <c r="JP4" s="1116"/>
      <c r="JQ4" s="1117"/>
      <c r="JR4" s="1118"/>
      <c r="JS4" s="1117"/>
      <c r="JT4" s="1118"/>
      <c r="JU4" s="1119"/>
      <c r="JV4" s="1118"/>
      <c r="JW4" s="1119"/>
      <c r="JX4" s="1119"/>
      <c r="JY4" s="1117"/>
      <c r="JZ4" s="1119"/>
      <c r="KA4" s="1117"/>
      <c r="KB4" s="1119"/>
      <c r="KC4" s="1117"/>
      <c r="KD4" s="1118"/>
      <c r="KE4" s="1120"/>
      <c r="KF4" s="1118"/>
      <c r="KG4" s="1117"/>
      <c r="KH4" s="1118"/>
      <c r="KI4" s="1117"/>
      <c r="KJ4" s="1118"/>
      <c r="KK4" s="1117"/>
      <c r="KL4" s="1118"/>
      <c r="KM4" s="1120"/>
      <c r="KN4" s="725"/>
      <c r="KO4" s="722"/>
      <c r="KQ4" s="158"/>
      <c r="KR4" s="158"/>
      <c r="KS4" s="158"/>
    </row>
    <row r="5" spans="1:332" s="44" customFormat="1" ht="13.5" hidden="1" customHeight="1" outlineLevel="1" x14ac:dyDescent="0.25">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f>38+29</f>
        <v>67</v>
      </c>
      <c r="GF5" s="168">
        <f>SUM(FT5:GE5)</f>
        <v>615</v>
      </c>
      <c r="GG5" s="171">
        <f>SUM(FT5:GE5)/$GF$4</f>
        <v>51.25</v>
      </c>
      <c r="GH5" s="669"/>
      <c r="GI5" s="960"/>
      <c r="GJ5" s="43"/>
      <c r="GK5" s="56"/>
      <c r="GL5" s="43"/>
      <c r="GM5" s="56"/>
      <c r="GN5" s="43"/>
      <c r="GO5" s="56"/>
      <c r="GP5" s="43"/>
      <c r="GQ5" s="56"/>
      <c r="GR5" s="43"/>
      <c r="GS5" s="56"/>
      <c r="GT5" s="1130">
        <f>SUM(GH5:GS5)</f>
        <v>0</v>
      </c>
      <c r="GU5" s="171">
        <f>SUM(GH5:GS5)/$GF$4</f>
        <v>0</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33</v>
      </c>
      <c r="JO5" s="1131">
        <f>JN5/GD5</f>
        <v>0.97058823529411764</v>
      </c>
      <c r="JP5" s="995">
        <f>GH5-GE5</f>
        <v>-67</v>
      </c>
      <c r="JQ5" s="1073">
        <f>JP5/GE5</f>
        <v>-1</v>
      </c>
      <c r="JR5" s="967">
        <f>GI5-GH5</f>
        <v>0</v>
      </c>
      <c r="JS5" s="1073" t="e">
        <f>JR5/GH5</f>
        <v>#DIV/0!</v>
      </c>
      <c r="JT5" s="967">
        <f>GJ5-GI5</f>
        <v>0</v>
      </c>
      <c r="JU5" s="885" t="e">
        <f>JT5/GI5</f>
        <v>#DIV/0!</v>
      </c>
      <c r="JV5" s="967">
        <f>GK5-GJ5</f>
        <v>0</v>
      </c>
      <c r="JW5" s="885" t="e">
        <f>JV5/GJ5</f>
        <v>#DIV/0!</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GQ5-HW5</f>
        <v>0.36956521739130432</v>
      </c>
      <c r="KI5" s="1078">
        <f>KH5/HW5</f>
        <v>-1</v>
      </c>
      <c r="KJ5" s="967">
        <f>GR5-GQ5</f>
        <v>0</v>
      </c>
      <c r="KK5" s="1131" t="e">
        <f>KJ5/GQ5</f>
        <v>#DIV/0!</v>
      </c>
      <c r="KL5" s="967">
        <f>GS5-GR5</f>
        <v>0</v>
      </c>
      <c r="KM5" s="1131" t="e">
        <f>KL5/GR5</f>
        <v>#DIV/0!</v>
      </c>
      <c r="KN5" s="669">
        <f>FQ5</f>
        <v>52</v>
      </c>
      <c r="KO5" s="848">
        <f>GE5</f>
        <v>67</v>
      </c>
      <c r="KP5" s="113">
        <f>KO5-KN5</f>
        <v>15</v>
      </c>
      <c r="KQ5" s="100">
        <f>IF(ISERROR(KP5/KN5),0,KP5/KN5)</f>
        <v>0.28846153846153844</v>
      </c>
      <c r="KR5" s="945"/>
    </row>
    <row r="6" spans="1:332" s="9" customFormat="1" ht="13.5" hidden="1" customHeight="1" outlineLevel="1" x14ac:dyDescent="0.25">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v>1884</v>
      </c>
      <c r="GF6" s="172">
        <f>SUM(FT6:GE6)</f>
        <v>23497</v>
      </c>
      <c r="GG6" s="172">
        <f>SUM(FT6:GE6)/$FR$4</f>
        <v>1958.0833333333333</v>
      </c>
      <c r="GH6" s="831"/>
      <c r="GI6" s="832"/>
      <c r="GJ6" s="831"/>
      <c r="GK6" s="832"/>
      <c r="GL6" s="831"/>
      <c r="GM6" s="832"/>
      <c r="GN6" s="831"/>
      <c r="GO6" s="832"/>
      <c r="GP6" s="831"/>
      <c r="GQ6" s="832"/>
      <c r="GR6" s="831"/>
      <c r="GS6" s="832"/>
      <c r="GT6" s="172">
        <f>SUM(GH6:GS6)</f>
        <v>0</v>
      </c>
      <c r="GU6" s="172">
        <f>SUM(GH6:GS6)/$FR$4</f>
        <v>0</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55</v>
      </c>
      <c r="JO6" s="1147">
        <f>JN6/GD6</f>
        <v>3.0071077091306724E-2</v>
      </c>
      <c r="JP6" s="995">
        <f>GH6-GE6</f>
        <v>-1884</v>
      </c>
      <c r="JQ6" s="716">
        <f>JP6/GE6</f>
        <v>-1</v>
      </c>
      <c r="JR6" s="29">
        <f>GI6-GH6</f>
        <v>0</v>
      </c>
      <c r="JS6" s="716" t="e">
        <f>JR6/GH6</f>
        <v>#DIV/0!</v>
      </c>
      <c r="JT6" s="29">
        <f>GJ6-GI6</f>
        <v>0</v>
      </c>
      <c r="JU6" s="886" t="e">
        <f>JT6/GI6</f>
        <v>#DIV/0!</v>
      </c>
      <c r="JV6" s="29">
        <f>GK6-GJ6</f>
        <v>0</v>
      </c>
      <c r="JW6" s="886" t="e">
        <f>JV6/GJ6</f>
        <v>#DIV/0!</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GQ6-HW6</f>
        <v>3.2388663967611336E-2</v>
      </c>
      <c r="KI6" s="188">
        <f t="shared" ref="KI6:KI7" si="168">KH6/HW6</f>
        <v>-1</v>
      </c>
      <c r="KJ6" s="29">
        <f>GR6-GQ6</f>
        <v>0</v>
      </c>
      <c r="KK6" s="1147" t="e">
        <f>KJ6/GQ6</f>
        <v>#DIV/0!</v>
      </c>
      <c r="KL6" s="29">
        <f>GS6-GR6</f>
        <v>0</v>
      </c>
      <c r="KM6" s="1147" t="e">
        <f>KL6/GR6</f>
        <v>#DIV/0!</v>
      </c>
      <c r="KN6" s="865">
        <f>FQ6</f>
        <v>1973</v>
      </c>
      <c r="KO6" s="848">
        <f>GE6</f>
        <v>1884</v>
      </c>
      <c r="KP6" s="113">
        <f>KO6-KN6</f>
        <v>-89</v>
      </c>
      <c r="KQ6" s="100">
        <f>IF(ISERROR(KP6/KN6),0,KP6/KN6)</f>
        <v>-4.5108971109984797E-2</v>
      </c>
      <c r="KR6" s="945"/>
    </row>
    <row r="7" spans="1:332" s="9" customFormat="1" ht="13.5" hidden="1" customHeight="1" outlineLevel="1" x14ac:dyDescent="0.25">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v>19</v>
      </c>
      <c r="GF7" s="169">
        <f>SUM(FT7:GE7)</f>
        <v>486</v>
      </c>
      <c r="GG7" s="204">
        <f>SUM(FT7:GE7)/$FR$4</f>
        <v>40.5</v>
      </c>
      <c r="GH7" s="13"/>
      <c r="GI7" s="57"/>
      <c r="GJ7" s="13"/>
      <c r="GK7" s="57"/>
      <c r="GL7" s="13"/>
      <c r="GM7" s="57"/>
      <c r="GN7" s="13"/>
      <c r="GO7" s="57"/>
      <c r="GP7" s="13"/>
      <c r="GQ7" s="57"/>
      <c r="GR7" s="13"/>
      <c r="GS7" s="57"/>
      <c r="GT7" s="169">
        <f>SUM(GH7:GS7)</f>
        <v>0</v>
      </c>
      <c r="GU7" s="204">
        <f>SUM(GH7:GS7)/$FR$4</f>
        <v>0</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-42</v>
      </c>
      <c r="JO7" s="1147">
        <f>JN7/GD7</f>
        <v>-0.68852459016393441</v>
      </c>
      <c r="JP7" s="995">
        <f>GH7-GE7</f>
        <v>-19</v>
      </c>
      <c r="JQ7" s="716">
        <f>JP7/GE7</f>
        <v>-1</v>
      </c>
      <c r="JR7" s="29">
        <f>GI7-GH7</f>
        <v>0</v>
      </c>
      <c r="JS7" s="716" t="e">
        <f>JR7/GH7</f>
        <v>#DIV/0!</v>
      </c>
      <c r="JT7" s="29">
        <f>GJ7-GI7</f>
        <v>0</v>
      </c>
      <c r="JU7" s="886" t="e">
        <f>JT7/GI7</f>
        <v>#DIV/0!</v>
      </c>
      <c r="JV7" s="29">
        <f>GK7-GJ7</f>
        <v>0</v>
      </c>
      <c r="JW7" s="886" t="e">
        <f>JV7/GJ7</f>
        <v>#DIV/0!</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GQ7-HW7</f>
        <v>-0.375</v>
      </c>
      <c r="KI7" s="188">
        <f t="shared" si="168"/>
        <v>-1</v>
      </c>
      <c r="KJ7" s="29">
        <f>GR7-GQ7</f>
        <v>0</v>
      </c>
      <c r="KK7" s="1147" t="e">
        <f>KJ7/GQ7</f>
        <v>#DIV/0!</v>
      </c>
      <c r="KL7" s="29">
        <f>GS7-GR7</f>
        <v>0</v>
      </c>
      <c r="KM7" s="1147" t="e">
        <f>KL7/GR7</f>
        <v>#DIV/0!</v>
      </c>
      <c r="KN7" s="13">
        <f>FQ7</f>
        <v>29</v>
      </c>
      <c r="KO7" s="848">
        <f>GE7</f>
        <v>19</v>
      </c>
      <c r="KP7" s="113">
        <f>KO7-KN7</f>
        <v>-10</v>
      </c>
      <c r="KQ7" s="100">
        <f>IF(ISERROR(KP7/KN7),0,KP7/KN7)</f>
        <v>-0.34482758620689657</v>
      </c>
      <c r="KR7" s="945"/>
    </row>
    <row r="8" spans="1:332" s="154" customFormat="1" ht="13.5" hidden="1" customHeight="1" outlineLevel="1" thickBot="1" x14ac:dyDescent="0.3">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9">V8</f>
        <v>94733314</v>
      </c>
      <c r="X8" s="49">
        <f t="shared" si="169"/>
        <v>94733314</v>
      </c>
      <c r="Y8" s="58">
        <f t="shared" si="16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70">AJ8</f>
        <v>94733314</v>
      </c>
      <c r="AL8" s="49">
        <f t="shared" si="170"/>
        <v>94733314</v>
      </c>
      <c r="AM8" s="58">
        <f t="shared" si="170"/>
        <v>94733314</v>
      </c>
      <c r="AN8" s="49">
        <f t="shared" si="170"/>
        <v>94733314</v>
      </c>
      <c r="AO8" s="58">
        <f t="shared" si="170"/>
        <v>94733314</v>
      </c>
      <c r="AP8" s="49">
        <f t="shared" si="170"/>
        <v>94733314</v>
      </c>
      <c r="AQ8" s="58">
        <f t="shared" si="170"/>
        <v>94733314</v>
      </c>
      <c r="AR8" s="49">
        <f t="shared" si="170"/>
        <v>94733314</v>
      </c>
      <c r="AS8" s="58">
        <f t="shared" si="170"/>
        <v>94733314</v>
      </c>
      <c r="AT8" s="49">
        <f t="shared" si="170"/>
        <v>94733314</v>
      </c>
      <c r="AU8" s="58">
        <f t="shared" si="170"/>
        <v>94733314</v>
      </c>
      <c r="AV8" s="49">
        <f>AG8</f>
        <v>94733314</v>
      </c>
      <c r="AW8" s="49">
        <f>AV8</f>
        <v>94733314</v>
      </c>
      <c r="AX8" s="49">
        <f>AU8</f>
        <v>94733314</v>
      </c>
      <c r="AY8" s="58">
        <f t="shared" ref="AY8:BI8" si="171">AX8</f>
        <v>94733314</v>
      </c>
      <c r="AZ8" s="49">
        <f t="shared" si="171"/>
        <v>94733314</v>
      </c>
      <c r="BA8" s="58">
        <f t="shared" si="171"/>
        <v>94733314</v>
      </c>
      <c r="BB8" s="49">
        <f t="shared" si="171"/>
        <v>94733314</v>
      </c>
      <c r="BC8" s="58">
        <f t="shared" si="171"/>
        <v>94733314</v>
      </c>
      <c r="BD8" s="49">
        <f t="shared" si="171"/>
        <v>94733314</v>
      </c>
      <c r="BE8" s="58">
        <f t="shared" si="171"/>
        <v>94733314</v>
      </c>
      <c r="BF8" s="49">
        <f t="shared" si="171"/>
        <v>94733314</v>
      </c>
      <c r="BG8" s="58">
        <f t="shared" si="171"/>
        <v>94733314</v>
      </c>
      <c r="BH8" s="49">
        <f t="shared" si="171"/>
        <v>94733314</v>
      </c>
      <c r="BI8" s="58">
        <f t="shared" si="171"/>
        <v>94733314</v>
      </c>
      <c r="BJ8" s="49">
        <f>AU8</f>
        <v>94733314</v>
      </c>
      <c r="BK8" s="49">
        <f>BJ8</f>
        <v>94733314</v>
      </c>
      <c r="BL8" s="49">
        <f>BI8</f>
        <v>94733314</v>
      </c>
      <c r="BM8" s="58">
        <f t="shared" ref="BM8" si="172">BL8</f>
        <v>94733314</v>
      </c>
      <c r="BN8" s="49">
        <f t="shared" ref="BN8" si="173">BM8</f>
        <v>94733314</v>
      </c>
      <c r="BO8" s="58">
        <f t="shared" ref="BO8" si="174">BN8</f>
        <v>94733314</v>
      </c>
      <c r="BP8" s="49">
        <f t="shared" ref="BP8" si="175">BO8</f>
        <v>94733314</v>
      </c>
      <c r="BQ8" s="58">
        <f t="shared" ref="BQ8" si="176">BP8</f>
        <v>94733314</v>
      </c>
      <c r="BR8" s="49">
        <f t="shared" ref="BR8" si="177">BQ8</f>
        <v>94733314</v>
      </c>
      <c r="BS8" s="58">
        <f t="shared" ref="BS8" si="178">BR8</f>
        <v>94733314</v>
      </c>
      <c r="BT8" s="49">
        <f t="shared" ref="BT8" si="179">BS8</f>
        <v>94733314</v>
      </c>
      <c r="BU8" s="58">
        <f t="shared" ref="BU8" si="180">BT8</f>
        <v>94733314</v>
      </c>
      <c r="BV8" s="49">
        <f t="shared" ref="BV8" si="181">BU8</f>
        <v>94733314</v>
      </c>
      <c r="BW8" s="58">
        <f t="shared" ref="BW8" si="182">BV8</f>
        <v>94733314</v>
      </c>
      <c r="BX8" s="49">
        <f>BI8</f>
        <v>94733314</v>
      </c>
      <c r="BY8" s="49">
        <f>BX8</f>
        <v>94733314</v>
      </c>
      <c r="BZ8" s="49">
        <f>BW8</f>
        <v>94733314</v>
      </c>
      <c r="CA8" s="58">
        <f t="shared" ref="CA8" si="183">BZ8</f>
        <v>94733314</v>
      </c>
      <c r="CB8" s="49">
        <f t="shared" ref="CB8" si="184">CA8</f>
        <v>94733314</v>
      </c>
      <c r="CC8" s="58">
        <f t="shared" ref="CC8" si="185">CB8</f>
        <v>94733314</v>
      </c>
      <c r="CD8" s="49">
        <f t="shared" ref="CD8" si="186">CC8</f>
        <v>94733314</v>
      </c>
      <c r="CE8" s="58">
        <f t="shared" ref="CE8" si="187">CD8</f>
        <v>94733314</v>
      </c>
      <c r="CF8" s="49">
        <f t="shared" ref="CF8" si="188">CE8</f>
        <v>94733314</v>
      </c>
      <c r="CG8" s="58">
        <f t="shared" ref="CG8" si="189">CF8</f>
        <v>94733314</v>
      </c>
      <c r="CH8" s="49">
        <f t="shared" ref="CH8" si="190">CG8</f>
        <v>94733314</v>
      </c>
      <c r="CI8" s="58">
        <f t="shared" ref="CI8" si="191">CH8</f>
        <v>94733314</v>
      </c>
      <c r="CJ8" s="49">
        <f t="shared" ref="CJ8" si="192">CI8</f>
        <v>94733314</v>
      </c>
      <c r="CK8" s="58">
        <f t="shared" ref="CK8" si="193">CJ8</f>
        <v>94733314</v>
      </c>
      <c r="CL8" s="49">
        <f>BW8</f>
        <v>94733314</v>
      </c>
      <c r="CM8" s="49">
        <f>CL8</f>
        <v>94733314</v>
      </c>
      <c r="CN8" s="49">
        <f>CK8</f>
        <v>94733314</v>
      </c>
      <c r="CO8" s="58">
        <f t="shared" ref="CO8" si="194">CN8</f>
        <v>94733314</v>
      </c>
      <c r="CP8" s="49">
        <f t="shared" ref="CP8" si="195">CO8</f>
        <v>94733314</v>
      </c>
      <c r="CQ8" s="58">
        <f t="shared" ref="CQ8" si="196">CP8</f>
        <v>94733314</v>
      </c>
      <c r="CR8" s="49">
        <f t="shared" ref="CR8" si="197">CQ8</f>
        <v>94733314</v>
      </c>
      <c r="CS8" s="58">
        <f t="shared" ref="CS8" si="198">CR8</f>
        <v>94733314</v>
      </c>
      <c r="CT8" s="49">
        <f t="shared" ref="CT8" si="199">CS8</f>
        <v>94733314</v>
      </c>
      <c r="CU8" s="58">
        <f t="shared" ref="CU8" si="200">CT8</f>
        <v>94733314</v>
      </c>
      <c r="CV8" s="49">
        <f t="shared" ref="CV8" si="201">CU8</f>
        <v>94733314</v>
      </c>
      <c r="CW8" s="58">
        <f t="shared" ref="CW8" si="202">CV8</f>
        <v>94733314</v>
      </c>
      <c r="CX8" s="49">
        <f t="shared" ref="CX8" si="203">CW8</f>
        <v>94733314</v>
      </c>
      <c r="CY8" s="58">
        <f t="shared" ref="CY8" si="204">CX8</f>
        <v>94733314</v>
      </c>
      <c r="CZ8" s="49">
        <f>CK8</f>
        <v>94733314</v>
      </c>
      <c r="DA8" s="49">
        <f>CZ8</f>
        <v>94733314</v>
      </c>
      <c r="DB8" s="49">
        <f>CY8</f>
        <v>94733314</v>
      </c>
      <c r="DC8" s="58">
        <f t="shared" ref="DC8" si="205">DB8</f>
        <v>94733314</v>
      </c>
      <c r="DD8" s="49">
        <f t="shared" ref="DD8" si="206">DC8</f>
        <v>94733314</v>
      </c>
      <c r="DE8" s="58">
        <f t="shared" ref="DE8" si="207">DD8</f>
        <v>94733314</v>
      </c>
      <c r="DF8" s="49">
        <f t="shared" ref="DF8" si="208">DE8</f>
        <v>94733314</v>
      </c>
      <c r="DG8" s="58">
        <f t="shared" ref="DG8" si="209">DF8</f>
        <v>94733314</v>
      </c>
      <c r="DH8" s="49">
        <f t="shared" ref="DH8" si="210">DG8</f>
        <v>94733314</v>
      </c>
      <c r="DI8" s="58">
        <f t="shared" ref="DI8" si="211">DH8</f>
        <v>94733314</v>
      </c>
      <c r="DJ8" s="49">
        <f t="shared" ref="DJ8" si="212">DI8</f>
        <v>94733314</v>
      </c>
      <c r="DK8" s="58">
        <f t="shared" ref="DK8" si="213">DJ8</f>
        <v>94733314</v>
      </c>
      <c r="DL8" s="49">
        <f t="shared" ref="DL8" si="214">DK8</f>
        <v>94733314</v>
      </c>
      <c r="DM8" s="58">
        <f t="shared" ref="DM8" si="215">DL8</f>
        <v>94733314</v>
      </c>
      <c r="DN8" s="49">
        <f>CY8</f>
        <v>94733314</v>
      </c>
      <c r="DO8" s="49">
        <f>DN8</f>
        <v>94733314</v>
      </c>
      <c r="DP8" s="49">
        <f>DM8</f>
        <v>94733314</v>
      </c>
      <c r="DQ8" s="58">
        <f t="shared" ref="DQ8" si="216">DP8</f>
        <v>94733314</v>
      </c>
      <c r="DR8" s="49">
        <f t="shared" ref="DR8" si="217">DQ8</f>
        <v>94733314</v>
      </c>
      <c r="DS8" s="58">
        <f t="shared" ref="DS8" si="218">DR8</f>
        <v>94733314</v>
      </c>
      <c r="DT8" s="49">
        <f t="shared" ref="DT8" si="219">DS8</f>
        <v>94733314</v>
      </c>
      <c r="DU8" s="58">
        <f t="shared" ref="DU8" si="220">DT8</f>
        <v>94733314</v>
      </c>
      <c r="DV8" s="49">
        <f t="shared" ref="DV8" si="221">DU8</f>
        <v>94733314</v>
      </c>
      <c r="DW8" s="58">
        <f t="shared" ref="DW8" si="222">DV8</f>
        <v>94733314</v>
      </c>
      <c r="DX8" s="49">
        <f t="shared" ref="DX8" si="223">DW8</f>
        <v>94733314</v>
      </c>
      <c r="DY8" s="58">
        <f t="shared" ref="DY8" si="224">DX8</f>
        <v>94733314</v>
      </c>
      <c r="DZ8" s="49">
        <f t="shared" ref="DZ8" si="225">DY8</f>
        <v>94733314</v>
      </c>
      <c r="EA8" s="58">
        <f t="shared" ref="EA8" si="226">DZ8</f>
        <v>94733314</v>
      </c>
      <c r="EB8" s="49">
        <f>DM8</f>
        <v>94733314</v>
      </c>
      <c r="EC8" s="49">
        <f>EB8</f>
        <v>94733314</v>
      </c>
      <c r="ED8" s="49">
        <f>EA8</f>
        <v>94733314</v>
      </c>
      <c r="EE8" s="58">
        <f t="shared" ref="EE8" si="227">ED8</f>
        <v>94733314</v>
      </c>
      <c r="EF8" s="49">
        <f t="shared" ref="EF8" si="228">EE8</f>
        <v>94733314</v>
      </c>
      <c r="EG8" s="58">
        <f t="shared" ref="EG8" si="229">EF8</f>
        <v>94733314</v>
      </c>
      <c r="EH8" s="49">
        <f t="shared" ref="EH8" si="230">EG8</f>
        <v>94733314</v>
      </c>
      <c r="EI8" s="58">
        <f t="shared" ref="EI8" si="231">EH8</f>
        <v>94733314</v>
      </c>
      <c r="EJ8" s="49">
        <f t="shared" ref="EJ8" si="232">EI8</f>
        <v>94733314</v>
      </c>
      <c r="EK8" s="58">
        <f t="shared" ref="EK8" si="233">EJ8</f>
        <v>94733314</v>
      </c>
      <c r="EL8" s="49">
        <f t="shared" ref="EL8" si="234">EK8</f>
        <v>94733314</v>
      </c>
      <c r="EM8" s="58">
        <f t="shared" ref="EM8" si="235">EL8</f>
        <v>94733314</v>
      </c>
      <c r="EN8" s="49">
        <f t="shared" ref="EN8" si="236">EM8</f>
        <v>94733314</v>
      </c>
      <c r="EO8" s="58">
        <v>94733314</v>
      </c>
      <c r="EP8" s="49">
        <f>EA8</f>
        <v>94733314</v>
      </c>
      <c r="EQ8" s="49">
        <f>EP8</f>
        <v>94733314</v>
      </c>
      <c r="ER8" s="49">
        <f>EQ8</f>
        <v>94733314</v>
      </c>
      <c r="ES8" s="58">
        <f t="shared" ref="ES8" si="237">ER8</f>
        <v>94733314</v>
      </c>
      <c r="ET8" s="49">
        <f t="shared" ref="ET8" si="238">ES8</f>
        <v>94733314</v>
      </c>
      <c r="EU8" s="58">
        <f t="shared" ref="EU8" si="239">ET8</f>
        <v>94733314</v>
      </c>
      <c r="EV8" s="49">
        <f t="shared" ref="EV8" si="240">EU8</f>
        <v>94733314</v>
      </c>
      <c r="EW8" s="58">
        <f t="shared" ref="EW8" si="241">EV8</f>
        <v>94733314</v>
      </c>
      <c r="EX8" s="49">
        <f t="shared" ref="EX8" si="242">EW8</f>
        <v>94733314</v>
      </c>
      <c r="EY8" s="58">
        <f t="shared" ref="EY8" si="243">EX8</f>
        <v>94733314</v>
      </c>
      <c r="EZ8" s="49">
        <f t="shared" ref="EZ8" si="244">EY8</f>
        <v>94733314</v>
      </c>
      <c r="FA8" s="58">
        <f t="shared" ref="FA8" si="245">EZ8</f>
        <v>94733314</v>
      </c>
      <c r="FB8" s="49">
        <f t="shared" ref="FB8" si="246">FA8</f>
        <v>94733314</v>
      </c>
      <c r="FC8" s="58">
        <f t="shared" ref="FC8" si="247">FB8</f>
        <v>94733314</v>
      </c>
      <c r="FD8" s="49">
        <f>EO8</f>
        <v>94733314</v>
      </c>
      <c r="FE8" s="49">
        <f>FD8</f>
        <v>94733314</v>
      </c>
      <c r="FF8" s="49">
        <f>FE8</f>
        <v>94733314</v>
      </c>
      <c r="FG8" s="58">
        <f t="shared" ref="FG8" si="248">FF8</f>
        <v>94733314</v>
      </c>
      <c r="FH8" s="49">
        <f t="shared" ref="FH8" si="249">FG8</f>
        <v>94733314</v>
      </c>
      <c r="FI8" s="58">
        <f t="shared" ref="FI8" si="250">FH8</f>
        <v>94733314</v>
      </c>
      <c r="FJ8" s="49">
        <f t="shared" ref="FJ8" si="251">FI8</f>
        <v>94733314</v>
      </c>
      <c r="FK8" s="58">
        <f t="shared" ref="FK8" si="252">FJ8</f>
        <v>94733314</v>
      </c>
      <c r="FL8" s="49">
        <f t="shared" ref="FL8" si="253">FK8</f>
        <v>94733314</v>
      </c>
      <c r="FM8" s="58">
        <f t="shared" ref="FM8" si="254">FL8</f>
        <v>94733314</v>
      </c>
      <c r="FN8" s="49">
        <f t="shared" ref="FN8" si="255">FM8</f>
        <v>94733314</v>
      </c>
      <c r="FO8" s="58">
        <f t="shared" ref="FO8" si="256">FN8</f>
        <v>94733314</v>
      </c>
      <c r="FP8" s="49">
        <f t="shared" ref="FP8" si="257">FO8</f>
        <v>94733314</v>
      </c>
      <c r="FQ8" s="58">
        <f t="shared" ref="FQ8" si="258">FP8</f>
        <v>94733314</v>
      </c>
      <c r="FR8" s="49">
        <f>FC8</f>
        <v>94733314</v>
      </c>
      <c r="FS8" s="49">
        <f>FR8</f>
        <v>94733314</v>
      </c>
      <c r="FT8" s="49">
        <f>FS8</f>
        <v>94733314</v>
      </c>
      <c r="FU8" s="58">
        <f t="shared" ref="FU8" si="259">FT8</f>
        <v>94733314</v>
      </c>
      <c r="FV8" s="49">
        <f t="shared" ref="FV8" si="260">FU8</f>
        <v>94733314</v>
      </c>
      <c r="FW8" s="58">
        <f t="shared" ref="FW8" si="261">FV8</f>
        <v>94733314</v>
      </c>
      <c r="FX8" s="49">
        <f t="shared" ref="FX8" si="262">FW8</f>
        <v>94733314</v>
      </c>
      <c r="FY8" s="58">
        <f t="shared" ref="FY8" si="263">FX8</f>
        <v>94733314</v>
      </c>
      <c r="FZ8" s="49">
        <f t="shared" ref="FZ8" si="264">FY8</f>
        <v>94733314</v>
      </c>
      <c r="GA8" s="58">
        <f t="shared" ref="GA8" si="265">FZ8</f>
        <v>94733314</v>
      </c>
      <c r="GB8" s="49">
        <f t="shared" ref="GB8" si="266">GA8</f>
        <v>94733314</v>
      </c>
      <c r="GC8" s="58">
        <f t="shared" ref="GC8" si="267">GB8</f>
        <v>94733314</v>
      </c>
      <c r="GD8" s="49">
        <f t="shared" ref="GD8" si="268">GC8</f>
        <v>94733314</v>
      </c>
      <c r="GE8" s="58">
        <f t="shared" ref="GE8" si="269">GD8</f>
        <v>94733314</v>
      </c>
      <c r="GF8" s="49">
        <f>FQ8</f>
        <v>94733314</v>
      </c>
      <c r="GG8" s="49">
        <f>GF8</f>
        <v>94733314</v>
      </c>
      <c r="GH8" s="49">
        <f>GG8</f>
        <v>94733314</v>
      </c>
      <c r="GI8" s="58">
        <f t="shared" ref="GI8" si="270">GH8</f>
        <v>94733314</v>
      </c>
      <c r="GJ8" s="49">
        <f t="shared" ref="GJ8" si="271">GI8</f>
        <v>94733314</v>
      </c>
      <c r="GK8" s="58">
        <f t="shared" ref="GK8" si="272">GJ8</f>
        <v>94733314</v>
      </c>
      <c r="GL8" s="49">
        <f t="shared" ref="GL8" si="273">GK8</f>
        <v>94733314</v>
      </c>
      <c r="GM8" s="58">
        <f t="shared" ref="GM8" si="274">GL8</f>
        <v>94733314</v>
      </c>
      <c r="GN8" s="49">
        <f t="shared" ref="GN8" si="275">GM8</f>
        <v>94733314</v>
      </c>
      <c r="GO8" s="58">
        <f t="shared" ref="GO8" si="276">GN8</f>
        <v>94733314</v>
      </c>
      <c r="GP8" s="49">
        <f t="shared" ref="GP8" si="277">GO8</f>
        <v>94733314</v>
      </c>
      <c r="GQ8" s="58">
        <f t="shared" ref="GQ8" si="278">GP8</f>
        <v>94733314</v>
      </c>
      <c r="GR8" s="49">
        <f t="shared" ref="GR8" si="279">GQ8</f>
        <v>94733314</v>
      </c>
      <c r="GS8" s="58">
        <f t="shared" ref="GS8" si="280">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FQ8</f>
        <v>94733314</v>
      </c>
      <c r="KO8" s="767">
        <f>GE8</f>
        <v>94733314</v>
      </c>
      <c r="KP8" s="525"/>
      <c r="KQ8" s="526"/>
    </row>
    <row r="9" spans="1:332" s="222" customFormat="1" ht="22.5" customHeight="1" collapsed="1" thickBot="1" x14ac:dyDescent="0.3">
      <c r="A9" s="570"/>
      <c r="B9" s="1241"/>
      <c r="C9" s="1241"/>
      <c r="D9" s="1241"/>
      <c r="E9" s="1241"/>
      <c r="F9" s="1241"/>
      <c r="G9" s="1241"/>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095"/>
      <c r="GI9" s="1095"/>
      <c r="GJ9" s="1095"/>
      <c r="GK9" s="1095"/>
      <c r="GL9" s="1095"/>
      <c r="GM9" s="1095"/>
      <c r="GN9" s="1095"/>
      <c r="GO9" s="1095"/>
      <c r="GP9" s="1095"/>
      <c r="GQ9" s="1095"/>
      <c r="GR9" s="1095"/>
      <c r="GS9" s="1095"/>
      <c r="GT9" s="1096"/>
      <c r="GU9" s="1097"/>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098" t="s">
        <v>129</v>
      </c>
      <c r="JQ9" s="1099" t="s">
        <v>337</v>
      </c>
      <c r="JR9" s="1100" t="s">
        <v>130</v>
      </c>
      <c r="JS9" s="1099" t="s">
        <v>337</v>
      </c>
      <c r="JT9" s="1100" t="s">
        <v>131</v>
      </c>
      <c r="JU9" s="1099" t="s">
        <v>337</v>
      </c>
      <c r="JV9" s="1100" t="s">
        <v>307</v>
      </c>
      <c r="JW9" s="1099" t="s">
        <v>337</v>
      </c>
      <c r="JX9" s="1101" t="s">
        <v>115</v>
      </c>
      <c r="JY9" s="1099" t="s">
        <v>337</v>
      </c>
      <c r="JZ9" s="1101" t="s">
        <v>116</v>
      </c>
      <c r="KA9" s="1099" t="s">
        <v>337</v>
      </c>
      <c r="KB9" s="1101" t="s">
        <v>117</v>
      </c>
      <c r="KC9" s="1099" t="s">
        <v>337</v>
      </c>
      <c r="KD9" s="1100" t="s">
        <v>118</v>
      </c>
      <c r="KE9" s="1099" t="s">
        <v>337</v>
      </c>
      <c r="KF9" s="1100" t="s">
        <v>119</v>
      </c>
      <c r="KG9" s="1099" t="s">
        <v>337</v>
      </c>
      <c r="KH9" s="1100" t="s">
        <v>120</v>
      </c>
      <c r="KI9" s="1099" t="s">
        <v>337</v>
      </c>
      <c r="KJ9" s="1100" t="s">
        <v>121</v>
      </c>
      <c r="KK9" s="1099" t="s">
        <v>337</v>
      </c>
      <c r="KL9" s="1100" t="s">
        <v>132</v>
      </c>
      <c r="KM9" s="1099"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54" t="s">
        <v>339</v>
      </c>
      <c r="LJ9" s="1154" t="s">
        <v>339</v>
      </c>
      <c r="LK9" s="1154" t="s">
        <v>339</v>
      </c>
      <c r="LL9" s="1154" t="s">
        <v>339</v>
      </c>
      <c r="LM9" s="1154" t="s">
        <v>339</v>
      </c>
      <c r="LN9" s="1154" t="s">
        <v>339</v>
      </c>
      <c r="LO9" s="1154" t="s">
        <v>339</v>
      </c>
      <c r="LP9" s="1154" t="s">
        <v>339</v>
      </c>
      <c r="LQ9" s="1154" t="s">
        <v>339</v>
      </c>
      <c r="LR9" s="1154" t="s">
        <v>339</v>
      </c>
      <c r="LS9" s="1154" t="s">
        <v>339</v>
      </c>
      <c r="LT9" s="1154" t="s">
        <v>339</v>
      </c>
    </row>
    <row r="10" spans="1:332" s="8" customFormat="1" ht="39" customHeight="1" thickBot="1" x14ac:dyDescent="0.3">
      <c r="A10" s="1246" t="s">
        <v>152</v>
      </c>
      <c r="B10" s="1247"/>
      <c r="C10" s="1247"/>
      <c r="D10" s="1247"/>
      <c r="E10" s="1247"/>
      <c r="F10" s="1247"/>
      <c r="G10" s="1248"/>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54" t="s">
        <v>251</v>
      </c>
      <c r="GW10" s="1255"/>
      <c r="GX10" s="1254" t="s">
        <v>251</v>
      </c>
      <c r="GY10" s="1255"/>
      <c r="GZ10" s="1254" t="s">
        <v>251</v>
      </c>
      <c r="HA10" s="1255"/>
      <c r="HB10" s="1254" t="s">
        <v>251</v>
      </c>
      <c r="HC10" s="1255"/>
      <c r="HD10" s="1254" t="s">
        <v>251</v>
      </c>
      <c r="HE10" s="1255"/>
      <c r="HF10" s="1254" t="s">
        <v>251</v>
      </c>
      <c r="HG10" s="1255"/>
      <c r="HH10" s="1254" t="s">
        <v>251</v>
      </c>
      <c r="HI10" s="1255"/>
      <c r="HJ10" s="1254" t="s">
        <v>295</v>
      </c>
      <c r="HK10" s="1255"/>
      <c r="HL10" s="1254" t="s">
        <v>251</v>
      </c>
      <c r="HM10" s="1255"/>
      <c r="HN10" s="1254" t="s">
        <v>251</v>
      </c>
      <c r="HO10" s="1255"/>
      <c r="HP10" s="1254" t="s">
        <v>251</v>
      </c>
      <c r="HQ10" s="1255"/>
      <c r="HR10" s="1254" t="s">
        <v>251</v>
      </c>
      <c r="HS10" s="1255"/>
      <c r="HT10" s="1254" t="s">
        <v>251</v>
      </c>
      <c r="HU10" s="1255"/>
      <c r="HV10" s="1254" t="s">
        <v>251</v>
      </c>
      <c r="HW10" s="1255"/>
      <c r="HX10" s="1224" t="s">
        <v>314</v>
      </c>
      <c r="HY10" s="1255"/>
      <c r="HZ10" s="1254" t="s">
        <v>251</v>
      </c>
      <c r="IA10" s="1255"/>
      <c r="IB10" s="1254" t="s">
        <v>251</v>
      </c>
      <c r="IC10" s="1255"/>
      <c r="ID10" s="1254" t="s">
        <v>251</v>
      </c>
      <c r="IE10" s="1255"/>
      <c r="IF10" s="1254" t="s">
        <v>251</v>
      </c>
      <c r="IG10" s="1255"/>
      <c r="IH10" s="1254" t="s">
        <v>251</v>
      </c>
      <c r="II10" s="1255"/>
      <c r="IJ10" s="1254" t="s">
        <v>251</v>
      </c>
      <c r="IK10" s="1255"/>
      <c r="IL10" s="1254" t="s">
        <v>251</v>
      </c>
      <c r="IM10" s="1255"/>
      <c r="IN10" s="1254" t="s">
        <v>251</v>
      </c>
      <c r="IO10" s="1255"/>
      <c r="IP10" s="1254" t="s">
        <v>251</v>
      </c>
      <c r="IQ10" s="1255"/>
      <c r="IR10" s="1254" t="s">
        <v>251</v>
      </c>
      <c r="IS10" s="1255"/>
      <c r="IT10" s="1254" t="s">
        <v>251</v>
      </c>
      <c r="IU10" s="1255"/>
      <c r="IV10" s="1254" t="s">
        <v>251</v>
      </c>
      <c r="IW10" s="1255"/>
      <c r="IX10" s="1254" t="s">
        <v>251</v>
      </c>
      <c r="IY10" s="1255"/>
      <c r="IZ10" s="1254" t="s">
        <v>251</v>
      </c>
      <c r="JA10" s="1255"/>
      <c r="JB10" s="1254" t="s">
        <v>251</v>
      </c>
      <c r="JC10" s="1255"/>
      <c r="JD10" s="1254" t="s">
        <v>251</v>
      </c>
      <c r="JE10" s="1255"/>
      <c r="JF10" s="1254" t="s">
        <v>251</v>
      </c>
      <c r="JG10" s="1255"/>
      <c r="JH10" s="1254" t="s">
        <v>251</v>
      </c>
      <c r="JI10" s="1255"/>
      <c r="JJ10" s="1254" t="s">
        <v>251</v>
      </c>
      <c r="JK10" s="1255"/>
      <c r="JL10" s="1254" t="s">
        <v>251</v>
      </c>
      <c r="JM10" s="1255"/>
      <c r="JN10" s="1254" t="s">
        <v>251</v>
      </c>
      <c r="JO10" s="1255"/>
      <c r="JP10" s="1254" t="s">
        <v>251</v>
      </c>
      <c r="JQ10" s="1255"/>
      <c r="JR10" s="1254" t="s">
        <v>251</v>
      </c>
      <c r="JS10" s="1255"/>
      <c r="JT10" s="1254" t="s">
        <v>251</v>
      </c>
      <c r="JU10" s="1255"/>
      <c r="JV10" s="1254" t="s">
        <v>251</v>
      </c>
      <c r="JW10" s="1255"/>
      <c r="JX10" s="1254" t="s">
        <v>251</v>
      </c>
      <c r="JY10" s="1255"/>
      <c r="JZ10" s="1254" t="s">
        <v>251</v>
      </c>
      <c r="KA10" s="1255"/>
      <c r="KB10" s="1254" t="s">
        <v>251</v>
      </c>
      <c r="KC10" s="1255"/>
      <c r="KD10" s="1254" t="s">
        <v>251</v>
      </c>
      <c r="KE10" s="1255"/>
      <c r="KF10" s="1254" t="s">
        <v>251</v>
      </c>
      <c r="KG10" s="1255"/>
      <c r="KH10" s="1254" t="s">
        <v>251</v>
      </c>
      <c r="KI10" s="1255"/>
      <c r="KJ10" s="1254" t="s">
        <v>251</v>
      </c>
      <c r="KK10" s="1255"/>
      <c r="KL10" s="1254" t="s">
        <v>251</v>
      </c>
      <c r="KM10" s="1255"/>
      <c r="KN10" s="203">
        <f>FQ10</f>
        <v>117790</v>
      </c>
      <c r="KO10" s="737">
        <f>GE10</f>
        <v>154679</v>
      </c>
      <c r="KP10" s="1224" t="s">
        <v>320</v>
      </c>
      <c r="KQ10" s="1225"/>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55">
        <v>45138</v>
      </c>
      <c r="LJ10" s="1155">
        <v>45169</v>
      </c>
      <c r="LK10" s="1155">
        <v>45199</v>
      </c>
      <c r="LL10" s="1155">
        <v>45230</v>
      </c>
      <c r="LM10" s="1155">
        <v>45260</v>
      </c>
      <c r="LN10" s="1155">
        <v>45291</v>
      </c>
      <c r="LO10" s="1155">
        <v>45322</v>
      </c>
      <c r="LP10" s="1155">
        <v>45350</v>
      </c>
      <c r="LQ10" s="1155">
        <v>45382</v>
      </c>
      <c r="LR10" s="1155">
        <v>45412</v>
      </c>
      <c r="LS10" s="1155">
        <v>45443</v>
      </c>
      <c r="LT10" s="1155">
        <v>45473</v>
      </c>
    </row>
    <row r="11" spans="1:332" s="92" customFormat="1" ht="15.75" customHeight="1" thickBot="1" x14ac:dyDescent="0.3">
      <c r="A11" s="571">
        <v>1</v>
      </c>
      <c r="B11" s="1249" t="s">
        <v>157</v>
      </c>
      <c r="C11" s="1249"/>
      <c r="D11" s="1249"/>
      <c r="E11" s="1249"/>
      <c r="F11" s="1249"/>
      <c r="G11" s="1250"/>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1">V38+(V37)</f>
        <v>125806</v>
      </c>
      <c r="W11" s="91">
        <f t="shared" si="281"/>
        <v>158093</v>
      </c>
      <c r="X11" s="90">
        <f t="shared" si="281"/>
        <v>127601</v>
      </c>
      <c r="Y11" s="91">
        <f t="shared" si="281"/>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2">AJ38+(AJ37)</f>
        <v>111549</v>
      </c>
      <c r="AK11" s="91">
        <f t="shared" si="282"/>
        <v>134889</v>
      </c>
      <c r="AL11" s="90">
        <f t="shared" si="282"/>
        <v>111390</v>
      </c>
      <c r="AM11" s="91">
        <f t="shared" si="282"/>
        <v>111467</v>
      </c>
      <c r="AN11" s="90">
        <f t="shared" si="282"/>
        <v>111297</v>
      </c>
      <c r="AO11" s="91">
        <f t="shared" si="282"/>
        <v>111106</v>
      </c>
      <c r="AP11" s="90">
        <f t="shared" si="282"/>
        <v>111020</v>
      </c>
      <c r="AQ11" s="91">
        <f t="shared" si="282"/>
        <v>132508</v>
      </c>
      <c r="AR11" s="90">
        <f t="shared" si="282"/>
        <v>110944</v>
      </c>
      <c r="AS11" s="91">
        <f t="shared" si="282"/>
        <v>111316</v>
      </c>
      <c r="AT11" s="90">
        <f t="shared" si="282"/>
        <v>111603</v>
      </c>
      <c r="AU11" s="91">
        <f t="shared" si="282"/>
        <v>112436</v>
      </c>
      <c r="AV11" s="116">
        <f>SUM(AJ11:AU11)</f>
        <v>1381525</v>
      </c>
      <c r="AW11" s="164">
        <f>SUM(AJ11:AU11)/$AH$4</f>
        <v>115127.08333333333</v>
      </c>
      <c r="AX11" s="282">
        <f t="shared" ref="AX11:BI11" si="283">AX38+(AX37)</f>
        <v>112399</v>
      </c>
      <c r="AY11" s="91">
        <f>AY38+(AY37)</f>
        <v>133843</v>
      </c>
      <c r="AZ11" s="90">
        <f t="shared" si="283"/>
        <v>110716</v>
      </c>
      <c r="BA11" s="91">
        <f t="shared" si="283"/>
        <v>110651</v>
      </c>
      <c r="BB11" s="90">
        <f t="shared" si="283"/>
        <v>110119</v>
      </c>
      <c r="BC11" s="91">
        <f t="shared" si="283"/>
        <v>109794</v>
      </c>
      <c r="BD11" s="90">
        <f t="shared" si="283"/>
        <v>123268</v>
      </c>
      <c r="BE11" s="91">
        <f t="shared" si="283"/>
        <v>109540</v>
      </c>
      <c r="BF11" s="90">
        <f t="shared" si="283"/>
        <v>109775</v>
      </c>
      <c r="BG11" s="91">
        <f t="shared" si="283"/>
        <v>110455</v>
      </c>
      <c r="BH11" s="90">
        <f t="shared" si="283"/>
        <v>111303</v>
      </c>
      <c r="BI11" s="91">
        <f t="shared" si="283"/>
        <v>136203</v>
      </c>
      <c r="BJ11" s="116">
        <f>SUM(AX11:BI11)</f>
        <v>1388066</v>
      </c>
      <c r="BK11" s="164">
        <f>SUM(AX11:BI11)/$AH$4</f>
        <v>115672.16666666667</v>
      </c>
      <c r="BL11" s="282">
        <f t="shared" ref="BL11" si="284">BL38+(BL37)</f>
        <v>113834</v>
      </c>
      <c r="BM11" s="91">
        <f>BM38+(BM37)</f>
        <v>115414</v>
      </c>
      <c r="BN11" s="90">
        <f t="shared" ref="BN11:BT11" si="285">BN38+(BN37)</f>
        <v>115875</v>
      </c>
      <c r="BO11" s="91">
        <f t="shared" si="285"/>
        <v>116600</v>
      </c>
      <c r="BP11" s="90">
        <f t="shared" si="285"/>
        <v>117464</v>
      </c>
      <c r="BQ11" s="91">
        <f t="shared" si="285"/>
        <v>117293</v>
      </c>
      <c r="BR11" s="90">
        <f t="shared" si="285"/>
        <v>142567</v>
      </c>
      <c r="BS11" s="91">
        <f t="shared" si="285"/>
        <v>117052</v>
      </c>
      <c r="BT11" s="90">
        <f t="shared" si="285"/>
        <v>117471</v>
      </c>
      <c r="BU11" s="90">
        <f t="shared" ref="BU11:BW11" si="286">BU38+(BU37)</f>
        <v>118989</v>
      </c>
      <c r="BV11" s="90">
        <f t="shared" si="286"/>
        <v>119836</v>
      </c>
      <c r="BW11" s="90">
        <f t="shared" si="286"/>
        <v>121134</v>
      </c>
      <c r="BX11" s="116">
        <f>SUM(BL11:BW11)</f>
        <v>1433529</v>
      </c>
      <c r="BY11" s="164">
        <f>SUM(BL11:BW11)/$AH$4</f>
        <v>119460.75</v>
      </c>
      <c r="BZ11" s="282">
        <f t="shared" ref="BZ11" si="287">BZ38+(BZ37)</f>
        <v>148617</v>
      </c>
      <c r="CA11" s="91">
        <f>CA38+(CA37)</f>
        <v>121181</v>
      </c>
      <c r="CB11" s="90">
        <f t="shared" ref="CB11:CK11" si="288">CB38+(CB37)</f>
        <v>120655</v>
      </c>
      <c r="CC11" s="91">
        <f t="shared" si="288"/>
        <v>120725</v>
      </c>
      <c r="CD11" s="90">
        <f t="shared" si="288"/>
        <v>120484</v>
      </c>
      <c r="CE11" s="91">
        <f t="shared" si="288"/>
        <v>146930</v>
      </c>
      <c r="CF11" s="90">
        <f t="shared" si="288"/>
        <v>122677</v>
      </c>
      <c r="CG11" s="91">
        <f t="shared" si="288"/>
        <v>118613</v>
      </c>
      <c r="CH11" s="90">
        <f t="shared" si="288"/>
        <v>117993</v>
      </c>
      <c r="CI11" s="90">
        <f t="shared" si="288"/>
        <v>118591</v>
      </c>
      <c r="CJ11" s="90">
        <f t="shared" si="288"/>
        <v>118832</v>
      </c>
      <c r="CK11" s="90">
        <f t="shared" si="288"/>
        <v>119298</v>
      </c>
      <c r="CL11" s="116">
        <f>SUM(BZ11:CK11)</f>
        <v>1494596</v>
      </c>
      <c r="CM11" s="164">
        <f>SUM(BZ11:CK11)/$AH$4</f>
        <v>124549.66666666667</v>
      </c>
      <c r="CN11" s="282">
        <f t="shared" ref="CN11" si="289">CN38+(CN37)</f>
        <v>145790</v>
      </c>
      <c r="CO11" s="91">
        <f>CO38+(CO37)</f>
        <v>116206</v>
      </c>
      <c r="CP11" s="90">
        <f t="shared" ref="CP11:CY11" si="290">CP38+(CP37)</f>
        <v>115029</v>
      </c>
      <c r="CQ11" s="91">
        <f t="shared" si="290"/>
        <v>119153</v>
      </c>
      <c r="CR11" s="90">
        <f t="shared" si="290"/>
        <v>118608</v>
      </c>
      <c r="CS11" s="91">
        <f t="shared" si="290"/>
        <v>138463</v>
      </c>
      <c r="CT11" s="90">
        <f t="shared" si="290"/>
        <v>122677</v>
      </c>
      <c r="CU11" s="91">
        <f t="shared" si="290"/>
        <v>118351</v>
      </c>
      <c r="CV11" s="90">
        <f t="shared" si="290"/>
        <v>118694</v>
      </c>
      <c r="CW11" s="771">
        <f t="shared" si="290"/>
        <v>118948</v>
      </c>
      <c r="CX11" s="90">
        <f t="shared" si="290"/>
        <v>119134</v>
      </c>
      <c r="CY11" s="91">
        <f t="shared" si="290"/>
        <v>145902</v>
      </c>
      <c r="CZ11" s="116">
        <f>SUM(CN11:CY11)</f>
        <v>1496955</v>
      </c>
      <c r="DA11" s="164">
        <f>SUM(CN11:CY11)/$CZ$4</f>
        <v>124746.25</v>
      </c>
      <c r="DB11" s="282">
        <f t="shared" ref="DB11:DJ11" si="291">DB38+(DB37)</f>
        <v>120333</v>
      </c>
      <c r="DC11" s="91">
        <f t="shared" si="291"/>
        <v>120439</v>
      </c>
      <c r="DD11" s="90">
        <f t="shared" si="291"/>
        <v>120457</v>
      </c>
      <c r="DE11" s="91">
        <f t="shared" si="291"/>
        <v>123696</v>
      </c>
      <c r="DF11" s="90">
        <f t="shared" si="291"/>
        <v>123112</v>
      </c>
      <c r="DG11" s="91">
        <f t="shared" si="291"/>
        <v>150674</v>
      </c>
      <c r="DH11" s="90">
        <f t="shared" si="291"/>
        <v>122749</v>
      </c>
      <c r="DI11" s="91">
        <f t="shared" si="291"/>
        <v>122426</v>
      </c>
      <c r="DJ11" s="823">
        <f t="shared" si="291"/>
        <v>122432</v>
      </c>
      <c r="DK11" s="91">
        <f t="shared" ref="DK11:DM11" si="292">DK38+(DK37)</f>
        <v>123204</v>
      </c>
      <c r="DL11" s="90">
        <f t="shared" si="292"/>
        <v>123631</v>
      </c>
      <c r="DM11" s="91">
        <f t="shared" si="292"/>
        <v>152519</v>
      </c>
      <c r="DN11" s="116">
        <f>SUM(DB11:DM11)</f>
        <v>1525672</v>
      </c>
      <c r="DO11" s="164">
        <f>SUM(DB11:DM11)/$DN$4</f>
        <v>127139.33333333333</v>
      </c>
      <c r="DP11" s="282">
        <f t="shared" ref="DP11:DQ11" si="293">DP38+(DP37)</f>
        <v>125241</v>
      </c>
      <c r="DQ11" s="91">
        <f t="shared" si="293"/>
        <v>124809</v>
      </c>
      <c r="DR11" s="90">
        <f t="shared" ref="DR11:DT11" si="294">DR38+(DR37)</f>
        <v>124209</v>
      </c>
      <c r="DS11" s="91">
        <f t="shared" si="294"/>
        <v>124310</v>
      </c>
      <c r="DT11" s="90">
        <f t="shared" si="294"/>
        <v>148752</v>
      </c>
      <c r="DU11" s="91">
        <f t="shared" ref="DU11:EA11" si="295">DU38+(DU37)</f>
        <v>123800</v>
      </c>
      <c r="DV11" s="90">
        <f t="shared" si="295"/>
        <v>122462</v>
      </c>
      <c r="DW11" s="91">
        <f t="shared" si="295"/>
        <v>122199</v>
      </c>
      <c r="DX11" s="90">
        <f t="shared" si="295"/>
        <v>122455</v>
      </c>
      <c r="DY11" s="91">
        <f t="shared" si="295"/>
        <v>151087</v>
      </c>
      <c r="DZ11" s="90">
        <f t="shared" si="295"/>
        <v>124080</v>
      </c>
      <c r="EA11" s="91">
        <f t="shared" si="295"/>
        <v>124589</v>
      </c>
      <c r="EB11" s="116">
        <f>SUM(DP11:EA11)</f>
        <v>1537993</v>
      </c>
      <c r="EC11" s="164">
        <f>SUM(DP11:EA11)/$EB$4</f>
        <v>128166.08333333333</v>
      </c>
      <c r="ED11" s="864">
        <f t="shared" ref="ED11" si="296">ED38+(ED37)</f>
        <v>125172</v>
      </c>
      <c r="EE11" s="91">
        <f t="shared" ref="EE11:EH11" si="297">EE38+(EE37)</f>
        <v>124995</v>
      </c>
      <c r="EF11" s="90">
        <f t="shared" si="297"/>
        <v>125067</v>
      </c>
      <c r="EG11" s="91">
        <f t="shared" si="297"/>
        <v>145112</v>
      </c>
      <c r="EH11" s="90">
        <f t="shared" si="297"/>
        <v>124322</v>
      </c>
      <c r="EI11" s="91">
        <f>EI38+(EI37)</f>
        <v>123988</v>
      </c>
      <c r="EJ11" s="90">
        <f>EJ38+(EJ37)</f>
        <v>124094</v>
      </c>
      <c r="EK11" s="91">
        <f>EK38+(EK37)</f>
        <v>124481</v>
      </c>
      <c r="EL11" s="90">
        <f>EL38+(EL37)</f>
        <v>124667</v>
      </c>
      <c r="EM11" s="91">
        <f t="shared" ref="EM11:EO11" si="298">EM38+(EM37)</f>
        <v>125342</v>
      </c>
      <c r="EN11" s="90">
        <f t="shared" si="298"/>
        <v>153668</v>
      </c>
      <c r="EO11" s="91">
        <f t="shared" si="298"/>
        <v>126715</v>
      </c>
      <c r="EP11" s="116">
        <f>SUM(ED11:EO11)</f>
        <v>1547623</v>
      </c>
      <c r="EQ11" s="164">
        <f>SUM(ED11:EO11)/$EP$4</f>
        <v>128968.58333333333</v>
      </c>
      <c r="ER11" s="864">
        <f t="shared" ref="ER11:ES11" si="299">ER38+(ER37)</f>
        <v>122765</v>
      </c>
      <c r="ES11" s="91">
        <f t="shared" si="299"/>
        <v>123392</v>
      </c>
      <c r="ET11" s="90">
        <f t="shared" ref="ET11:EU11" si="300">ET38+(ET37)</f>
        <v>123648</v>
      </c>
      <c r="EU11" s="91">
        <f t="shared" si="300"/>
        <v>151921</v>
      </c>
      <c r="EV11" s="90">
        <f t="shared" ref="EV11:EW11" si="301">EV38+(EV37)</f>
        <v>124755</v>
      </c>
      <c r="EW11" s="91">
        <f t="shared" si="301"/>
        <v>125060</v>
      </c>
      <c r="EX11" s="90">
        <f t="shared" ref="EX11:EZ11" si="302">EX38+(EX37)</f>
        <v>125228</v>
      </c>
      <c r="EY11" s="91">
        <f t="shared" si="302"/>
        <v>124814</v>
      </c>
      <c r="EZ11" s="90">
        <f t="shared" si="302"/>
        <v>124633</v>
      </c>
      <c r="FA11" s="91">
        <f t="shared" ref="FA11:FC11" si="303">FA38+(FA37)</f>
        <v>152325</v>
      </c>
      <c r="FB11" s="90">
        <f t="shared" si="303"/>
        <v>125460</v>
      </c>
      <c r="FC11" s="91">
        <f t="shared" si="303"/>
        <v>125688</v>
      </c>
      <c r="FD11" s="116">
        <f>SUM(ER11:FC11)</f>
        <v>1549689</v>
      </c>
      <c r="FE11" s="164">
        <f>SUM(ER11:FC11)/$FD$4</f>
        <v>129140.75</v>
      </c>
      <c r="FF11" s="864">
        <f t="shared" ref="FF11" si="304">FF38+(FF37)</f>
        <v>125649</v>
      </c>
      <c r="FG11" s="91">
        <f t="shared" ref="FG11:FO11" si="305">FG38+(FG37)</f>
        <v>126476</v>
      </c>
      <c r="FH11" s="90">
        <f t="shared" si="305"/>
        <v>125205</v>
      </c>
      <c r="FI11" s="91">
        <f t="shared" si="305"/>
        <v>152165</v>
      </c>
      <c r="FJ11" s="90">
        <f t="shared" si="305"/>
        <v>122947</v>
      </c>
      <c r="FK11" s="91">
        <f t="shared" si="305"/>
        <v>121833</v>
      </c>
      <c r="FL11" s="90">
        <f t="shared" si="305"/>
        <v>114374</v>
      </c>
      <c r="FM11" s="91">
        <f t="shared" si="305"/>
        <v>112202</v>
      </c>
      <c r="FN11" s="90">
        <f t="shared" si="305"/>
        <v>108331</v>
      </c>
      <c r="FO11" s="91">
        <f t="shared" si="305"/>
        <v>139470</v>
      </c>
      <c r="FP11" s="90">
        <f t="shared" ref="FP11:FQ11" si="306">FP38+(FP37)</f>
        <v>111997</v>
      </c>
      <c r="FQ11" s="91">
        <f t="shared" si="306"/>
        <v>112414</v>
      </c>
      <c r="FR11" s="116">
        <f>SUM(FF11:FQ11)</f>
        <v>1473063</v>
      </c>
      <c r="FS11" s="164">
        <f>SUM(FF11:FQ11)/$FR$4</f>
        <v>122755.25</v>
      </c>
      <c r="FT11" s="864">
        <f t="shared" ref="FT11:FU11" si="307">FT38+(FT37)</f>
        <v>112740</v>
      </c>
      <c r="FU11" s="91">
        <f t="shared" si="307"/>
        <v>113736</v>
      </c>
      <c r="FV11" s="90">
        <f t="shared" ref="FV11:FX11" si="308">FV38+(FV37)</f>
        <v>141493</v>
      </c>
      <c r="FW11" s="91">
        <f t="shared" si="308"/>
        <v>112739</v>
      </c>
      <c r="FX11" s="90">
        <f t="shared" si="308"/>
        <v>112836</v>
      </c>
      <c r="FY11" s="91">
        <f t="shared" ref="FY11:FZ11" si="309">FY38+(FY37)</f>
        <v>112259</v>
      </c>
      <c r="FZ11" s="90">
        <f t="shared" si="309"/>
        <v>112189</v>
      </c>
      <c r="GA11" s="91">
        <f t="shared" ref="GA11:GB11" si="310">GA38+(GA37)</f>
        <v>112145</v>
      </c>
      <c r="GB11" s="90">
        <f t="shared" si="310"/>
        <v>140049</v>
      </c>
      <c r="GC11" s="91">
        <f t="shared" ref="GC11:GD11" si="311">GC38+(GC37)</f>
        <v>112063</v>
      </c>
      <c r="GD11" s="90">
        <f t="shared" si="311"/>
        <v>112269</v>
      </c>
      <c r="GE11" s="91">
        <f t="shared" ref="GE11" si="312">GE38+(GE37)</f>
        <v>113094</v>
      </c>
      <c r="GF11" s="116">
        <f>SUM(FT11:GE11)</f>
        <v>1407612</v>
      </c>
      <c r="GG11" s="164">
        <f>SUM(FT11:GE11)/$GF$4</f>
        <v>117301</v>
      </c>
      <c r="GH11" s="864">
        <f t="shared" ref="GH11:GQ11" si="313">GH38+(GH37)</f>
        <v>0</v>
      </c>
      <c r="GI11" s="91">
        <f t="shared" si="313"/>
        <v>0</v>
      </c>
      <c r="GJ11" s="90">
        <f t="shared" si="313"/>
        <v>0</v>
      </c>
      <c r="GK11" s="91">
        <f t="shared" si="313"/>
        <v>0</v>
      </c>
      <c r="GL11" s="90">
        <f t="shared" si="313"/>
        <v>0</v>
      </c>
      <c r="GM11" s="91">
        <f t="shared" si="313"/>
        <v>0</v>
      </c>
      <c r="GN11" s="90">
        <f t="shared" si="313"/>
        <v>0</v>
      </c>
      <c r="GO11" s="91">
        <f t="shared" si="313"/>
        <v>0</v>
      </c>
      <c r="GP11" s="90">
        <f t="shared" si="313"/>
        <v>0</v>
      </c>
      <c r="GQ11" s="91">
        <f t="shared" si="313"/>
        <v>0</v>
      </c>
      <c r="GR11" s="90"/>
      <c r="GS11" s="91"/>
      <c r="GT11" s="116">
        <f>SUM(GH11:GS11)</f>
        <v>0</v>
      </c>
      <c r="GU11" s="164">
        <f>SUM(GH11:GS11)/$GF$4</f>
        <v>0</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825</v>
      </c>
      <c r="JO11" s="1064">
        <f>JN11/GD11</f>
        <v>7.3484220933650425E-3</v>
      </c>
      <c r="JP11" s="999">
        <f>GH11-GE11</f>
        <v>-113094</v>
      </c>
      <c r="JQ11" s="1121">
        <f>JP11/GE11</f>
        <v>-1</v>
      </c>
      <c r="JR11" s="282">
        <f t="shared" ref="JR11:JR20" si="314">GI11-GH11</f>
        <v>0</v>
      </c>
      <c r="JS11" s="1022" t="e">
        <f>JR11/GH11</f>
        <v>#DIV/0!</v>
      </c>
      <c r="JT11" s="1031">
        <f>GT11-GT11</f>
        <v>0</v>
      </c>
      <c r="JU11" s="1121" t="e">
        <f>JT11/GI11</f>
        <v>#DIV/0!</v>
      </c>
      <c r="JV11" s="1031">
        <f>GU11-GU11</f>
        <v>0</v>
      </c>
      <c r="JW11" s="1121" t="e">
        <f>JV11/GJ11</f>
        <v>#DIV/0!</v>
      </c>
      <c r="JX11" s="1031">
        <f>GL11-GK11</f>
        <v>0</v>
      </c>
      <c r="JY11" s="1121" t="e">
        <f>JX11/GK11</f>
        <v>#DIV/0!</v>
      </c>
      <c r="JZ11" s="1031">
        <f>GM11-GL11</f>
        <v>0</v>
      </c>
      <c r="KA11" s="1022" t="e">
        <f>JZ11/GL11</f>
        <v>#DIV/0!</v>
      </c>
      <c r="KB11" s="1031">
        <f>GN11-GM11</f>
        <v>0</v>
      </c>
      <c r="KC11" s="1022" t="e">
        <f>KB11/GM11</f>
        <v>#DIV/0!</v>
      </c>
      <c r="KD11" s="1031">
        <f>GO11-GN11</f>
        <v>0</v>
      </c>
      <c r="KE11" s="1064" t="e">
        <f>KD11/GN11</f>
        <v>#DIV/0!</v>
      </c>
      <c r="KF11" s="1031">
        <f>GP11-GO11</f>
        <v>0</v>
      </c>
      <c r="KG11" s="1022" t="e">
        <f>KF11/GO11</f>
        <v>#DIV/0!</v>
      </c>
      <c r="KH11" s="1031">
        <f>GQ11-HW11</f>
        <v>-6.5818271534194466E-3</v>
      </c>
      <c r="KI11" s="1022">
        <f t="shared" ref="KI11:KI71" si="315">KH11/HW11</f>
        <v>-1</v>
      </c>
      <c r="KJ11" s="1031">
        <f>GR11-GQ11</f>
        <v>0</v>
      </c>
      <c r="KK11" s="1022" t="e">
        <f>KJ11/GQ11</f>
        <v>#DIV/0!</v>
      </c>
      <c r="KL11" s="1031">
        <f t="shared" ref="KL11:KL42" si="316">GS11-GR11</f>
        <v>0</v>
      </c>
      <c r="KM11" s="1064" t="e">
        <f t="shared" ref="KM11:KM42" si="317">KL11/GR11</f>
        <v>#DIV/0!</v>
      </c>
      <c r="KN11" s="90">
        <f>FQ11</f>
        <v>112414</v>
      </c>
      <c r="KO11" s="830">
        <f>GE11</f>
        <v>113094</v>
      </c>
      <c r="KP11" s="155">
        <f>KO11-KN11</f>
        <v>680</v>
      </c>
      <c r="KQ11" s="97">
        <f t="shared" ref="KQ11" si="318">IF(ISERROR(KP11/KN11),0,KP11/KN11)</f>
        <v>6.0490686213460956E-3</v>
      </c>
      <c r="KR11" s="946"/>
      <c r="KT11" s="970">
        <f>FO11</f>
        <v>139470</v>
      </c>
      <c r="KU11" s="970">
        <f>FP11</f>
        <v>111997</v>
      </c>
      <c r="KV11" s="970">
        <f>FQ11</f>
        <v>112414</v>
      </c>
      <c r="KW11" s="1040">
        <f t="shared" ref="KW11:LH11" si="319">FT11</f>
        <v>112740</v>
      </c>
      <c r="KX11" s="1040">
        <f t="shared" si="319"/>
        <v>113736</v>
      </c>
      <c r="KY11" s="1040">
        <f t="shared" si="319"/>
        <v>141493</v>
      </c>
      <c r="KZ11" s="1040">
        <f t="shared" si="319"/>
        <v>112739</v>
      </c>
      <c r="LA11" s="1040">
        <f t="shared" si="319"/>
        <v>112836</v>
      </c>
      <c r="LB11" s="1040">
        <f t="shared" si="319"/>
        <v>112259</v>
      </c>
      <c r="LC11" s="1040">
        <f t="shared" si="319"/>
        <v>112189</v>
      </c>
      <c r="LD11" s="1040">
        <f t="shared" si="319"/>
        <v>112145</v>
      </c>
      <c r="LE11" s="1040">
        <f t="shared" si="319"/>
        <v>140049</v>
      </c>
      <c r="LF11" s="1040">
        <f t="shared" si="319"/>
        <v>112063</v>
      </c>
      <c r="LG11" s="1040">
        <f t="shared" si="319"/>
        <v>112269</v>
      </c>
      <c r="LH11" s="1040">
        <f t="shared" si="319"/>
        <v>113094</v>
      </c>
      <c r="LI11" s="1156">
        <f t="shared" ref="LI11" si="320">GH11</f>
        <v>0</v>
      </c>
      <c r="LJ11" s="1156">
        <f t="shared" ref="LJ11" si="321">GI11</f>
        <v>0</v>
      </c>
      <c r="LK11" s="1156">
        <f t="shared" ref="LK11" si="322">GJ11</f>
        <v>0</v>
      </c>
      <c r="LL11" s="1156">
        <f t="shared" ref="LL11" si="323">GK11</f>
        <v>0</v>
      </c>
      <c r="LM11" s="1156">
        <f t="shared" ref="LM11" si="324">GL11</f>
        <v>0</v>
      </c>
      <c r="LN11" s="1156">
        <f t="shared" ref="LN11" si="325">GM11</f>
        <v>0</v>
      </c>
      <c r="LO11" s="1156">
        <f t="shared" ref="LO11" si="326">GN11</f>
        <v>0</v>
      </c>
      <c r="LP11" s="1156">
        <f t="shared" ref="LP11" si="327">GO11</f>
        <v>0</v>
      </c>
      <c r="LQ11" s="1156">
        <f t="shared" ref="LQ11" si="328">GP11</f>
        <v>0</v>
      </c>
      <c r="LR11" s="1156">
        <f t="shared" ref="LR11" si="329">GQ11</f>
        <v>0</v>
      </c>
      <c r="LS11" s="1156">
        <f t="shared" ref="LS11" si="330">GR11</f>
        <v>0</v>
      </c>
      <c r="LT11" s="1156">
        <f t="shared" ref="LT11" si="331">GS11</f>
        <v>0</v>
      </c>
    </row>
    <row r="12" spans="1:332" s="2" customFormat="1" ht="21.75" customHeight="1" x14ac:dyDescent="0.25">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4"/>
        <v>0</v>
      </c>
      <c r="JS12" s="1023"/>
      <c r="JT12" s="1000"/>
      <c r="JU12" s="1023"/>
      <c r="JV12" s="1000"/>
      <c r="JW12" s="1023"/>
      <c r="JX12" s="1000"/>
      <c r="JY12" s="1023"/>
      <c r="JZ12" s="1000"/>
      <c r="KA12" s="1023"/>
      <c r="KB12" s="1000"/>
      <c r="KC12" s="1023"/>
      <c r="KD12" s="1000"/>
      <c r="KE12" s="1065"/>
      <c r="KF12" s="1000"/>
      <c r="KG12" s="1023"/>
      <c r="KH12" s="1000"/>
      <c r="KI12" s="1023"/>
      <c r="KJ12" s="1000"/>
      <c r="KK12" s="1023"/>
      <c r="KL12" s="1000">
        <f t="shared" si="316"/>
        <v>0</v>
      </c>
      <c r="KM12" s="1065" t="e">
        <f t="shared" si="317"/>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57"/>
      <c r="LJ12" s="1157"/>
      <c r="LK12" s="1157"/>
      <c r="LL12" s="1157"/>
      <c r="LM12" s="1157"/>
      <c r="LN12" s="1157"/>
      <c r="LO12" s="1157"/>
      <c r="LP12" s="1157"/>
      <c r="LQ12" s="1157"/>
      <c r="LR12" s="1157"/>
      <c r="LS12" s="1157"/>
      <c r="LT12" s="1157"/>
    </row>
    <row r="13" spans="1:332" x14ac:dyDescent="0.25">
      <c r="A13" s="573"/>
      <c r="B13" s="50">
        <v>2.1</v>
      </c>
      <c r="C13" s="10"/>
      <c r="D13" s="10"/>
      <c r="E13" s="1226" t="s">
        <v>0</v>
      </c>
      <c r="F13" s="1226"/>
      <c r="G13" s="1227"/>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2">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3">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4">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5">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6">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7">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8">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9">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40">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1">SUM(FF13:FQ13)/$FR$4</f>
        <v>3359.3333333333335</v>
      </c>
      <c r="FT13" s="20">
        <v>2529</v>
      </c>
      <c r="FU13" s="64">
        <v>2784</v>
      </c>
      <c r="FV13" s="20">
        <v>2547</v>
      </c>
      <c r="FW13" s="64">
        <v>3366</v>
      </c>
      <c r="FX13" s="20">
        <v>2563</v>
      </c>
      <c r="FY13" s="64">
        <v>2049</v>
      </c>
      <c r="FZ13" s="20">
        <v>3512</v>
      </c>
      <c r="GA13" s="64">
        <v>3974</v>
      </c>
      <c r="GB13" s="1093">
        <v>3425</v>
      </c>
      <c r="GC13" s="64">
        <v>2618</v>
      </c>
      <c r="GD13" s="20">
        <v>2403</v>
      </c>
      <c r="GE13" s="64">
        <v>2361</v>
      </c>
      <c r="GF13" s="118">
        <f>SUM(FT13:GE13)</f>
        <v>34131</v>
      </c>
      <c r="GG13" s="150">
        <f t="shared" ref="GG13:GG20" si="342">SUM(FT13:GE13)/$GF$4</f>
        <v>2844.25</v>
      </c>
      <c r="GH13" s="20"/>
      <c r="GI13" s="64"/>
      <c r="GJ13" s="20"/>
      <c r="GK13" s="64"/>
      <c r="GL13" s="20"/>
      <c r="GM13" s="64"/>
      <c r="GN13" s="20"/>
      <c r="GO13" s="64"/>
      <c r="GP13" s="1093"/>
      <c r="GQ13" s="64"/>
      <c r="GR13" s="20"/>
      <c r="GS13" s="64"/>
      <c r="GT13" s="118">
        <f>SUM(GH13:GS13)</f>
        <v>0</v>
      </c>
      <c r="GU13" s="150">
        <f t="shared" ref="GU13:GU20" si="343">SUM(GH13:GS13)/$GF$4</f>
        <v>0</v>
      </c>
      <c r="GV13" s="238">
        <f t="shared" ref="GV13:GV35" si="344">ER13-EO13</f>
        <v>363</v>
      </c>
      <c r="GW13" s="894">
        <f t="shared" ref="GW13:GW20" si="345">GV13/EO13</f>
        <v>0.15277777777777779</v>
      </c>
      <c r="GX13" s="238">
        <f t="shared" ref="GX13:GX20" si="346">ES13-ER13</f>
        <v>-254</v>
      </c>
      <c r="GY13" s="890">
        <f t="shared" ref="GY13:GY20" si="347">GX13/ER13</f>
        <v>-9.2734574662285504E-2</v>
      </c>
      <c r="GZ13" s="238">
        <f t="shared" ref="GZ13:GZ20" si="348">ET13-ES13</f>
        <v>585</v>
      </c>
      <c r="HA13" s="890">
        <f t="shared" ref="HA13:HA20" si="349">GZ13/ES13</f>
        <v>0.23541247484909456</v>
      </c>
      <c r="HB13" s="238">
        <f t="shared" ref="HB13:HB20" si="350">EU13-ET13</f>
        <v>163</v>
      </c>
      <c r="HC13" s="890">
        <f t="shared" ref="HC13:HC20" si="351">HB13/ET13</f>
        <v>5.3094462540716612E-2</v>
      </c>
      <c r="HD13" s="238">
        <f t="shared" ref="HD13:HD20" si="352">EV13-EU13</f>
        <v>-706</v>
      </c>
      <c r="HE13" s="890">
        <f t="shared" ref="HE13:HE20" si="353">HD13/EU13</f>
        <v>-0.21837302814723167</v>
      </c>
      <c r="HF13" s="238">
        <f t="shared" ref="HF13:HF20" si="354">EW13-EV13</f>
        <v>106</v>
      </c>
      <c r="HG13" s="890">
        <f t="shared" ref="HG13:HG20" si="355">HF13/EV13</f>
        <v>4.1946972694895134E-2</v>
      </c>
      <c r="HH13" s="238">
        <f t="shared" ref="HH13:HH20" si="356">EX13-EW13</f>
        <v>553</v>
      </c>
      <c r="HI13" s="925">
        <f t="shared" ref="HI13:HI20" si="357">HH13/EW13</f>
        <v>0.21002658564375237</v>
      </c>
      <c r="HJ13" s="238">
        <f t="shared" ref="HJ13:HJ20" si="358">EY13-EX13</f>
        <v>1276</v>
      </c>
      <c r="HK13" s="890">
        <f t="shared" ref="HK13:HK20" si="359">HJ13/EX13</f>
        <v>0.40050219711236662</v>
      </c>
      <c r="HL13" s="238">
        <f t="shared" ref="HL13:HL20" si="360">EZ13-EY13</f>
        <v>-514</v>
      </c>
      <c r="HM13" s="890">
        <f t="shared" ref="HM13:HM20" si="361">HL13/EY13</f>
        <v>-0.11519497982967279</v>
      </c>
      <c r="HN13" s="238">
        <f t="shared" ref="HN13:HN20" si="362">FA13-EZ13</f>
        <v>-1094</v>
      </c>
      <c r="HO13" s="890">
        <f t="shared" ref="HO13:HO20" si="363">HN13/EZ13</f>
        <v>-0.27710233029381964</v>
      </c>
      <c r="HP13" s="238">
        <f t="shared" ref="HP13:HP20" si="364">FB13-FA13</f>
        <v>-212</v>
      </c>
      <c r="HQ13" s="890">
        <f t="shared" ref="HQ13:HQ20" si="365">HP13/FA13</f>
        <v>-7.4281709880868962E-2</v>
      </c>
      <c r="HR13" s="238">
        <f t="shared" ref="HR13:HR20" si="366">FC13-FB13</f>
        <v>423</v>
      </c>
      <c r="HS13" s="890">
        <f t="shared" ref="HS13:HS20" si="367">HR13/FB13</f>
        <v>0.16010598031794096</v>
      </c>
      <c r="HT13" s="844">
        <f t="shared" ref="HT13:HT20" si="368">FF13-FC13</f>
        <v>177</v>
      </c>
      <c r="HU13" s="288">
        <f t="shared" ref="HU13:HU20" si="369">HT13/FC13</f>
        <v>5.7748776508972269E-2</v>
      </c>
      <c r="HV13" s="844">
        <f t="shared" ref="HV13:HV20" si="370">FG13-FF13</f>
        <v>-266</v>
      </c>
      <c r="HW13" s="288">
        <f t="shared" ref="HW13:HW20" si="371">HV13/FF13</f>
        <v>-8.2048118445404078E-2</v>
      </c>
      <c r="HX13" s="844">
        <f t="shared" ref="HX13:HX20" si="372">FH13-FG13</f>
        <v>-118</v>
      </c>
      <c r="HY13" s="288">
        <f t="shared" ref="HY13:HY20" si="373">HX13/FG13</f>
        <v>-3.9650537634408602E-2</v>
      </c>
      <c r="HZ13" s="844">
        <f t="shared" ref="HZ13:HZ20" si="374">FI13-FH13</f>
        <v>309</v>
      </c>
      <c r="IA13" s="288">
        <f t="shared" ref="IA13:IA20" si="375">HZ13/FH13</f>
        <v>0.10811756473058083</v>
      </c>
      <c r="IB13" s="844">
        <f t="shared" ref="IB13:IB20" si="376">FJ13-FI13</f>
        <v>-245</v>
      </c>
      <c r="IC13" s="288">
        <f t="shared" ref="IC13:IC20" si="377">IB13/FI13</f>
        <v>-7.7360277865487839E-2</v>
      </c>
      <c r="ID13" s="844">
        <f t="shared" ref="ID13:ID20" si="378">FK13-FJ13</f>
        <v>0</v>
      </c>
      <c r="IE13" s="288">
        <f t="shared" ref="IE13:IE20" si="379">ID13/FJ13</f>
        <v>0</v>
      </c>
      <c r="IF13" s="844">
        <f t="shared" ref="IF13:IF20" si="380">FL13-FK13</f>
        <v>1257</v>
      </c>
      <c r="IG13" s="288">
        <f t="shared" ref="IG13:IG20" si="381">IF13/FK13</f>
        <v>0.43018480492813144</v>
      </c>
      <c r="IH13" s="844">
        <f t="shared" ref="IH13:IH20" si="382">FM13-FL13</f>
        <v>1572</v>
      </c>
      <c r="II13" s="288">
        <f t="shared" ref="II13:II20" si="383">IH13/FL13</f>
        <v>0.37616654702081836</v>
      </c>
      <c r="IJ13" s="844">
        <f t="shared" ref="IJ13:IJ20" si="384">FN13-FM13</f>
        <v>-2081</v>
      </c>
      <c r="IK13" s="288">
        <f t="shared" ref="IK13:IK20" si="385">IJ13/FM13</f>
        <v>-0.36185011302382192</v>
      </c>
      <c r="IL13" s="844">
        <f t="shared" ref="IL13:IL20" si="386">FO13-FN13</f>
        <v>-113</v>
      </c>
      <c r="IM13" s="288">
        <f t="shared" ref="IM13:IM20" si="387">IL13/FN13</f>
        <v>-3.0790190735694823E-2</v>
      </c>
      <c r="IN13" s="844">
        <f t="shared" ref="IN13:IN20" si="388">FP13-FO13</f>
        <v>-1111</v>
      </c>
      <c r="IO13" s="288">
        <f t="shared" ref="IO13:IO20" si="389">IN13/FO13</f>
        <v>-0.31234186111892043</v>
      </c>
      <c r="IP13" s="844">
        <f t="shared" ref="IP13:IP20" si="390">FQ13-FP13</f>
        <v>176</v>
      </c>
      <c r="IQ13" s="288">
        <f t="shared" ref="IQ13:IQ20" si="391">IP13/FP13</f>
        <v>7.1954210956663947E-2</v>
      </c>
      <c r="IR13" s="844">
        <f t="shared" ref="IR13:IR20" si="392">FT13-FQ13</f>
        <v>-93</v>
      </c>
      <c r="IS13" s="288">
        <f t="shared" ref="IS13:IS20" si="393">IR13/FQ13</f>
        <v>-3.5469107551487411E-2</v>
      </c>
      <c r="IT13" s="844">
        <f t="shared" ref="IT13:IT20" si="394">FU13-FT13</f>
        <v>255</v>
      </c>
      <c r="IU13" s="288">
        <f t="shared" ref="IU13:IU20" si="395">IT13/FT13</f>
        <v>0.10083036773428232</v>
      </c>
      <c r="IV13" s="844">
        <f t="shared" ref="IV13:IV44" si="396">FV13-FU13</f>
        <v>-237</v>
      </c>
      <c r="IW13" s="288">
        <f t="shared" ref="IW13:IW20" si="397">IV13/FU13</f>
        <v>-8.5129310344827583E-2</v>
      </c>
      <c r="IX13" s="844">
        <f t="shared" ref="IX13:IX20" si="398">FZ13-FW13</f>
        <v>146</v>
      </c>
      <c r="IY13" s="288">
        <f t="shared" ref="IY13:IY20" si="399">IX13/FV13</f>
        <v>5.7322340007852378E-2</v>
      </c>
      <c r="IZ13" s="844">
        <f t="shared" ref="IZ13:IZ20" si="400">FX13-FW13</f>
        <v>-803</v>
      </c>
      <c r="JA13" s="288">
        <f t="shared" ref="JA13:JA20" si="401">IZ13/FW13</f>
        <v>-0.23856209150326799</v>
      </c>
      <c r="JB13" s="844">
        <f t="shared" ref="JB13:JB20" si="402">FY13-FX13</f>
        <v>-514</v>
      </c>
      <c r="JC13" s="288">
        <f t="shared" ref="JC13:JC20" si="403">JB13/FX13</f>
        <v>-0.20054623488099882</v>
      </c>
      <c r="JD13" s="844">
        <f t="shared" ref="JD13:JD20" si="404">FZ13-FY13</f>
        <v>1463</v>
      </c>
      <c r="JE13" s="288">
        <f t="shared" ref="JE13:JE20" si="405">JD13/FY13</f>
        <v>0.71400683260126896</v>
      </c>
      <c r="JF13" s="844">
        <f t="shared" ref="JF13:JF20" si="406">GA13-FZ13</f>
        <v>462</v>
      </c>
      <c r="JG13" s="1066">
        <f t="shared" ref="JG13:JG20" si="407">JF13/FZ13</f>
        <v>0.1315489749430524</v>
      </c>
      <c r="JH13" s="844">
        <f t="shared" ref="JH13:JH20" si="408">GB13-GA13</f>
        <v>-549</v>
      </c>
      <c r="JI13" s="288">
        <f t="shared" ref="JI13:JI20" si="409">JH13/GA13</f>
        <v>-0.138147961751384</v>
      </c>
      <c r="JJ13" s="844">
        <f t="shared" ref="JJ13:JJ20" si="410">GC13-GB13</f>
        <v>-807</v>
      </c>
      <c r="JK13" s="288">
        <f t="shared" ref="JK13:JK20" si="411">JJ13/GB13</f>
        <v>-0.23562043795620438</v>
      </c>
      <c r="JL13" s="844">
        <f t="shared" ref="JL13:JL20" si="412">GD13-GC13</f>
        <v>-215</v>
      </c>
      <c r="JM13" s="288">
        <f t="shared" ref="JM13:JM20" si="413">JL13/GC13</f>
        <v>-8.2123758594346827E-2</v>
      </c>
      <c r="JN13" s="844">
        <f t="shared" ref="JN13:JN20" si="414">GE13-GD13</f>
        <v>-42</v>
      </c>
      <c r="JO13" s="1066">
        <f t="shared" ref="JO13:JO20" si="415">JN13/GD13</f>
        <v>-1.7478152309612985E-2</v>
      </c>
      <c r="JP13" s="844">
        <f t="shared" ref="JP13:JP20" si="416">GH13-GE13</f>
        <v>-2361</v>
      </c>
      <c r="JQ13" s="1122">
        <f t="shared" ref="JQ13:JQ20" si="417">JP13/GE13</f>
        <v>-1</v>
      </c>
      <c r="JR13" s="844">
        <f t="shared" si="314"/>
        <v>0</v>
      </c>
      <c r="JS13" s="1122" t="e">
        <f t="shared" ref="JS13:JS20" si="418">JR13/GH13</f>
        <v>#DIV/0!</v>
      </c>
      <c r="JT13" s="844">
        <f t="shared" ref="JT13:JT20" si="419">GJ13-GI13</f>
        <v>0</v>
      </c>
      <c r="JU13" s="1122" t="e">
        <f t="shared" ref="JU13:JU20" si="420">JT13/GI13</f>
        <v>#DIV/0!</v>
      </c>
      <c r="JV13" s="844">
        <f t="shared" ref="JV13:JV20" si="421">GK13-GJ13</f>
        <v>0</v>
      </c>
      <c r="JW13" s="1122" t="e">
        <f t="shared" ref="JW13:JW20" si="422">JV13/GJ13</f>
        <v>#DIV/0!</v>
      </c>
      <c r="JX13" s="844">
        <f t="shared" ref="JX13:JX20" si="423">GL13-GK13</f>
        <v>0</v>
      </c>
      <c r="JY13" s="1122" t="e">
        <f t="shared" ref="JY13:JY20" si="424">JX13/GK13</f>
        <v>#DIV/0!</v>
      </c>
      <c r="JZ13" s="844">
        <f t="shared" ref="JZ13:JZ20" si="425">GM13-GL13</f>
        <v>0</v>
      </c>
      <c r="KA13" s="288" t="e">
        <f t="shared" ref="KA13:KA20" si="426">JZ13/GL13</f>
        <v>#DIV/0!</v>
      </c>
      <c r="KB13" s="844">
        <f t="shared" ref="KB13:KB20" si="427">GN13-GM13</f>
        <v>0</v>
      </c>
      <c r="KC13" s="288" t="e">
        <f t="shared" ref="KC13:KC20" si="428">KB13/GM13</f>
        <v>#DIV/0!</v>
      </c>
      <c r="KD13" s="844">
        <f t="shared" ref="KD13:KD20" si="429">GO13-GN13</f>
        <v>0</v>
      </c>
      <c r="KE13" s="1066" t="e">
        <f t="shared" ref="KE13:KE20" si="430">KD13/GN13</f>
        <v>#DIV/0!</v>
      </c>
      <c r="KF13" s="844">
        <f t="shared" ref="KF13:KF20" si="431">GP13-GO13</f>
        <v>0</v>
      </c>
      <c r="KG13" s="288" t="e">
        <f t="shared" ref="KG13:KG20" si="432">KF13/GO13</f>
        <v>#DIV/0!</v>
      </c>
      <c r="KH13" s="844">
        <f t="shared" ref="KH13:KH20" si="433">GQ13-HW13</f>
        <v>8.2048118445404078E-2</v>
      </c>
      <c r="KI13" s="288">
        <f t="shared" si="315"/>
        <v>-1</v>
      </c>
      <c r="KJ13" s="844">
        <f t="shared" ref="KJ13:KJ20" si="434">GR13-GQ13</f>
        <v>0</v>
      </c>
      <c r="KK13" s="288" t="e">
        <f t="shared" ref="KK13:KK20" si="435">KJ13/GQ13</f>
        <v>#DIV/0!</v>
      </c>
      <c r="KL13" s="844">
        <f t="shared" si="316"/>
        <v>0</v>
      </c>
      <c r="KM13" s="1066" t="e">
        <f t="shared" si="317"/>
        <v>#DIV/0!</v>
      </c>
      <c r="KN13" s="844">
        <f t="shared" ref="KN13:KN20" si="436">FQ13</f>
        <v>2622</v>
      </c>
      <c r="KO13" s="739">
        <f t="shared" ref="KO13:KO20" si="437">GE13</f>
        <v>2361</v>
      </c>
      <c r="KP13" s="113">
        <f>KO13-KN13</f>
        <v>-261</v>
      </c>
      <c r="KQ13" s="100">
        <f>IF(ISERROR(KP13/KN13),0,KP13/KN13)</f>
        <v>-9.9542334096109839E-2</v>
      </c>
      <c r="KR13" s="945"/>
      <c r="KS13" t="str">
        <f t="shared" ref="KS13:KS20" si="438">E13</f>
        <v>Number of Calls</v>
      </c>
      <c r="KT13" s="972">
        <f t="shared" ref="KT13:KV20" si="439">FO13</f>
        <v>3557</v>
      </c>
      <c r="KU13" s="972">
        <f t="shared" si="439"/>
        <v>2446</v>
      </c>
      <c r="KV13" s="972">
        <f t="shared" si="439"/>
        <v>2622</v>
      </c>
      <c r="KW13" s="1042">
        <f t="shared" ref="KW13:LH20" si="440">FT13</f>
        <v>2529</v>
      </c>
      <c r="KX13" s="1042">
        <f t="shared" si="440"/>
        <v>2784</v>
      </c>
      <c r="KY13" s="1042">
        <f t="shared" si="440"/>
        <v>2547</v>
      </c>
      <c r="KZ13" s="1042">
        <f t="shared" si="440"/>
        <v>3366</v>
      </c>
      <c r="LA13" s="1042">
        <f t="shared" si="440"/>
        <v>2563</v>
      </c>
      <c r="LB13" s="1042">
        <f t="shared" si="440"/>
        <v>2049</v>
      </c>
      <c r="LC13" s="1042">
        <f t="shared" si="440"/>
        <v>3512</v>
      </c>
      <c r="LD13" s="1042">
        <f t="shared" si="440"/>
        <v>3974</v>
      </c>
      <c r="LE13" s="1042">
        <f t="shared" si="440"/>
        <v>3425</v>
      </c>
      <c r="LF13" s="1042">
        <f t="shared" si="440"/>
        <v>2618</v>
      </c>
      <c r="LG13" s="1042">
        <f t="shared" si="440"/>
        <v>2403</v>
      </c>
      <c r="LH13" s="1042">
        <f t="shared" si="440"/>
        <v>2361</v>
      </c>
      <c r="LI13" s="1158">
        <f t="shared" ref="LI13:LT20" si="441">GH13</f>
        <v>0</v>
      </c>
      <c r="LJ13" s="1158">
        <f t="shared" si="441"/>
        <v>0</v>
      </c>
      <c r="LK13" s="1158">
        <f t="shared" si="441"/>
        <v>0</v>
      </c>
      <c r="LL13" s="1158">
        <f t="shared" si="441"/>
        <v>0</v>
      </c>
      <c r="LM13" s="1158">
        <f t="shared" si="441"/>
        <v>0</v>
      </c>
      <c r="LN13" s="1158">
        <f t="shared" si="441"/>
        <v>0</v>
      </c>
      <c r="LO13" s="1158">
        <f t="shared" si="441"/>
        <v>0</v>
      </c>
      <c r="LP13" s="1158">
        <f t="shared" si="441"/>
        <v>0</v>
      </c>
      <c r="LQ13" s="1158">
        <f t="shared" si="441"/>
        <v>0</v>
      </c>
      <c r="LR13" s="1158">
        <f t="shared" si="441"/>
        <v>0</v>
      </c>
      <c r="LS13" s="1158">
        <f t="shared" si="441"/>
        <v>0</v>
      </c>
      <c r="LT13" s="1158">
        <f t="shared" si="441"/>
        <v>0</v>
      </c>
    </row>
    <row r="14" spans="1:332" x14ac:dyDescent="0.25">
      <c r="A14" s="573"/>
      <c r="B14" s="50">
        <v>2.2000000000000002</v>
      </c>
      <c r="C14" s="10"/>
      <c r="D14" s="10"/>
      <c r="E14" s="1226" t="s">
        <v>32</v>
      </c>
      <c r="F14" s="1226"/>
      <c r="G14" s="1227"/>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2">AJ13/AJ3</f>
        <v>167.77272727272728</v>
      </c>
      <c r="AK14" s="72">
        <f t="shared" si="442"/>
        <v>166.69565217391303</v>
      </c>
      <c r="AL14" s="73">
        <f t="shared" si="442"/>
        <v>160.35</v>
      </c>
      <c r="AM14" s="72">
        <f t="shared" si="442"/>
        <v>288.91304347826087</v>
      </c>
      <c r="AN14" s="73">
        <f t="shared" si="442"/>
        <v>196.52631578947367</v>
      </c>
      <c r="AO14" s="72">
        <f t="shared" si="442"/>
        <v>186.77777777777777</v>
      </c>
      <c r="AP14" s="73">
        <f t="shared" si="442"/>
        <v>206.71428571428572</v>
      </c>
      <c r="AQ14" s="72">
        <f t="shared" si="442"/>
        <v>203.75</v>
      </c>
      <c r="AR14" s="73">
        <f t="shared" si="442"/>
        <v>175</v>
      </c>
      <c r="AS14" s="72">
        <f t="shared" si="442"/>
        <v>172</v>
      </c>
      <c r="AT14" s="73">
        <f t="shared" si="442"/>
        <v>254.90909090909091</v>
      </c>
      <c r="AU14" s="72">
        <f t="shared" si="442"/>
        <v>193.75</v>
      </c>
      <c r="AV14" s="119" t="s">
        <v>29</v>
      </c>
      <c r="AW14" s="150">
        <f t="shared" si="332"/>
        <v>197.76324109296078</v>
      </c>
      <c r="AX14" s="285">
        <f t="shared" ref="AX14:BH14" si="443">AX13/AX3</f>
        <v>195.04545454545453</v>
      </c>
      <c r="AY14" s="72">
        <f t="shared" si="443"/>
        <v>188.90909090909091</v>
      </c>
      <c r="AZ14" s="73">
        <f t="shared" si="443"/>
        <v>264.45</v>
      </c>
      <c r="BA14" s="72">
        <f t="shared" si="443"/>
        <v>672.82608695652175</v>
      </c>
      <c r="BB14" s="73">
        <f t="shared" si="443"/>
        <v>357.61111111111109</v>
      </c>
      <c r="BC14" s="72">
        <f t="shared" si="443"/>
        <v>283.10526315789474</v>
      </c>
      <c r="BD14" s="73">
        <f t="shared" si="443"/>
        <v>281.47619047619048</v>
      </c>
      <c r="BE14" s="72">
        <f t="shared" si="443"/>
        <v>207.5</v>
      </c>
      <c r="BF14" s="73">
        <f t="shared" si="443"/>
        <v>186.47619047619048</v>
      </c>
      <c r="BG14" s="72">
        <f t="shared" si="443"/>
        <v>176.52380952380952</v>
      </c>
      <c r="BH14" s="73">
        <f t="shared" si="443"/>
        <v>160.59090909090909</v>
      </c>
      <c r="BI14" s="72">
        <f t="shared" ref="BI14" si="444">BI13/BI3</f>
        <v>177.42857142857142</v>
      </c>
      <c r="BJ14" s="119" t="s">
        <v>29</v>
      </c>
      <c r="BK14" s="150">
        <f t="shared" si="333"/>
        <v>262.66188980631199</v>
      </c>
      <c r="BL14" s="285">
        <f t="shared" ref="BL14:BU14" si="445">BL13/BL3</f>
        <v>181.86363636363637</v>
      </c>
      <c r="BM14" s="72">
        <f t="shared" ref="BM14:BN14" si="446">BM13/BM3</f>
        <v>179</v>
      </c>
      <c r="BN14" s="73">
        <f t="shared" si="446"/>
        <v>200.95238095238096</v>
      </c>
      <c r="BO14" s="72">
        <f t="shared" si="445"/>
        <v>504.95652173913044</v>
      </c>
      <c r="BP14" s="73">
        <f t="shared" si="445"/>
        <v>218.8235294117647</v>
      </c>
      <c r="BQ14" s="72">
        <f t="shared" ref="BQ14:BR14" si="447">BQ13/BQ3</f>
        <v>195.8</v>
      </c>
      <c r="BR14" s="73">
        <f t="shared" si="447"/>
        <v>250.05</v>
      </c>
      <c r="BS14" s="72">
        <f t="shared" si="445"/>
        <v>195.8</v>
      </c>
      <c r="BT14" s="73">
        <f t="shared" ref="BT14" si="448">BT13/BT3</f>
        <v>192.36363636363637</v>
      </c>
      <c r="BU14" s="73">
        <f t="shared" si="445"/>
        <v>236.0952380952381</v>
      </c>
      <c r="BV14" s="73">
        <f t="shared" ref="BV14:BW14" si="449">BV13/BV3</f>
        <v>175.35</v>
      </c>
      <c r="BW14" s="73">
        <f t="shared" si="449"/>
        <v>160</v>
      </c>
      <c r="BX14" s="119" t="s">
        <v>29</v>
      </c>
      <c r="BY14" s="150">
        <f t="shared" si="334"/>
        <v>224.25457857714889</v>
      </c>
      <c r="BZ14" s="73">
        <f t="shared" ref="BZ14:CA14" si="450">BZ13/BZ3</f>
        <v>152.09090909090909</v>
      </c>
      <c r="CA14" s="72">
        <f t="shared" si="450"/>
        <v>144.8095238095238</v>
      </c>
      <c r="CB14" s="73">
        <f t="shared" ref="CB14:CC14" si="451">CB13/CB3</f>
        <v>162.47619047619048</v>
      </c>
      <c r="CC14" s="72">
        <f t="shared" si="451"/>
        <v>181.40909090909091</v>
      </c>
      <c r="CD14" s="73">
        <f t="shared" ref="CD14:CE14" si="452">CD13/CD3</f>
        <v>204.44444444444446</v>
      </c>
      <c r="CE14" s="72">
        <f t="shared" si="452"/>
        <v>180.45</v>
      </c>
      <c r="CF14" s="73">
        <f t="shared" ref="CF14:CG14" si="453">CF13/CF3</f>
        <v>192.15789473684211</v>
      </c>
      <c r="CG14" s="72">
        <f t="shared" si="453"/>
        <v>188.85714285714286</v>
      </c>
      <c r="CH14" s="73">
        <f t="shared" ref="CH14:CI14" si="454">CH13/CH3</f>
        <v>165</v>
      </c>
      <c r="CI14" s="73">
        <f t="shared" si="454"/>
        <v>151.52380952380952</v>
      </c>
      <c r="CJ14" s="73">
        <f t="shared" ref="CJ14:CK14" si="455">CJ13/CJ3</f>
        <v>144.71428571428572</v>
      </c>
      <c r="CK14" s="73">
        <f t="shared" si="455"/>
        <v>150.81818181818181</v>
      </c>
      <c r="CL14" s="119" t="s">
        <v>29</v>
      </c>
      <c r="CM14" s="150">
        <f t="shared" si="335"/>
        <v>168.22928944836841</v>
      </c>
      <c r="CN14" s="73">
        <f t="shared" ref="CN14:CO14" si="456">CN13/CN3</f>
        <v>153.75</v>
      </c>
      <c r="CO14" s="72">
        <f t="shared" si="456"/>
        <v>147.47826086956522</v>
      </c>
      <c r="CP14" s="703">
        <f t="shared" ref="CP14:CQ14" si="457">CP13/CP3</f>
        <v>165.0952380952381</v>
      </c>
      <c r="CQ14" s="704">
        <f t="shared" si="457"/>
        <v>177.38095238095238</v>
      </c>
      <c r="CR14" s="73">
        <f t="shared" ref="CR14:CS14" si="458">CR13/CR3</f>
        <v>165.36842105263159</v>
      </c>
      <c r="CS14" s="72">
        <f t="shared" si="458"/>
        <v>155.94736842105263</v>
      </c>
      <c r="CT14" s="73">
        <f t="shared" ref="CT14:CU14" si="459">CT13/CT3</f>
        <v>173.65</v>
      </c>
      <c r="CU14" s="72">
        <f t="shared" si="459"/>
        <v>174.15</v>
      </c>
      <c r="CV14" s="73">
        <f t="shared" ref="CV14:CW14" si="460">CV13/CV3</f>
        <v>119</v>
      </c>
      <c r="CW14" s="769">
        <f t="shared" si="460"/>
        <v>125.89473684210526</v>
      </c>
      <c r="CX14" s="73">
        <f t="shared" ref="CX14:CY14" si="461">CX13/CX3</f>
        <v>114.68181818181819</v>
      </c>
      <c r="CY14" s="72">
        <f t="shared" si="461"/>
        <v>105.13636363636364</v>
      </c>
      <c r="CZ14" s="119" t="s">
        <v>29</v>
      </c>
      <c r="DA14" s="150">
        <f t="shared" si="336"/>
        <v>148.12776328997725</v>
      </c>
      <c r="DB14" s="73">
        <f t="shared" ref="DB14:DD14" si="462">DB13/DB3</f>
        <v>113.15</v>
      </c>
      <c r="DC14" s="72">
        <f t="shared" si="462"/>
        <v>104.73913043478261</v>
      </c>
      <c r="DD14" s="73">
        <f t="shared" si="462"/>
        <v>95.15</v>
      </c>
      <c r="DE14" s="704">
        <f t="shared" ref="DE14:DF14" si="463">DE13/DE3</f>
        <v>111.54545454545455</v>
      </c>
      <c r="DF14" s="73">
        <f t="shared" si="463"/>
        <v>105.52631578947368</v>
      </c>
      <c r="DG14" s="72">
        <f t="shared" ref="DG14:DH14" si="464">DG13/DG3</f>
        <v>107.94444444444444</v>
      </c>
      <c r="DH14" s="73">
        <f t="shared" si="464"/>
        <v>157.33333333333334</v>
      </c>
      <c r="DI14" s="72">
        <f t="shared" ref="DI14" si="465">DI13/DI3</f>
        <v>149.69999999999999</v>
      </c>
      <c r="DJ14" s="703">
        <f t="shared" ref="DJ14:DK14" si="466">DJ13/DJ3</f>
        <v>117.33333333333333</v>
      </c>
      <c r="DK14" s="704">
        <f t="shared" si="466"/>
        <v>114.52380952380952</v>
      </c>
      <c r="DL14" s="703">
        <f t="shared" ref="DL14:DM14" si="467">DL13/DL3</f>
        <v>96.954545454545453</v>
      </c>
      <c r="DM14" s="704">
        <f t="shared" si="467"/>
        <v>109.28571428571429</v>
      </c>
      <c r="DN14" s="119" t="s">
        <v>29</v>
      </c>
      <c r="DO14" s="150">
        <f t="shared" si="337"/>
        <v>115.26550676207425</v>
      </c>
      <c r="DP14" s="73">
        <f t="shared" ref="DP14:DQ14" si="468">DP13/DP3</f>
        <v>107.52380952380952</v>
      </c>
      <c r="DQ14" s="72">
        <f t="shared" si="468"/>
        <v>109.91304347826087</v>
      </c>
      <c r="DR14" s="73">
        <f t="shared" ref="DR14:DS14" si="469">DR13/DR3</f>
        <v>97.89473684210526</v>
      </c>
      <c r="DS14" s="72">
        <f t="shared" si="469"/>
        <v>121.56521739130434</v>
      </c>
      <c r="DT14" s="73">
        <f t="shared" ref="DT14:DU14" si="470">DT13/DT3</f>
        <v>105.36842105263158</v>
      </c>
      <c r="DU14" s="72">
        <f t="shared" si="470"/>
        <v>108.11111111111111</v>
      </c>
      <c r="DV14" s="73">
        <f t="shared" ref="DV14:DW14" si="471">DV13/DV3</f>
        <v>184.71428571428572</v>
      </c>
      <c r="DW14" s="72">
        <f t="shared" si="471"/>
        <v>168.25</v>
      </c>
      <c r="DX14" s="73">
        <f t="shared" ref="DX14:DY14" si="472">DX13/DX3</f>
        <v>134.0952380952381</v>
      </c>
      <c r="DY14" s="72">
        <f t="shared" si="472"/>
        <v>121.0952380952381</v>
      </c>
      <c r="DZ14" s="73">
        <f t="shared" ref="DZ14:EA14" si="473">DZ13/DZ3</f>
        <v>97.13636363636364</v>
      </c>
      <c r="EA14" s="72">
        <f t="shared" si="473"/>
        <v>101.95</v>
      </c>
      <c r="EB14" s="119" t="s">
        <v>29</v>
      </c>
      <c r="EC14" s="150">
        <f t="shared" si="338"/>
        <v>121.46812207836236</v>
      </c>
      <c r="ED14" s="73">
        <f t="shared" ref="ED14" si="474">ED13/ED3</f>
        <v>110.86363636363636</v>
      </c>
      <c r="EE14" s="704">
        <f t="shared" ref="EE14:EF14" si="475">EE13/EE3</f>
        <v>94.227272727272734</v>
      </c>
      <c r="EF14" s="73">
        <f t="shared" si="475"/>
        <v>91.95</v>
      </c>
      <c r="EG14" s="72">
        <f t="shared" ref="EG14:EI14" si="476">EG13/EG3</f>
        <v>92.652173913043484</v>
      </c>
      <c r="EH14" s="73">
        <f t="shared" si="476"/>
        <v>116.66666666666667</v>
      </c>
      <c r="EI14" s="72">
        <f t="shared" si="476"/>
        <v>99.473684210526315</v>
      </c>
      <c r="EJ14" s="73">
        <f t="shared" ref="EJ14:EK14" si="477">EJ13/EJ3</f>
        <v>158.85714285714286</v>
      </c>
      <c r="EK14" s="72">
        <f t="shared" si="477"/>
        <v>165.9</v>
      </c>
      <c r="EL14" s="73">
        <f t="shared" ref="EL14:EM14" si="478">EL13/EL3</f>
        <v>124.04545454545455</v>
      </c>
      <c r="EM14" s="72">
        <f t="shared" si="478"/>
        <v>111.76190476190476</v>
      </c>
      <c r="EN14" s="73">
        <f t="shared" ref="EN14:EO14" si="479">EN13/EN3</f>
        <v>112.8</v>
      </c>
      <c r="EO14" s="72">
        <f t="shared" si="479"/>
        <v>108</v>
      </c>
      <c r="EP14" s="119" t="s">
        <v>29</v>
      </c>
      <c r="EQ14" s="150">
        <f t="shared" si="339"/>
        <v>115.59982800380398</v>
      </c>
      <c r="ER14" s="73">
        <f t="shared" ref="ER14:ES14" si="480">ER13/ER3</f>
        <v>124.5</v>
      </c>
      <c r="ES14" s="704">
        <f t="shared" si="480"/>
        <v>118.33333333333333</v>
      </c>
      <c r="ET14" s="73">
        <f t="shared" ref="ET14:EU14" si="481">ET13/ET3</f>
        <v>146.1904761904762</v>
      </c>
      <c r="EU14" s="72">
        <f t="shared" si="481"/>
        <v>146.95454545454547</v>
      </c>
      <c r="EV14" s="73">
        <f t="shared" ref="EV14" si="482">EV13/EV3</f>
        <v>140.38888888888889</v>
      </c>
      <c r="EW14" s="72">
        <f t="shared" ref="EW14:EX14" si="483">EW13/EW3</f>
        <v>131.65</v>
      </c>
      <c r="EX14" s="73">
        <f t="shared" si="483"/>
        <v>167.68421052631578</v>
      </c>
      <c r="EY14" s="72">
        <f t="shared" ref="EY14:EZ14" si="484">EY13/EY3</f>
        <v>223.1</v>
      </c>
      <c r="EZ14" s="73">
        <f t="shared" si="484"/>
        <v>171.65217391304347</v>
      </c>
      <c r="FA14" s="72">
        <f t="shared" ref="FA14" si="485">FA13/FA3</f>
        <v>135.9047619047619</v>
      </c>
      <c r="FB14" s="73">
        <f t="shared" ref="FB14:FC14" si="486">FB13/FB3</f>
        <v>132.1</v>
      </c>
      <c r="FC14" s="72">
        <f t="shared" si="486"/>
        <v>139.31818181818181</v>
      </c>
      <c r="FD14" s="119" t="s">
        <v>29</v>
      </c>
      <c r="FE14" s="150">
        <f t="shared" si="340"/>
        <v>148.14804766912889</v>
      </c>
      <c r="FF14" s="703">
        <f t="shared" ref="FF14:FG14" si="487">FF13/FF3</f>
        <v>154.38095238095238</v>
      </c>
      <c r="FG14" s="704">
        <f t="shared" si="487"/>
        <v>135.27272727272728</v>
      </c>
      <c r="FH14" s="73">
        <f t="shared" ref="FH14:FI14" si="488">FH13/FH3</f>
        <v>136.0952380952381</v>
      </c>
      <c r="FI14" s="72">
        <f t="shared" si="488"/>
        <v>150.8095238095238</v>
      </c>
      <c r="FJ14" s="73">
        <f t="shared" ref="FJ14:FK14" si="489">FJ13/FJ3</f>
        <v>153.78947368421052</v>
      </c>
      <c r="FK14" s="72">
        <f t="shared" si="489"/>
        <v>153.78947368421052</v>
      </c>
      <c r="FL14" s="73">
        <f t="shared" ref="FL14:FM14" si="490">FL13/FL3</f>
        <v>208.95</v>
      </c>
      <c r="FM14" s="72">
        <f t="shared" si="490"/>
        <v>287.55</v>
      </c>
      <c r="FN14" s="73">
        <f t="shared" ref="FN14:FO14" si="491">FN13/FN3</f>
        <v>159.56521739130434</v>
      </c>
      <c r="FO14" s="72">
        <f t="shared" si="491"/>
        <v>177.85</v>
      </c>
      <c r="FP14" s="73">
        <f t="shared" ref="FP14:FQ14" si="492">FP13/FP3</f>
        <v>116.47619047619048</v>
      </c>
      <c r="FQ14" s="72">
        <f t="shared" si="492"/>
        <v>119.18181818181819</v>
      </c>
      <c r="FR14" s="119" t="s">
        <v>29</v>
      </c>
      <c r="FS14" s="150">
        <f t="shared" si="341"/>
        <v>162.80921791468128</v>
      </c>
      <c r="FT14" s="703">
        <f t="shared" ref="FT14:FU14" si="493">FT13/FT3</f>
        <v>126.45</v>
      </c>
      <c r="FU14" s="72">
        <f t="shared" si="493"/>
        <v>121.04347826086956</v>
      </c>
      <c r="FV14" s="73">
        <f t="shared" ref="FV14:FW14" si="494">FV13/FV3</f>
        <v>121.28571428571429</v>
      </c>
      <c r="FW14" s="72">
        <f t="shared" si="494"/>
        <v>160.28571428571428</v>
      </c>
      <c r="FX14" s="73">
        <f t="shared" ref="FX14:FY14" si="495">FX13/FX3</f>
        <v>134.89473684210526</v>
      </c>
      <c r="FY14" s="72">
        <f t="shared" si="495"/>
        <v>107.84210526315789</v>
      </c>
      <c r="FZ14" s="73">
        <f t="shared" ref="FZ14:GA14" si="496">FZ13/FZ3</f>
        <v>175.6</v>
      </c>
      <c r="GA14" s="72">
        <f t="shared" si="496"/>
        <v>198.7</v>
      </c>
      <c r="GB14" s="73">
        <f t="shared" ref="GB14:GC14" si="497">GB13/GB3</f>
        <v>148.91304347826087</v>
      </c>
      <c r="GC14" s="72">
        <f t="shared" si="497"/>
        <v>137.78947368421052</v>
      </c>
      <c r="GD14" s="73">
        <f t="shared" ref="GD14:GE14" si="498">GD13/GD3</f>
        <v>109.22727272727273</v>
      </c>
      <c r="GE14" s="72">
        <f t="shared" si="498"/>
        <v>107.31818181818181</v>
      </c>
      <c r="GF14" s="119" t="s">
        <v>29</v>
      </c>
      <c r="GG14" s="150">
        <f t="shared" si="342"/>
        <v>137.44581005379061</v>
      </c>
      <c r="GH14" s="703"/>
      <c r="GI14" s="72"/>
      <c r="GJ14" s="73"/>
      <c r="GK14" s="72"/>
      <c r="GL14" s="73"/>
      <c r="GM14" s="72"/>
      <c r="GN14" s="73"/>
      <c r="GO14" s="72"/>
      <c r="GP14" s="73"/>
      <c r="GQ14" s="72"/>
      <c r="GR14" s="73"/>
      <c r="GS14" s="72"/>
      <c r="GT14" s="119" t="s">
        <v>29</v>
      </c>
      <c r="GU14" s="150">
        <f t="shared" si="343"/>
        <v>0</v>
      </c>
      <c r="GV14" s="238">
        <f t="shared" si="344"/>
        <v>16.5</v>
      </c>
      <c r="GW14" s="894">
        <f t="shared" si="345"/>
        <v>0.15277777777777779</v>
      </c>
      <c r="GX14" s="238">
        <f t="shared" si="346"/>
        <v>-6.1666666666666714</v>
      </c>
      <c r="GY14" s="890">
        <f t="shared" si="347"/>
        <v>-4.9531459170013427E-2</v>
      </c>
      <c r="GZ14" s="238">
        <f t="shared" si="348"/>
        <v>27.857142857142875</v>
      </c>
      <c r="HA14" s="890">
        <f t="shared" si="349"/>
        <v>0.23541247484909472</v>
      </c>
      <c r="HB14" s="238">
        <f t="shared" si="350"/>
        <v>0.76406926406926345</v>
      </c>
      <c r="HC14" s="890">
        <f t="shared" si="351"/>
        <v>5.2265324252294887E-3</v>
      </c>
      <c r="HD14" s="238">
        <f t="shared" si="352"/>
        <v>-6.5656565656565817</v>
      </c>
      <c r="HE14" s="890">
        <f t="shared" si="353"/>
        <v>-4.4678145513283259E-2</v>
      </c>
      <c r="HF14" s="238">
        <f t="shared" si="354"/>
        <v>-8.73888888888888</v>
      </c>
      <c r="HG14" s="890">
        <f t="shared" si="355"/>
        <v>-6.2247724574594321E-2</v>
      </c>
      <c r="HH14" s="238">
        <f t="shared" si="356"/>
        <v>36.034210526315775</v>
      </c>
      <c r="HI14" s="925">
        <f t="shared" si="357"/>
        <v>0.27371219541447606</v>
      </c>
      <c r="HJ14" s="238">
        <f t="shared" si="358"/>
        <v>55.415789473684214</v>
      </c>
      <c r="HK14" s="890">
        <f t="shared" si="359"/>
        <v>0.33047708725674829</v>
      </c>
      <c r="HL14" s="238">
        <f t="shared" si="360"/>
        <v>-51.447826086956525</v>
      </c>
      <c r="HM14" s="890">
        <f t="shared" si="361"/>
        <v>-0.23060433028667202</v>
      </c>
      <c r="HN14" s="238">
        <f t="shared" si="362"/>
        <v>-35.747412008281572</v>
      </c>
      <c r="HO14" s="890">
        <f t="shared" si="363"/>
        <v>-0.20825493317894533</v>
      </c>
      <c r="HP14" s="238">
        <f t="shared" si="364"/>
        <v>-3.8047619047619037</v>
      </c>
      <c r="HQ14" s="890">
        <f t="shared" si="365"/>
        <v>-2.7995795374912397E-2</v>
      </c>
      <c r="HR14" s="238">
        <f t="shared" si="366"/>
        <v>7.2181818181818187</v>
      </c>
      <c r="HS14" s="890">
        <f t="shared" si="367"/>
        <v>5.4641800289037236E-2</v>
      </c>
      <c r="HT14" s="844">
        <f t="shared" si="368"/>
        <v>15.062770562770567</v>
      </c>
      <c r="HU14" s="288">
        <f t="shared" si="369"/>
        <v>0.10811776586654241</v>
      </c>
      <c r="HV14" s="844">
        <f t="shared" si="370"/>
        <v>-19.108225108225099</v>
      </c>
      <c r="HW14" s="288">
        <f t="shared" si="371"/>
        <v>-0.12377320397061292</v>
      </c>
      <c r="HX14" s="844">
        <f t="shared" si="372"/>
        <v>0.82251082251082153</v>
      </c>
      <c r="HY14" s="288">
        <f t="shared" si="373"/>
        <v>6.080389144905266E-3</v>
      </c>
      <c r="HZ14" s="844">
        <f t="shared" si="374"/>
        <v>14.714285714285694</v>
      </c>
      <c r="IA14" s="288">
        <f t="shared" si="375"/>
        <v>0.10811756473058066</v>
      </c>
      <c r="IB14" s="844">
        <f t="shared" si="376"/>
        <v>2.9799498746867243</v>
      </c>
      <c r="IC14" s="288">
        <f t="shared" si="377"/>
        <v>1.9759692885513488E-2</v>
      </c>
      <c r="ID14" s="844">
        <f t="shared" si="378"/>
        <v>0</v>
      </c>
      <c r="IE14" s="288">
        <f t="shared" si="379"/>
        <v>0</v>
      </c>
      <c r="IF14" s="844">
        <f t="shared" si="380"/>
        <v>55.160526315789468</v>
      </c>
      <c r="IG14" s="288">
        <f t="shared" si="381"/>
        <v>0.35867556468172485</v>
      </c>
      <c r="IH14" s="844">
        <f t="shared" si="382"/>
        <v>78.600000000000023</v>
      </c>
      <c r="II14" s="288">
        <f t="shared" si="383"/>
        <v>0.37616654702081853</v>
      </c>
      <c r="IJ14" s="844">
        <f t="shared" si="384"/>
        <v>-127.98478260869567</v>
      </c>
      <c r="IK14" s="288">
        <f t="shared" si="385"/>
        <v>-0.44508705480332345</v>
      </c>
      <c r="IL14" s="844">
        <f t="shared" si="386"/>
        <v>18.28478260869565</v>
      </c>
      <c r="IM14" s="288">
        <f t="shared" si="387"/>
        <v>0.11459128065395094</v>
      </c>
      <c r="IN14" s="844">
        <f t="shared" si="388"/>
        <v>-61.373809523809513</v>
      </c>
      <c r="IO14" s="288">
        <f t="shared" si="389"/>
        <v>-0.34508748677992418</v>
      </c>
      <c r="IP14" s="844">
        <f t="shared" si="390"/>
        <v>2.7056277056277054</v>
      </c>
      <c r="IQ14" s="288">
        <f t="shared" si="391"/>
        <v>2.3229019549542849E-2</v>
      </c>
      <c r="IR14" s="844">
        <f t="shared" si="392"/>
        <v>7.2681818181818159</v>
      </c>
      <c r="IS14" s="288">
        <f t="shared" si="393"/>
        <v>6.0983981693363824E-2</v>
      </c>
      <c r="IT14" s="844">
        <f t="shared" si="394"/>
        <v>-5.4065217391304401</v>
      </c>
      <c r="IU14" s="288">
        <f t="shared" si="395"/>
        <v>-4.2756201970189325E-2</v>
      </c>
      <c r="IV14" s="844">
        <f t="shared" si="396"/>
        <v>0.24223602484472906</v>
      </c>
      <c r="IW14" s="288">
        <f t="shared" si="397"/>
        <v>2.0012315270936669E-3</v>
      </c>
      <c r="IX14" s="844">
        <f t="shared" si="398"/>
        <v>15.314285714285717</v>
      </c>
      <c r="IY14" s="288">
        <f t="shared" si="399"/>
        <v>0.12626619552414606</v>
      </c>
      <c r="IZ14" s="844">
        <f t="shared" si="400"/>
        <v>-25.390977443609017</v>
      </c>
      <c r="JA14" s="288">
        <f t="shared" si="401"/>
        <v>-0.15841073271413827</v>
      </c>
      <c r="JB14" s="844">
        <f t="shared" si="402"/>
        <v>-27.05263157894737</v>
      </c>
      <c r="JC14" s="288">
        <f t="shared" si="403"/>
        <v>-0.20054623488099885</v>
      </c>
      <c r="JD14" s="844">
        <f t="shared" si="404"/>
        <v>67.757894736842104</v>
      </c>
      <c r="JE14" s="288">
        <f t="shared" si="405"/>
        <v>0.6283064909712055</v>
      </c>
      <c r="JF14" s="844">
        <f t="shared" si="406"/>
        <v>23.099999999999994</v>
      </c>
      <c r="JG14" s="1066">
        <f t="shared" si="407"/>
        <v>0.13154897494305237</v>
      </c>
      <c r="JH14" s="844">
        <f t="shared" si="408"/>
        <v>-49.786956521739114</v>
      </c>
      <c r="JI14" s="288">
        <f t="shared" si="409"/>
        <v>-0.25056344500120342</v>
      </c>
      <c r="JJ14" s="844">
        <f t="shared" si="410"/>
        <v>-11.123569794050354</v>
      </c>
      <c r="JK14" s="288">
        <f t="shared" si="411"/>
        <v>-7.4698424894352744E-2</v>
      </c>
      <c r="JL14" s="844">
        <f t="shared" si="412"/>
        <v>-28.562200956937787</v>
      </c>
      <c r="JM14" s="288">
        <f t="shared" si="413"/>
        <v>-0.20728870060420854</v>
      </c>
      <c r="JN14" s="844">
        <f t="shared" si="414"/>
        <v>-1.9090909090909207</v>
      </c>
      <c r="JO14" s="1066">
        <f t="shared" si="415"/>
        <v>-1.7478152309613089E-2</v>
      </c>
      <c r="JP14" s="844">
        <f t="shared" si="416"/>
        <v>-107.31818181818181</v>
      </c>
      <c r="JQ14" s="1122">
        <f t="shared" si="417"/>
        <v>-1</v>
      </c>
      <c r="JR14" s="844">
        <f t="shared" si="314"/>
        <v>0</v>
      </c>
      <c r="JS14" s="1123" t="e">
        <f t="shared" si="418"/>
        <v>#DIV/0!</v>
      </c>
      <c r="JT14" s="844">
        <f t="shared" si="419"/>
        <v>0</v>
      </c>
      <c r="JU14" s="1122" t="e">
        <f t="shared" si="420"/>
        <v>#DIV/0!</v>
      </c>
      <c r="JV14" s="844">
        <f t="shared" si="421"/>
        <v>0</v>
      </c>
      <c r="JW14" s="1122" t="e">
        <f t="shared" si="422"/>
        <v>#DIV/0!</v>
      </c>
      <c r="JX14" s="844">
        <f t="shared" si="423"/>
        <v>0</v>
      </c>
      <c r="JY14" s="1122" t="e">
        <f t="shared" si="424"/>
        <v>#DIV/0!</v>
      </c>
      <c r="JZ14" s="844">
        <f t="shared" si="425"/>
        <v>0</v>
      </c>
      <c r="KA14" s="288" t="e">
        <f t="shared" si="426"/>
        <v>#DIV/0!</v>
      </c>
      <c r="KB14" s="844">
        <f t="shared" si="427"/>
        <v>0</v>
      </c>
      <c r="KC14" s="288" t="e">
        <f t="shared" si="428"/>
        <v>#DIV/0!</v>
      </c>
      <c r="KD14" s="844">
        <f t="shared" si="429"/>
        <v>0</v>
      </c>
      <c r="KE14" s="1066" t="e">
        <f t="shared" si="430"/>
        <v>#DIV/0!</v>
      </c>
      <c r="KF14" s="844">
        <f t="shared" si="431"/>
        <v>0</v>
      </c>
      <c r="KG14" s="288" t="e">
        <f t="shared" si="432"/>
        <v>#DIV/0!</v>
      </c>
      <c r="KH14" s="844">
        <f t="shared" si="433"/>
        <v>0.12377320397061292</v>
      </c>
      <c r="KI14" s="288">
        <f t="shared" si="315"/>
        <v>-1</v>
      </c>
      <c r="KJ14" s="844">
        <f t="shared" si="434"/>
        <v>0</v>
      </c>
      <c r="KK14" s="288" t="e">
        <f t="shared" si="435"/>
        <v>#DIV/0!</v>
      </c>
      <c r="KL14" s="844">
        <f t="shared" si="316"/>
        <v>0</v>
      </c>
      <c r="KM14" s="1066" t="e">
        <f t="shared" si="317"/>
        <v>#DIV/0!</v>
      </c>
      <c r="KN14" s="844">
        <f t="shared" si="436"/>
        <v>119.18181818181819</v>
      </c>
      <c r="KO14" s="769">
        <f t="shared" si="437"/>
        <v>107.31818181818181</v>
      </c>
      <c r="KP14" s="113">
        <f>KO14-KN14</f>
        <v>-11.863636363636374</v>
      </c>
      <c r="KQ14" s="100">
        <f t="shared" ref="KQ14:KQ20" si="499">IF(ISERROR(KP14/KN14),0,KP14/KN14)</f>
        <v>-9.9542334096109922E-2</v>
      </c>
      <c r="KR14" s="945"/>
      <c r="KS14" t="str">
        <f t="shared" si="438"/>
        <v>Average Number of Calls/Day</v>
      </c>
      <c r="KT14" s="972">
        <f t="shared" si="439"/>
        <v>177.85</v>
      </c>
      <c r="KU14" s="972">
        <f t="shared" si="439"/>
        <v>116.47619047619048</v>
      </c>
      <c r="KV14" s="972">
        <f t="shared" si="439"/>
        <v>119.18181818181819</v>
      </c>
      <c r="KW14" s="1042">
        <f t="shared" si="440"/>
        <v>126.45</v>
      </c>
      <c r="KX14" s="1042">
        <f t="shared" si="440"/>
        <v>121.04347826086956</v>
      </c>
      <c r="KY14" s="1042">
        <f t="shared" si="440"/>
        <v>121.28571428571429</v>
      </c>
      <c r="KZ14" s="1042">
        <f t="shared" si="440"/>
        <v>160.28571428571428</v>
      </c>
      <c r="LA14" s="1042">
        <f t="shared" si="440"/>
        <v>134.89473684210526</v>
      </c>
      <c r="LB14" s="1042">
        <f t="shared" si="440"/>
        <v>107.84210526315789</v>
      </c>
      <c r="LC14" s="1042">
        <f t="shared" si="440"/>
        <v>175.6</v>
      </c>
      <c r="LD14" s="1042">
        <f t="shared" si="440"/>
        <v>198.7</v>
      </c>
      <c r="LE14" s="1042">
        <f t="shared" si="440"/>
        <v>148.91304347826087</v>
      </c>
      <c r="LF14" s="1042">
        <f t="shared" si="440"/>
        <v>137.78947368421052</v>
      </c>
      <c r="LG14" s="1042">
        <f t="shared" si="440"/>
        <v>109.22727272727273</v>
      </c>
      <c r="LH14" s="1042">
        <f t="shared" si="440"/>
        <v>107.31818181818181</v>
      </c>
      <c r="LI14" s="1158">
        <f t="shared" si="441"/>
        <v>0</v>
      </c>
      <c r="LJ14" s="1158">
        <f t="shared" si="441"/>
        <v>0</v>
      </c>
      <c r="LK14" s="1158">
        <f t="shared" si="441"/>
        <v>0</v>
      </c>
      <c r="LL14" s="1158">
        <f t="shared" si="441"/>
        <v>0</v>
      </c>
      <c r="LM14" s="1158">
        <f t="shared" si="441"/>
        <v>0</v>
      </c>
      <c r="LN14" s="1158">
        <f t="shared" si="441"/>
        <v>0</v>
      </c>
      <c r="LO14" s="1158">
        <f t="shared" si="441"/>
        <v>0</v>
      </c>
      <c r="LP14" s="1158">
        <f t="shared" si="441"/>
        <v>0</v>
      </c>
      <c r="LQ14" s="1158">
        <f t="shared" si="441"/>
        <v>0</v>
      </c>
      <c r="LR14" s="1158">
        <f t="shared" si="441"/>
        <v>0</v>
      </c>
      <c r="LS14" s="1158">
        <f t="shared" si="441"/>
        <v>0</v>
      </c>
      <c r="LT14" s="1158">
        <f t="shared" si="441"/>
        <v>0</v>
      </c>
    </row>
    <row r="15" spans="1:332" x14ac:dyDescent="0.25">
      <c r="A15" s="573"/>
      <c r="B15" s="50">
        <v>2.2999999999999998</v>
      </c>
      <c r="C15" s="10"/>
      <c r="D15" s="10"/>
      <c r="E15" s="1226" t="s">
        <v>30</v>
      </c>
      <c r="F15" s="1226"/>
      <c r="G15" s="1227"/>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2"/>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3"/>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4"/>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5"/>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6"/>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7"/>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8"/>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9"/>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40"/>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1"/>
        <v>0.1825</v>
      </c>
      <c r="FT15" s="165">
        <v>0.14000000000000001</v>
      </c>
      <c r="FU15" s="76">
        <v>0.11</v>
      </c>
      <c r="FV15" s="286">
        <v>0.12</v>
      </c>
      <c r="FW15" s="76">
        <v>0.16</v>
      </c>
      <c r="FX15" s="75">
        <v>0.16</v>
      </c>
      <c r="FY15" s="76">
        <v>0.14000000000000001</v>
      </c>
      <c r="FZ15" s="165">
        <v>0.15</v>
      </c>
      <c r="GA15" s="76">
        <v>0.22</v>
      </c>
      <c r="GB15" s="165">
        <v>0.16</v>
      </c>
      <c r="GC15" s="76">
        <v>0.16</v>
      </c>
      <c r="GD15" s="165">
        <v>0.17</v>
      </c>
      <c r="GE15" s="76">
        <v>0.13</v>
      </c>
      <c r="GF15" s="120" t="s">
        <v>29</v>
      </c>
      <c r="GG15" s="137">
        <f t="shared" si="342"/>
        <v>0.15166666666666664</v>
      </c>
      <c r="GH15" s="165"/>
      <c r="GI15" s="76"/>
      <c r="GJ15" s="286"/>
      <c r="GK15" s="76"/>
      <c r="GL15" s="75"/>
      <c r="GM15" s="76"/>
      <c r="GN15" s="165"/>
      <c r="GO15" s="76"/>
      <c r="GP15" s="165"/>
      <c r="GQ15" s="76"/>
      <c r="GR15" s="165"/>
      <c r="GS15" s="76"/>
      <c r="GT15" s="120" t="s">
        <v>29</v>
      </c>
      <c r="GU15" s="137">
        <f t="shared" si="343"/>
        <v>0</v>
      </c>
      <c r="GV15" s="238">
        <f t="shared" si="344"/>
        <v>0</v>
      </c>
      <c r="GW15" s="894">
        <f t="shared" si="345"/>
        <v>0</v>
      </c>
      <c r="GX15" s="238">
        <f t="shared" si="346"/>
        <v>0</v>
      </c>
      <c r="GY15" s="890">
        <f t="shared" si="347"/>
        <v>0</v>
      </c>
      <c r="GZ15" s="238">
        <f t="shared" si="348"/>
        <v>9.9999999999999811E-3</v>
      </c>
      <c r="HA15" s="890">
        <f t="shared" si="349"/>
        <v>7.1428571428571286E-2</v>
      </c>
      <c r="HB15" s="238">
        <f t="shared" si="350"/>
        <v>0</v>
      </c>
      <c r="HC15" s="890">
        <f t="shared" si="351"/>
        <v>0</v>
      </c>
      <c r="HD15" s="238">
        <f t="shared" si="352"/>
        <v>4.0000000000000008E-2</v>
      </c>
      <c r="HE15" s="890">
        <f t="shared" si="353"/>
        <v>0.26666666666666672</v>
      </c>
      <c r="HF15" s="238">
        <f t="shared" si="354"/>
        <v>4.0000000000000008E-2</v>
      </c>
      <c r="HG15" s="890">
        <f t="shared" si="355"/>
        <v>0.21052631578947373</v>
      </c>
      <c r="HH15" s="238">
        <f t="shared" si="356"/>
        <v>5.999999999999997E-2</v>
      </c>
      <c r="HI15" s="925">
        <f t="shared" si="357"/>
        <v>0.26086956521739119</v>
      </c>
      <c r="HJ15" s="238">
        <f t="shared" si="358"/>
        <v>0.06</v>
      </c>
      <c r="HK15" s="890">
        <f t="shared" si="359"/>
        <v>0.20689655172413793</v>
      </c>
      <c r="HL15" s="238">
        <f t="shared" si="360"/>
        <v>-8.9999999999999969E-2</v>
      </c>
      <c r="HM15" s="890">
        <f t="shared" si="361"/>
        <v>-0.25714285714285706</v>
      </c>
      <c r="HN15" s="238">
        <f t="shared" si="362"/>
        <v>-0.1</v>
      </c>
      <c r="HO15" s="890">
        <f t="shared" si="363"/>
        <v>-0.38461538461538464</v>
      </c>
      <c r="HP15" s="238">
        <f t="shared" si="364"/>
        <v>-0.03</v>
      </c>
      <c r="HQ15" s="890">
        <f t="shared" si="365"/>
        <v>-0.1875</v>
      </c>
      <c r="HR15" s="238">
        <f t="shared" si="366"/>
        <v>0</v>
      </c>
      <c r="HS15" s="890">
        <f t="shared" si="367"/>
        <v>0</v>
      </c>
      <c r="HT15" s="1001">
        <f t="shared" si="368"/>
        <v>-1.0000000000000009E-2</v>
      </c>
      <c r="HU15" s="288">
        <f t="shared" si="369"/>
        <v>-7.6923076923076983E-2</v>
      </c>
      <c r="HV15" s="1001">
        <f t="shared" si="370"/>
        <v>0</v>
      </c>
      <c r="HW15" s="288">
        <f t="shared" si="371"/>
        <v>0</v>
      </c>
      <c r="HX15" s="1001">
        <f t="shared" si="372"/>
        <v>-9.999999999999995E-3</v>
      </c>
      <c r="HY15" s="288">
        <f t="shared" si="373"/>
        <v>-8.3333333333333301E-2</v>
      </c>
      <c r="HZ15" s="1001">
        <f t="shared" si="374"/>
        <v>9.999999999999995E-3</v>
      </c>
      <c r="IA15" s="288">
        <f t="shared" si="375"/>
        <v>9.090909090909087E-2</v>
      </c>
      <c r="IB15" s="1001">
        <f t="shared" si="376"/>
        <v>0</v>
      </c>
      <c r="IC15" s="288">
        <f t="shared" si="377"/>
        <v>0</v>
      </c>
      <c r="ID15" s="1001">
        <f t="shared" si="378"/>
        <v>0</v>
      </c>
      <c r="IE15" s="288">
        <f t="shared" si="379"/>
        <v>0</v>
      </c>
      <c r="IF15" s="1001">
        <f t="shared" si="380"/>
        <v>7.0000000000000007E-2</v>
      </c>
      <c r="IG15" s="288">
        <f t="shared" si="381"/>
        <v>0.58333333333333337</v>
      </c>
      <c r="IH15" s="1001">
        <f t="shared" si="382"/>
        <v>0.16999999999999998</v>
      </c>
      <c r="II15" s="288">
        <f t="shared" si="383"/>
        <v>0.89473684210526305</v>
      </c>
      <c r="IJ15" s="1001">
        <f t="shared" si="384"/>
        <v>-0.12</v>
      </c>
      <c r="IK15" s="288">
        <f t="shared" si="385"/>
        <v>-0.33333333333333331</v>
      </c>
      <c r="IL15" s="1001">
        <f t="shared" si="386"/>
        <v>0.16999999999999998</v>
      </c>
      <c r="IM15" s="288">
        <f t="shared" si="387"/>
        <v>0.70833333333333326</v>
      </c>
      <c r="IN15" s="1001">
        <f t="shared" si="388"/>
        <v>-0.24999999999999997</v>
      </c>
      <c r="IO15" s="288">
        <f t="shared" si="389"/>
        <v>-0.6097560975609756</v>
      </c>
      <c r="IP15" s="1001">
        <f t="shared" si="390"/>
        <v>-4.0000000000000008E-2</v>
      </c>
      <c r="IQ15" s="288">
        <f t="shared" si="391"/>
        <v>-0.25000000000000006</v>
      </c>
      <c r="IR15" s="1001">
        <f t="shared" si="392"/>
        <v>2.0000000000000018E-2</v>
      </c>
      <c r="IS15" s="288">
        <f t="shared" si="393"/>
        <v>0.16666666666666682</v>
      </c>
      <c r="IT15" s="1001">
        <f t="shared" si="394"/>
        <v>-3.0000000000000013E-2</v>
      </c>
      <c r="IU15" s="288">
        <f t="shared" si="395"/>
        <v>-0.21428571428571436</v>
      </c>
      <c r="IV15" s="1001">
        <f t="shared" si="396"/>
        <v>9.999999999999995E-3</v>
      </c>
      <c r="IW15" s="288">
        <f t="shared" si="397"/>
        <v>9.090909090909087E-2</v>
      </c>
      <c r="IX15" s="1001">
        <f t="shared" si="398"/>
        <v>-1.0000000000000009E-2</v>
      </c>
      <c r="IY15" s="288">
        <f t="shared" si="399"/>
        <v>-8.3333333333333412E-2</v>
      </c>
      <c r="IZ15" s="1001">
        <f t="shared" si="400"/>
        <v>0</v>
      </c>
      <c r="JA15" s="288">
        <f t="shared" si="401"/>
        <v>0</v>
      </c>
      <c r="JB15" s="1001">
        <f t="shared" si="402"/>
        <v>-1.999999999999999E-2</v>
      </c>
      <c r="JC15" s="288">
        <f t="shared" si="403"/>
        <v>-0.12499999999999993</v>
      </c>
      <c r="JD15" s="1001">
        <f t="shared" si="404"/>
        <v>9.9999999999999811E-3</v>
      </c>
      <c r="JE15" s="288">
        <f t="shared" si="405"/>
        <v>7.1428571428571286E-2</v>
      </c>
      <c r="JF15" s="1001">
        <f t="shared" si="406"/>
        <v>7.0000000000000007E-2</v>
      </c>
      <c r="JG15" s="1066">
        <f t="shared" si="407"/>
        <v>0.46666666666666673</v>
      </c>
      <c r="JH15" s="1001">
        <f t="shared" si="408"/>
        <v>-0.06</v>
      </c>
      <c r="JI15" s="288">
        <f t="shared" si="409"/>
        <v>-0.27272727272727271</v>
      </c>
      <c r="JJ15" s="1001">
        <f t="shared" si="410"/>
        <v>0</v>
      </c>
      <c r="JK15" s="288">
        <f t="shared" si="411"/>
        <v>0</v>
      </c>
      <c r="JL15" s="1001">
        <f t="shared" si="412"/>
        <v>1.0000000000000009E-2</v>
      </c>
      <c r="JM15" s="288">
        <f t="shared" si="413"/>
        <v>6.2500000000000056E-2</v>
      </c>
      <c r="JN15" s="1001">
        <f t="shared" si="414"/>
        <v>-4.0000000000000008E-2</v>
      </c>
      <c r="JO15" s="1066">
        <f t="shared" si="415"/>
        <v>-0.23529411764705885</v>
      </c>
      <c r="JP15" s="1001">
        <f t="shared" si="416"/>
        <v>-0.13</v>
      </c>
      <c r="JQ15" s="1123">
        <f t="shared" si="417"/>
        <v>-1</v>
      </c>
      <c r="JR15" s="1001">
        <f t="shared" si="314"/>
        <v>0</v>
      </c>
      <c r="JS15" s="1123" t="e">
        <f t="shared" si="418"/>
        <v>#DIV/0!</v>
      </c>
      <c r="JT15" s="1001">
        <f t="shared" si="419"/>
        <v>0</v>
      </c>
      <c r="JU15" s="1123" t="e">
        <f t="shared" si="420"/>
        <v>#DIV/0!</v>
      </c>
      <c r="JV15" s="1001">
        <f t="shared" si="421"/>
        <v>0</v>
      </c>
      <c r="JW15" s="1123" t="e">
        <f t="shared" si="422"/>
        <v>#DIV/0!</v>
      </c>
      <c r="JX15" s="1001">
        <f t="shared" si="423"/>
        <v>0</v>
      </c>
      <c r="JY15" s="1123" t="e">
        <f t="shared" si="424"/>
        <v>#DIV/0!</v>
      </c>
      <c r="JZ15" s="1001">
        <f t="shared" si="425"/>
        <v>0</v>
      </c>
      <c r="KA15" s="288" t="e">
        <f t="shared" si="426"/>
        <v>#DIV/0!</v>
      </c>
      <c r="KB15" s="1001">
        <f t="shared" si="427"/>
        <v>0</v>
      </c>
      <c r="KC15" s="288" t="e">
        <f t="shared" si="428"/>
        <v>#DIV/0!</v>
      </c>
      <c r="KD15" s="1001">
        <f t="shared" si="429"/>
        <v>0</v>
      </c>
      <c r="KE15" s="1066" t="e">
        <f t="shared" si="430"/>
        <v>#DIV/0!</v>
      </c>
      <c r="KF15" s="1001">
        <f t="shared" si="431"/>
        <v>0</v>
      </c>
      <c r="KG15" s="288" t="e">
        <f t="shared" si="432"/>
        <v>#DIV/0!</v>
      </c>
      <c r="KH15" s="1001">
        <f t="shared" si="433"/>
        <v>0</v>
      </c>
      <c r="KI15" s="288" t="e">
        <f t="shared" si="315"/>
        <v>#DIV/0!</v>
      </c>
      <c r="KJ15" s="1001">
        <f t="shared" si="434"/>
        <v>0</v>
      </c>
      <c r="KK15" s="288" t="e">
        <f t="shared" si="435"/>
        <v>#DIV/0!</v>
      </c>
      <c r="KL15" s="1001">
        <f t="shared" si="316"/>
        <v>0</v>
      </c>
      <c r="KM15" s="1066" t="e">
        <f t="shared" si="317"/>
        <v>#DIV/0!</v>
      </c>
      <c r="KN15" s="1001">
        <f t="shared" si="436"/>
        <v>0.12</v>
      </c>
      <c r="KO15" s="740">
        <f t="shared" si="437"/>
        <v>0.13</v>
      </c>
      <c r="KP15" s="513">
        <f>KO15-KN15</f>
        <v>1.0000000000000009E-2</v>
      </c>
      <c r="KQ15" s="100">
        <f t="shared" si="499"/>
        <v>8.3333333333333412E-2</v>
      </c>
      <c r="KR15" s="945"/>
      <c r="KS15" t="str">
        <f t="shared" si="438"/>
        <v>Average Speed of Answer (Seconds)</v>
      </c>
      <c r="KT15" s="973">
        <f t="shared" si="439"/>
        <v>0.41</v>
      </c>
      <c r="KU15" s="973">
        <f t="shared" si="439"/>
        <v>0.16</v>
      </c>
      <c r="KV15" s="973">
        <f t="shared" si="439"/>
        <v>0.12</v>
      </c>
      <c r="KW15" s="1043">
        <f t="shared" si="440"/>
        <v>0.14000000000000001</v>
      </c>
      <c r="KX15" s="1043">
        <f t="shared" si="440"/>
        <v>0.11</v>
      </c>
      <c r="KY15" s="1043">
        <f t="shared" si="440"/>
        <v>0.12</v>
      </c>
      <c r="KZ15" s="1043">
        <f t="shared" si="440"/>
        <v>0.16</v>
      </c>
      <c r="LA15" s="1043">
        <f t="shared" si="440"/>
        <v>0.16</v>
      </c>
      <c r="LB15" s="1043">
        <f t="shared" si="440"/>
        <v>0.14000000000000001</v>
      </c>
      <c r="LC15" s="1043">
        <f t="shared" si="440"/>
        <v>0.15</v>
      </c>
      <c r="LD15" s="1043">
        <f t="shared" si="440"/>
        <v>0.22</v>
      </c>
      <c r="LE15" s="1043">
        <f t="shared" si="440"/>
        <v>0.16</v>
      </c>
      <c r="LF15" s="1043">
        <f t="shared" si="440"/>
        <v>0.16</v>
      </c>
      <c r="LG15" s="1043">
        <f t="shared" si="440"/>
        <v>0.17</v>
      </c>
      <c r="LH15" s="1043">
        <f t="shared" si="440"/>
        <v>0.13</v>
      </c>
      <c r="LI15" s="1159">
        <f t="shared" si="441"/>
        <v>0</v>
      </c>
      <c r="LJ15" s="1159">
        <f t="shared" si="441"/>
        <v>0</v>
      </c>
      <c r="LK15" s="1159">
        <f t="shared" si="441"/>
        <v>0</v>
      </c>
      <c r="LL15" s="1159">
        <f t="shared" si="441"/>
        <v>0</v>
      </c>
      <c r="LM15" s="1159">
        <f t="shared" si="441"/>
        <v>0</v>
      </c>
      <c r="LN15" s="1159">
        <f t="shared" si="441"/>
        <v>0</v>
      </c>
      <c r="LO15" s="1159">
        <f t="shared" si="441"/>
        <v>0</v>
      </c>
      <c r="LP15" s="1159">
        <f t="shared" si="441"/>
        <v>0</v>
      </c>
      <c r="LQ15" s="1159">
        <f t="shared" si="441"/>
        <v>0</v>
      </c>
      <c r="LR15" s="1159">
        <f t="shared" si="441"/>
        <v>0</v>
      </c>
      <c r="LS15" s="1159">
        <f t="shared" si="441"/>
        <v>0</v>
      </c>
      <c r="LT15" s="1159">
        <f t="shared" si="441"/>
        <v>0</v>
      </c>
    </row>
    <row r="16" spans="1:332" x14ac:dyDescent="0.25">
      <c r="A16" s="573"/>
      <c r="B16" s="50">
        <v>2.4</v>
      </c>
      <c r="C16" s="10"/>
      <c r="D16" s="10"/>
      <c r="E16" s="1226" t="s">
        <v>31</v>
      </c>
      <c r="F16" s="1226"/>
      <c r="G16" s="1227"/>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2"/>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3"/>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4"/>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5"/>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6"/>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7"/>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8"/>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9"/>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40"/>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1"/>
        <v>12.47</v>
      </c>
      <c r="FT16" s="165">
        <v>9.1</v>
      </c>
      <c r="FU16" s="76">
        <v>7.27</v>
      </c>
      <c r="FV16" s="165">
        <v>9.15</v>
      </c>
      <c r="FW16" s="76">
        <v>15.24</v>
      </c>
      <c r="FX16" s="165">
        <v>14.23</v>
      </c>
      <c r="FY16" s="76">
        <v>29.13</v>
      </c>
      <c r="FZ16" s="165">
        <v>11.1</v>
      </c>
      <c r="GA16" s="76">
        <v>12.24</v>
      </c>
      <c r="GB16" s="165">
        <v>10.35</v>
      </c>
      <c r="GC16" s="76">
        <v>17</v>
      </c>
      <c r="GD16" s="165">
        <v>19.23</v>
      </c>
      <c r="GE16" s="76">
        <v>8.14</v>
      </c>
      <c r="GF16" s="120" t="s">
        <v>29</v>
      </c>
      <c r="GG16" s="137">
        <f t="shared" si="342"/>
        <v>13.514999999999995</v>
      </c>
      <c r="GH16" s="165"/>
      <c r="GI16" s="76"/>
      <c r="GJ16" s="165"/>
      <c r="GK16" s="76"/>
      <c r="GL16" s="165"/>
      <c r="GM16" s="76"/>
      <c r="GN16" s="165"/>
      <c r="GO16" s="76"/>
      <c r="GP16" s="165"/>
      <c r="GQ16" s="76"/>
      <c r="GR16" s="165"/>
      <c r="GS16" s="76"/>
      <c r="GT16" s="120" t="s">
        <v>29</v>
      </c>
      <c r="GU16" s="137">
        <f t="shared" si="343"/>
        <v>0</v>
      </c>
      <c r="GV16" s="239">
        <f t="shared" si="344"/>
        <v>3.1399999999999997</v>
      </c>
      <c r="GW16" s="894">
        <f t="shared" si="345"/>
        <v>0.44163150492264408</v>
      </c>
      <c r="GX16" s="239">
        <f t="shared" si="346"/>
        <v>-1.7899999999999991</v>
      </c>
      <c r="GY16" s="890">
        <f t="shared" si="347"/>
        <v>-0.17463414634146332</v>
      </c>
      <c r="GZ16" s="239">
        <f t="shared" si="348"/>
        <v>-1.0100000000000007</v>
      </c>
      <c r="HA16" s="890">
        <f t="shared" si="349"/>
        <v>-0.11938534278959817</v>
      </c>
      <c r="HB16" s="239">
        <f t="shared" si="350"/>
        <v>0.12000000000000011</v>
      </c>
      <c r="HC16" s="890">
        <f t="shared" si="351"/>
        <v>1.6107382550335586E-2</v>
      </c>
      <c r="HD16" s="239">
        <f t="shared" si="352"/>
        <v>2.4599999999999991</v>
      </c>
      <c r="HE16" s="890">
        <f t="shared" si="353"/>
        <v>0.32496697490092458</v>
      </c>
      <c r="HF16" s="239">
        <f t="shared" si="354"/>
        <v>2.4800000000000004</v>
      </c>
      <c r="HG16" s="890">
        <f t="shared" si="355"/>
        <v>0.24725822532402797</v>
      </c>
      <c r="HH16" s="239">
        <f t="shared" si="356"/>
        <v>23.97</v>
      </c>
      <c r="HI16" s="925">
        <f t="shared" si="357"/>
        <v>1.9160671462829735</v>
      </c>
      <c r="HJ16" s="239">
        <f t="shared" si="358"/>
        <v>-11.289999999999996</v>
      </c>
      <c r="HK16" s="890">
        <f t="shared" si="359"/>
        <v>-0.30948464912280693</v>
      </c>
      <c r="HL16" s="239">
        <f t="shared" si="360"/>
        <v>-9.7600000000000016</v>
      </c>
      <c r="HM16" s="890">
        <f t="shared" si="361"/>
        <v>-0.38745533942040494</v>
      </c>
      <c r="HN16" s="239">
        <f t="shared" si="362"/>
        <v>-3.0999999999999996</v>
      </c>
      <c r="HO16" s="890">
        <f t="shared" si="363"/>
        <v>-0.20090732339598183</v>
      </c>
      <c r="HP16" s="239">
        <f t="shared" si="364"/>
        <v>-5.8100000000000005</v>
      </c>
      <c r="HQ16" s="890">
        <f t="shared" si="365"/>
        <v>-0.4712084347120844</v>
      </c>
      <c r="HR16" s="239">
        <f t="shared" si="366"/>
        <v>-0.34999999999999964</v>
      </c>
      <c r="HS16" s="890">
        <f t="shared" si="367"/>
        <v>-5.3680981595091971E-2</v>
      </c>
      <c r="HT16" s="1001">
        <f t="shared" si="368"/>
        <v>-1.9399999999999995</v>
      </c>
      <c r="HU16" s="288">
        <f t="shared" si="369"/>
        <v>-0.31442463533225273</v>
      </c>
      <c r="HV16" s="1001">
        <f t="shared" si="370"/>
        <v>8.2099999999999991</v>
      </c>
      <c r="HW16" s="288">
        <f t="shared" si="371"/>
        <v>1.9408983451536639</v>
      </c>
      <c r="HX16" s="1001">
        <f t="shared" si="372"/>
        <v>-7.42</v>
      </c>
      <c r="HY16" s="288">
        <f t="shared" si="373"/>
        <v>-0.59646302250803862</v>
      </c>
      <c r="HZ16" s="1001">
        <f t="shared" si="374"/>
        <v>0.21000000000000085</v>
      </c>
      <c r="IA16" s="288">
        <f t="shared" si="375"/>
        <v>4.1832669322709334E-2</v>
      </c>
      <c r="IB16" s="1001">
        <f t="shared" si="376"/>
        <v>-1.7200000000000006</v>
      </c>
      <c r="IC16" s="288">
        <f t="shared" si="377"/>
        <v>-0.32887189292543029</v>
      </c>
      <c r="ID16" s="1001">
        <f t="shared" si="378"/>
        <v>4.05</v>
      </c>
      <c r="IE16" s="288">
        <f t="shared" si="379"/>
        <v>1.153846153846154</v>
      </c>
      <c r="IF16" s="1001">
        <f t="shared" si="380"/>
        <v>7.97</v>
      </c>
      <c r="IG16" s="288">
        <f t="shared" si="381"/>
        <v>1.0542328042328042</v>
      </c>
      <c r="IH16" s="1001">
        <f t="shared" si="382"/>
        <v>9.01</v>
      </c>
      <c r="II16" s="288">
        <f t="shared" si="383"/>
        <v>0.58016741790083715</v>
      </c>
      <c r="IJ16" s="1001">
        <f t="shared" si="384"/>
        <v>-11.409999999999998</v>
      </c>
      <c r="IK16" s="288">
        <f t="shared" si="385"/>
        <v>-0.46495517522412383</v>
      </c>
      <c r="IL16" s="1001">
        <f t="shared" si="386"/>
        <v>13.199999999999998</v>
      </c>
      <c r="IM16" s="288">
        <f t="shared" si="387"/>
        <v>1.0053313023610051</v>
      </c>
      <c r="IN16" s="1001">
        <f t="shared" si="388"/>
        <v>-0.79999999999999716</v>
      </c>
      <c r="IO16" s="288">
        <f t="shared" si="389"/>
        <v>-3.0383592859855573E-2</v>
      </c>
      <c r="IP16" s="1001">
        <f t="shared" si="390"/>
        <v>-18.940000000000001</v>
      </c>
      <c r="IQ16" s="288">
        <f t="shared" si="391"/>
        <v>-0.74187230708969842</v>
      </c>
      <c r="IR16" s="1001">
        <f t="shared" si="392"/>
        <v>2.5099999999999998</v>
      </c>
      <c r="IS16" s="288">
        <f t="shared" si="393"/>
        <v>0.38088012139605459</v>
      </c>
      <c r="IT16" s="1001">
        <f t="shared" si="394"/>
        <v>-1.83</v>
      </c>
      <c r="IU16" s="288">
        <f t="shared" si="395"/>
        <v>-0.20109890109890111</v>
      </c>
      <c r="IV16" s="1001">
        <f t="shared" si="396"/>
        <v>1.8800000000000008</v>
      </c>
      <c r="IW16" s="288">
        <f t="shared" si="397"/>
        <v>0.25859697386519959</v>
      </c>
      <c r="IX16" s="1001">
        <f t="shared" si="398"/>
        <v>-4.1400000000000006</v>
      </c>
      <c r="IY16" s="288">
        <f t="shared" si="399"/>
        <v>-0.45245901639344266</v>
      </c>
      <c r="IZ16" s="1001">
        <f t="shared" si="400"/>
        <v>-1.0099999999999998</v>
      </c>
      <c r="JA16" s="288">
        <f t="shared" si="401"/>
        <v>-6.6272965879265081E-2</v>
      </c>
      <c r="JB16" s="1001">
        <f t="shared" si="402"/>
        <v>14.899999999999999</v>
      </c>
      <c r="JC16" s="288">
        <f t="shared" si="403"/>
        <v>1.0470836261419534</v>
      </c>
      <c r="JD16" s="1001">
        <f t="shared" si="404"/>
        <v>-18.03</v>
      </c>
      <c r="JE16" s="288">
        <f t="shared" si="405"/>
        <v>-0.6189495365602472</v>
      </c>
      <c r="JF16" s="1001">
        <f t="shared" si="406"/>
        <v>1.1400000000000006</v>
      </c>
      <c r="JG16" s="1066">
        <f t="shared" si="407"/>
        <v>0.10270270270270276</v>
      </c>
      <c r="JH16" s="1001">
        <f t="shared" si="408"/>
        <v>-1.8900000000000006</v>
      </c>
      <c r="JI16" s="288">
        <f t="shared" si="409"/>
        <v>-0.15441176470588239</v>
      </c>
      <c r="JJ16" s="1001">
        <f t="shared" si="410"/>
        <v>6.65</v>
      </c>
      <c r="JK16" s="288">
        <f t="shared" si="411"/>
        <v>0.64251207729468607</v>
      </c>
      <c r="JL16" s="1001">
        <f t="shared" si="412"/>
        <v>2.2300000000000004</v>
      </c>
      <c r="JM16" s="288">
        <f t="shared" si="413"/>
        <v>0.13117647058823531</v>
      </c>
      <c r="JN16" s="1001">
        <f t="shared" si="414"/>
        <v>-11.09</v>
      </c>
      <c r="JO16" s="1066">
        <f t="shared" si="415"/>
        <v>-0.57670306812272487</v>
      </c>
      <c r="JP16" s="1001">
        <f t="shared" si="416"/>
        <v>-8.14</v>
      </c>
      <c r="JQ16" s="1123">
        <f t="shared" si="417"/>
        <v>-1</v>
      </c>
      <c r="JR16" s="1001">
        <f t="shared" si="314"/>
        <v>0</v>
      </c>
      <c r="JS16" s="1123" t="e">
        <f t="shared" si="418"/>
        <v>#DIV/0!</v>
      </c>
      <c r="JT16" s="1001">
        <f t="shared" si="419"/>
        <v>0</v>
      </c>
      <c r="JU16" s="1123" t="e">
        <f t="shared" si="420"/>
        <v>#DIV/0!</v>
      </c>
      <c r="JV16" s="1001">
        <f t="shared" si="421"/>
        <v>0</v>
      </c>
      <c r="JW16" s="1123" t="e">
        <f t="shared" si="422"/>
        <v>#DIV/0!</v>
      </c>
      <c r="JX16" s="1001">
        <f t="shared" si="423"/>
        <v>0</v>
      </c>
      <c r="JY16" s="1123" t="e">
        <f t="shared" si="424"/>
        <v>#DIV/0!</v>
      </c>
      <c r="JZ16" s="1001">
        <f t="shared" si="425"/>
        <v>0</v>
      </c>
      <c r="KA16" s="288" t="e">
        <f t="shared" si="426"/>
        <v>#DIV/0!</v>
      </c>
      <c r="KB16" s="1001">
        <f t="shared" si="427"/>
        <v>0</v>
      </c>
      <c r="KC16" s="288" t="e">
        <f t="shared" si="428"/>
        <v>#DIV/0!</v>
      </c>
      <c r="KD16" s="1001">
        <f t="shared" si="429"/>
        <v>0</v>
      </c>
      <c r="KE16" s="1066" t="e">
        <f t="shared" si="430"/>
        <v>#DIV/0!</v>
      </c>
      <c r="KF16" s="1001">
        <f t="shared" si="431"/>
        <v>0</v>
      </c>
      <c r="KG16" s="288" t="e">
        <f t="shared" si="432"/>
        <v>#DIV/0!</v>
      </c>
      <c r="KH16" s="1001">
        <f t="shared" si="433"/>
        <v>-1.9408983451536639</v>
      </c>
      <c r="KI16" s="288">
        <f t="shared" si="315"/>
        <v>-1</v>
      </c>
      <c r="KJ16" s="1001">
        <f t="shared" si="434"/>
        <v>0</v>
      </c>
      <c r="KK16" s="288" t="e">
        <f t="shared" si="435"/>
        <v>#DIV/0!</v>
      </c>
      <c r="KL16" s="1001">
        <f t="shared" si="316"/>
        <v>0</v>
      </c>
      <c r="KM16" s="1066" t="e">
        <f t="shared" si="317"/>
        <v>#DIV/0!</v>
      </c>
      <c r="KN16" s="1001">
        <f t="shared" si="436"/>
        <v>6.59</v>
      </c>
      <c r="KO16" s="740">
        <f t="shared" si="437"/>
        <v>8.14</v>
      </c>
      <c r="KP16" s="513">
        <f>KO16-KN16</f>
        <v>1.5500000000000007</v>
      </c>
      <c r="KQ16" s="100">
        <f t="shared" si="499"/>
        <v>0.23520485584218523</v>
      </c>
      <c r="KR16" s="945"/>
      <c r="KS16" t="str">
        <f t="shared" si="438"/>
        <v>Maximum Wait Time (Minutes)</v>
      </c>
      <c r="KT16" s="973">
        <f t="shared" si="439"/>
        <v>26.33</v>
      </c>
      <c r="KU16" s="973">
        <f t="shared" si="439"/>
        <v>25.53</v>
      </c>
      <c r="KV16" s="973">
        <f t="shared" si="439"/>
        <v>6.59</v>
      </c>
      <c r="KW16" s="1043">
        <f t="shared" si="440"/>
        <v>9.1</v>
      </c>
      <c r="KX16" s="1043">
        <f t="shared" si="440"/>
        <v>7.27</v>
      </c>
      <c r="KY16" s="1043">
        <f t="shared" si="440"/>
        <v>9.15</v>
      </c>
      <c r="KZ16" s="1043">
        <f t="shared" si="440"/>
        <v>15.24</v>
      </c>
      <c r="LA16" s="1043">
        <f t="shared" si="440"/>
        <v>14.23</v>
      </c>
      <c r="LB16" s="1043">
        <f t="shared" si="440"/>
        <v>29.13</v>
      </c>
      <c r="LC16" s="1043">
        <f t="shared" si="440"/>
        <v>11.1</v>
      </c>
      <c r="LD16" s="1043">
        <f t="shared" si="440"/>
        <v>12.24</v>
      </c>
      <c r="LE16" s="1043">
        <f t="shared" si="440"/>
        <v>10.35</v>
      </c>
      <c r="LF16" s="1043">
        <f t="shared" si="440"/>
        <v>17</v>
      </c>
      <c r="LG16" s="1043">
        <f t="shared" si="440"/>
        <v>19.23</v>
      </c>
      <c r="LH16" s="1043">
        <f t="shared" si="440"/>
        <v>8.14</v>
      </c>
      <c r="LI16" s="1159">
        <f t="shared" si="441"/>
        <v>0</v>
      </c>
      <c r="LJ16" s="1159">
        <f t="shared" si="441"/>
        <v>0</v>
      </c>
      <c r="LK16" s="1159">
        <f t="shared" si="441"/>
        <v>0</v>
      </c>
      <c r="LL16" s="1159">
        <f t="shared" si="441"/>
        <v>0</v>
      </c>
      <c r="LM16" s="1159">
        <f t="shared" si="441"/>
        <v>0</v>
      </c>
      <c r="LN16" s="1159">
        <f t="shared" si="441"/>
        <v>0</v>
      </c>
      <c r="LO16" s="1159">
        <f t="shared" si="441"/>
        <v>0</v>
      </c>
      <c r="LP16" s="1159">
        <f t="shared" si="441"/>
        <v>0</v>
      </c>
      <c r="LQ16" s="1159">
        <f t="shared" si="441"/>
        <v>0</v>
      </c>
      <c r="LR16" s="1159">
        <f t="shared" si="441"/>
        <v>0</v>
      </c>
      <c r="LS16" s="1159">
        <f t="shared" si="441"/>
        <v>0</v>
      </c>
      <c r="LT16" s="1159">
        <f t="shared" si="441"/>
        <v>0</v>
      </c>
    </row>
    <row r="17" spans="1:332" x14ac:dyDescent="0.25">
      <c r="A17" s="573"/>
      <c r="B17" s="50">
        <v>2.5</v>
      </c>
      <c r="C17" s="10"/>
      <c r="D17" s="10"/>
      <c r="E17" s="1226" t="s">
        <v>3</v>
      </c>
      <c r="F17" s="1226"/>
      <c r="G17" s="1227"/>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2"/>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3"/>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4"/>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5"/>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6"/>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7"/>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8"/>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9"/>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40"/>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1"/>
        <v>4.2441666666666666</v>
      </c>
      <c r="FT17" s="165">
        <v>5.43</v>
      </c>
      <c r="FU17" s="76">
        <v>5.46</v>
      </c>
      <c r="FV17" s="75">
        <v>6.21</v>
      </c>
      <c r="FW17" s="76">
        <v>6.01</v>
      </c>
      <c r="FX17" s="75">
        <v>6.56</v>
      </c>
      <c r="FY17" s="76">
        <v>9.17</v>
      </c>
      <c r="FZ17" s="165">
        <v>8.52</v>
      </c>
      <c r="GA17" s="76">
        <v>8.41</v>
      </c>
      <c r="GB17" s="165">
        <v>9.27</v>
      </c>
      <c r="GC17" s="76">
        <v>9.18</v>
      </c>
      <c r="GD17" s="165">
        <v>8.59</v>
      </c>
      <c r="GE17" s="76">
        <v>8.5399999999999991</v>
      </c>
      <c r="GF17" s="121" t="s">
        <v>29</v>
      </c>
      <c r="GG17" s="137">
        <f t="shared" si="342"/>
        <v>7.6124999999999998</v>
      </c>
      <c r="GH17" s="165"/>
      <c r="GI17" s="76"/>
      <c r="GJ17" s="75"/>
      <c r="GK17" s="76"/>
      <c r="GL17" s="75"/>
      <c r="GM17" s="76"/>
      <c r="GN17" s="165"/>
      <c r="GO17" s="76"/>
      <c r="GP17" s="165"/>
      <c r="GQ17" s="76"/>
      <c r="GR17" s="165"/>
      <c r="GS17" s="76"/>
      <c r="GT17" s="121" t="s">
        <v>29</v>
      </c>
      <c r="GU17" s="137">
        <f t="shared" si="343"/>
        <v>0</v>
      </c>
      <c r="GV17" s="239">
        <f t="shared" si="344"/>
        <v>2.9999999999999361E-2</v>
      </c>
      <c r="GW17" s="894">
        <f t="shared" si="345"/>
        <v>5.7803468208091251E-3</v>
      </c>
      <c r="GX17" s="239">
        <f t="shared" si="346"/>
        <v>-0.62999999999999989</v>
      </c>
      <c r="GY17" s="890">
        <f t="shared" si="347"/>
        <v>-0.12068965517241378</v>
      </c>
      <c r="GZ17" s="239">
        <f t="shared" si="348"/>
        <v>-3.0000000000000249E-2</v>
      </c>
      <c r="HA17" s="890">
        <f t="shared" si="349"/>
        <v>-6.5359477124183546E-3</v>
      </c>
      <c r="HB17" s="239">
        <f t="shared" si="350"/>
        <v>0.62000000000000011</v>
      </c>
      <c r="HC17" s="890">
        <f t="shared" si="351"/>
        <v>0.13596491228070179</v>
      </c>
      <c r="HD17" s="239">
        <f t="shared" si="352"/>
        <v>-4.9999999999999822E-2</v>
      </c>
      <c r="HE17" s="890">
        <f t="shared" si="353"/>
        <v>-9.6525096525096193E-3</v>
      </c>
      <c r="HF17" s="239">
        <f t="shared" si="354"/>
        <v>0.23000000000000043</v>
      </c>
      <c r="HG17" s="890">
        <f t="shared" si="355"/>
        <v>4.483430799220281E-2</v>
      </c>
      <c r="HH17" s="239">
        <f t="shared" si="356"/>
        <v>-0.14000000000000057</v>
      </c>
      <c r="HI17" s="925">
        <f t="shared" si="357"/>
        <v>-2.611940298507473E-2</v>
      </c>
      <c r="HJ17" s="239">
        <f t="shared" si="358"/>
        <v>0.1800000000000006</v>
      </c>
      <c r="HK17" s="890">
        <f t="shared" si="359"/>
        <v>3.4482758620689773E-2</v>
      </c>
      <c r="HL17" s="239">
        <f t="shared" si="360"/>
        <v>-0.14000000000000057</v>
      </c>
      <c r="HM17" s="890">
        <f t="shared" si="361"/>
        <v>-2.5925925925926029E-2</v>
      </c>
      <c r="HN17" s="239">
        <f t="shared" si="362"/>
        <v>-0.14999999999999947</v>
      </c>
      <c r="HO17" s="890">
        <f t="shared" si="363"/>
        <v>-2.8517110266159596E-2</v>
      </c>
      <c r="HP17" s="239">
        <f t="shared" si="364"/>
        <v>8.9999999999999858E-2</v>
      </c>
      <c r="HQ17" s="890">
        <f t="shared" si="365"/>
        <v>1.7612524461839502E-2</v>
      </c>
      <c r="HR17" s="239">
        <f t="shared" si="366"/>
        <v>0.10999999999999943</v>
      </c>
      <c r="HS17" s="890">
        <f t="shared" si="367"/>
        <v>2.1153846153846044E-2</v>
      </c>
      <c r="HT17" s="1001">
        <f t="shared" si="368"/>
        <v>-1.0599999999999996</v>
      </c>
      <c r="HU17" s="288">
        <f t="shared" si="369"/>
        <v>-0.19962335216572499</v>
      </c>
      <c r="HV17" s="1001">
        <f t="shared" si="370"/>
        <v>-8.0000000000000071E-2</v>
      </c>
      <c r="HW17" s="288">
        <f t="shared" si="371"/>
        <v>-1.8823529411764722E-2</v>
      </c>
      <c r="HX17" s="1001">
        <f t="shared" si="372"/>
        <v>-0.16000000000000014</v>
      </c>
      <c r="HY17" s="288">
        <f t="shared" si="373"/>
        <v>-3.8369304556354948E-2</v>
      </c>
      <c r="HZ17" s="1001">
        <f t="shared" si="374"/>
        <v>-0.62999999999999989</v>
      </c>
      <c r="IA17" s="288">
        <f t="shared" si="375"/>
        <v>-0.15710723192019949</v>
      </c>
      <c r="IB17" s="1001">
        <f t="shared" si="376"/>
        <v>0.83999999999999986</v>
      </c>
      <c r="IC17" s="288">
        <f t="shared" si="377"/>
        <v>0.24852071005917156</v>
      </c>
      <c r="ID17" s="1001">
        <f t="shared" si="378"/>
        <v>-0.72999999999999954</v>
      </c>
      <c r="IE17" s="288">
        <f t="shared" si="379"/>
        <v>-0.17298578199052123</v>
      </c>
      <c r="IF17" s="1001">
        <f t="shared" si="380"/>
        <v>-3.0000000000000249E-2</v>
      </c>
      <c r="IG17" s="288">
        <f t="shared" si="381"/>
        <v>-8.5959885386820197E-3</v>
      </c>
      <c r="IH17" s="1001">
        <f t="shared" si="382"/>
        <v>6.0000000000000053E-2</v>
      </c>
      <c r="II17" s="288">
        <f t="shared" si="383"/>
        <v>1.7341040462427761E-2</v>
      </c>
      <c r="IJ17" s="1001">
        <f t="shared" si="384"/>
        <v>0.81999999999999984</v>
      </c>
      <c r="IK17" s="288">
        <f t="shared" si="385"/>
        <v>0.23295454545454541</v>
      </c>
      <c r="IL17" s="1001">
        <f t="shared" si="386"/>
        <v>0.71999999999999975</v>
      </c>
      <c r="IM17" s="288">
        <f t="shared" si="387"/>
        <v>0.16589861751152069</v>
      </c>
      <c r="IN17" s="1001">
        <f t="shared" si="388"/>
        <v>0.39000000000000057</v>
      </c>
      <c r="IO17" s="288">
        <f t="shared" si="389"/>
        <v>7.7075098814229373E-2</v>
      </c>
      <c r="IP17" s="1001">
        <f t="shared" si="390"/>
        <v>0.12999999999999989</v>
      </c>
      <c r="IQ17" s="288">
        <f t="shared" si="391"/>
        <v>2.3853211009174292E-2</v>
      </c>
      <c r="IR17" s="1001">
        <f t="shared" si="392"/>
        <v>-0.15000000000000036</v>
      </c>
      <c r="IS17" s="288">
        <f t="shared" si="393"/>
        <v>-2.688172043010759E-2</v>
      </c>
      <c r="IT17" s="1001">
        <f t="shared" si="394"/>
        <v>3.0000000000000249E-2</v>
      </c>
      <c r="IU17" s="288">
        <f t="shared" si="395"/>
        <v>5.5248618784530844E-3</v>
      </c>
      <c r="IV17" s="1001">
        <f t="shared" si="396"/>
        <v>0.75</v>
      </c>
      <c r="IW17" s="288">
        <f t="shared" si="397"/>
        <v>0.13736263736263737</v>
      </c>
      <c r="IX17" s="1001">
        <f t="shared" si="398"/>
        <v>2.5099999999999998</v>
      </c>
      <c r="IY17" s="288">
        <f t="shared" si="399"/>
        <v>0.40418679549114328</v>
      </c>
      <c r="IZ17" s="1001">
        <f t="shared" si="400"/>
        <v>0.54999999999999982</v>
      </c>
      <c r="JA17" s="288">
        <f t="shared" si="401"/>
        <v>9.1514143094841904E-2</v>
      </c>
      <c r="JB17" s="1001">
        <f t="shared" si="402"/>
        <v>2.6100000000000003</v>
      </c>
      <c r="JC17" s="288">
        <f t="shared" si="403"/>
        <v>0.39786585365853666</v>
      </c>
      <c r="JD17" s="1001">
        <f t="shared" si="404"/>
        <v>-0.65000000000000036</v>
      </c>
      <c r="JE17" s="288">
        <f t="shared" si="405"/>
        <v>-7.0883315158124363E-2</v>
      </c>
      <c r="JF17" s="1001">
        <f t="shared" si="406"/>
        <v>-0.10999999999999943</v>
      </c>
      <c r="JG17" s="1066">
        <f t="shared" si="407"/>
        <v>-1.2910798122065661E-2</v>
      </c>
      <c r="JH17" s="1001">
        <f t="shared" si="408"/>
        <v>0.85999999999999943</v>
      </c>
      <c r="JI17" s="288">
        <f t="shared" si="409"/>
        <v>0.10225921521997615</v>
      </c>
      <c r="JJ17" s="1001">
        <f t="shared" si="410"/>
        <v>-8.9999999999999858E-2</v>
      </c>
      <c r="JK17" s="288">
        <f t="shared" si="411"/>
        <v>-9.7087378640776552E-3</v>
      </c>
      <c r="JL17" s="1001">
        <f t="shared" si="412"/>
        <v>-0.58999999999999986</v>
      </c>
      <c r="JM17" s="288">
        <f t="shared" si="413"/>
        <v>-6.4270152505446612E-2</v>
      </c>
      <c r="JN17" s="1001">
        <f t="shared" si="414"/>
        <v>-5.0000000000000711E-2</v>
      </c>
      <c r="JO17" s="1066">
        <f t="shared" si="415"/>
        <v>-5.8207217694995006E-3</v>
      </c>
      <c r="JP17" s="1001">
        <f t="shared" si="416"/>
        <v>-8.5399999999999991</v>
      </c>
      <c r="JQ17" s="1123">
        <f t="shared" si="417"/>
        <v>-1</v>
      </c>
      <c r="JR17" s="1001">
        <f t="shared" si="314"/>
        <v>0</v>
      </c>
      <c r="JS17" s="1123" t="e">
        <f t="shared" si="418"/>
        <v>#DIV/0!</v>
      </c>
      <c r="JT17" s="1001">
        <f t="shared" si="419"/>
        <v>0</v>
      </c>
      <c r="JU17" s="1123" t="e">
        <f t="shared" si="420"/>
        <v>#DIV/0!</v>
      </c>
      <c r="JV17" s="1001">
        <f t="shared" si="421"/>
        <v>0</v>
      </c>
      <c r="JW17" s="1123" t="e">
        <f t="shared" si="422"/>
        <v>#DIV/0!</v>
      </c>
      <c r="JX17" s="1001">
        <f t="shared" si="423"/>
        <v>0</v>
      </c>
      <c r="JY17" s="1123" t="e">
        <f t="shared" si="424"/>
        <v>#DIV/0!</v>
      </c>
      <c r="JZ17" s="1001">
        <f t="shared" si="425"/>
        <v>0</v>
      </c>
      <c r="KA17" s="288" t="e">
        <f t="shared" si="426"/>
        <v>#DIV/0!</v>
      </c>
      <c r="KB17" s="1001">
        <f t="shared" si="427"/>
        <v>0</v>
      </c>
      <c r="KC17" s="288" t="e">
        <f t="shared" si="428"/>
        <v>#DIV/0!</v>
      </c>
      <c r="KD17" s="1001">
        <f t="shared" si="429"/>
        <v>0</v>
      </c>
      <c r="KE17" s="1066" t="e">
        <f t="shared" si="430"/>
        <v>#DIV/0!</v>
      </c>
      <c r="KF17" s="1001">
        <f t="shared" si="431"/>
        <v>0</v>
      </c>
      <c r="KG17" s="288" t="e">
        <f t="shared" si="432"/>
        <v>#DIV/0!</v>
      </c>
      <c r="KH17" s="1001">
        <f t="shared" si="433"/>
        <v>1.8823529411764722E-2</v>
      </c>
      <c r="KI17" s="288">
        <f t="shared" si="315"/>
        <v>-1</v>
      </c>
      <c r="KJ17" s="1001">
        <f t="shared" si="434"/>
        <v>0</v>
      </c>
      <c r="KK17" s="288" t="e">
        <f t="shared" si="435"/>
        <v>#DIV/0!</v>
      </c>
      <c r="KL17" s="1001">
        <f t="shared" si="316"/>
        <v>0</v>
      </c>
      <c r="KM17" s="1066" t="e">
        <f t="shared" si="317"/>
        <v>#DIV/0!</v>
      </c>
      <c r="KN17" s="1001">
        <f t="shared" si="436"/>
        <v>5.58</v>
      </c>
      <c r="KO17" s="740">
        <f t="shared" si="437"/>
        <v>8.5399999999999991</v>
      </c>
      <c r="KP17" s="513">
        <f>KO17-KN17</f>
        <v>2.9599999999999991</v>
      </c>
      <c r="KQ17" s="100">
        <f t="shared" si="499"/>
        <v>0.53046594982078832</v>
      </c>
      <c r="KR17" s="945"/>
      <c r="KS17" s="77" t="str">
        <f t="shared" si="438"/>
        <v>Average Call Length (Minutes)</v>
      </c>
      <c r="KT17" s="973">
        <f t="shared" si="439"/>
        <v>5.0599999999999996</v>
      </c>
      <c r="KU17" s="973">
        <f t="shared" si="439"/>
        <v>5.45</v>
      </c>
      <c r="KV17" s="973">
        <f t="shared" si="439"/>
        <v>5.58</v>
      </c>
      <c r="KW17" s="1043">
        <f t="shared" si="440"/>
        <v>5.43</v>
      </c>
      <c r="KX17" s="1043">
        <f t="shared" si="440"/>
        <v>5.46</v>
      </c>
      <c r="KY17" s="1043">
        <f t="shared" si="440"/>
        <v>6.21</v>
      </c>
      <c r="KZ17" s="1043">
        <f t="shared" si="440"/>
        <v>6.01</v>
      </c>
      <c r="LA17" s="1043">
        <f t="shared" si="440"/>
        <v>6.56</v>
      </c>
      <c r="LB17" s="1043">
        <f t="shared" si="440"/>
        <v>9.17</v>
      </c>
      <c r="LC17" s="1043">
        <f t="shared" si="440"/>
        <v>8.52</v>
      </c>
      <c r="LD17" s="1043">
        <f t="shared" si="440"/>
        <v>8.41</v>
      </c>
      <c r="LE17" s="1043">
        <f t="shared" si="440"/>
        <v>9.27</v>
      </c>
      <c r="LF17" s="1043">
        <f t="shared" si="440"/>
        <v>9.18</v>
      </c>
      <c r="LG17" s="1043">
        <f t="shared" si="440"/>
        <v>8.59</v>
      </c>
      <c r="LH17" s="1043">
        <f t="shared" si="440"/>
        <v>8.5399999999999991</v>
      </c>
      <c r="LI17" s="1159">
        <f t="shared" si="441"/>
        <v>0</v>
      </c>
      <c r="LJ17" s="1159">
        <f t="shared" si="441"/>
        <v>0</v>
      </c>
      <c r="LK17" s="1159">
        <f t="shared" si="441"/>
        <v>0</v>
      </c>
      <c r="LL17" s="1159">
        <f t="shared" si="441"/>
        <v>0</v>
      </c>
      <c r="LM17" s="1159">
        <f t="shared" si="441"/>
        <v>0</v>
      </c>
      <c r="LN17" s="1159">
        <f t="shared" si="441"/>
        <v>0</v>
      </c>
      <c r="LO17" s="1159">
        <f t="shared" si="441"/>
        <v>0</v>
      </c>
      <c r="LP17" s="1159">
        <f t="shared" si="441"/>
        <v>0</v>
      </c>
      <c r="LQ17" s="1159">
        <f t="shared" si="441"/>
        <v>0</v>
      </c>
      <c r="LR17" s="1159">
        <f t="shared" si="441"/>
        <v>0</v>
      </c>
      <c r="LS17" s="1159">
        <f t="shared" si="441"/>
        <v>0</v>
      </c>
      <c r="LT17" s="1159">
        <f t="shared" si="441"/>
        <v>0</v>
      </c>
    </row>
    <row r="18" spans="1:332" ht="15.75" customHeight="1" x14ac:dyDescent="0.25">
      <c r="A18" s="573"/>
      <c r="B18" s="50">
        <v>2.6</v>
      </c>
      <c r="C18" s="10"/>
      <c r="D18" s="10"/>
      <c r="E18" s="1226" t="s">
        <v>19</v>
      </c>
      <c r="F18" s="1226"/>
      <c r="G18" s="1227"/>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500">AJ6/AJ23</f>
        <v>0.77232704402515728</v>
      </c>
      <c r="AK18" s="93">
        <f t="shared" si="500"/>
        <v>0.77253478523895946</v>
      </c>
      <c r="AL18" s="96">
        <f t="shared" si="500"/>
        <v>0.77591973244147161</v>
      </c>
      <c r="AM18" s="93">
        <f t="shared" si="500"/>
        <v>0.62030618139803584</v>
      </c>
      <c r="AN18" s="486">
        <f t="shared" si="500"/>
        <v>0.6971653101319113</v>
      </c>
      <c r="AO18" s="484">
        <f t="shared" si="500"/>
        <v>0.78608159067535144</v>
      </c>
      <c r="AP18" s="486">
        <f t="shared" si="500"/>
        <v>0.80538999740865513</v>
      </c>
      <c r="AQ18" s="484">
        <f t="shared" si="500"/>
        <v>0.75041276829939463</v>
      </c>
      <c r="AR18" s="486">
        <f t="shared" si="500"/>
        <v>0.7453598176489743</v>
      </c>
      <c r="AS18" s="484">
        <f t="shared" si="500"/>
        <v>0.7677880321524263</v>
      </c>
      <c r="AT18" s="486">
        <f t="shared" si="500"/>
        <v>0.84904935663529868</v>
      </c>
      <c r="AU18" s="484">
        <f t="shared" si="500"/>
        <v>0.84341342170671085</v>
      </c>
      <c r="AV18" s="120" t="s">
        <v>29</v>
      </c>
      <c r="AW18" s="138">
        <f t="shared" ref="AW18:BH18" si="501">AW6/AW23</f>
        <v>0.75769875584576019</v>
      </c>
      <c r="AX18" s="288">
        <f t="shared" si="501"/>
        <v>0.75583530028848678</v>
      </c>
      <c r="AY18" s="93">
        <f t="shared" si="501"/>
        <v>0.80518763796909487</v>
      </c>
      <c r="AZ18" s="96">
        <f t="shared" si="501"/>
        <v>0.88291354663036081</v>
      </c>
      <c r="BA18" s="93">
        <f t="shared" si="501"/>
        <v>0.75817538012913976</v>
      </c>
      <c r="BB18" s="486">
        <f t="shared" si="501"/>
        <v>0.73613921489275602</v>
      </c>
      <c r="BC18" s="484">
        <f t="shared" si="501"/>
        <v>0.81668978270920023</v>
      </c>
      <c r="BD18" s="486">
        <f t="shared" si="501"/>
        <v>0.87134842329270656</v>
      </c>
      <c r="BE18" s="484">
        <f t="shared" si="501"/>
        <v>0.74945054945054945</v>
      </c>
      <c r="BF18" s="486">
        <f t="shared" si="501"/>
        <v>0.79167838065785778</v>
      </c>
      <c r="BG18" s="484">
        <f t="shared" si="501"/>
        <v>0.78853465925709276</v>
      </c>
      <c r="BH18" s="486">
        <f t="shared" si="501"/>
        <v>0.80824427480916028</v>
      </c>
      <c r="BI18" s="484">
        <f t="shared" ref="BI18" si="502">BI6/BI23</f>
        <v>0.77518528685149601</v>
      </c>
      <c r="BJ18" s="120" t="s">
        <v>29</v>
      </c>
      <c r="BK18" s="138">
        <f t="shared" ref="BK18" si="503">BK6/BK23</f>
        <v>0.79294980998558506</v>
      </c>
      <c r="BL18" s="288">
        <f t="shared" ref="BL18:BM18" si="504">BL6/BL23</f>
        <v>0.8029530201342282</v>
      </c>
      <c r="BM18" s="93">
        <f t="shared" si="504"/>
        <v>0.80376193149915776</v>
      </c>
      <c r="BN18" s="96">
        <f t="shared" ref="BN18:BO18" si="505">BN6/BN23</f>
        <v>0.8103843217103589</v>
      </c>
      <c r="BO18" s="93">
        <f t="shared" si="505"/>
        <v>0.79752969121140138</v>
      </c>
      <c r="BP18" s="188">
        <f t="shared" ref="BP18:BQ18" si="506">BP6/BP23</f>
        <v>0.77758670106047578</v>
      </c>
      <c r="BQ18" s="484">
        <f t="shared" si="506"/>
        <v>0.79762889440308793</v>
      </c>
      <c r="BR18" s="486">
        <f t="shared" ref="BR18" si="507">BR6/BR23</f>
        <v>0.79673721340388004</v>
      </c>
      <c r="BS18" s="484">
        <f t="shared" ref="BS18:BT18" si="508">BS6/BS23</f>
        <v>0.82875511396843948</v>
      </c>
      <c r="BT18" s="486">
        <f t="shared" si="508"/>
        <v>0.79397373165078544</v>
      </c>
      <c r="BU18" s="486">
        <f t="shared" ref="BU18:BV18" si="509">BU6/BU23</f>
        <v>0.87698686938493431</v>
      </c>
      <c r="BV18" s="486">
        <f t="shared" si="509"/>
        <v>0.81928094177537381</v>
      </c>
      <c r="BW18" s="486">
        <f t="shared" ref="BW18" si="510">BW6/BW23</f>
        <v>0.81280627245998038</v>
      </c>
      <c r="BX18" s="120" t="s">
        <v>29</v>
      </c>
      <c r="BY18" s="138">
        <f t="shared" si="334"/>
        <v>0.80986539188850848</v>
      </c>
      <c r="BZ18" s="486">
        <f t="shared" ref="BZ18:CA18" si="511">BZ6/BZ23</f>
        <v>0.80508191240387827</v>
      </c>
      <c r="CA18" s="93">
        <f t="shared" si="511"/>
        <v>0.80260006842285325</v>
      </c>
      <c r="CB18" s="96">
        <f t="shared" ref="CB18:CC18" si="512">CB6/CB23</f>
        <v>0.82493040519641203</v>
      </c>
      <c r="CC18" s="93">
        <f t="shared" si="512"/>
        <v>0.79093333333333338</v>
      </c>
      <c r="CD18" s="188">
        <f t="shared" ref="CD18:CE18" si="513">CD6/CD23</f>
        <v>0.82323381613952118</v>
      </c>
      <c r="CE18" s="484">
        <f t="shared" si="513"/>
        <v>0.80509841884478861</v>
      </c>
      <c r="CF18" s="486">
        <f t="shared" ref="CF18:CG18" si="514">CF6/CF23</f>
        <v>0.78941141674060933</v>
      </c>
      <c r="CG18" s="484">
        <f t="shared" si="514"/>
        <v>0.72947430596574125</v>
      </c>
      <c r="CH18" s="486">
        <f t="shared" ref="CH18:CI18" si="515">CH6/CH23</f>
        <v>0.77548428072403941</v>
      </c>
      <c r="CI18" s="486">
        <f t="shared" si="515"/>
        <v>0.78251445086705207</v>
      </c>
      <c r="CJ18" s="486">
        <f t="shared" ref="CJ18:CK18" si="516">CJ6/CJ23</f>
        <v>0.82499059089198346</v>
      </c>
      <c r="CK18" s="486">
        <f t="shared" si="516"/>
        <v>0.82329182093571185</v>
      </c>
      <c r="CL18" s="120" t="s">
        <v>29</v>
      </c>
      <c r="CM18" s="138">
        <f t="shared" si="335"/>
        <v>0.79808706837216026</v>
      </c>
      <c r="CN18" s="486">
        <f t="shared" ref="CN18:CO18" si="517">CN6/CN23</f>
        <v>0.82967786154900613</v>
      </c>
      <c r="CO18" s="93">
        <f t="shared" si="517"/>
        <v>0.83506070476754513</v>
      </c>
      <c r="CP18" s="96">
        <f t="shared" ref="CP18:CQ18" si="518">CP6/CP23</f>
        <v>0.8337604099935938</v>
      </c>
      <c r="CQ18" s="93">
        <f t="shared" si="518"/>
        <v>0.86089164785553052</v>
      </c>
      <c r="CR18" s="188">
        <f t="shared" ref="CR18:CS18" si="519">CR6/CR23</f>
        <v>0.86542515811665499</v>
      </c>
      <c r="CS18" s="484">
        <f t="shared" si="519"/>
        <v>0.8438177874186551</v>
      </c>
      <c r="CT18" s="716">
        <f t="shared" ref="CT18:CU18" si="520">CT6/CT23</f>
        <v>0.76860313315926898</v>
      </c>
      <c r="CU18" s="484">
        <f t="shared" si="520"/>
        <v>0.76763080922976923</v>
      </c>
      <c r="CV18" s="486">
        <f t="shared" ref="CV18:CW18" si="521">CV6/CV23</f>
        <v>0.76278893520272828</v>
      </c>
      <c r="CW18" s="773">
        <f t="shared" si="521"/>
        <v>0.7916473317865429</v>
      </c>
      <c r="CX18" s="486">
        <f t="shared" ref="CX18:CY18" si="522">CX6/CX23</f>
        <v>0.8</v>
      </c>
      <c r="CY18" s="93">
        <f t="shared" si="522"/>
        <v>0.80472003701989825</v>
      </c>
      <c r="CZ18" s="120" t="s">
        <v>29</v>
      </c>
      <c r="DA18" s="138">
        <f>SUM(CN18:CY18)/$CZ$4</f>
        <v>0.81366865134159949</v>
      </c>
      <c r="DB18" s="486">
        <f t="shared" ref="DB18:DC18" si="523">DB6/DB23</f>
        <v>0.82594339622641511</v>
      </c>
      <c r="DC18" s="93">
        <f t="shared" si="523"/>
        <v>0.79422066549912429</v>
      </c>
      <c r="DD18" s="96">
        <f t="shared" ref="DD18:DE18" si="524">DD6/DD23</f>
        <v>0.85079539221064182</v>
      </c>
      <c r="DE18" s="93">
        <f t="shared" si="524"/>
        <v>0.89111214518380644</v>
      </c>
      <c r="DF18" s="188">
        <f t="shared" ref="DF18:DG18" si="525">DF6/DF23</f>
        <v>0.80172879524581309</v>
      </c>
      <c r="DG18" s="484">
        <f t="shared" si="525"/>
        <v>0.77765785213167837</v>
      </c>
      <c r="DH18" s="716">
        <f t="shared" ref="DH18:DM18" si="526">DH6/DH23</f>
        <v>0.79259753251083698</v>
      </c>
      <c r="DI18" s="484">
        <f t="shared" si="526"/>
        <v>0.7621097954790097</v>
      </c>
      <c r="DJ18" s="486">
        <f t="shared" si="526"/>
        <v>0.7777305567360816</v>
      </c>
      <c r="DK18" s="484">
        <f t="shared" si="526"/>
        <v>0.79731485491554788</v>
      </c>
      <c r="DL18" s="486">
        <f t="shared" si="526"/>
        <v>0.79640718562874246</v>
      </c>
      <c r="DM18" s="484">
        <f t="shared" si="526"/>
        <v>0.80861678004535142</v>
      </c>
      <c r="DN18" s="120" t="s">
        <v>29</v>
      </c>
      <c r="DO18" s="138">
        <f t="shared" si="337"/>
        <v>0.80635291265108744</v>
      </c>
      <c r="DP18" s="486">
        <f t="shared" ref="DP18:DQ18" si="527">DP6/DP23</f>
        <v>0.77584708948740222</v>
      </c>
      <c r="DQ18" s="93">
        <f t="shared" si="527"/>
        <v>0.76638065522620902</v>
      </c>
      <c r="DR18" s="96">
        <f t="shared" ref="DR18:DS18" si="528">DR6/DR23</f>
        <v>0.76890975482524782</v>
      </c>
      <c r="DS18" s="93">
        <f t="shared" si="528"/>
        <v>0.81371428571428572</v>
      </c>
      <c r="DT18" s="188">
        <f>DT6/DT23</f>
        <v>0.82686084142394822</v>
      </c>
      <c r="DU18" s="484">
        <f t="shared" ref="DU18:DV18" si="529">DU6/DU23</f>
        <v>0.75950782997762867</v>
      </c>
      <c r="DV18" s="716">
        <f t="shared" si="529"/>
        <v>0.77517282837391044</v>
      </c>
      <c r="DW18" s="484">
        <f t="shared" ref="DW18" si="530">DW6/DW23</f>
        <v>0.78801369863013704</v>
      </c>
      <c r="DX18" s="486">
        <f t="shared" ref="DX18:DY18" si="531">DX6/DX23</f>
        <v>0.68885619713129831</v>
      </c>
      <c r="DY18" s="484">
        <f t="shared" si="531"/>
        <v>0.79246047831374133</v>
      </c>
      <c r="DZ18" s="486">
        <f t="shared" ref="DZ18:EA18" si="532">DZ6/DZ23</f>
        <v>0.82793620106331556</v>
      </c>
      <c r="EA18" s="484">
        <f t="shared" si="532"/>
        <v>0.81026673376950176</v>
      </c>
      <c r="EB18" s="120" t="s">
        <v>29</v>
      </c>
      <c r="EC18" s="138">
        <f t="shared" si="338"/>
        <v>0.78282721616138551</v>
      </c>
      <c r="ED18" s="486">
        <f t="shared" ref="ED18" si="533">ED6/ED23</f>
        <v>0.8387372013651877</v>
      </c>
      <c r="EE18" s="93">
        <f t="shared" ref="EE18:EF18" si="534">EE6/EE23</f>
        <v>0.84444444444444444</v>
      </c>
      <c r="EF18" s="96">
        <f t="shared" si="534"/>
        <v>0.85041551246537395</v>
      </c>
      <c r="EG18" s="93">
        <f t="shared" ref="EG18:EH18" si="535">EG6/EG23</f>
        <v>0.85392720306513414</v>
      </c>
      <c r="EH18" s="188">
        <f t="shared" si="535"/>
        <v>0.85248296007789681</v>
      </c>
      <c r="EI18" s="484">
        <f t="shared" ref="EI18:EJ18" si="536">EI6/EI23</f>
        <v>0.84676958261863922</v>
      </c>
      <c r="EJ18" s="716">
        <f t="shared" si="536"/>
        <v>0.81357552581261949</v>
      </c>
      <c r="EK18" s="484">
        <f t="shared" ref="EK18:EL18" si="537">EK6/EK23</f>
        <v>0.74864682002706362</v>
      </c>
      <c r="EL18" s="486">
        <f t="shared" si="537"/>
        <v>0.76484194294525831</v>
      </c>
      <c r="EM18" s="484">
        <f t="shared" ref="EM18:EN18" si="538">EM6/EM23</f>
        <v>0.80926564810251356</v>
      </c>
      <c r="EN18" s="486">
        <f t="shared" si="538"/>
        <v>0.81881346873329774</v>
      </c>
      <c r="EO18" s="484">
        <f t="shared" ref="EO18" si="539">EO6/EO23</f>
        <v>0.84102329830973044</v>
      </c>
      <c r="EP18" s="120" t="s">
        <v>29</v>
      </c>
      <c r="EQ18" s="138">
        <f t="shared" si="339"/>
        <v>0.82357863399726339</v>
      </c>
      <c r="ER18" s="486">
        <f t="shared" ref="ER18:ES18" si="540">ER6/ER23</f>
        <v>0.85577342047930283</v>
      </c>
      <c r="ES18" s="93">
        <f t="shared" si="540"/>
        <v>0.87481734047735027</v>
      </c>
      <c r="ET18" s="96">
        <f t="shared" ref="ET18:EU18" si="541">ET6/ET23</f>
        <v>0.87635677206229357</v>
      </c>
      <c r="EU18" s="93">
        <f t="shared" si="541"/>
        <v>0.86825141015310237</v>
      </c>
      <c r="EV18" s="188">
        <f t="shared" ref="EV18" si="542">EV6/EV23</f>
        <v>0.87791563275434248</v>
      </c>
      <c r="EW18" s="484">
        <f t="shared" ref="EW18:EX18" si="543">EW6/EW23</f>
        <v>0.8598756575801052</v>
      </c>
      <c r="EX18" s="716">
        <f t="shared" si="543"/>
        <v>0.83675756443780347</v>
      </c>
      <c r="EY18" s="484">
        <f>EY6/EY23</f>
        <v>0.65309584393553854</v>
      </c>
      <c r="EZ18" s="486">
        <f t="shared" ref="EZ18:FA18" si="544">EZ6/EZ23</f>
        <v>0.73428770949720668</v>
      </c>
      <c r="FA18" s="484">
        <f t="shared" si="544"/>
        <v>0.82853094000944738</v>
      </c>
      <c r="FB18" s="486">
        <f t="shared" ref="FB18:FC18" si="545">FB6/FB23</f>
        <v>0.82429188670187226</v>
      </c>
      <c r="FC18" s="484">
        <f t="shared" si="545"/>
        <v>0.86300795978215328</v>
      </c>
      <c r="FD18" s="120" t="s">
        <v>29</v>
      </c>
      <c r="FE18" s="138">
        <f t="shared" si="340"/>
        <v>0.82941351148920994</v>
      </c>
      <c r="FF18" s="486">
        <f t="shared" ref="FF18:FG18" si="546">FF6/FF23</f>
        <v>0.86062717770034847</v>
      </c>
      <c r="FG18" s="93">
        <f t="shared" si="546"/>
        <v>0.86728875064800415</v>
      </c>
      <c r="FH18" s="96">
        <f t="shared" ref="FH18:FI18" si="547">FH6/FH23</f>
        <v>0.85964912280701755</v>
      </c>
      <c r="FI18" s="93">
        <f t="shared" si="547"/>
        <v>0.86329113924050638</v>
      </c>
      <c r="FJ18" s="188">
        <f t="shared" ref="FJ18:FK18" si="548">FJ6/FJ23</f>
        <v>0.88120567375886527</v>
      </c>
      <c r="FK18" s="484">
        <f t="shared" si="548"/>
        <v>0.86724565756823824</v>
      </c>
      <c r="FL18" s="716">
        <f t="shared" ref="FL18:FM18" si="549">FL6/FL23</f>
        <v>0.83030303030303032</v>
      </c>
      <c r="FM18" s="484">
        <f t="shared" si="549"/>
        <v>0.70948616600790515</v>
      </c>
      <c r="FN18" s="486">
        <f t="shared" ref="FN18:FO18" si="550">FN6/FN23</f>
        <v>0.72460409424488215</v>
      </c>
      <c r="FO18" s="484">
        <f t="shared" si="550"/>
        <v>0.75448868071818886</v>
      </c>
      <c r="FP18" s="486">
        <f t="shared" ref="FP18:FQ18" si="551">FP6/FP23</f>
        <v>0.84540389972144847</v>
      </c>
      <c r="FQ18" s="484">
        <f t="shared" si="551"/>
        <v>0.86082024432809778</v>
      </c>
      <c r="FR18" s="120" t="s">
        <v>29</v>
      </c>
      <c r="FS18" s="138">
        <f t="shared" si="341"/>
        <v>0.82703446975387784</v>
      </c>
      <c r="FT18" s="486">
        <f t="shared" ref="FT18:FU18" si="552">FT6/FT23</f>
        <v>0.86650485436893199</v>
      </c>
      <c r="FU18" s="93">
        <f t="shared" si="552"/>
        <v>0.80687255328403651</v>
      </c>
      <c r="FV18" s="96">
        <f t="shared" ref="FV18:FW18" si="553">FV6/FV23</f>
        <v>0.77308584686774939</v>
      </c>
      <c r="FW18" s="93">
        <f t="shared" si="553"/>
        <v>0.84392419175027866</v>
      </c>
      <c r="FX18" s="188">
        <f t="shared" ref="FX18:FY18" si="554">FX6/FX23</f>
        <v>0.84712755598831546</v>
      </c>
      <c r="FY18" s="484">
        <f t="shared" si="554"/>
        <v>0.8542183622828784</v>
      </c>
      <c r="FZ18" s="716">
        <f t="shared" ref="FZ18:GA18" si="555">FZ6/FZ23</f>
        <v>0.81068289384719405</v>
      </c>
      <c r="GA18" s="484">
        <f t="shared" si="555"/>
        <v>0.75030978934324655</v>
      </c>
      <c r="GB18" s="486">
        <f>GB6/GB23</f>
        <v>0.73316551290119569</v>
      </c>
      <c r="GC18" s="484">
        <f>GC6/GC23</f>
        <v>0.83083511777301933</v>
      </c>
      <c r="GD18" s="486">
        <f>GD6/GD23</f>
        <v>0.91495747873936972</v>
      </c>
      <c r="GE18" s="484">
        <f>GE6/GE23</f>
        <v>0.86980609418282551</v>
      </c>
      <c r="GF18" s="120" t="s">
        <v>29</v>
      </c>
      <c r="GG18" s="138">
        <f t="shared" si="342"/>
        <v>0.82512418761075346</v>
      </c>
      <c r="GH18" s="486"/>
      <c r="GI18" s="93"/>
      <c r="GJ18" s="96"/>
      <c r="GK18" s="93"/>
      <c r="GL18" s="188"/>
      <c r="GM18" s="484"/>
      <c r="GN18" s="716"/>
      <c r="GO18" s="484"/>
      <c r="GP18" s="486"/>
      <c r="GQ18" s="484"/>
      <c r="GR18" s="486"/>
      <c r="GS18" s="484"/>
      <c r="GT18" s="120" t="s">
        <v>29</v>
      </c>
      <c r="GU18" s="138">
        <f t="shared" si="343"/>
        <v>0</v>
      </c>
      <c r="GV18" s="310">
        <f t="shared" si="344"/>
        <v>1.4750122169572388E-2</v>
      </c>
      <c r="GW18" s="894">
        <f t="shared" si="345"/>
        <v>1.7538303872457337E-2</v>
      </c>
      <c r="GX18" s="310">
        <f t="shared" si="346"/>
        <v>1.9043919998047443E-2</v>
      </c>
      <c r="GY18" s="890">
        <f t="shared" si="347"/>
        <v>2.2253460486516743E-2</v>
      </c>
      <c r="GZ18" s="310">
        <f t="shared" si="348"/>
        <v>1.539431584943296E-3</v>
      </c>
      <c r="HA18" s="890">
        <f t="shared" si="349"/>
        <v>1.7597177304502151E-3</v>
      </c>
      <c r="HB18" s="310">
        <f t="shared" si="350"/>
        <v>-8.1053619091911999E-3</v>
      </c>
      <c r="HC18" s="890">
        <f t="shared" si="351"/>
        <v>-9.2489293944944279E-3</v>
      </c>
      <c r="HD18" s="310">
        <f t="shared" si="352"/>
        <v>9.6642226012401133E-3</v>
      </c>
      <c r="HE18" s="890">
        <f t="shared" si="353"/>
        <v>1.1130673084119703E-2</v>
      </c>
      <c r="HF18" s="310">
        <f t="shared" si="354"/>
        <v>-1.8039975174237277E-2</v>
      </c>
      <c r="HG18" s="890">
        <f t="shared" si="355"/>
        <v>-2.054864328778299E-2</v>
      </c>
      <c r="HH18" s="310">
        <f t="shared" si="356"/>
        <v>-2.3118093142301732E-2</v>
      </c>
      <c r="HI18" s="925">
        <f t="shared" si="357"/>
        <v>-2.688539085681475E-2</v>
      </c>
      <c r="HJ18" s="310">
        <f t="shared" si="358"/>
        <v>-0.18366172050226492</v>
      </c>
      <c r="HK18" s="890">
        <f t="shared" si="359"/>
        <v>-0.21949215436810859</v>
      </c>
      <c r="HL18" s="310">
        <f t="shared" si="360"/>
        <v>8.1191865561668131E-2</v>
      </c>
      <c r="HM18" s="890">
        <f t="shared" si="361"/>
        <v>0.12431845389247628</v>
      </c>
      <c r="HN18" s="310">
        <f t="shared" si="362"/>
        <v>9.4243230512240705E-2</v>
      </c>
      <c r="HO18" s="890">
        <f t="shared" si="363"/>
        <v>0.12834646323683185</v>
      </c>
      <c r="HP18" s="310">
        <f t="shared" si="364"/>
        <v>-4.2390533075751247E-3</v>
      </c>
      <c r="HQ18" s="890">
        <f t="shared" si="365"/>
        <v>-5.1163488324609679E-3</v>
      </c>
      <c r="HR18" s="310">
        <f t="shared" si="366"/>
        <v>3.8716073080281022E-2</v>
      </c>
      <c r="HS18" s="890">
        <f t="shared" si="367"/>
        <v>4.6968887726398005E-2</v>
      </c>
      <c r="HT18" s="1002">
        <f t="shared" si="368"/>
        <v>-2.3807820818048109E-3</v>
      </c>
      <c r="HU18" s="288">
        <f t="shared" si="369"/>
        <v>-2.758702344304895E-3</v>
      </c>
      <c r="HV18" s="1002">
        <f t="shared" si="370"/>
        <v>6.6615729476556806E-3</v>
      </c>
      <c r="HW18" s="288">
        <f t="shared" si="371"/>
        <v>7.7403701861424304E-3</v>
      </c>
      <c r="HX18" s="1002">
        <f t="shared" si="372"/>
        <v>-7.6396278409865959E-3</v>
      </c>
      <c r="HY18" s="288">
        <f t="shared" si="373"/>
        <v>-8.8086324598106065E-3</v>
      </c>
      <c r="HZ18" s="1002">
        <f t="shared" si="374"/>
        <v>3.6420164334888261E-3</v>
      </c>
      <c r="IA18" s="288">
        <f t="shared" si="375"/>
        <v>4.2366313614053694E-3</v>
      </c>
      <c r="IB18" s="1002">
        <f t="shared" si="376"/>
        <v>1.7914534518358893E-2</v>
      </c>
      <c r="IC18" s="288">
        <f t="shared" si="377"/>
        <v>2.0751440277864405E-2</v>
      </c>
      <c r="ID18" s="1002">
        <f t="shared" si="378"/>
        <v>-1.3960016190627034E-2</v>
      </c>
      <c r="IE18" s="288">
        <f t="shared" si="379"/>
        <v>-1.5841949962804119E-2</v>
      </c>
      <c r="IF18" s="1002">
        <f t="shared" si="380"/>
        <v>-3.6942627265207917E-2</v>
      </c>
      <c r="IG18" s="288">
        <f t="shared" si="381"/>
        <v>-4.2597650322972219E-2</v>
      </c>
      <c r="IH18" s="1002">
        <f t="shared" si="382"/>
        <v>-0.12081686429512517</v>
      </c>
      <c r="II18" s="288">
        <f t="shared" si="383"/>
        <v>-0.14550936210726753</v>
      </c>
      <c r="IJ18" s="1002">
        <f t="shared" si="384"/>
        <v>1.5117928236976996E-2</v>
      </c>
      <c r="IK18" s="288">
        <f t="shared" si="385"/>
        <v>2.130827768220156E-2</v>
      </c>
      <c r="IL18" s="1002">
        <f t="shared" si="386"/>
        <v>2.9884586473306718E-2</v>
      </c>
      <c r="IM18" s="288">
        <f t="shared" si="387"/>
        <v>4.1242640927180753E-2</v>
      </c>
      <c r="IN18" s="1002">
        <f t="shared" si="388"/>
        <v>9.0915219003259606E-2</v>
      </c>
      <c r="IO18" s="288">
        <f t="shared" si="389"/>
        <v>0.1204991159267207</v>
      </c>
      <c r="IP18" s="1002">
        <f t="shared" si="390"/>
        <v>1.5416344606649313E-2</v>
      </c>
      <c r="IQ18" s="288">
        <f t="shared" si="391"/>
        <v>1.8235478463878428E-2</v>
      </c>
      <c r="IR18" s="1002">
        <f t="shared" si="392"/>
        <v>5.6846100408342037E-3</v>
      </c>
      <c r="IS18" s="288">
        <f t="shared" si="393"/>
        <v>6.6037132354749084E-3</v>
      </c>
      <c r="IT18" s="1002">
        <f t="shared" si="394"/>
        <v>-5.9632301084895478E-2</v>
      </c>
      <c r="IU18" s="288">
        <f t="shared" si="395"/>
        <v>-6.8819350271644084E-2</v>
      </c>
      <c r="IV18" s="1002">
        <f t="shared" si="396"/>
        <v>-3.3786706416287116E-2</v>
      </c>
      <c r="IW18" s="288">
        <f t="shared" si="397"/>
        <v>-4.1873659326708397E-2</v>
      </c>
      <c r="IX18" s="1002">
        <f t="shared" si="398"/>
        <v>-3.324129790308461E-2</v>
      </c>
      <c r="IY18" s="288">
        <f t="shared" si="399"/>
        <v>-4.299819746767547E-2</v>
      </c>
      <c r="IZ18" s="1002">
        <f t="shared" si="400"/>
        <v>3.2033642380367988E-3</v>
      </c>
      <c r="JA18" s="288">
        <f t="shared" si="401"/>
        <v>3.7957961975152031E-3</v>
      </c>
      <c r="JB18" s="1002">
        <f t="shared" si="402"/>
        <v>7.0908062945629347E-3</v>
      </c>
      <c r="JC18" s="288">
        <f t="shared" si="403"/>
        <v>8.3704115684093503E-3</v>
      </c>
      <c r="JD18" s="1002">
        <f t="shared" si="404"/>
        <v>-4.3535468435684344E-2</v>
      </c>
      <c r="JE18" s="288">
        <f t="shared" si="405"/>
        <v>-5.0965268786000842E-2</v>
      </c>
      <c r="JF18" s="1002">
        <f t="shared" si="406"/>
        <v>-6.0373104503947506E-2</v>
      </c>
      <c r="JG18" s="1066">
        <f t="shared" si="407"/>
        <v>-7.4471911227137921E-2</v>
      </c>
      <c r="JH18" s="1002">
        <f t="shared" si="408"/>
        <v>-1.7144276442050854E-2</v>
      </c>
      <c r="JI18" s="288">
        <f t="shared" si="409"/>
        <v>-2.2849597173798579E-2</v>
      </c>
      <c r="JJ18" s="1002">
        <f t="shared" si="410"/>
        <v>9.7669604871823634E-2</v>
      </c>
      <c r="JK18" s="288">
        <f t="shared" si="411"/>
        <v>0.13321631085092511</v>
      </c>
      <c r="JL18" s="1002">
        <f t="shared" si="412"/>
        <v>8.4122360966350396E-2</v>
      </c>
      <c r="JM18" s="288">
        <f t="shared" si="413"/>
        <v>0.10125036745176709</v>
      </c>
      <c r="JN18" s="1002">
        <f t="shared" si="414"/>
        <v>-4.5151384556544216E-2</v>
      </c>
      <c r="JO18" s="1066">
        <f t="shared" si="415"/>
        <v>-4.9348068741679546E-2</v>
      </c>
      <c r="JP18" s="1002">
        <f t="shared" si="416"/>
        <v>-0.86980609418282551</v>
      </c>
      <c r="JQ18" s="288">
        <f t="shared" si="417"/>
        <v>-1</v>
      </c>
      <c r="JR18" s="1002">
        <f t="shared" si="314"/>
        <v>0</v>
      </c>
      <c r="JS18" s="288" t="e">
        <f t="shared" si="418"/>
        <v>#DIV/0!</v>
      </c>
      <c r="JT18" s="1002">
        <f t="shared" si="419"/>
        <v>0</v>
      </c>
      <c r="JU18" s="288" t="e">
        <f t="shared" si="420"/>
        <v>#DIV/0!</v>
      </c>
      <c r="JV18" s="1002">
        <f t="shared" si="421"/>
        <v>0</v>
      </c>
      <c r="JW18" s="288" t="e">
        <f t="shared" si="422"/>
        <v>#DIV/0!</v>
      </c>
      <c r="JX18" s="1002">
        <f t="shared" si="423"/>
        <v>0</v>
      </c>
      <c r="JY18" s="288" t="e">
        <f t="shared" si="424"/>
        <v>#DIV/0!</v>
      </c>
      <c r="JZ18" s="1002">
        <f t="shared" si="425"/>
        <v>0</v>
      </c>
      <c r="KA18" s="288" t="e">
        <f t="shared" si="426"/>
        <v>#DIV/0!</v>
      </c>
      <c r="KB18" s="1002">
        <f t="shared" si="427"/>
        <v>0</v>
      </c>
      <c r="KC18" s="288" t="e">
        <f t="shared" si="428"/>
        <v>#DIV/0!</v>
      </c>
      <c r="KD18" s="1002">
        <f t="shared" si="429"/>
        <v>0</v>
      </c>
      <c r="KE18" s="1066" t="e">
        <f t="shared" si="430"/>
        <v>#DIV/0!</v>
      </c>
      <c r="KF18" s="1002">
        <f t="shared" si="431"/>
        <v>0</v>
      </c>
      <c r="KG18" s="288" t="e">
        <f t="shared" si="432"/>
        <v>#DIV/0!</v>
      </c>
      <c r="KH18" s="1002">
        <f t="shared" si="433"/>
        <v>-7.7403701861424304E-3</v>
      </c>
      <c r="KI18" s="288">
        <f t="shared" si="315"/>
        <v>-1</v>
      </c>
      <c r="KJ18" s="1002">
        <f t="shared" si="434"/>
        <v>0</v>
      </c>
      <c r="KK18" s="288" t="e">
        <f t="shared" si="435"/>
        <v>#DIV/0!</v>
      </c>
      <c r="KL18" s="1002">
        <f t="shared" si="316"/>
        <v>0</v>
      </c>
      <c r="KM18" s="1066" t="e">
        <f t="shared" si="317"/>
        <v>#DIV/0!</v>
      </c>
      <c r="KN18" s="188">
        <f t="shared" si="436"/>
        <v>0.86082024432809778</v>
      </c>
      <c r="KO18" s="741">
        <f t="shared" si="437"/>
        <v>0.86980609418282551</v>
      </c>
      <c r="KP18" s="514">
        <f>(KO18-KN18)*100</f>
        <v>0.89858498547277232</v>
      </c>
      <c r="KQ18" s="100">
        <f>IF(ISERROR((KP18/KN18)/100),0,(KP18/KN18)/100)</f>
        <v>1.0438706470874779E-2</v>
      </c>
      <c r="KR18" s="945"/>
      <c r="KS18" t="str">
        <f t="shared" si="438"/>
        <v xml:space="preserve">First Call Resolution </v>
      </c>
      <c r="KT18" s="974">
        <f t="shared" si="439"/>
        <v>0.75448868071818886</v>
      </c>
      <c r="KU18" s="974">
        <f t="shared" si="439"/>
        <v>0.84540389972144847</v>
      </c>
      <c r="KV18" s="974">
        <f t="shared" si="439"/>
        <v>0.86082024432809778</v>
      </c>
      <c r="KW18" s="1044">
        <f t="shared" si="440"/>
        <v>0.86650485436893199</v>
      </c>
      <c r="KX18" s="1044">
        <f t="shared" si="440"/>
        <v>0.80687255328403651</v>
      </c>
      <c r="KY18" s="1044">
        <f t="shared" si="440"/>
        <v>0.77308584686774939</v>
      </c>
      <c r="KZ18" s="1044">
        <f t="shared" si="440"/>
        <v>0.84392419175027866</v>
      </c>
      <c r="LA18" s="1044">
        <f t="shared" si="440"/>
        <v>0.84712755598831546</v>
      </c>
      <c r="LB18" s="1044">
        <f t="shared" si="440"/>
        <v>0.8542183622828784</v>
      </c>
      <c r="LC18" s="1044">
        <f t="shared" si="440"/>
        <v>0.81068289384719405</v>
      </c>
      <c r="LD18" s="1044">
        <f t="shared" si="440"/>
        <v>0.75030978934324655</v>
      </c>
      <c r="LE18" s="1044">
        <f t="shared" si="440"/>
        <v>0.73316551290119569</v>
      </c>
      <c r="LF18" s="1044">
        <f t="shared" si="440"/>
        <v>0.83083511777301933</v>
      </c>
      <c r="LG18" s="1044">
        <f t="shared" si="440"/>
        <v>0.91495747873936972</v>
      </c>
      <c r="LH18" s="1044">
        <f t="shared" si="440"/>
        <v>0.86980609418282551</v>
      </c>
      <c r="LI18" s="1160">
        <f t="shared" si="441"/>
        <v>0</v>
      </c>
      <c r="LJ18" s="1160">
        <f t="shared" si="441"/>
        <v>0</v>
      </c>
      <c r="LK18" s="1160">
        <f t="shared" si="441"/>
        <v>0</v>
      </c>
      <c r="LL18" s="1160">
        <f t="shared" si="441"/>
        <v>0</v>
      </c>
      <c r="LM18" s="1160">
        <f t="shared" si="441"/>
        <v>0</v>
      </c>
      <c r="LN18" s="1160">
        <f t="shared" si="441"/>
        <v>0</v>
      </c>
      <c r="LO18" s="1160">
        <f t="shared" si="441"/>
        <v>0</v>
      </c>
      <c r="LP18" s="1160">
        <f t="shared" si="441"/>
        <v>0</v>
      </c>
      <c r="LQ18" s="1160">
        <f t="shared" si="441"/>
        <v>0</v>
      </c>
      <c r="LR18" s="1160">
        <f t="shared" si="441"/>
        <v>0</v>
      </c>
      <c r="LS18" s="1160">
        <f t="shared" si="441"/>
        <v>0</v>
      </c>
      <c r="LT18" s="1160">
        <f t="shared" si="441"/>
        <v>0</v>
      </c>
    </row>
    <row r="19" spans="1:332" ht="15.75" customHeight="1" x14ac:dyDescent="0.25">
      <c r="A19" s="573"/>
      <c r="B19" s="50">
        <v>2.7</v>
      </c>
      <c r="C19" s="10"/>
      <c r="D19" s="10"/>
      <c r="E19" s="1226" t="s">
        <v>20</v>
      </c>
      <c r="F19" s="1226"/>
      <c r="G19" s="1227"/>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6">AJ7/AJ13</f>
        <v>1.7881332972094283E-2</v>
      </c>
      <c r="AK19" s="93">
        <f t="shared" si="556"/>
        <v>2.0605112154407929E-2</v>
      </c>
      <c r="AL19" s="96">
        <f t="shared" si="556"/>
        <v>2.4009978172747116E-2</v>
      </c>
      <c r="AM19" s="93">
        <f t="shared" si="556"/>
        <v>8.9240030097817905E-2</v>
      </c>
      <c r="AN19" s="486">
        <f t="shared" si="556"/>
        <v>2.3567220139260846E-2</v>
      </c>
      <c r="AO19" s="484">
        <f t="shared" si="556"/>
        <v>1.5764425936942297E-2</v>
      </c>
      <c r="AP19" s="486">
        <f t="shared" si="556"/>
        <v>1.4973508408200876E-2</v>
      </c>
      <c r="AQ19" s="484">
        <f t="shared" si="556"/>
        <v>1.3006134969325154E-2</v>
      </c>
      <c r="AR19" s="486">
        <f t="shared" si="556"/>
        <v>1.1714285714285714E-2</v>
      </c>
      <c r="AS19" s="484">
        <f t="shared" si="556"/>
        <v>1.8234672304439745E-2</v>
      </c>
      <c r="AT19" s="486">
        <f t="shared" si="556"/>
        <v>2.8174037089871613E-2</v>
      </c>
      <c r="AU19" s="484">
        <f t="shared" si="556"/>
        <v>2.3225806451612905E-2</v>
      </c>
      <c r="AV19" s="120" t="s">
        <v>29</v>
      </c>
      <c r="AW19" s="138">
        <f t="shared" si="332"/>
        <v>2.5033045367583866E-2</v>
      </c>
      <c r="AX19" s="288">
        <f t="shared" ref="AX19:BH19" si="557">AX7/AX13</f>
        <v>1.7012351433232348E-2</v>
      </c>
      <c r="AY19" s="93">
        <f t="shared" si="557"/>
        <v>2.0692974013474495E-2</v>
      </c>
      <c r="AZ19" s="96">
        <f t="shared" si="557"/>
        <v>3.5356400075628666E-2</v>
      </c>
      <c r="BA19" s="93">
        <f t="shared" si="557"/>
        <v>0.28982229402261711</v>
      </c>
      <c r="BB19" s="486">
        <f t="shared" si="557"/>
        <v>0.13950598104707163</v>
      </c>
      <c r="BC19" s="484">
        <f t="shared" si="557"/>
        <v>7.3247815579103925E-2</v>
      </c>
      <c r="BD19" s="486">
        <f t="shared" si="557"/>
        <v>3.8233801387244123E-2</v>
      </c>
      <c r="BE19" s="484">
        <f t="shared" si="557"/>
        <v>3.4939759036144581E-2</v>
      </c>
      <c r="BF19" s="486">
        <f t="shared" si="557"/>
        <v>1.9662921348314606E-2</v>
      </c>
      <c r="BG19" s="484">
        <f t="shared" si="557"/>
        <v>1.1329916374426759E-2</v>
      </c>
      <c r="BH19" s="486">
        <f t="shared" si="557"/>
        <v>1.3869232946504387E-2</v>
      </c>
      <c r="BI19" s="484">
        <f t="shared" ref="BI19" si="558">BI7/BI13</f>
        <v>2.0665593129361247E-2</v>
      </c>
      <c r="BJ19" s="120" t="s">
        <v>29</v>
      </c>
      <c r="BK19" s="138">
        <f t="shared" si="333"/>
        <v>5.9528253366093652E-2</v>
      </c>
      <c r="BL19" s="288">
        <f t="shared" ref="BL19:BM19" si="559">BL7/BL13</f>
        <v>1.7495626093476629E-2</v>
      </c>
      <c r="BM19" s="93">
        <f t="shared" si="559"/>
        <v>1.9154030327214685E-2</v>
      </c>
      <c r="BN19" s="96">
        <f t="shared" ref="BN19:BO19" si="560">BN7/BN13</f>
        <v>2.0853080568720379E-2</v>
      </c>
      <c r="BO19" s="93">
        <f t="shared" si="560"/>
        <v>0.38479421387980023</v>
      </c>
      <c r="BP19" s="188">
        <f t="shared" ref="BP19:BQ19" si="561">BP7/BP13</f>
        <v>1.7473118279569891E-2</v>
      </c>
      <c r="BQ19" s="484">
        <f t="shared" si="561"/>
        <v>1.6853932584269662E-2</v>
      </c>
      <c r="BR19" s="486">
        <f t="shared" ref="BR19" si="562">BR7/BR13</f>
        <v>5.2189562087582485E-2</v>
      </c>
      <c r="BS19" s="484">
        <f t="shared" ref="BS19:BT19" si="563">BS7/BS13</f>
        <v>6.8947906026557718E-2</v>
      </c>
      <c r="BT19" s="486">
        <f t="shared" si="563"/>
        <v>3.0954631379962193E-2</v>
      </c>
      <c r="BU19" s="486">
        <f t="shared" ref="BU19:BV19" si="564">BU7/BU13</f>
        <v>3.3077853973376363E-2</v>
      </c>
      <c r="BV19" s="486">
        <f t="shared" si="564"/>
        <v>2.1670943826632448E-2</v>
      </c>
      <c r="BW19" s="486">
        <f t="shared" ref="BW19" si="565">BW7/BW13</f>
        <v>2.8977272727272727E-2</v>
      </c>
      <c r="BX19" s="120" t="s">
        <v>29</v>
      </c>
      <c r="BY19" s="138">
        <f t="shared" si="334"/>
        <v>5.9370180979536287E-2</v>
      </c>
      <c r="BZ19" s="486">
        <f t="shared" ref="BZ19:CA19" si="566">BZ7/BZ13</f>
        <v>4.3634190077704721E-2</v>
      </c>
      <c r="CA19" s="93">
        <f t="shared" si="566"/>
        <v>4.1104899704044726E-2</v>
      </c>
      <c r="CB19" s="96">
        <f t="shared" ref="CB19:CC19" si="567">CB7/CB13</f>
        <v>5.4513481828839389E-2</v>
      </c>
      <c r="CC19" s="93">
        <f t="shared" si="567"/>
        <v>0.11200200451014783</v>
      </c>
      <c r="CD19" s="188">
        <f t="shared" ref="CD19:CE19" si="568">CD7/CD13</f>
        <v>8.8586956521739132E-2</v>
      </c>
      <c r="CE19" s="484">
        <f t="shared" si="568"/>
        <v>4.738154613466334E-2</v>
      </c>
      <c r="CF19" s="486">
        <f t="shared" ref="CF19:CG19" si="569">CF7/CF13</f>
        <v>3.2319912352780061E-2</v>
      </c>
      <c r="CG19" s="484">
        <f t="shared" si="569"/>
        <v>2.4205748865355523E-2</v>
      </c>
      <c r="CH19" s="486">
        <f t="shared" ref="CH19:CI19" si="570">CH7/CH13</f>
        <v>3.1955922865013774E-2</v>
      </c>
      <c r="CI19" s="486">
        <f t="shared" si="570"/>
        <v>2.5769956002514142E-2</v>
      </c>
      <c r="CJ19" s="486">
        <f t="shared" ref="CJ19:CK19" si="571">CJ7/CJ13</f>
        <v>1.8756169792694965E-2</v>
      </c>
      <c r="CK19" s="486">
        <f t="shared" si="571"/>
        <v>2.0192887281494876E-2</v>
      </c>
      <c r="CL19" s="120" t="s">
        <v>29</v>
      </c>
      <c r="CM19" s="138">
        <f t="shared" si="335"/>
        <v>4.5035306328082704E-2</v>
      </c>
      <c r="CN19" s="486">
        <f t="shared" ref="CN19:CO19" si="572">CN7/CN13</f>
        <v>2.5691056910569107E-2</v>
      </c>
      <c r="CO19" s="93">
        <f t="shared" si="572"/>
        <v>3.4198113207547169E-2</v>
      </c>
      <c r="CP19" s="96">
        <f t="shared" ref="CP19:CQ19" si="573">CP7/CP13</f>
        <v>3.2881453706374388E-2</v>
      </c>
      <c r="CQ19" s="93">
        <f t="shared" si="573"/>
        <v>3.3825503355704695E-2</v>
      </c>
      <c r="CR19" s="188">
        <f t="shared" ref="CR19:CS19" si="574">CR7/CR13</f>
        <v>1.9096117122851686E-2</v>
      </c>
      <c r="CS19" s="484">
        <f t="shared" si="574"/>
        <v>2.2949713128585892E-2</v>
      </c>
      <c r="CT19" s="716">
        <f t="shared" ref="CT19:CU19" si="575">CT7/CT13</f>
        <v>5.7299164987042905E-2</v>
      </c>
      <c r="CU19" s="484">
        <f t="shared" si="575"/>
        <v>1.119724375538329E-2</v>
      </c>
      <c r="CV19" s="486">
        <f t="shared" ref="CV19:CW19" si="576">CV7/CV13</f>
        <v>1.8268176835951774E-2</v>
      </c>
      <c r="CW19" s="773">
        <f t="shared" si="576"/>
        <v>2.3829431438127092E-2</v>
      </c>
      <c r="CX19" s="486">
        <f t="shared" ref="CX19:CY19" si="577">CX7/CX13</f>
        <v>2.3384859294490686E-2</v>
      </c>
      <c r="CY19" s="93">
        <f t="shared" si="577"/>
        <v>7.3497622135754431E-3</v>
      </c>
      <c r="CZ19" s="120" t="s">
        <v>29</v>
      </c>
      <c r="DA19" s="138">
        <f t="shared" si="336"/>
        <v>2.5830882996350345E-2</v>
      </c>
      <c r="DB19" s="486">
        <f t="shared" ref="DB19:DC19" si="578">DB7/DB13</f>
        <v>9.2797171895713654E-3</v>
      </c>
      <c r="DC19" s="93">
        <f t="shared" si="578"/>
        <v>8.3022000830220016E-3</v>
      </c>
      <c r="DD19" s="96">
        <f t="shared" ref="DD19:DE19" si="579">DD7/DD13</f>
        <v>1.1035207566999475E-2</v>
      </c>
      <c r="DE19" s="93">
        <f t="shared" si="579"/>
        <v>1.3039934800325998E-2</v>
      </c>
      <c r="DF19" s="188">
        <f t="shared" ref="DF19:DG19" si="580">DF7/DF13</f>
        <v>1.2967581047381545E-2</v>
      </c>
      <c r="DG19" s="484">
        <f t="shared" si="580"/>
        <v>1.0808028821410191E-2</v>
      </c>
      <c r="DH19" s="716">
        <f t="shared" ref="DH19:DI19" si="581">DH7/DH13</f>
        <v>4.4491525423728813E-2</v>
      </c>
      <c r="DI19" s="484">
        <f t="shared" si="581"/>
        <v>1.5364061456245824E-2</v>
      </c>
      <c r="DJ19" s="486">
        <f t="shared" ref="DJ19:DK19" si="582">DJ7/DJ13</f>
        <v>1.6233766233766232E-2</v>
      </c>
      <c r="DK19" s="484">
        <f t="shared" si="582"/>
        <v>1.6216216216216217E-2</v>
      </c>
      <c r="DL19" s="486">
        <f t="shared" ref="DL19:DM19" si="583">DL7/DL13</f>
        <v>1.8284106891701828E-2</v>
      </c>
      <c r="DM19" s="484">
        <f t="shared" si="583"/>
        <v>1.786492374727669E-2</v>
      </c>
      <c r="DN19" s="120" t="s">
        <v>29</v>
      </c>
      <c r="DO19" s="138">
        <f t="shared" si="337"/>
        <v>1.6157272456470514E-2</v>
      </c>
      <c r="DP19" s="486">
        <f t="shared" ref="DP19:DQ19" si="584">DP7/DP13</f>
        <v>1.904340124003543E-2</v>
      </c>
      <c r="DQ19" s="93">
        <f t="shared" si="584"/>
        <v>1.5427215189873418E-2</v>
      </c>
      <c r="DR19" s="96">
        <f t="shared" ref="DR19:DS19" si="585">DR7/DR13</f>
        <v>3.4408602150537634E-2</v>
      </c>
      <c r="DS19" s="93">
        <f t="shared" si="585"/>
        <v>3.8268955650929901E-2</v>
      </c>
      <c r="DT19" s="188">
        <f t="shared" ref="DT19:DU19" si="586">DT7/DT13</f>
        <v>4.0459540459540456E-2</v>
      </c>
      <c r="DU19" s="484">
        <f t="shared" si="586"/>
        <v>7.5025693730729703E-2</v>
      </c>
      <c r="DV19" s="716">
        <f t="shared" ref="DV19:DW19" si="587">DV7/DV13</f>
        <v>0.11678267594740913</v>
      </c>
      <c r="DW19" s="484">
        <f t="shared" si="587"/>
        <v>7.6374442793462116E-2</v>
      </c>
      <c r="DX19" s="486">
        <f t="shared" ref="DX19:DY19" si="588">DX7/DX13</f>
        <v>4.723011363636364E-2</v>
      </c>
      <c r="DY19" s="484">
        <f t="shared" si="588"/>
        <v>2.9492725127801808E-2</v>
      </c>
      <c r="DZ19" s="486">
        <f t="shared" ref="DZ19:EA19" si="589">DZ7/DZ13</f>
        <v>1.544220870379036E-2</v>
      </c>
      <c r="EA19" s="484">
        <f t="shared" si="589"/>
        <v>1.7655713585090729E-2</v>
      </c>
      <c r="EB19" s="120" t="s">
        <v>29</v>
      </c>
      <c r="EC19" s="138">
        <f t="shared" si="338"/>
        <v>4.3800940684630363E-2</v>
      </c>
      <c r="ED19" s="486">
        <f t="shared" ref="ED19" si="590">ED7/ED13</f>
        <v>5.6170561705617059E-2</v>
      </c>
      <c r="EE19" s="93">
        <f t="shared" ref="EE19:EF19" si="591">EE7/EE13</f>
        <v>2.1225277375783887E-2</v>
      </c>
      <c r="EF19" s="96">
        <f t="shared" si="591"/>
        <v>1.7400761283306143E-2</v>
      </c>
      <c r="EG19" s="93">
        <f t="shared" ref="EG19:EH19" si="592">EG7/EG13</f>
        <v>3.0032848427968089E-2</v>
      </c>
      <c r="EH19" s="188">
        <f t="shared" si="592"/>
        <v>2.3809523809523808E-2</v>
      </c>
      <c r="EI19" s="484">
        <f t="shared" ref="EI19:EJ19" si="593">EI7/EI13</f>
        <v>5.6613756613756616E-2</v>
      </c>
      <c r="EJ19" s="716">
        <f t="shared" si="593"/>
        <v>6.9544364508393283E-2</v>
      </c>
      <c r="EK19" s="484">
        <f t="shared" ref="EK19:EL19" si="594">EK7/EK13</f>
        <v>7.715491259795057E-2</v>
      </c>
      <c r="EL19" s="486">
        <f t="shared" si="594"/>
        <v>3.0047636496885306E-2</v>
      </c>
      <c r="EM19" s="484">
        <f t="shared" ref="EM19:EN19" si="595">EM7/EM13</f>
        <v>2.9825308904985089E-2</v>
      </c>
      <c r="EN19" s="486">
        <f t="shared" si="595"/>
        <v>3.5904255319148939E-2</v>
      </c>
      <c r="EO19" s="484">
        <f t="shared" ref="EO19" si="596">EO7/EO13</f>
        <v>3.4511784511784514E-2</v>
      </c>
      <c r="EP19" s="120" t="s">
        <v>29</v>
      </c>
      <c r="EQ19" s="138">
        <f t="shared" si="339"/>
        <v>4.0186749296258609E-2</v>
      </c>
      <c r="ER19" s="486">
        <f t="shared" ref="ER19:ES19" si="597">ER7/ER13</f>
        <v>3.614457831325301E-2</v>
      </c>
      <c r="ES19" s="93">
        <f t="shared" si="597"/>
        <v>3.2193158953722337E-2</v>
      </c>
      <c r="ET19" s="96">
        <f t="shared" ref="ET19:EU19" si="598">ET7/ET13</f>
        <v>3.7785016286644948E-2</v>
      </c>
      <c r="EU19" s="93">
        <f t="shared" si="598"/>
        <v>3.6807918342097123E-2</v>
      </c>
      <c r="EV19" s="188">
        <f t="shared" ref="EV19" si="599">EV7/EV13</f>
        <v>3.2053818757419868E-2</v>
      </c>
      <c r="EW19" s="484">
        <f t="shared" ref="EW19:EX19" si="600">EW7/EW13</f>
        <v>4.5195594379035323E-2</v>
      </c>
      <c r="EX19" s="716">
        <f t="shared" si="600"/>
        <v>2.8876333961079723E-2</v>
      </c>
      <c r="EY19" s="484">
        <f t="shared" ref="EY19" si="601">EY7/EY13</f>
        <v>4.8184670551322278E-2</v>
      </c>
      <c r="EZ19" s="486">
        <f t="shared" ref="EZ19:FA19" si="602">EZ7/EZ13</f>
        <v>3.0141843971631204E-2</v>
      </c>
      <c r="FA19" s="484">
        <f t="shared" si="602"/>
        <v>1.1913104414856343E-2</v>
      </c>
      <c r="FB19" s="486">
        <f t="shared" ref="FB19:FC19" si="603">FB7/FB13</f>
        <v>1.0219530658591975E-2</v>
      </c>
      <c r="FC19" s="484">
        <f t="shared" si="603"/>
        <v>1.3703099510603589E-2</v>
      </c>
      <c r="FD19" s="120" t="s">
        <v>29</v>
      </c>
      <c r="FE19" s="138">
        <f t="shared" si="340"/>
        <v>3.0268222341688144E-2</v>
      </c>
      <c r="FF19" s="486">
        <f t="shared" ref="FF19:FG19" si="604">FF7/FF13</f>
        <v>4.9352251696483653E-3</v>
      </c>
      <c r="FG19" s="93">
        <f t="shared" si="604"/>
        <v>7.3924731182795703E-3</v>
      </c>
      <c r="FH19" s="96">
        <f t="shared" ref="FH19:FI19" si="605">FH7/FH13</f>
        <v>3.8488453463960811E-3</v>
      </c>
      <c r="FI19" s="93">
        <f t="shared" si="605"/>
        <v>3.1575623618566467E-3</v>
      </c>
      <c r="FJ19" s="188">
        <f t="shared" ref="FJ19:FK19" si="606">FJ7/FJ13</f>
        <v>2.3956194387405884E-3</v>
      </c>
      <c r="FK19" s="484">
        <f t="shared" si="606"/>
        <v>4.4490075290896649E-3</v>
      </c>
      <c r="FL19" s="716">
        <f t="shared" ref="FL19:FM19" si="607">FL7/FL13</f>
        <v>2.0100502512562814E-2</v>
      </c>
      <c r="FM19" s="484">
        <f t="shared" si="607"/>
        <v>3.6689271431055472E-2</v>
      </c>
      <c r="FN19" s="486">
        <f t="shared" ref="FN19:FO19" si="608">FN7/FN13</f>
        <v>1.7166212534059946E-2</v>
      </c>
      <c r="FO19" s="484">
        <f t="shared" si="608"/>
        <v>4.9479898791116111E-2</v>
      </c>
      <c r="FP19" s="486">
        <f t="shared" ref="FP19:FQ19" si="609">FP7/FP13</f>
        <v>1.0629599345870809E-2</v>
      </c>
      <c r="FQ19" s="484">
        <f t="shared" si="609"/>
        <v>1.1060259344012205E-2</v>
      </c>
      <c r="FR19" s="120" t="s">
        <v>29</v>
      </c>
      <c r="FS19" s="138">
        <f t="shared" si="341"/>
        <v>1.4275373076890689E-2</v>
      </c>
      <c r="FT19" s="486">
        <f t="shared" ref="FT19:FU19" si="610">FT7/FT13</f>
        <v>8.6990905496243578E-3</v>
      </c>
      <c r="FU19" s="93">
        <f t="shared" si="610"/>
        <v>3.5919540229885057E-3</v>
      </c>
      <c r="FV19" s="96">
        <f t="shared" ref="FV19:FW19" si="611">FV7/FV13</f>
        <v>5.4966627404789952E-3</v>
      </c>
      <c r="FW19" s="93">
        <f t="shared" si="611"/>
        <v>1.3368983957219251E-2</v>
      </c>
      <c r="FX19" s="188">
        <f t="shared" ref="FX19:FY19" si="612">FX7/FX13</f>
        <v>1.6387046429964885E-2</v>
      </c>
      <c r="FY19" s="484">
        <f t="shared" si="612"/>
        <v>2.7818448023426062E-2</v>
      </c>
      <c r="FZ19" s="716">
        <f t="shared" ref="FZ19:GA19" si="613">FZ7/FZ13</f>
        <v>3.0182232346241459E-2</v>
      </c>
      <c r="GA19" s="484">
        <f t="shared" si="613"/>
        <v>1.0568696527428284E-2</v>
      </c>
      <c r="GB19" s="486">
        <f t="shared" ref="GB19:GC19" si="614">GB7/GB13</f>
        <v>1.1970802919708029E-2</v>
      </c>
      <c r="GC19" s="484">
        <f t="shared" si="614"/>
        <v>1.0313216195569137E-2</v>
      </c>
      <c r="GD19" s="486">
        <f t="shared" ref="GD19:GE19" si="615">GD7/GD13</f>
        <v>2.5384935497295046E-2</v>
      </c>
      <c r="GE19" s="484">
        <f t="shared" si="615"/>
        <v>8.0474375264718342E-3</v>
      </c>
      <c r="GF19" s="120" t="s">
        <v>29</v>
      </c>
      <c r="GG19" s="138">
        <f t="shared" si="342"/>
        <v>1.4319125561367984E-2</v>
      </c>
      <c r="GH19" s="486"/>
      <c r="GI19" s="93"/>
      <c r="GJ19" s="96"/>
      <c r="GK19" s="93"/>
      <c r="GL19" s="188"/>
      <c r="GM19" s="484"/>
      <c r="GN19" s="716"/>
      <c r="GO19" s="484"/>
      <c r="GP19" s="486"/>
      <c r="GQ19" s="484"/>
      <c r="GR19" s="486"/>
      <c r="GS19" s="484"/>
      <c r="GT19" s="120" t="s">
        <v>29</v>
      </c>
      <c r="GU19" s="138">
        <f t="shared" si="343"/>
        <v>0</v>
      </c>
      <c r="GV19" s="310">
        <f t="shared" si="344"/>
        <v>1.6327938014684962E-3</v>
      </c>
      <c r="GW19" s="894">
        <f t="shared" si="345"/>
        <v>4.7311196003526179E-2</v>
      </c>
      <c r="GX19" s="310">
        <f t="shared" si="346"/>
        <v>-3.9514193595306737E-3</v>
      </c>
      <c r="GY19" s="890">
        <f t="shared" si="347"/>
        <v>-0.10932260228034865</v>
      </c>
      <c r="GZ19" s="310">
        <f t="shared" si="348"/>
        <v>5.5918573329226118E-3</v>
      </c>
      <c r="HA19" s="890">
        <f t="shared" si="349"/>
        <v>0.17369706840390861</v>
      </c>
      <c r="HB19" s="310">
        <f t="shared" si="350"/>
        <v>-9.7709794454782506E-4</v>
      </c>
      <c r="HC19" s="890">
        <f t="shared" si="351"/>
        <v>-2.585940249794675E-2</v>
      </c>
      <c r="HD19" s="310">
        <f t="shared" si="352"/>
        <v>-4.7540995846772557E-3</v>
      </c>
      <c r="HE19" s="890">
        <f t="shared" si="353"/>
        <v>-0.1291596971198451</v>
      </c>
      <c r="HF19" s="310">
        <f t="shared" si="354"/>
        <v>1.3141775621615455E-2</v>
      </c>
      <c r="HG19" s="890">
        <f t="shared" si="355"/>
        <v>0.40999095056570684</v>
      </c>
      <c r="HH19" s="310">
        <f t="shared" si="356"/>
        <v>-1.6319260417955599E-2</v>
      </c>
      <c r="HI19" s="925">
        <f t="shared" si="357"/>
        <v>-0.36108077882753858</v>
      </c>
      <c r="HJ19" s="310">
        <f t="shared" si="358"/>
        <v>1.9308336590242555E-2</v>
      </c>
      <c r="HK19" s="890">
        <f t="shared" si="359"/>
        <v>0.66865609104905199</v>
      </c>
      <c r="HL19" s="310">
        <f t="shared" si="360"/>
        <v>-1.8042826579691074E-2</v>
      </c>
      <c r="HM19" s="890">
        <f t="shared" si="361"/>
        <v>-0.37445159162130964</v>
      </c>
      <c r="HN19" s="310">
        <f t="shared" si="362"/>
        <v>-1.8228739556774863E-2</v>
      </c>
      <c r="HO19" s="890">
        <f t="shared" si="363"/>
        <v>-0.6047652417659426</v>
      </c>
      <c r="HP19" s="310">
        <f t="shared" si="364"/>
        <v>-1.6935737562643674E-3</v>
      </c>
      <c r="HQ19" s="890">
        <f t="shared" si="365"/>
        <v>-0.14216057354054423</v>
      </c>
      <c r="HR19" s="310">
        <f t="shared" si="366"/>
        <v>3.4835688520116134E-3</v>
      </c>
      <c r="HS19" s="890">
        <f t="shared" si="367"/>
        <v>0.34087366322276602</v>
      </c>
      <c r="HT19" s="1002">
        <f t="shared" si="368"/>
        <v>-8.7678743409552243E-3</v>
      </c>
      <c r="HU19" s="288">
        <f t="shared" si="369"/>
        <v>-0.63984606797685151</v>
      </c>
      <c r="HV19" s="1002">
        <f t="shared" si="370"/>
        <v>2.4572479486312049E-3</v>
      </c>
      <c r="HW19" s="288">
        <f t="shared" si="371"/>
        <v>0.49789986559139787</v>
      </c>
      <c r="HX19" s="1002">
        <f t="shared" si="372"/>
        <v>-3.5436277718834891E-3</v>
      </c>
      <c r="HY19" s="288">
        <f t="shared" si="373"/>
        <v>-0.47935619314205741</v>
      </c>
      <c r="HZ19" s="1002">
        <f t="shared" si="374"/>
        <v>-6.9128298453943445E-4</v>
      </c>
      <c r="IA19" s="288">
        <f t="shared" si="375"/>
        <v>-0.17960788816488216</v>
      </c>
      <c r="IB19" s="1002">
        <f t="shared" si="376"/>
        <v>-7.6194292311605825E-4</v>
      </c>
      <c r="IC19" s="288">
        <f t="shared" si="377"/>
        <v>-0.24130732375085565</v>
      </c>
      <c r="ID19" s="1002">
        <f t="shared" si="378"/>
        <v>2.0533880903490765E-3</v>
      </c>
      <c r="IE19" s="288">
        <f t="shared" si="379"/>
        <v>0.85714285714285743</v>
      </c>
      <c r="IF19" s="1002">
        <f t="shared" si="380"/>
        <v>1.5651494983473149E-2</v>
      </c>
      <c r="IG19" s="288">
        <f t="shared" si="381"/>
        <v>3.5179744878237336</v>
      </c>
      <c r="IH19" s="1002">
        <f t="shared" si="382"/>
        <v>1.6588768918492657E-2</v>
      </c>
      <c r="II19" s="288">
        <f t="shared" si="383"/>
        <v>0.82529125369500966</v>
      </c>
      <c r="IJ19" s="1002">
        <f t="shared" si="384"/>
        <v>-1.9523058896995526E-2</v>
      </c>
      <c r="IK19" s="288">
        <f t="shared" si="385"/>
        <v>-0.53211901287498231</v>
      </c>
      <c r="IL19" s="1002">
        <f t="shared" si="386"/>
        <v>3.2313686257056162E-2</v>
      </c>
      <c r="IM19" s="288">
        <f t="shared" si="387"/>
        <v>1.8824004533872398</v>
      </c>
      <c r="IN19" s="1002">
        <f t="shared" si="388"/>
        <v>-3.8850299445245304E-2</v>
      </c>
      <c r="IO19" s="288">
        <f t="shared" si="389"/>
        <v>-0.78517338140191784</v>
      </c>
      <c r="IP19" s="1002">
        <f t="shared" si="390"/>
        <v>4.3065999814139583E-4</v>
      </c>
      <c r="IQ19" s="288">
        <f t="shared" si="391"/>
        <v>4.051516751745593E-2</v>
      </c>
      <c r="IR19" s="1002">
        <f t="shared" si="392"/>
        <v>-2.3611687943878475E-3</v>
      </c>
      <c r="IS19" s="288">
        <f t="shared" si="393"/>
        <v>-0.21348222685810123</v>
      </c>
      <c r="IT19" s="1002">
        <f t="shared" si="394"/>
        <v>-5.1071365266358521E-3</v>
      </c>
      <c r="IU19" s="288">
        <f t="shared" si="395"/>
        <v>-0.58708855799373039</v>
      </c>
      <c r="IV19" s="1002">
        <f t="shared" si="396"/>
        <v>1.9047087174904895E-3</v>
      </c>
      <c r="IW19" s="288">
        <f t="shared" si="397"/>
        <v>0.53027090694935231</v>
      </c>
      <c r="IX19" s="1002">
        <f t="shared" si="398"/>
        <v>1.6813248389022206E-2</v>
      </c>
      <c r="IY19" s="288">
        <f t="shared" si="399"/>
        <v>3.0588102604885399</v>
      </c>
      <c r="IZ19" s="1002">
        <f t="shared" si="400"/>
        <v>3.0180624727456345E-3</v>
      </c>
      <c r="JA19" s="288">
        <f t="shared" si="401"/>
        <v>0.22575107296137348</v>
      </c>
      <c r="JB19" s="1002">
        <f t="shared" si="402"/>
        <v>1.1431401593461177E-2</v>
      </c>
      <c r="JC19" s="288">
        <f t="shared" si="403"/>
        <v>0.69758767342954753</v>
      </c>
      <c r="JD19" s="1002">
        <f t="shared" si="404"/>
        <v>2.3637843228153967E-3</v>
      </c>
      <c r="JE19" s="288">
        <f t="shared" si="405"/>
        <v>8.4971825920153468E-2</v>
      </c>
      <c r="JF19" s="1002">
        <f t="shared" si="406"/>
        <v>-1.9613535818813175E-2</v>
      </c>
      <c r="JG19" s="1066">
        <f t="shared" si="407"/>
        <v>-0.64983714901577239</v>
      </c>
      <c r="JH19" s="1002">
        <f t="shared" si="408"/>
        <v>1.4021063922797453E-3</v>
      </c>
      <c r="JI19" s="288">
        <f t="shared" si="409"/>
        <v>0.13266597149808829</v>
      </c>
      <c r="JJ19" s="1002">
        <f t="shared" si="410"/>
        <v>-1.657586724138892E-3</v>
      </c>
      <c r="JK19" s="288">
        <f t="shared" si="411"/>
        <v>-0.13846913488233428</v>
      </c>
      <c r="JL19" s="1002">
        <f t="shared" si="412"/>
        <v>1.5071719301725909E-2</v>
      </c>
      <c r="JM19" s="288">
        <f t="shared" si="413"/>
        <v>1.4613985604414232</v>
      </c>
      <c r="JN19" s="1002">
        <f t="shared" si="414"/>
        <v>-1.7337497970823214E-2</v>
      </c>
      <c r="JO19" s="1066">
        <f t="shared" si="415"/>
        <v>-0.6829837315391506</v>
      </c>
      <c r="JP19" s="1002">
        <f t="shared" si="416"/>
        <v>-8.0474375264718342E-3</v>
      </c>
      <c r="JQ19" s="288">
        <f t="shared" si="417"/>
        <v>-1</v>
      </c>
      <c r="JR19" s="1002">
        <f t="shared" si="314"/>
        <v>0</v>
      </c>
      <c r="JS19" s="288" t="e">
        <f t="shared" si="418"/>
        <v>#DIV/0!</v>
      </c>
      <c r="JT19" s="1002">
        <f t="shared" si="419"/>
        <v>0</v>
      </c>
      <c r="JU19" s="288" t="e">
        <f t="shared" si="420"/>
        <v>#DIV/0!</v>
      </c>
      <c r="JV19" s="1002">
        <f t="shared" si="421"/>
        <v>0</v>
      </c>
      <c r="JW19" s="288" t="e">
        <f t="shared" si="422"/>
        <v>#DIV/0!</v>
      </c>
      <c r="JX19" s="1002">
        <f t="shared" si="423"/>
        <v>0</v>
      </c>
      <c r="JY19" s="288" t="e">
        <f t="shared" si="424"/>
        <v>#DIV/0!</v>
      </c>
      <c r="JZ19" s="1002">
        <f t="shared" si="425"/>
        <v>0</v>
      </c>
      <c r="KA19" s="288" t="e">
        <f t="shared" si="426"/>
        <v>#DIV/0!</v>
      </c>
      <c r="KB19" s="1002">
        <f t="shared" si="427"/>
        <v>0</v>
      </c>
      <c r="KC19" s="288" t="e">
        <f t="shared" si="428"/>
        <v>#DIV/0!</v>
      </c>
      <c r="KD19" s="1002">
        <f t="shared" si="429"/>
        <v>0</v>
      </c>
      <c r="KE19" s="1066" t="e">
        <f t="shared" si="430"/>
        <v>#DIV/0!</v>
      </c>
      <c r="KF19" s="1002">
        <f t="shared" si="431"/>
        <v>0</v>
      </c>
      <c r="KG19" s="288" t="e">
        <f t="shared" si="432"/>
        <v>#DIV/0!</v>
      </c>
      <c r="KH19" s="1002">
        <f t="shared" si="433"/>
        <v>-0.49789986559139787</v>
      </c>
      <c r="KI19" s="288">
        <f t="shared" si="315"/>
        <v>-1</v>
      </c>
      <c r="KJ19" s="1002">
        <f t="shared" si="434"/>
        <v>0</v>
      </c>
      <c r="KK19" s="288" t="e">
        <f t="shared" si="435"/>
        <v>#DIV/0!</v>
      </c>
      <c r="KL19" s="1002">
        <f t="shared" si="316"/>
        <v>0</v>
      </c>
      <c r="KM19" s="1066" t="e">
        <f t="shared" si="317"/>
        <v>#DIV/0!</v>
      </c>
      <c r="KN19" s="188">
        <f t="shared" si="436"/>
        <v>1.1060259344012205E-2</v>
      </c>
      <c r="KO19" s="741">
        <f t="shared" si="437"/>
        <v>8.0474375264718342E-3</v>
      </c>
      <c r="KP19" s="514">
        <f>(KO19-KN19)*100</f>
        <v>-0.30128218175403709</v>
      </c>
      <c r="KQ19" s="100">
        <f>IF(ISERROR((KP19/KN19)/100),0,(KP19/KN19)/100)</f>
        <v>-0.27240064846865009</v>
      </c>
      <c r="KR19" s="945"/>
      <c r="KS19" t="str">
        <f t="shared" si="438"/>
        <v xml:space="preserve">Calls Abandoned </v>
      </c>
      <c r="KT19" s="974">
        <f t="shared" si="439"/>
        <v>4.9479898791116111E-2</v>
      </c>
      <c r="KU19" s="974">
        <f t="shared" si="439"/>
        <v>1.0629599345870809E-2</v>
      </c>
      <c r="KV19" s="974">
        <f t="shared" si="439"/>
        <v>1.1060259344012205E-2</v>
      </c>
      <c r="KW19" s="1044">
        <f t="shared" si="440"/>
        <v>8.6990905496243578E-3</v>
      </c>
      <c r="KX19" s="1044">
        <f t="shared" si="440"/>
        <v>3.5919540229885057E-3</v>
      </c>
      <c r="KY19" s="1044">
        <f t="shared" si="440"/>
        <v>5.4966627404789952E-3</v>
      </c>
      <c r="KZ19" s="1044">
        <f t="shared" si="440"/>
        <v>1.3368983957219251E-2</v>
      </c>
      <c r="LA19" s="1044">
        <f t="shared" si="440"/>
        <v>1.6387046429964885E-2</v>
      </c>
      <c r="LB19" s="1044">
        <f t="shared" si="440"/>
        <v>2.7818448023426062E-2</v>
      </c>
      <c r="LC19" s="1044">
        <f t="shared" si="440"/>
        <v>3.0182232346241459E-2</v>
      </c>
      <c r="LD19" s="1044">
        <f t="shared" si="440"/>
        <v>1.0568696527428284E-2</v>
      </c>
      <c r="LE19" s="1044">
        <f t="shared" si="440"/>
        <v>1.1970802919708029E-2</v>
      </c>
      <c r="LF19" s="1044">
        <f t="shared" si="440"/>
        <v>1.0313216195569137E-2</v>
      </c>
      <c r="LG19" s="1044">
        <f t="shared" si="440"/>
        <v>2.5384935497295046E-2</v>
      </c>
      <c r="LH19" s="1044">
        <f t="shared" si="440"/>
        <v>8.0474375264718342E-3</v>
      </c>
      <c r="LI19" s="1160">
        <f t="shared" si="441"/>
        <v>0</v>
      </c>
      <c r="LJ19" s="1160">
        <f t="shared" si="441"/>
        <v>0</v>
      </c>
      <c r="LK19" s="1160">
        <f t="shared" si="441"/>
        <v>0</v>
      </c>
      <c r="LL19" s="1160">
        <f t="shared" si="441"/>
        <v>0</v>
      </c>
      <c r="LM19" s="1160">
        <f t="shared" si="441"/>
        <v>0</v>
      </c>
      <c r="LN19" s="1160">
        <f t="shared" si="441"/>
        <v>0</v>
      </c>
      <c r="LO19" s="1160">
        <f t="shared" si="441"/>
        <v>0</v>
      </c>
      <c r="LP19" s="1160">
        <f t="shared" si="441"/>
        <v>0</v>
      </c>
      <c r="LQ19" s="1160">
        <f t="shared" si="441"/>
        <v>0</v>
      </c>
      <c r="LR19" s="1160">
        <f t="shared" si="441"/>
        <v>0</v>
      </c>
      <c r="LS19" s="1160">
        <f t="shared" si="441"/>
        <v>0</v>
      </c>
      <c r="LT19" s="1160">
        <f t="shared" si="441"/>
        <v>0</v>
      </c>
    </row>
    <row r="20" spans="1:332" s="1" customFormat="1" ht="15.75" thickBot="1" x14ac:dyDescent="0.3">
      <c r="A20" s="574"/>
      <c r="B20" s="51">
        <v>2.8</v>
      </c>
      <c r="C20" s="11"/>
      <c r="D20" s="11"/>
      <c r="E20" s="1228" t="s">
        <v>158</v>
      </c>
      <c r="F20" s="1228"/>
      <c r="G20" s="1229"/>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16">V13/V11</f>
        <v>3.1294214902309908E-2</v>
      </c>
      <c r="W20" s="182">
        <f t="shared" si="616"/>
        <v>2.5042221983263016E-2</v>
      </c>
      <c r="X20" s="180">
        <f t="shared" si="616"/>
        <v>2.7029568733787354E-2</v>
      </c>
      <c r="Y20" s="182">
        <f t="shared" si="616"/>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17">AJ13/AJ11</f>
        <v>3.3088597835928608E-2</v>
      </c>
      <c r="AK20" s="182">
        <f t="shared" si="617"/>
        <v>2.8423370326713077E-2</v>
      </c>
      <c r="AL20" s="180">
        <f t="shared" si="617"/>
        <v>2.8790735254511177E-2</v>
      </c>
      <c r="AM20" s="182">
        <f t="shared" si="617"/>
        <v>5.9614056178061668E-2</v>
      </c>
      <c r="AN20" s="487">
        <f t="shared" si="617"/>
        <v>3.3549871065707074E-2</v>
      </c>
      <c r="AO20" s="485">
        <f t="shared" si="617"/>
        <v>3.0259391932028874E-2</v>
      </c>
      <c r="AP20" s="487">
        <f t="shared" ref="AP20:AU20" si="618">AP13/AP11</f>
        <v>3.9101062871554675E-2</v>
      </c>
      <c r="AQ20" s="485">
        <f t="shared" si="618"/>
        <v>3.0752860204666888E-2</v>
      </c>
      <c r="AR20" s="487">
        <f t="shared" si="618"/>
        <v>3.1547447360830691E-2</v>
      </c>
      <c r="AS20" s="485">
        <f t="shared" si="618"/>
        <v>3.3993316324697258E-2</v>
      </c>
      <c r="AT20" s="487">
        <f t="shared" si="618"/>
        <v>5.0249545263120164E-2</v>
      </c>
      <c r="AU20" s="485">
        <f t="shared" si="618"/>
        <v>3.4464050659930981E-2</v>
      </c>
      <c r="AV20" s="181" t="s">
        <v>29</v>
      </c>
      <c r="AW20" s="179">
        <f t="shared" si="332"/>
        <v>3.6152858773145925E-2</v>
      </c>
      <c r="AX20" s="289">
        <f t="shared" ref="AX20:BC20" si="619">AX13/AX11</f>
        <v>3.8176496232172882E-2</v>
      </c>
      <c r="AY20" s="182">
        <f t="shared" si="619"/>
        <v>3.1051306381357262E-2</v>
      </c>
      <c r="AZ20" s="180">
        <f t="shared" si="619"/>
        <v>4.7770873225188769E-2</v>
      </c>
      <c r="BA20" s="182">
        <f t="shared" si="619"/>
        <v>0.1398541359770811</v>
      </c>
      <c r="BB20" s="487">
        <f t="shared" si="619"/>
        <v>5.8454944196732625E-2</v>
      </c>
      <c r="BC20" s="485">
        <f t="shared" si="619"/>
        <v>4.8991748182960815E-2</v>
      </c>
      <c r="BD20" s="487">
        <f t="shared" ref="BD20:BI20" si="620">BD13/BD11</f>
        <v>4.7952428854203852E-2</v>
      </c>
      <c r="BE20" s="485">
        <f t="shared" si="620"/>
        <v>3.788570385247398E-2</v>
      </c>
      <c r="BF20" s="487">
        <f t="shared" si="620"/>
        <v>3.5672967433386472E-2</v>
      </c>
      <c r="BG20" s="485">
        <f t="shared" si="620"/>
        <v>3.3561178760581234E-2</v>
      </c>
      <c r="BH20" s="487">
        <f t="shared" si="620"/>
        <v>3.1742181252976114E-2</v>
      </c>
      <c r="BI20" s="485">
        <f t="shared" si="620"/>
        <v>2.7356225633796614E-2</v>
      </c>
      <c r="BJ20" s="181" t="s">
        <v>29</v>
      </c>
      <c r="BK20" s="179">
        <f t="shared" si="333"/>
        <v>4.8205849165242648E-2</v>
      </c>
      <c r="BL20" s="289">
        <f t="shared" ref="BL20:BM20" si="621">BL13/BL11</f>
        <v>3.5147671170300612E-2</v>
      </c>
      <c r="BM20" s="182">
        <f t="shared" si="621"/>
        <v>3.2569705581645209E-2</v>
      </c>
      <c r="BN20" s="180">
        <f t="shared" ref="BN20:BO20" si="622">BN13/BN11</f>
        <v>3.6418554476806905E-2</v>
      </c>
      <c r="BO20" s="182">
        <f t="shared" si="622"/>
        <v>9.9605488850771876E-2</v>
      </c>
      <c r="BP20" s="189">
        <f t="shared" ref="BP20:BQ20" si="623">BP13/BP11</f>
        <v>3.1669277395627596E-2</v>
      </c>
      <c r="BQ20" s="485">
        <f t="shared" si="623"/>
        <v>3.3386476601331705E-2</v>
      </c>
      <c r="BR20" s="487">
        <f t="shared" ref="BR20" si="624">BR13/BR11</f>
        <v>3.5078243913388089E-2</v>
      </c>
      <c r="BS20" s="485">
        <f t="shared" ref="BS20:BT20" si="625">BS13/BS11</f>
        <v>3.3455216484981037E-2</v>
      </c>
      <c r="BT20" s="487">
        <f t="shared" si="625"/>
        <v>3.6025912778472988E-2</v>
      </c>
      <c r="BU20" s="487">
        <f t="shared" ref="BU20:BV20" si="626">BU13/BU11</f>
        <v>4.1667717183941376E-2</v>
      </c>
      <c r="BV20" s="487">
        <f t="shared" si="626"/>
        <v>2.9264995493841584E-2</v>
      </c>
      <c r="BW20" s="487">
        <f t="shared" ref="BW20" si="627">BW13/BW11</f>
        <v>2.9058728350421847E-2</v>
      </c>
      <c r="BX20" s="181" t="s">
        <v>29</v>
      </c>
      <c r="BY20" s="179">
        <f t="shared" si="334"/>
        <v>3.9445665690127564E-2</v>
      </c>
      <c r="BZ20" s="487">
        <f t="shared" ref="BZ20:CA20" si="628">BZ13/BZ11</f>
        <v>2.2514248033535866E-2</v>
      </c>
      <c r="CA20" s="182">
        <f t="shared" si="628"/>
        <v>2.5094693062443784E-2</v>
      </c>
      <c r="CB20" s="180">
        <f t="shared" ref="CB20:CC20" si="629">CB13/CB11</f>
        <v>2.8278977249181551E-2</v>
      </c>
      <c r="CC20" s="182">
        <f t="shared" si="629"/>
        <v>3.3058604265893562E-2</v>
      </c>
      <c r="CD20" s="189">
        <f t="shared" ref="CD20:CE20" si="630">CD13/CD11</f>
        <v>3.0543474652235982E-2</v>
      </c>
      <c r="CE20" s="485">
        <f t="shared" si="630"/>
        <v>2.4562716940039475E-2</v>
      </c>
      <c r="CF20" s="487">
        <f t="shared" ref="CF20:CG20" si="631">CF13/CF11</f>
        <v>2.9761079909029403E-2</v>
      </c>
      <c r="CG20" s="485">
        <f t="shared" si="631"/>
        <v>3.3436469864180147E-2</v>
      </c>
      <c r="CH20" s="487">
        <f t="shared" ref="CH20:CI20" si="632">CH13/CH11</f>
        <v>3.0764536879306401E-2</v>
      </c>
      <c r="CI20" s="487">
        <f t="shared" si="632"/>
        <v>2.6831715728849577E-2</v>
      </c>
      <c r="CJ20" s="487">
        <f t="shared" ref="CJ20:CK20" si="633">CJ13/CJ11</f>
        <v>2.5573919482967552E-2</v>
      </c>
      <c r="CK20" s="487">
        <f t="shared" si="633"/>
        <v>2.78127043202736E-2</v>
      </c>
      <c r="CL20" s="181" t="s">
        <v>29</v>
      </c>
      <c r="CM20" s="179">
        <f t="shared" si="335"/>
        <v>2.8186095032328076E-2</v>
      </c>
      <c r="CN20" s="487">
        <f t="shared" ref="CN20:CO20" si="634">CN13/CN11</f>
        <v>2.1091981617394884E-2</v>
      </c>
      <c r="CO20" s="182">
        <f t="shared" si="634"/>
        <v>2.9189542708638109E-2</v>
      </c>
      <c r="CP20" s="180">
        <f t="shared" ref="CP20:CQ20" si="635">CP13/CP11</f>
        <v>3.0140225508350067E-2</v>
      </c>
      <c r="CQ20" s="182">
        <f t="shared" si="635"/>
        <v>3.1262326588503857E-2</v>
      </c>
      <c r="CR20" s="189">
        <f t="shared" ref="CR20:CS20" si="636">CR13/CR11</f>
        <v>2.6490624578443277E-2</v>
      </c>
      <c r="CS20" s="485">
        <f t="shared" si="636"/>
        <v>2.139921856380405E-2</v>
      </c>
      <c r="CT20" s="717">
        <f t="shared" ref="CT20:CU20" si="637">CT13/CT11</f>
        <v>2.8310115180514683E-2</v>
      </c>
      <c r="CU20" s="485">
        <f t="shared" si="637"/>
        <v>2.9429409130467845E-2</v>
      </c>
      <c r="CV20" s="487">
        <f t="shared" ref="CV20:CW20" si="638">CV13/CV11</f>
        <v>2.305929533085076E-2</v>
      </c>
      <c r="CW20" s="774">
        <f t="shared" si="638"/>
        <v>2.0109627736489895E-2</v>
      </c>
      <c r="CX20" s="487">
        <f t="shared" ref="CX20:CY20" si="639">CX13/CX11</f>
        <v>2.1177833364111002E-2</v>
      </c>
      <c r="CY20" s="182">
        <f t="shared" si="639"/>
        <v>1.585310687996052E-2</v>
      </c>
      <c r="CZ20" s="181" t="s">
        <v>29</v>
      </c>
      <c r="DA20" s="179">
        <f t="shared" si="336"/>
        <v>2.4792775598960745E-2</v>
      </c>
      <c r="DB20" s="487">
        <f t="shared" ref="DB20:DC20" si="640">DB13/DB11</f>
        <v>1.8806146277413512E-2</v>
      </c>
      <c r="DC20" s="182">
        <f t="shared" si="640"/>
        <v>2.0001826650835691E-2</v>
      </c>
      <c r="DD20" s="180">
        <f t="shared" ref="DD20:DE20" si="641">DD13/DD11</f>
        <v>1.5798168641091841E-2</v>
      </c>
      <c r="DE20" s="182">
        <f t="shared" si="641"/>
        <v>1.9838960031043851E-2</v>
      </c>
      <c r="DF20" s="189">
        <f t="shared" ref="DF20:DG20" si="642">DF13/DF11</f>
        <v>1.6285983494704011E-2</v>
      </c>
      <c r="DG20" s="485">
        <f t="shared" si="642"/>
        <v>1.2895390047387075E-2</v>
      </c>
      <c r="DH20" s="717">
        <f t="shared" ref="DH20:DI20" si="643">DH13/DH11</f>
        <v>2.6916716225794099E-2</v>
      </c>
      <c r="DI20" s="485">
        <f t="shared" si="643"/>
        <v>2.4455589498962638E-2</v>
      </c>
      <c r="DJ20" s="487">
        <f t="shared" ref="DJ20:DK20" si="644">DJ13/DJ11</f>
        <v>2.0125457396759017E-2</v>
      </c>
      <c r="DK20" s="485">
        <f t="shared" si="644"/>
        <v>1.9520470114606669E-2</v>
      </c>
      <c r="DL20" s="487">
        <f t="shared" ref="DL20:DM20" si="645">DL13/DL11</f>
        <v>1.7252954356108095E-2</v>
      </c>
      <c r="DM20" s="485">
        <f t="shared" si="645"/>
        <v>1.504730558159967E-2</v>
      </c>
      <c r="DN20" s="181" t="s">
        <v>29</v>
      </c>
      <c r="DO20" s="179">
        <f t="shared" si="337"/>
        <v>1.8912080693025517E-2</v>
      </c>
      <c r="DP20" s="487">
        <f t="shared" ref="DP20:DQ20" si="646">DP13/DP11</f>
        <v>1.8029239626001069E-2</v>
      </c>
      <c r="DQ20" s="182">
        <f t="shared" si="646"/>
        <v>2.025494956293216E-2</v>
      </c>
      <c r="DR20" s="180">
        <f t="shared" ref="DR20:DS20" si="647">DR13/DR11</f>
        <v>1.4974760283071275E-2</v>
      </c>
      <c r="DS20" s="182">
        <f t="shared" si="647"/>
        <v>2.2492156705011663E-2</v>
      </c>
      <c r="DT20" s="189">
        <f t="shared" ref="DT20" si="648">DT13/DT11</f>
        <v>1.3458642572872969E-2</v>
      </c>
      <c r="DU20" s="485">
        <f t="shared" ref="DU20:DZ20" si="649">DU13/DU11</f>
        <v>1.5718901453957997E-2</v>
      </c>
      <c r="DV20" s="717">
        <f t="shared" si="649"/>
        <v>3.1675131877643675E-2</v>
      </c>
      <c r="DW20" s="485">
        <f t="shared" si="649"/>
        <v>2.753705022136024E-2</v>
      </c>
      <c r="DX20" s="487">
        <f t="shared" si="649"/>
        <v>2.2996202686701238E-2</v>
      </c>
      <c r="DY20" s="485">
        <f t="shared" si="649"/>
        <v>1.6831362062917393E-2</v>
      </c>
      <c r="DZ20" s="487">
        <f t="shared" si="649"/>
        <v>1.7222759509993552E-2</v>
      </c>
      <c r="EA20" s="485">
        <f t="shared" ref="EA20" si="650">EA13/EA11</f>
        <v>1.6365810785863921E-2</v>
      </c>
      <c r="EB20" s="181" t="s">
        <v>29</v>
      </c>
      <c r="EC20" s="179">
        <f t="shared" si="338"/>
        <v>1.9796413945693928E-2</v>
      </c>
      <c r="ED20" s="487">
        <f t="shared" ref="ED20" si="651">ED13/ED11</f>
        <v>1.9485188380788037E-2</v>
      </c>
      <c r="EE20" s="182">
        <f t="shared" ref="EE20:EF20" si="652">EE13/EE11</f>
        <v>1.6584663386535463E-2</v>
      </c>
      <c r="EF20" s="180">
        <f t="shared" si="652"/>
        <v>1.4704118592434454E-2</v>
      </c>
      <c r="EG20" s="182">
        <f t="shared" ref="EG20:EH20" si="653">EG13/EG11</f>
        <v>1.4685208666409395E-2</v>
      </c>
      <c r="EH20" s="189">
        <f t="shared" si="653"/>
        <v>1.6891620147681023E-2</v>
      </c>
      <c r="EI20" s="485">
        <f t="shared" ref="EI20:EJ20" si="654">EI13/EI11</f>
        <v>1.5243410652643804E-2</v>
      </c>
      <c r="EJ20" s="717">
        <f t="shared" si="654"/>
        <v>2.6882846874143794E-2</v>
      </c>
      <c r="EK20" s="485">
        <f t="shared" ref="EK20:EL20" si="655">EK13/EK11</f>
        <v>2.6654670190631502E-2</v>
      </c>
      <c r="EL20" s="487">
        <f t="shared" si="655"/>
        <v>2.1890315801294649E-2</v>
      </c>
      <c r="EM20" s="485">
        <f t="shared" ref="EM20:EN20" si="656">EM13/EM11</f>
        <v>1.8724769031928643E-2</v>
      </c>
      <c r="EN20" s="487">
        <f t="shared" si="656"/>
        <v>1.4681000598693287E-2</v>
      </c>
      <c r="EO20" s="485">
        <f t="shared" ref="EO20" si="657">EO13/EO11</f>
        <v>1.8750739849268044E-2</v>
      </c>
      <c r="EP20" s="181" t="s">
        <v>29</v>
      </c>
      <c r="EQ20" s="179">
        <f t="shared" si="339"/>
        <v>1.8764879347704339E-2</v>
      </c>
      <c r="ER20" s="487">
        <f t="shared" ref="ER20:ES20" si="658">ER13/ER11</f>
        <v>2.2310919235938583E-2</v>
      </c>
      <c r="ES20" s="182">
        <f t="shared" si="658"/>
        <v>2.0139068983402491E-2</v>
      </c>
      <c r="ET20" s="180">
        <f t="shared" ref="ET20:EU20" si="659">ET13/ET11</f>
        <v>2.4828545548654244E-2</v>
      </c>
      <c r="EU20" s="182">
        <f t="shared" si="659"/>
        <v>2.1280797256468822E-2</v>
      </c>
      <c r="EV20" s="189">
        <f t="shared" ref="EV20" si="660">EV13/EV11</f>
        <v>2.025570117430163E-2</v>
      </c>
      <c r="EW20" s="485">
        <f t="shared" ref="EW20:EX20" si="661">EW13/EW11</f>
        <v>2.1053894130817208E-2</v>
      </c>
      <c r="EX20" s="717">
        <f t="shared" si="661"/>
        <v>2.5441594531574407E-2</v>
      </c>
      <c r="EY20" s="485">
        <f t="shared" ref="EY20" si="662">EY13/EY11</f>
        <v>3.5749194801865176E-2</v>
      </c>
      <c r="EZ20" s="487">
        <f t="shared" ref="EZ20:FB20" si="663">EZ13/EZ11</f>
        <v>3.1677003682812739E-2</v>
      </c>
      <c r="FA20" s="485">
        <f t="shared" si="663"/>
        <v>1.8736254718529459E-2</v>
      </c>
      <c r="FB20" s="487">
        <f t="shared" si="663"/>
        <v>2.1058504702694086E-2</v>
      </c>
      <c r="FC20" s="485">
        <f t="shared" ref="FC20" si="664">FC13/FC11</f>
        <v>2.4385780663229585E-2</v>
      </c>
      <c r="FD20" s="181" t="s">
        <v>29</v>
      </c>
      <c r="FE20" s="179">
        <f t="shared" si="340"/>
        <v>2.3909771619190705E-2</v>
      </c>
      <c r="FF20" s="487">
        <f t="shared" ref="FF20:FG20" si="665">FF13/FF11</f>
        <v>2.5802035829970791E-2</v>
      </c>
      <c r="FG20" s="182">
        <f t="shared" si="665"/>
        <v>2.3530155918909515E-2</v>
      </c>
      <c r="FH20" s="180">
        <f t="shared" ref="FH20:FI20" si="666">FH13/FH11</f>
        <v>2.2826564434327703E-2</v>
      </c>
      <c r="FI20" s="182">
        <f t="shared" si="666"/>
        <v>2.0812933328952125E-2</v>
      </c>
      <c r="FJ20" s="189">
        <f t="shared" ref="FJ20:FK20" si="667">FJ13/FJ11</f>
        <v>2.3766338340911124E-2</v>
      </c>
      <c r="FK20" s="485">
        <f t="shared" si="667"/>
        <v>2.3983649750067716E-2</v>
      </c>
      <c r="FL20" s="717">
        <f t="shared" ref="FL20:FM20" si="668">FL13/FL11</f>
        <v>3.653802437616941E-2</v>
      </c>
      <c r="FM20" s="485">
        <f t="shared" si="668"/>
        <v>5.1255770841874479E-2</v>
      </c>
      <c r="FN20" s="487">
        <f t="shared" ref="FN20:FO20" si="669">FN13/FN11</f>
        <v>3.3877652749443835E-2</v>
      </c>
      <c r="FO20" s="485">
        <f t="shared" si="669"/>
        <v>2.5503692550369255E-2</v>
      </c>
      <c r="FP20" s="487">
        <f t="shared" ref="FP20:FQ20" si="670">FP13/FP11</f>
        <v>2.183987071082261E-2</v>
      </c>
      <c r="FQ20" s="485">
        <f t="shared" si="670"/>
        <v>2.3324496948778622E-2</v>
      </c>
      <c r="FR20" s="181" t="s">
        <v>29</v>
      </c>
      <c r="FS20" s="179">
        <f t="shared" si="341"/>
        <v>2.7755098815049766E-2</v>
      </c>
      <c r="FT20" s="487">
        <f t="shared" ref="FT20:FU20" si="671">FT13/FT11</f>
        <v>2.2432144757849919E-2</v>
      </c>
      <c r="FU20" s="182">
        <f t="shared" si="671"/>
        <v>2.4477737919392277E-2</v>
      </c>
      <c r="FV20" s="180">
        <f t="shared" ref="FV20:FW20" si="672">FV13/FV11</f>
        <v>1.8000890503417129E-2</v>
      </c>
      <c r="FW20" s="182">
        <f t="shared" si="672"/>
        <v>2.9856571372816859E-2</v>
      </c>
      <c r="FX20" s="189">
        <f t="shared" ref="FX20:FY20" si="673">FX13/FX11</f>
        <v>2.271438193484349E-2</v>
      </c>
      <c r="FY20" s="485">
        <f t="shared" si="673"/>
        <v>1.8252434103279026E-2</v>
      </c>
      <c r="FZ20" s="717">
        <f t="shared" ref="FZ20:GA20" si="674">FZ13/FZ11</f>
        <v>3.1304316822504882E-2</v>
      </c>
      <c r="GA20" s="485">
        <f t="shared" si="674"/>
        <v>3.543626554906594E-2</v>
      </c>
      <c r="GB20" s="487">
        <f t="shared" ref="GB20:GC20" si="675">GB13/GB11</f>
        <v>2.4455726210112175E-2</v>
      </c>
      <c r="GC20" s="485">
        <f t="shared" si="675"/>
        <v>2.3361858954338184E-2</v>
      </c>
      <c r="GD20" s="487">
        <f t="shared" ref="GD20:GE20" si="676">GD13/GD11</f>
        <v>2.1403949442855997E-2</v>
      </c>
      <c r="GE20" s="485">
        <f t="shared" si="676"/>
        <v>2.0876439068385592E-2</v>
      </c>
      <c r="GF20" s="181" t="s">
        <v>29</v>
      </c>
      <c r="GG20" s="179">
        <f t="shared" si="342"/>
        <v>2.4381059719905122E-2</v>
      </c>
      <c r="GH20" s="487"/>
      <c r="GI20" s="182"/>
      <c r="GJ20" s="180"/>
      <c r="GK20" s="182"/>
      <c r="GL20" s="189"/>
      <c r="GM20" s="485"/>
      <c r="GN20" s="717"/>
      <c r="GO20" s="485"/>
      <c r="GP20" s="487"/>
      <c r="GQ20" s="485"/>
      <c r="GR20" s="487"/>
      <c r="GS20" s="485"/>
      <c r="GT20" s="181" t="s">
        <v>29</v>
      </c>
      <c r="GU20" s="179">
        <f t="shared" si="343"/>
        <v>0</v>
      </c>
      <c r="GV20" s="241">
        <f t="shared" si="344"/>
        <v>3.5601793866705395E-3</v>
      </c>
      <c r="GW20" s="902">
        <f t="shared" si="345"/>
        <v>0.1898687419957733</v>
      </c>
      <c r="GX20" s="241">
        <f t="shared" si="346"/>
        <v>-2.1718502525360922E-3</v>
      </c>
      <c r="GY20" s="891">
        <f t="shared" si="347"/>
        <v>-9.7344722983787269E-2</v>
      </c>
      <c r="GZ20" s="241">
        <f t="shared" si="348"/>
        <v>4.6894765652517531E-3</v>
      </c>
      <c r="HA20" s="891">
        <f t="shared" si="349"/>
        <v>0.23285468504609427</v>
      </c>
      <c r="HB20" s="241">
        <f t="shared" si="350"/>
        <v>-3.5477482921854216E-3</v>
      </c>
      <c r="HC20" s="891">
        <f t="shared" si="351"/>
        <v>-0.14288989603652866</v>
      </c>
      <c r="HD20" s="241">
        <f t="shared" si="352"/>
        <v>-1.0250960821671928E-3</v>
      </c>
      <c r="HE20" s="891">
        <f t="shared" si="353"/>
        <v>-4.8170003680458429E-2</v>
      </c>
      <c r="HF20" s="241">
        <f t="shared" si="354"/>
        <v>7.981929565155782E-4</v>
      </c>
      <c r="HG20" s="891">
        <f t="shared" si="355"/>
        <v>3.940584182433754E-2</v>
      </c>
      <c r="HH20" s="241">
        <f t="shared" si="356"/>
        <v>4.3877004007571996E-3</v>
      </c>
      <c r="HI20" s="926">
        <f t="shared" si="357"/>
        <v>0.20840327083885127</v>
      </c>
      <c r="HJ20" s="241">
        <f t="shared" si="358"/>
        <v>1.0307600270290769E-2</v>
      </c>
      <c r="HK20" s="891">
        <f t="shared" si="359"/>
        <v>0.40514757270808927</v>
      </c>
      <c r="HL20" s="241">
        <f t="shared" si="360"/>
        <v>-4.0721911190524374E-3</v>
      </c>
      <c r="HM20" s="891">
        <f t="shared" si="361"/>
        <v>-0.11391000948754167</v>
      </c>
      <c r="HN20" s="241">
        <f t="shared" si="362"/>
        <v>-1.294074896428328E-2</v>
      </c>
      <c r="HO20" s="891">
        <f t="shared" si="363"/>
        <v>-0.40852187580180294</v>
      </c>
      <c r="HP20" s="241">
        <f t="shared" si="364"/>
        <v>2.3222499841646267E-3</v>
      </c>
      <c r="HQ20" s="891">
        <f t="shared" si="365"/>
        <v>0.12394419370633385</v>
      </c>
      <c r="HR20" s="241">
        <f t="shared" si="366"/>
        <v>3.3272759605354994E-3</v>
      </c>
      <c r="HS20" s="891">
        <f t="shared" si="367"/>
        <v>0.15800152990491437</v>
      </c>
      <c r="HT20" s="189">
        <f t="shared" si="368"/>
        <v>1.4162551667412059E-3</v>
      </c>
      <c r="HU20" s="1022">
        <f t="shared" si="369"/>
        <v>5.8077089526058293E-2</v>
      </c>
      <c r="HV20" s="189">
        <f t="shared" si="370"/>
        <v>-2.271879911061276E-3</v>
      </c>
      <c r="HW20" s="1022">
        <f t="shared" si="371"/>
        <v>-8.8050412999672506E-2</v>
      </c>
      <c r="HX20" s="189">
        <f t="shared" si="372"/>
        <v>-7.0359148458181212E-4</v>
      </c>
      <c r="HY20" s="1022">
        <f t="shared" si="373"/>
        <v>-2.990169240724774E-2</v>
      </c>
      <c r="HZ20" s="189">
        <f t="shared" si="374"/>
        <v>-2.0136311053755782E-3</v>
      </c>
      <c r="IA20" s="1022">
        <f t="shared" si="375"/>
        <v>-8.8214374579618351E-2</v>
      </c>
      <c r="IB20" s="189">
        <f t="shared" si="376"/>
        <v>2.953405011958999E-3</v>
      </c>
      <c r="IC20" s="1022">
        <f t="shared" si="377"/>
        <v>0.14190239142555766</v>
      </c>
      <c r="ID20" s="189">
        <f t="shared" si="378"/>
        <v>2.1731140915659183E-4</v>
      </c>
      <c r="IE20" s="1022">
        <f t="shared" si="379"/>
        <v>9.143663867753421E-3</v>
      </c>
      <c r="IF20" s="189">
        <f t="shared" si="380"/>
        <v>1.2554374626101695E-2</v>
      </c>
      <c r="IG20" s="1022">
        <f t="shared" si="381"/>
        <v>0.52345555230042706</v>
      </c>
      <c r="IH20" s="189">
        <f t="shared" si="382"/>
        <v>1.4717746465705069E-2</v>
      </c>
      <c r="II20" s="1022">
        <f t="shared" si="383"/>
        <v>0.40280630157179981</v>
      </c>
      <c r="IJ20" s="189">
        <f t="shared" si="384"/>
        <v>-1.7378118092430644E-2</v>
      </c>
      <c r="IK20" s="1022">
        <f t="shared" si="385"/>
        <v>-0.339047053765763</v>
      </c>
      <c r="IL20" s="189">
        <f t="shared" si="386"/>
        <v>-8.3739601990745795E-3</v>
      </c>
      <c r="IM20" s="1022">
        <f t="shared" si="387"/>
        <v>-0.24718242025230197</v>
      </c>
      <c r="IN20" s="189">
        <f t="shared" si="388"/>
        <v>-3.6638218395466451E-3</v>
      </c>
      <c r="IO20" s="1022">
        <f t="shared" si="389"/>
        <v>-0.14365848522956723</v>
      </c>
      <c r="IP20" s="189">
        <f t="shared" si="390"/>
        <v>1.4846262379560118E-3</v>
      </c>
      <c r="IQ20" s="1022">
        <f t="shared" si="391"/>
        <v>6.797779426506928E-2</v>
      </c>
      <c r="IR20" s="189">
        <f t="shared" si="392"/>
        <v>-8.9235219092870244E-4</v>
      </c>
      <c r="IS20" s="1022">
        <f t="shared" si="393"/>
        <v>-3.8258153772333776E-2</v>
      </c>
      <c r="IT20" s="189">
        <f t="shared" si="394"/>
        <v>2.0455931615423577E-3</v>
      </c>
      <c r="IU20" s="1022">
        <f t="shared" si="395"/>
        <v>9.1190262171722186E-2</v>
      </c>
      <c r="IV20" s="189">
        <f t="shared" si="396"/>
        <v>-6.4768474159751475E-3</v>
      </c>
      <c r="IW20" s="1022">
        <f t="shared" si="397"/>
        <v>-0.26460155089919157</v>
      </c>
      <c r="IX20" s="189">
        <f t="shared" si="398"/>
        <v>1.4477454496880232E-3</v>
      </c>
      <c r="IY20" s="1022">
        <f t="shared" si="399"/>
        <v>8.0426323876210237E-2</v>
      </c>
      <c r="IZ20" s="189">
        <f t="shared" si="400"/>
        <v>-7.1421894379733696E-3</v>
      </c>
      <c r="JA20" s="1022">
        <f t="shared" si="401"/>
        <v>-0.23921666519538912</v>
      </c>
      <c r="JB20" s="189">
        <f t="shared" si="402"/>
        <v>-4.461947831564464E-3</v>
      </c>
      <c r="JC20" s="1022">
        <f t="shared" si="403"/>
        <v>-0.19643712271650715</v>
      </c>
      <c r="JD20" s="189">
        <f t="shared" si="404"/>
        <v>1.3051882719225857E-2</v>
      </c>
      <c r="JE20" s="1022">
        <f t="shared" si="405"/>
        <v>0.71507628217548824</v>
      </c>
      <c r="JF20" s="189">
        <f t="shared" si="406"/>
        <v>4.1319487265610577E-3</v>
      </c>
      <c r="JG20" s="1064">
        <f t="shared" si="407"/>
        <v>0.13199293726769887</v>
      </c>
      <c r="JH20" s="189">
        <f t="shared" si="408"/>
        <v>-1.0980539338953765E-2</v>
      </c>
      <c r="JI20" s="1022">
        <f t="shared" si="409"/>
        <v>-0.30986728338373681</v>
      </c>
      <c r="JJ20" s="189">
        <f t="shared" si="410"/>
        <v>-1.0938672557739906E-3</v>
      </c>
      <c r="JK20" s="1022">
        <f t="shared" si="411"/>
        <v>-4.4728471621574194E-2</v>
      </c>
      <c r="JL20" s="189">
        <f t="shared" si="412"/>
        <v>-1.9579095114821872E-3</v>
      </c>
      <c r="JM20" s="1022">
        <f t="shared" si="413"/>
        <v>-8.380795018534315E-2</v>
      </c>
      <c r="JN20" s="189">
        <f t="shared" si="414"/>
        <v>-5.2751037447040447E-4</v>
      </c>
      <c r="JO20" s="1064">
        <f t="shared" si="415"/>
        <v>-2.4645469093390694E-2</v>
      </c>
      <c r="JP20" s="189">
        <f t="shared" si="416"/>
        <v>-2.0876439068385592E-2</v>
      </c>
      <c r="JQ20" s="1022">
        <f t="shared" si="417"/>
        <v>-1</v>
      </c>
      <c r="JR20" s="189">
        <f t="shared" si="314"/>
        <v>0</v>
      </c>
      <c r="JS20" s="1022" t="e">
        <f t="shared" si="418"/>
        <v>#DIV/0!</v>
      </c>
      <c r="JT20" s="189">
        <f t="shared" si="419"/>
        <v>0</v>
      </c>
      <c r="JU20" s="1022" t="e">
        <f t="shared" si="420"/>
        <v>#DIV/0!</v>
      </c>
      <c r="JV20" s="189">
        <f t="shared" si="421"/>
        <v>0</v>
      </c>
      <c r="JW20" s="1022" t="e">
        <f t="shared" si="422"/>
        <v>#DIV/0!</v>
      </c>
      <c r="JX20" s="189">
        <f t="shared" si="423"/>
        <v>0</v>
      </c>
      <c r="JY20" s="1022" t="e">
        <f t="shared" si="424"/>
        <v>#DIV/0!</v>
      </c>
      <c r="JZ20" s="189">
        <f t="shared" si="425"/>
        <v>0</v>
      </c>
      <c r="KA20" s="1022" t="e">
        <f t="shared" si="426"/>
        <v>#DIV/0!</v>
      </c>
      <c r="KB20" s="189">
        <f t="shared" si="427"/>
        <v>0</v>
      </c>
      <c r="KC20" s="1022" t="e">
        <f t="shared" si="428"/>
        <v>#DIV/0!</v>
      </c>
      <c r="KD20" s="189">
        <f t="shared" si="429"/>
        <v>0</v>
      </c>
      <c r="KE20" s="1064" t="e">
        <f t="shared" si="430"/>
        <v>#DIV/0!</v>
      </c>
      <c r="KF20" s="189">
        <f t="shared" si="431"/>
        <v>0</v>
      </c>
      <c r="KG20" s="1022" t="e">
        <f t="shared" si="432"/>
        <v>#DIV/0!</v>
      </c>
      <c r="KH20" s="189">
        <f t="shared" si="433"/>
        <v>8.8050412999672506E-2</v>
      </c>
      <c r="KI20" s="1022">
        <f t="shared" si="315"/>
        <v>-1</v>
      </c>
      <c r="KJ20" s="189">
        <f t="shared" si="434"/>
        <v>0</v>
      </c>
      <c r="KK20" s="1022" t="e">
        <f t="shared" si="435"/>
        <v>#DIV/0!</v>
      </c>
      <c r="KL20" s="189">
        <f t="shared" si="316"/>
        <v>0</v>
      </c>
      <c r="KM20" s="1064" t="e">
        <f t="shared" si="317"/>
        <v>#DIV/0!</v>
      </c>
      <c r="KN20" s="189">
        <f t="shared" si="436"/>
        <v>2.3324496948778622E-2</v>
      </c>
      <c r="KO20" s="991">
        <f t="shared" si="437"/>
        <v>2.0876439068385592E-2</v>
      </c>
      <c r="KP20" s="515">
        <f>KO20-KN20</f>
        <v>-2.4480578803930293E-3</v>
      </c>
      <c r="KQ20" s="101">
        <f t="shared" si="499"/>
        <v>-0.10495651356464607</v>
      </c>
      <c r="KR20" s="948"/>
      <c r="KS20" s="1" t="str">
        <f t="shared" si="438"/>
        <v>Average Calls per Payroll Processed</v>
      </c>
      <c r="KT20" s="975">
        <f t="shared" si="439"/>
        <v>2.5503692550369255E-2</v>
      </c>
      <c r="KU20" s="975">
        <f t="shared" si="439"/>
        <v>2.183987071082261E-2</v>
      </c>
      <c r="KV20" s="975">
        <f t="shared" si="439"/>
        <v>2.3324496948778622E-2</v>
      </c>
      <c r="KW20" s="1045">
        <f t="shared" si="440"/>
        <v>2.2432144757849919E-2</v>
      </c>
      <c r="KX20" s="1045">
        <f t="shared" si="440"/>
        <v>2.4477737919392277E-2</v>
      </c>
      <c r="KY20" s="1045">
        <f t="shared" si="440"/>
        <v>1.8000890503417129E-2</v>
      </c>
      <c r="KZ20" s="1045">
        <f t="shared" si="440"/>
        <v>2.9856571372816859E-2</v>
      </c>
      <c r="LA20" s="1045">
        <f t="shared" si="440"/>
        <v>2.271438193484349E-2</v>
      </c>
      <c r="LB20" s="1045">
        <f t="shared" si="440"/>
        <v>1.8252434103279026E-2</v>
      </c>
      <c r="LC20" s="1045">
        <f t="shared" si="440"/>
        <v>3.1304316822504882E-2</v>
      </c>
      <c r="LD20" s="1045">
        <f t="shared" si="440"/>
        <v>3.543626554906594E-2</v>
      </c>
      <c r="LE20" s="1045">
        <f t="shared" si="440"/>
        <v>2.4455726210112175E-2</v>
      </c>
      <c r="LF20" s="1045">
        <f t="shared" si="440"/>
        <v>2.3361858954338184E-2</v>
      </c>
      <c r="LG20" s="1045">
        <f t="shared" si="440"/>
        <v>2.1403949442855997E-2</v>
      </c>
      <c r="LH20" s="1045">
        <f t="shared" si="440"/>
        <v>2.0876439068385592E-2</v>
      </c>
      <c r="LI20" s="1161">
        <f t="shared" si="441"/>
        <v>0</v>
      </c>
      <c r="LJ20" s="1161">
        <f t="shared" si="441"/>
        <v>0</v>
      </c>
      <c r="LK20" s="1161">
        <f t="shared" si="441"/>
        <v>0</v>
      </c>
      <c r="LL20" s="1161">
        <f t="shared" si="441"/>
        <v>0</v>
      </c>
      <c r="LM20" s="1161">
        <f t="shared" si="441"/>
        <v>0</v>
      </c>
      <c r="LN20" s="1161">
        <f t="shared" si="441"/>
        <v>0</v>
      </c>
      <c r="LO20" s="1161">
        <f t="shared" si="441"/>
        <v>0</v>
      </c>
      <c r="LP20" s="1161">
        <f t="shared" si="441"/>
        <v>0</v>
      </c>
      <c r="LQ20" s="1161">
        <f t="shared" si="441"/>
        <v>0</v>
      </c>
      <c r="LR20" s="1161">
        <f t="shared" si="441"/>
        <v>0</v>
      </c>
      <c r="LS20" s="1161">
        <f t="shared" si="441"/>
        <v>0</v>
      </c>
      <c r="LT20" s="1161">
        <f t="shared" si="441"/>
        <v>0</v>
      </c>
    </row>
    <row r="21" spans="1:332" ht="15.75" customHeight="1" x14ac:dyDescent="0.25">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4"/>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6"/>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288"/>
      <c r="JR21" s="1003"/>
      <c r="JS21" s="288"/>
      <c r="JT21" s="1003"/>
      <c r="JU21" s="288"/>
      <c r="JV21" s="1003"/>
      <c r="JW21" s="288"/>
      <c r="JX21" s="1003"/>
      <c r="JY21" s="288"/>
      <c r="JZ21" s="1003"/>
      <c r="KA21" s="288"/>
      <c r="KB21" s="1003"/>
      <c r="KC21" s="288"/>
      <c r="KD21" s="1003"/>
      <c r="KE21" s="1066"/>
      <c r="KF21" s="1003"/>
      <c r="KG21" s="288"/>
      <c r="KH21" s="1003"/>
      <c r="KI21" s="288"/>
      <c r="KJ21" s="1003"/>
      <c r="KK21" s="288"/>
      <c r="KL21" s="1003">
        <f t="shared" si="316"/>
        <v>0</v>
      </c>
      <c r="KM21" s="1066" t="e">
        <f t="shared" si="317"/>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57"/>
      <c r="LJ21" s="1157"/>
      <c r="LK21" s="1157"/>
      <c r="LL21" s="1157"/>
      <c r="LM21" s="1157"/>
      <c r="LN21" s="1157"/>
      <c r="LO21" s="1157"/>
      <c r="LP21" s="1157"/>
      <c r="LQ21" s="1157"/>
      <c r="LR21" s="1157"/>
      <c r="LS21" s="1157"/>
      <c r="LT21" s="1157"/>
    </row>
    <row r="22" spans="1:332" x14ac:dyDescent="0.25">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77">SUM(V23:V27)</f>
        <v>6832</v>
      </c>
      <c r="W22" s="64">
        <f t="shared" si="677"/>
        <v>6811</v>
      </c>
      <c r="X22" s="29">
        <f t="shared" si="677"/>
        <v>5779</v>
      </c>
      <c r="Y22" s="64">
        <f t="shared" si="677"/>
        <v>7279</v>
      </c>
      <c r="Z22" s="29">
        <v>6036</v>
      </c>
      <c r="AA22" s="64">
        <v>5730</v>
      </c>
      <c r="AB22" s="29">
        <v>6885</v>
      </c>
      <c r="AC22" s="64">
        <v>6840</v>
      </c>
      <c r="AD22" s="29">
        <v>6934</v>
      </c>
      <c r="AE22" s="64">
        <v>6265</v>
      </c>
      <c r="AF22" s="29">
        <v>6143</v>
      </c>
      <c r="AG22" s="64">
        <v>5995</v>
      </c>
      <c r="AH22" s="118">
        <v>77529</v>
      </c>
      <c r="AI22" s="150">
        <v>6460.75</v>
      </c>
      <c r="AJ22" s="291">
        <f t="shared" ref="AJ22:AS22" si="678">SUM(AJ23:AJ27)</f>
        <v>6768</v>
      </c>
      <c r="AK22" s="64">
        <f t="shared" si="678"/>
        <v>6949</v>
      </c>
      <c r="AL22" s="29">
        <f t="shared" si="678"/>
        <v>5345</v>
      </c>
      <c r="AM22" s="64">
        <f t="shared" si="678"/>
        <v>9088</v>
      </c>
      <c r="AN22" s="29">
        <f t="shared" si="678"/>
        <v>6219</v>
      </c>
      <c r="AO22" s="64">
        <f t="shared" si="678"/>
        <v>5518</v>
      </c>
      <c r="AP22" s="488">
        <f t="shared" si="678"/>
        <v>7380</v>
      </c>
      <c r="AQ22" s="64">
        <f t="shared" si="678"/>
        <v>6960</v>
      </c>
      <c r="AR22" s="488">
        <f t="shared" si="678"/>
        <v>6079</v>
      </c>
      <c r="AS22" s="64">
        <f t="shared" si="678"/>
        <v>6613</v>
      </c>
      <c r="AT22" s="488">
        <f>SUM(AT23:AT27)</f>
        <v>8313</v>
      </c>
      <c r="AU22" s="64">
        <f>SUM(AU23:AU27)</f>
        <v>6310</v>
      </c>
      <c r="AV22" s="118">
        <f t="shared" ref="AV22:AV28" si="679">SUM(AJ22:AU22)</f>
        <v>81542</v>
      </c>
      <c r="AW22" s="150">
        <f t="shared" ref="AW22:AW30" si="680">SUM(AJ22:AU22)/$AV$4</f>
        <v>6795.166666666667</v>
      </c>
      <c r="AX22" s="291">
        <f t="shared" ref="AX22:BC22" si="681">SUM(AX23:AX27)</f>
        <v>7221</v>
      </c>
      <c r="AY22" s="70">
        <f t="shared" si="681"/>
        <v>6954</v>
      </c>
      <c r="AZ22" s="29">
        <f t="shared" si="681"/>
        <v>7492</v>
      </c>
      <c r="BA22" s="170">
        <f t="shared" si="681"/>
        <v>13806</v>
      </c>
      <c r="BB22" s="29">
        <f t="shared" si="681"/>
        <v>8718</v>
      </c>
      <c r="BC22" s="64">
        <f t="shared" si="681"/>
        <v>7584</v>
      </c>
      <c r="BD22" s="488">
        <f t="shared" ref="BD22:BI22" si="682">SUM(BD23:BD27)</f>
        <v>8400</v>
      </c>
      <c r="BE22" s="64">
        <f t="shared" si="682"/>
        <v>6710</v>
      </c>
      <c r="BF22" s="488">
        <f t="shared" si="682"/>
        <v>6732</v>
      </c>
      <c r="BG22" s="64">
        <f t="shared" si="682"/>
        <v>6700</v>
      </c>
      <c r="BH22" s="488">
        <f t="shared" si="682"/>
        <v>6663</v>
      </c>
      <c r="BI22" s="170">
        <f t="shared" si="682"/>
        <v>7110</v>
      </c>
      <c r="BJ22" s="118">
        <f t="shared" ref="BJ22:BJ28" si="683">SUM(AX22:BI22)</f>
        <v>94090</v>
      </c>
      <c r="BK22" s="150">
        <f t="shared" ref="BK22:BK30" si="684">SUM(AX22:BI22)/$BJ$4</f>
        <v>7840.833333333333</v>
      </c>
      <c r="BL22" s="291">
        <f t="shared" ref="BL22:BP22" si="685">SUM(BL23:BL27)</f>
        <v>7534</v>
      </c>
      <c r="BM22" s="70">
        <f t="shared" ref="BM22:BN22" si="686">SUM(BM23:BM27)</f>
        <v>6935</v>
      </c>
      <c r="BN22" s="29">
        <f t="shared" si="686"/>
        <v>7341</v>
      </c>
      <c r="BO22" s="170">
        <f t="shared" si="685"/>
        <v>14182</v>
      </c>
      <c r="BP22" s="29">
        <f t="shared" si="685"/>
        <v>7075</v>
      </c>
      <c r="BQ22" s="64">
        <f t="shared" ref="BQ22:BR22" si="687">SUM(BQ23:BQ27)</f>
        <v>6975</v>
      </c>
      <c r="BR22" s="488">
        <f t="shared" si="687"/>
        <v>8839</v>
      </c>
      <c r="BS22" s="64">
        <f t="shared" ref="BS22:BT22" si="688">SUM(BS23:BS27)</f>
        <v>7077</v>
      </c>
      <c r="BT22" s="488">
        <f t="shared" si="688"/>
        <v>8034</v>
      </c>
      <c r="BU22" s="488">
        <f t="shared" ref="BU22" si="689">SUM(BU23:BU27)</f>
        <v>8445</v>
      </c>
      <c r="BV22" s="488">
        <f t="shared" ref="BV22:BW22" si="690">SUM(BV23:BV27)</f>
        <v>6607</v>
      </c>
      <c r="BW22" s="488">
        <f t="shared" si="690"/>
        <v>7352</v>
      </c>
      <c r="BX22" s="118">
        <f t="shared" ref="BX22:BX28" si="691">SUM(BL22:BW22)</f>
        <v>96396</v>
      </c>
      <c r="BY22" s="150">
        <f t="shared" ref="BY22:BY30" si="692">SUM(BL22:BW22)/$BX$4</f>
        <v>8033</v>
      </c>
      <c r="BZ22" s="488">
        <f t="shared" ref="BZ22:CA22" si="693">SUM(BZ23:BZ27)</f>
        <v>7541</v>
      </c>
      <c r="CA22" s="70">
        <f t="shared" si="693"/>
        <v>7048</v>
      </c>
      <c r="CB22" s="29">
        <f t="shared" ref="CB22:CC22" si="694">SUM(CB23:CB27)</f>
        <v>6782</v>
      </c>
      <c r="CC22" s="170">
        <f t="shared" si="694"/>
        <v>7289</v>
      </c>
      <c r="CD22" s="29">
        <f t="shared" ref="CD22:CE22" si="695">SUM(CD23:CD27)</f>
        <v>7028</v>
      </c>
      <c r="CE22" s="64">
        <f t="shared" si="695"/>
        <v>7247</v>
      </c>
      <c r="CF22" s="488">
        <f t="shared" ref="CF22:CG22" si="696">SUM(CF23:CF27)</f>
        <v>6883</v>
      </c>
      <c r="CG22" s="64">
        <f t="shared" si="696"/>
        <v>7569</v>
      </c>
      <c r="CH22" s="488">
        <f t="shared" ref="CH22:CI22" si="697">SUM(CH23:CH27)</f>
        <v>7006</v>
      </c>
      <c r="CI22" s="488">
        <f t="shared" si="697"/>
        <v>6358</v>
      </c>
      <c r="CJ22" s="488">
        <f t="shared" ref="CJ22:CK22" si="698">SUM(CJ23:CJ27)</f>
        <v>5948</v>
      </c>
      <c r="CK22" s="488">
        <f t="shared" si="698"/>
        <v>6524</v>
      </c>
      <c r="CL22" s="118">
        <f t="shared" ref="CL22:CL28" si="699">SUM(BZ22:CK22)</f>
        <v>83223</v>
      </c>
      <c r="CM22" s="150">
        <f t="shared" ref="CM22:CM30" si="700">SUM(BZ22:CK22)/$CL$4</f>
        <v>6935.25</v>
      </c>
      <c r="CN22" s="488">
        <f t="shared" ref="CN22:CO22" si="701">SUM(CN23:CN27)</f>
        <v>6679</v>
      </c>
      <c r="CO22" s="70">
        <f t="shared" si="701"/>
        <v>7131</v>
      </c>
      <c r="CP22" s="29">
        <f t="shared" ref="CP22:CQ22" si="702">SUM(CP23:CP27)</f>
        <v>6183</v>
      </c>
      <c r="CQ22" s="170">
        <f t="shared" si="702"/>
        <v>7343</v>
      </c>
      <c r="CR22" s="29">
        <f t="shared" ref="CR22:CS22" si="703">SUM(CR23:CR27)</f>
        <v>6061</v>
      </c>
      <c r="CS22" s="170">
        <f t="shared" si="703"/>
        <v>6053</v>
      </c>
      <c r="CT22" s="190">
        <f t="shared" ref="CT22:CU22" si="704">SUM(CT23:CT27)</f>
        <v>6951</v>
      </c>
      <c r="CU22" s="70">
        <f t="shared" si="704"/>
        <v>6584</v>
      </c>
      <c r="CV22" s="488">
        <f t="shared" ref="CV22:CW22" si="705">SUM(CV23:CV27)</f>
        <v>6181</v>
      </c>
      <c r="CW22" s="743">
        <f t="shared" si="705"/>
        <v>5205</v>
      </c>
      <c r="CX22" s="488">
        <f t="shared" ref="CX22:CY22" si="706">SUM(CX23:CX27)</f>
        <v>5680</v>
      </c>
      <c r="CY22" s="70">
        <f t="shared" si="706"/>
        <v>5484</v>
      </c>
      <c r="CZ22" s="118">
        <f t="shared" ref="CZ22:CZ28" si="707">SUM(CN22:CY22)</f>
        <v>75535</v>
      </c>
      <c r="DA22" s="150">
        <f t="shared" ref="DA22:DA30" si="708">SUM(CN22:CY22)/$CZ$4</f>
        <v>6294.583333333333</v>
      </c>
      <c r="DB22" s="488">
        <f t="shared" ref="DB22:DC22" si="709">SUM(DB23:DB27)</f>
        <v>5350</v>
      </c>
      <c r="DC22" s="70">
        <f t="shared" si="709"/>
        <v>6023</v>
      </c>
      <c r="DD22" s="29">
        <f t="shared" ref="DD22:DE22" si="710">SUM(DD23:DD27)</f>
        <v>4888</v>
      </c>
      <c r="DE22" s="170">
        <f t="shared" si="710"/>
        <v>5606</v>
      </c>
      <c r="DF22" s="29">
        <f t="shared" ref="DF22:DG22" si="711">SUM(DF23:DF27)</f>
        <v>4913</v>
      </c>
      <c r="DG22" s="170">
        <f t="shared" si="711"/>
        <v>4578</v>
      </c>
      <c r="DH22" s="190">
        <f t="shared" ref="DH22:DI22" si="712">SUM(DH23:DH27)</f>
        <v>6718</v>
      </c>
      <c r="DI22" s="70">
        <f t="shared" si="712"/>
        <v>6309</v>
      </c>
      <c r="DJ22" s="488">
        <f t="shared" ref="DJ22:DK22" si="713">SUM(DJ23:DJ27)</f>
        <v>6009</v>
      </c>
      <c r="DK22" s="70">
        <f t="shared" si="713"/>
        <v>6042</v>
      </c>
      <c r="DL22" s="488">
        <f t="shared" ref="DL22:DM22" si="714">SUM(DL23:DL27)</f>
        <v>5449</v>
      </c>
      <c r="DM22" s="70">
        <f t="shared" si="714"/>
        <v>6489</v>
      </c>
      <c r="DN22" s="118">
        <f t="shared" ref="DN22:DN28" si="715">SUM(DB22:DM22)</f>
        <v>68374</v>
      </c>
      <c r="DO22" s="150">
        <f t="shared" ref="DO22:DO30" si="716">SUM(DB22:DM22)/$DN$4</f>
        <v>5697.833333333333</v>
      </c>
      <c r="DP22" s="488">
        <f t="shared" ref="DP22:DQ22" si="717">SUM(DP23:DP27)</f>
        <v>5876</v>
      </c>
      <c r="DQ22" s="70">
        <f t="shared" si="717"/>
        <v>6005</v>
      </c>
      <c r="DR22" s="29">
        <f t="shared" ref="DR22:DS22" si="718">SUM(DR23:DR27)</f>
        <v>4527</v>
      </c>
      <c r="DS22" s="170">
        <f t="shared" si="718"/>
        <v>6637</v>
      </c>
      <c r="DT22" s="29">
        <f t="shared" ref="DT22:DU22" si="719">SUM(DT23:DT27)</f>
        <v>5260</v>
      </c>
      <c r="DU22" s="170">
        <f t="shared" si="719"/>
        <v>4864</v>
      </c>
      <c r="DV22" s="190">
        <f t="shared" ref="DV22:DW22" si="720">SUM(DV23:DV27)</f>
        <v>7185</v>
      </c>
      <c r="DW22" s="70">
        <f t="shared" si="720"/>
        <v>6539</v>
      </c>
      <c r="DX22" s="488">
        <f t="shared" ref="DX22:DY22" si="721">SUM(DX23:DX27)</f>
        <v>6369</v>
      </c>
      <c r="DY22" s="70">
        <f t="shared" si="721"/>
        <v>6092</v>
      </c>
      <c r="DZ22" s="488">
        <f t="shared" ref="DZ22:EA22" si="722">SUM(DZ23:DZ27)</f>
        <v>5661</v>
      </c>
      <c r="EA22" s="70">
        <f t="shared" si="722"/>
        <v>5692</v>
      </c>
      <c r="EB22" s="118">
        <f t="shared" ref="EB22:EB28" si="723">SUM(DP22:EA22)</f>
        <v>70707</v>
      </c>
      <c r="EC22" s="150">
        <f t="shared" ref="EC22:EC30" si="724">SUM(DP22:EA22)/$EB$4</f>
        <v>5892.25</v>
      </c>
      <c r="ED22" s="488">
        <f t="shared" ref="ED22" si="725">SUM(ED23:ED27)</f>
        <v>5945</v>
      </c>
      <c r="EE22" s="70">
        <f t="shared" ref="EE22:EF22" si="726">SUM(EE23:EE27)</f>
        <v>5368</v>
      </c>
      <c r="EF22" s="29">
        <f t="shared" si="726"/>
        <v>4899</v>
      </c>
      <c r="EG22" s="170">
        <f t="shared" ref="EG22:EI22" si="727">SUM(EG23:EG27)</f>
        <v>5583</v>
      </c>
      <c r="EH22" s="29">
        <f t="shared" si="727"/>
        <v>5091</v>
      </c>
      <c r="EI22" s="170">
        <f t="shared" si="727"/>
        <v>4873</v>
      </c>
      <c r="EJ22" s="190">
        <f t="shared" ref="EJ22:EK22" si="728">SUM(EJ23:EJ27)</f>
        <v>7029</v>
      </c>
      <c r="EK22" s="70">
        <f t="shared" si="728"/>
        <v>6918</v>
      </c>
      <c r="EL22" s="488">
        <f t="shared" ref="EL22:EM22" si="729">SUM(EL23:EL27)</f>
        <v>6814</v>
      </c>
      <c r="EM22" s="70">
        <f t="shared" si="729"/>
        <v>6149</v>
      </c>
      <c r="EN22" s="488">
        <f t="shared" ref="EN22:EO22" si="730">SUM(EN23:EN27)</f>
        <v>5925</v>
      </c>
      <c r="EO22" s="70">
        <f t="shared" si="730"/>
        <v>7311</v>
      </c>
      <c r="EP22" s="118">
        <f t="shared" ref="EP22:EP28" si="731">SUM(ED22:EO22)</f>
        <v>71905</v>
      </c>
      <c r="EQ22" s="150">
        <f t="shared" ref="EQ22:EQ30" si="732">SUM(ED22:EO22)/$EP$4</f>
        <v>5992.083333333333</v>
      </c>
      <c r="ER22" s="488">
        <f t="shared" ref="ER22:ES22" si="733">SUM(ER23:ER27)</f>
        <v>7910</v>
      </c>
      <c r="ES22" s="70">
        <f t="shared" si="733"/>
        <v>7626</v>
      </c>
      <c r="ET22" s="29">
        <f t="shared" ref="ET22:EU22" si="734">SUM(ET23:ET27)</f>
        <v>7794</v>
      </c>
      <c r="EU22" s="170">
        <f t="shared" si="734"/>
        <v>8626</v>
      </c>
      <c r="EV22" s="29">
        <f t="shared" ref="EV22" si="735">SUM(EV23:EV27)</f>
        <v>5384</v>
      </c>
      <c r="EW22" s="170">
        <f t="shared" ref="EW22:EX22" si="736">SUM(EW23:EW27)</f>
        <v>5672</v>
      </c>
      <c r="EX22" s="190">
        <f t="shared" si="736"/>
        <v>6318</v>
      </c>
      <c r="EY22" s="70">
        <f t="shared" ref="EY22" si="737">SUM(EY23:EY27)</f>
        <v>7439</v>
      </c>
      <c r="EZ22" s="488">
        <f t="shared" ref="EZ22:FB22" si="738">SUM(EZ23:EZ27)</f>
        <v>7379</v>
      </c>
      <c r="FA22" s="70">
        <f t="shared" si="738"/>
        <v>6345</v>
      </c>
      <c r="FB22" s="488">
        <f t="shared" si="738"/>
        <v>5889</v>
      </c>
      <c r="FC22" s="70">
        <f t="shared" ref="FC22" si="739">SUM(FC23:FC27)</f>
        <v>6748</v>
      </c>
      <c r="FD22" s="118">
        <f t="shared" ref="FD22:FD28" si="740">SUM(ER22:FC22)</f>
        <v>83130</v>
      </c>
      <c r="FE22" s="150">
        <f t="shared" ref="FE22:FE30" si="741">SUM(ER22:FC22)/$FD$4</f>
        <v>6927.5</v>
      </c>
      <c r="FF22" s="488">
        <f t="shared" ref="FF22:FG22" si="742">SUM(FF23:FF27)</f>
        <v>6090</v>
      </c>
      <c r="FG22" s="70">
        <f t="shared" si="742"/>
        <v>6251</v>
      </c>
      <c r="FH22" s="29">
        <f t="shared" ref="FH22:FI22" si="743">SUM(FH23:FH27)</f>
        <v>5544</v>
      </c>
      <c r="FI22" s="170">
        <f t="shared" si="743"/>
        <v>5761</v>
      </c>
      <c r="FJ22" s="29">
        <f t="shared" ref="FJ22:FK22" si="744">SUM(FJ23:FJ27)</f>
        <v>5343</v>
      </c>
      <c r="FK22" s="170">
        <f t="shared" si="744"/>
        <v>4953</v>
      </c>
      <c r="FL22" s="190">
        <f t="shared" ref="FL22:FM22" si="745">SUM(FL23:FL27)</f>
        <v>6314</v>
      </c>
      <c r="FM22" s="70">
        <f t="shared" si="745"/>
        <v>7482</v>
      </c>
      <c r="FN22" s="488">
        <f t="shared" ref="FN22:FO22" si="746">SUM(FN23:FN27)</f>
        <v>7425</v>
      </c>
      <c r="FO22" s="70">
        <f t="shared" si="746"/>
        <v>7840</v>
      </c>
      <c r="FP22" s="488">
        <f t="shared" ref="FP22:FQ22" si="747">SUM(FP23:FP27)</f>
        <v>6586</v>
      </c>
      <c r="FQ22" s="70">
        <f t="shared" si="747"/>
        <v>7467</v>
      </c>
      <c r="FR22" s="118">
        <f t="shared" ref="FR22:FR28" si="748">SUM(FF22:FQ22)</f>
        <v>77056</v>
      </c>
      <c r="FS22" s="150">
        <f t="shared" ref="FS22:FS30" si="749">SUM(FF22:FQ22)/$FR$4</f>
        <v>6421.333333333333</v>
      </c>
      <c r="FT22" s="488">
        <f t="shared" ref="FT22:FV22" si="750">SUM(FT23:FT27)</f>
        <v>6390</v>
      </c>
      <c r="FU22" s="70">
        <f t="shared" si="750"/>
        <v>7025</v>
      </c>
      <c r="FV22" s="29">
        <f t="shared" si="750"/>
        <v>6150</v>
      </c>
      <c r="FW22" s="170">
        <f t="shared" ref="FW22:FX22" si="751">SUM(FW23:FW27)</f>
        <v>7184</v>
      </c>
      <c r="FX22" s="29">
        <f t="shared" si="751"/>
        <v>6286</v>
      </c>
      <c r="FY22" s="170">
        <f t="shared" ref="FY22:FZ22" si="752">SUM(FY23:FY27)</f>
        <v>5332</v>
      </c>
      <c r="FZ22" s="190">
        <f t="shared" si="752"/>
        <v>7066</v>
      </c>
      <c r="GA22" s="70">
        <f t="shared" ref="GA22:GB22" si="753">SUM(GA23:GA27)</f>
        <v>7579</v>
      </c>
      <c r="GB22" s="488">
        <f t="shared" si="753"/>
        <v>7645</v>
      </c>
      <c r="GC22" s="70">
        <f t="shared" ref="GC22:GD22" si="754">SUM(GC23:GC27)</f>
        <v>6094</v>
      </c>
      <c r="GD22" s="488">
        <f t="shared" si="754"/>
        <v>5830</v>
      </c>
      <c r="GE22" s="70">
        <f t="shared" ref="GE22" si="755">SUM(GE23:GE27)</f>
        <v>6674</v>
      </c>
      <c r="GF22" s="118">
        <f t="shared" ref="GF22:GF28" si="756">SUM(FT22:GE22)</f>
        <v>79255</v>
      </c>
      <c r="GG22" s="150">
        <f t="shared" ref="GG22:GG30" si="757">SUM(FT22:GE22)/$GF$4</f>
        <v>6604.583333333333</v>
      </c>
      <c r="GH22" s="488"/>
      <c r="GI22" s="70"/>
      <c r="GJ22" s="29"/>
      <c r="GK22" s="170"/>
      <c r="GL22" s="29"/>
      <c r="GM22" s="170"/>
      <c r="GN22" s="190"/>
      <c r="GO22" s="70"/>
      <c r="GP22" s="488"/>
      <c r="GQ22" s="70"/>
      <c r="GR22" s="488"/>
      <c r="GS22" s="70"/>
      <c r="GT22" s="118">
        <f t="shared" ref="GT22:GT28" si="758">SUM(GH22:GS22)</f>
        <v>0</v>
      </c>
      <c r="GU22" s="150">
        <f t="shared" ref="GU22:GU30" si="759">SUM(GH22:GS22)/$GF$4</f>
        <v>0</v>
      </c>
      <c r="GV22" s="238">
        <f t="shared" si="344"/>
        <v>599</v>
      </c>
      <c r="GW22" s="894">
        <f>GV22/EO22</f>
        <v>8.1931336342497607E-2</v>
      </c>
      <c r="GX22" s="238">
        <f t="shared" ref="GX22:GX30" si="760">ES22-ER22</f>
        <v>-284</v>
      </c>
      <c r="GY22" s="890">
        <f>GX22/ER22</f>
        <v>-3.5903919089759796E-2</v>
      </c>
      <c r="GZ22" s="238">
        <f t="shared" ref="GZ22:GZ30" si="761">ET22-ES22</f>
        <v>168</v>
      </c>
      <c r="HA22" s="890">
        <f t="shared" ref="HA22:HA30" si="762">GZ22/ES22</f>
        <v>2.2029897718332022E-2</v>
      </c>
      <c r="HB22" s="238">
        <f t="shared" ref="HB22:HB30" si="763">EU22-ET22</f>
        <v>832</v>
      </c>
      <c r="HC22" s="890">
        <f>HB22/ET22</f>
        <v>0.10674878111367719</v>
      </c>
      <c r="HD22" s="238">
        <f t="shared" ref="HD22:HD30" si="764">EV22-EU22</f>
        <v>-3242</v>
      </c>
      <c r="HE22" s="890">
        <f t="shared" ref="HE22:HE30" si="765">HD22/EU22</f>
        <v>-0.37584048226292605</v>
      </c>
      <c r="HF22" s="238">
        <f t="shared" ref="HF22:HF30" si="766">EW22-EV22</f>
        <v>288</v>
      </c>
      <c r="HG22" s="890">
        <f>HF22/EV22</f>
        <v>5.3491827637444277E-2</v>
      </c>
      <c r="HH22" s="238">
        <f t="shared" ref="HH22:HH30" si="767">EX22-EW22</f>
        <v>646</v>
      </c>
      <c r="HI22" s="925">
        <f t="shared" ref="HI22:HI30" si="768">HH22/EW22</f>
        <v>0.11389280677009873</v>
      </c>
      <c r="HJ22" s="238">
        <f t="shared" ref="HJ22:HJ30" si="769">EY22-EX22</f>
        <v>1121</v>
      </c>
      <c r="HK22" s="890">
        <f>HJ22/EX22</f>
        <v>0.17742956631845522</v>
      </c>
      <c r="HL22" s="238">
        <f t="shared" ref="HL22:HL30" si="770">EZ22-EY22</f>
        <v>-60</v>
      </c>
      <c r="HM22" s="890">
        <f>HL22/EY22</f>
        <v>-8.0656002150826731E-3</v>
      </c>
      <c r="HN22" s="238">
        <f t="shared" ref="HN22:HN30" si="771">FA22-EZ22</f>
        <v>-1034</v>
      </c>
      <c r="HO22" s="890">
        <f>HN22/EZ22</f>
        <v>-0.14012738853503184</v>
      </c>
      <c r="HP22" s="238">
        <f t="shared" ref="HP22:HP30" si="772">FB22-FA22</f>
        <v>-456</v>
      </c>
      <c r="HQ22" s="890">
        <f>HP22/FA22</f>
        <v>-7.1867612293144215E-2</v>
      </c>
      <c r="HR22" s="238">
        <f t="shared" ref="HR22:HR30" si="773">FC22-FB22</f>
        <v>859</v>
      </c>
      <c r="HS22" s="890">
        <f>HR22/FB22</f>
        <v>0.14586517235523858</v>
      </c>
      <c r="HT22" s="844">
        <f t="shared" ref="HT22:HT30" si="774">FF22-FC22</f>
        <v>-658</v>
      </c>
      <c r="HU22" s="288">
        <f t="shared" ref="HU22:HU30" si="775">HT22/FC22</f>
        <v>-9.7510373443983403E-2</v>
      </c>
      <c r="HV22" s="844">
        <f t="shared" ref="HV22:HV30" si="776">FG22-FF22</f>
        <v>161</v>
      </c>
      <c r="HW22" s="288">
        <f>HV22/FF22</f>
        <v>2.6436781609195402E-2</v>
      </c>
      <c r="HX22" s="844">
        <f t="shared" ref="HX22:HX30" si="777">FH22-FG22</f>
        <v>-707</v>
      </c>
      <c r="HY22" s="288">
        <f>HX22/FG22</f>
        <v>-0.11310190369540873</v>
      </c>
      <c r="HZ22" s="844">
        <f t="shared" ref="HZ22:HZ30" si="778">FI22-FH22</f>
        <v>217</v>
      </c>
      <c r="IA22" s="288">
        <f>HZ22/FH22</f>
        <v>3.9141414141414144E-2</v>
      </c>
      <c r="IB22" s="844">
        <f t="shared" ref="IB22:IB30" si="779">FJ22-FI22</f>
        <v>-418</v>
      </c>
      <c r="IC22" s="288">
        <f>IB22/FI22</f>
        <v>-7.255684776948447E-2</v>
      </c>
      <c r="ID22" s="844">
        <f t="shared" ref="ID22:ID30" si="780">FK22-FJ22</f>
        <v>-390</v>
      </c>
      <c r="IE22" s="288">
        <f>ID22/FJ22</f>
        <v>-7.2992700729927001E-2</v>
      </c>
      <c r="IF22" s="844">
        <f t="shared" ref="IF22:IF30" si="781">FL22-FK22</f>
        <v>1361</v>
      </c>
      <c r="IG22" s="288">
        <f>IF22/FK22</f>
        <v>0.27478295982232992</v>
      </c>
      <c r="IH22" s="844">
        <f t="shared" ref="IH22:IH30" si="782">FM22-FL22</f>
        <v>1168</v>
      </c>
      <c r="II22" s="288">
        <f>IH22/FL22</f>
        <v>0.18498574596135572</v>
      </c>
      <c r="IJ22" s="844">
        <f t="shared" ref="IJ22:IJ30" si="783">FN22-FM22</f>
        <v>-57</v>
      </c>
      <c r="IK22" s="288">
        <f t="shared" ref="IK22:IK30" si="784">IJ22/FM22</f>
        <v>-7.6182838813151563E-3</v>
      </c>
      <c r="IL22" s="844">
        <f t="shared" ref="IL22:IL30" si="785">FO22-FN22</f>
        <v>415</v>
      </c>
      <c r="IM22" s="288">
        <f t="shared" ref="IM22:IM30" si="786">IL22/FN22</f>
        <v>5.5892255892255889E-2</v>
      </c>
      <c r="IN22" s="844">
        <f t="shared" ref="IN22:IN30" si="787">FP22-FO22</f>
        <v>-1254</v>
      </c>
      <c r="IO22" s="288">
        <f>IN22/FO22</f>
        <v>-0.15994897959183674</v>
      </c>
      <c r="IP22" s="844">
        <f t="shared" ref="IP22:IP30" si="788">FQ22-FP22</f>
        <v>881</v>
      </c>
      <c r="IQ22" s="288">
        <f t="shared" ref="IQ22:IQ30" si="789">IP22/FP22</f>
        <v>0.1337686000607349</v>
      </c>
      <c r="IR22" s="844">
        <f t="shared" ref="IR22:IR30" si="790">FT22-FQ22</f>
        <v>-1077</v>
      </c>
      <c r="IS22" s="288">
        <f t="shared" ref="IS22:IS30" si="791">IR22/FQ22</f>
        <v>-0.14423463238248294</v>
      </c>
      <c r="IT22" s="844">
        <f t="shared" ref="IT22:IT30" si="792">FU22-FT22</f>
        <v>635</v>
      </c>
      <c r="IU22" s="288">
        <f>IT22/FT22</f>
        <v>9.9374021909233182E-2</v>
      </c>
      <c r="IV22" s="844">
        <f t="shared" si="396"/>
        <v>-875</v>
      </c>
      <c r="IW22" s="288">
        <f>IV22/FU22</f>
        <v>-0.12455516014234876</v>
      </c>
      <c r="IX22" s="844">
        <f t="shared" ref="IX22:IX30" si="793">FZ22-FW22</f>
        <v>-118</v>
      </c>
      <c r="IY22" s="288">
        <f t="shared" ref="IY22:IY30" si="794">IX22/FV22</f>
        <v>-1.91869918699187E-2</v>
      </c>
      <c r="IZ22" s="844">
        <f t="shared" ref="IZ22:IZ30" si="795">FX22-FW22</f>
        <v>-898</v>
      </c>
      <c r="JA22" s="288">
        <f>IZ22/FW22</f>
        <v>-0.125</v>
      </c>
      <c r="JB22" s="844">
        <f t="shared" ref="JB22:JB30" si="796">FY22-FX22</f>
        <v>-954</v>
      </c>
      <c r="JC22" s="288">
        <f>JB22/FX22</f>
        <v>-0.15176582882596246</v>
      </c>
      <c r="JD22" s="844">
        <f t="shared" ref="JD22:JD30" si="797">FZ22-FY22</f>
        <v>1734</v>
      </c>
      <c r="JE22" s="288">
        <f>JD22/FY22</f>
        <v>0.32520630157539387</v>
      </c>
      <c r="JF22" s="844">
        <f t="shared" ref="JF22:JF30" si="798">GA22-FZ22</f>
        <v>513</v>
      </c>
      <c r="JG22" s="1066">
        <f>JF22/FZ22</f>
        <v>7.2601188791395418E-2</v>
      </c>
      <c r="JH22" s="844">
        <f t="shared" ref="JH22:JH30" si="799">GB22-GA22</f>
        <v>66</v>
      </c>
      <c r="JI22" s="288">
        <f>JH22/GA22</f>
        <v>8.708272859216255E-3</v>
      </c>
      <c r="JJ22" s="844">
        <f t="shared" ref="JJ22:JJ30" si="800">GC22-GB22</f>
        <v>-1551</v>
      </c>
      <c r="JK22" s="288">
        <f>JJ22/GB22</f>
        <v>-0.20287769784172663</v>
      </c>
      <c r="JL22" s="844">
        <f t="shared" ref="JL22:JL30" si="801">GD22-GC22</f>
        <v>-264</v>
      </c>
      <c r="JM22" s="288">
        <f t="shared" ref="JM22:JM30" si="802">JL22/GC22</f>
        <v>-4.3321299638989168E-2</v>
      </c>
      <c r="JN22" s="844">
        <f t="shared" ref="JN22:JN30" si="803">GE22-GD22</f>
        <v>844</v>
      </c>
      <c r="JO22" s="1066">
        <f t="shared" ref="JO22:JO30" si="804">JN22/GD22</f>
        <v>0.14476843910806175</v>
      </c>
      <c r="JP22" s="844">
        <f t="shared" ref="JP22:JP30" si="805">GH22-GE22</f>
        <v>-6674</v>
      </c>
      <c r="JQ22" s="1122">
        <f t="shared" ref="JQ22:JQ30" si="806">JP22/GE22</f>
        <v>-1</v>
      </c>
      <c r="JR22" s="844">
        <f t="shared" ref="JR22:JR30" si="807">GI22-GH22</f>
        <v>0</v>
      </c>
      <c r="JS22" s="1122" t="e">
        <f t="shared" ref="JS22:JS30" si="808">JR22/GH22</f>
        <v>#DIV/0!</v>
      </c>
      <c r="JT22" s="844">
        <f t="shared" ref="JT22:JT30" si="809">GJ22-GI22</f>
        <v>0</v>
      </c>
      <c r="JU22" s="1122" t="e">
        <f t="shared" ref="JU22:JU30" si="810">JT22/GI22</f>
        <v>#DIV/0!</v>
      </c>
      <c r="JV22" s="844">
        <f t="shared" ref="JV22:JV30" si="811">GK22-GJ22</f>
        <v>0</v>
      </c>
      <c r="JW22" s="1122" t="e">
        <f t="shared" ref="JW22:JW30" si="812">JV22/GJ22</f>
        <v>#DIV/0!</v>
      </c>
      <c r="JX22" s="844">
        <f t="shared" ref="JX22:JX30" si="813">GL22-GK22</f>
        <v>0</v>
      </c>
      <c r="JY22" s="1122" t="e">
        <f>JX22/GK22</f>
        <v>#DIV/0!</v>
      </c>
      <c r="JZ22" s="844">
        <f t="shared" ref="JZ22:JZ30" si="814">GM22-GL22</f>
        <v>0</v>
      </c>
      <c r="KA22" s="288" t="e">
        <f t="shared" ref="KA22:KA30" si="815">JZ22/GL22</f>
        <v>#DIV/0!</v>
      </c>
      <c r="KB22" s="844">
        <f t="shared" ref="KB22:KB30" si="816">GN22-GM22</f>
        <v>0</v>
      </c>
      <c r="KC22" s="288" t="e">
        <f t="shared" ref="KC22:KC30" si="817">KB22/GM22</f>
        <v>#DIV/0!</v>
      </c>
      <c r="KD22" s="844">
        <f t="shared" ref="KD22:KD30" si="818">GO22-GN22</f>
        <v>0</v>
      </c>
      <c r="KE22" s="1066" t="e">
        <f t="shared" ref="KE22:KE30" si="819">KD22/GN22</f>
        <v>#DIV/0!</v>
      </c>
      <c r="KF22" s="844">
        <f t="shared" ref="KF22:KF30" si="820">GP22-GO22</f>
        <v>0</v>
      </c>
      <c r="KG22" s="288" t="e">
        <f t="shared" ref="KG22:KG30" si="821">KF22/GO22</f>
        <v>#DIV/0!</v>
      </c>
      <c r="KH22" s="844">
        <f t="shared" ref="KH22:KH30" si="822">GQ22-HW22</f>
        <v>-2.6436781609195402E-2</v>
      </c>
      <c r="KI22" s="288">
        <f t="shared" si="315"/>
        <v>-1</v>
      </c>
      <c r="KJ22" s="844">
        <f t="shared" ref="KJ22:KJ30" si="823">GR22-GQ22</f>
        <v>0</v>
      </c>
      <c r="KK22" s="288" t="e">
        <f t="shared" ref="KK22:KK30" si="824">KJ22/GQ22</f>
        <v>#DIV/0!</v>
      </c>
      <c r="KL22" s="844">
        <f t="shared" si="316"/>
        <v>0</v>
      </c>
      <c r="KM22" s="1066" t="e">
        <f t="shared" si="317"/>
        <v>#DIV/0!</v>
      </c>
      <c r="KN22" s="844">
        <f t="shared" ref="KN22:KN30" si="825">FQ22</f>
        <v>7467</v>
      </c>
      <c r="KO22" s="743">
        <f t="shared" ref="KO22:KO30" si="826">GE22</f>
        <v>6674</v>
      </c>
      <c r="KP22" s="113">
        <f t="shared" ref="KP22:KP30" si="827">KO22-KN22</f>
        <v>-793</v>
      </c>
      <c r="KQ22" s="100">
        <f t="shared" ref="KQ22:KQ30" si="828">IF(ISERROR(KP22/KN22),0,KP22/KN22)</f>
        <v>-0.10620061604392661</v>
      </c>
      <c r="KR22" s="945"/>
      <c r="KS22" t="str">
        <f t="shared" ref="KS22:KS30" si="829">E22</f>
        <v xml:space="preserve">Number of New Tickets </v>
      </c>
      <c r="KT22" s="972">
        <f t="shared" ref="KT22:KT30" si="830">FO22</f>
        <v>7840</v>
      </c>
      <c r="KU22" s="972">
        <f t="shared" ref="KU22:KU30" si="831">FP22</f>
        <v>6586</v>
      </c>
      <c r="KV22" s="972">
        <f t="shared" ref="KV22:KV30" si="832">FQ22</f>
        <v>7467</v>
      </c>
      <c r="KW22" s="1042">
        <f t="shared" ref="KW22:KW30" si="833">FT22</f>
        <v>6390</v>
      </c>
      <c r="KX22" s="1042">
        <f t="shared" ref="KX22:KX30" si="834">FU22</f>
        <v>7025</v>
      </c>
      <c r="KY22" s="1042">
        <f t="shared" ref="KY22:KY30" si="835">FV22</f>
        <v>6150</v>
      </c>
      <c r="KZ22" s="1042">
        <f t="shared" ref="KZ22:KZ30" si="836">FW22</f>
        <v>7184</v>
      </c>
      <c r="LA22" s="1042">
        <f t="shared" ref="LA22:LA30" si="837">FX22</f>
        <v>6286</v>
      </c>
      <c r="LB22" s="1042">
        <f t="shared" ref="LB22:LB30" si="838">FY22</f>
        <v>5332</v>
      </c>
      <c r="LC22" s="1042">
        <f t="shared" ref="LC22:LC30" si="839">FZ22</f>
        <v>7066</v>
      </c>
      <c r="LD22" s="1042">
        <f t="shared" ref="LD22:LD30" si="840">GA22</f>
        <v>7579</v>
      </c>
      <c r="LE22" s="1042">
        <f t="shared" ref="LE22:LE30" si="841">GB22</f>
        <v>7645</v>
      </c>
      <c r="LF22" s="1042">
        <f t="shared" ref="LF22:LF30" si="842">GC22</f>
        <v>6094</v>
      </c>
      <c r="LG22" s="1042">
        <f t="shared" ref="LG22:LG30" si="843">GD22</f>
        <v>5830</v>
      </c>
      <c r="LH22" s="1042">
        <f t="shared" ref="LH22:LH30" si="844">GE22</f>
        <v>6674</v>
      </c>
      <c r="LI22" s="1158">
        <f t="shared" ref="LI22:LI30" si="845">GH22</f>
        <v>0</v>
      </c>
      <c r="LJ22" s="1158">
        <f t="shared" ref="LJ22:LJ30" si="846">GI22</f>
        <v>0</v>
      </c>
      <c r="LK22" s="1158">
        <f t="shared" ref="LK22:LK30" si="847">GJ22</f>
        <v>0</v>
      </c>
      <c r="LL22" s="1158">
        <f t="shared" ref="LL22:LL30" si="848">GK22</f>
        <v>0</v>
      </c>
      <c r="LM22" s="1158">
        <f t="shared" ref="LM22:LM30" si="849">GL22</f>
        <v>0</v>
      </c>
      <c r="LN22" s="1158">
        <f t="shared" ref="LN22:LN30" si="850">GM22</f>
        <v>0</v>
      </c>
      <c r="LO22" s="1158">
        <f t="shared" ref="LO22:LO30" si="851">GN22</f>
        <v>0</v>
      </c>
      <c r="LP22" s="1158">
        <f t="shared" ref="LP22:LP30" si="852">GO22</f>
        <v>0</v>
      </c>
      <c r="LQ22" s="1158">
        <f t="shared" ref="LQ22:LQ30" si="853">GP22</f>
        <v>0</v>
      </c>
      <c r="LR22" s="1158">
        <f t="shared" ref="LR22:LR30" si="854">GQ22</f>
        <v>0</v>
      </c>
      <c r="LS22" s="1158">
        <f t="shared" ref="LS22:LS30" si="855">GR22</f>
        <v>0</v>
      </c>
      <c r="LT22" s="1158">
        <f t="shared" ref="LT22:LT30" si="856">GS22</f>
        <v>0</v>
      </c>
    </row>
    <row r="23" spans="1:332" x14ac:dyDescent="0.25">
      <c r="A23" s="573"/>
      <c r="B23" s="50"/>
      <c r="C23" s="50" t="s">
        <v>33</v>
      </c>
      <c r="E23" s="1226" t="s">
        <v>38</v>
      </c>
      <c r="F23" s="1226"/>
      <c r="G23" s="1227"/>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79"/>
        <v>45332</v>
      </c>
      <c r="AW23" s="150">
        <f t="shared" si="680"/>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3"/>
        <v>53417</v>
      </c>
      <c r="BK23" s="150">
        <f t="shared" si="684"/>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1"/>
        <v>51243</v>
      </c>
      <c r="BY23" s="150">
        <f t="shared" si="692"/>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99"/>
        <v>37691</v>
      </c>
      <c r="CM23" s="150">
        <f t="shared" si="700"/>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07"/>
        <v>33934</v>
      </c>
      <c r="DA23" s="150">
        <f t="shared" si="708"/>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15"/>
        <v>26737</v>
      </c>
      <c r="DO23" s="150">
        <f t="shared" si="716"/>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3"/>
        <v>28539</v>
      </c>
      <c r="EC23" s="150">
        <f t="shared" si="724"/>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1"/>
        <v>26797</v>
      </c>
      <c r="EQ23" s="150">
        <f t="shared" si="732"/>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40"/>
        <v>28720</v>
      </c>
      <c r="FE23" s="150">
        <f t="shared" si="741"/>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48"/>
        <v>26706</v>
      </c>
      <c r="FS23" s="150">
        <f t="shared" si="749"/>
        <v>2225.5</v>
      </c>
      <c r="FT23" s="187">
        <v>2060</v>
      </c>
      <c r="FU23" s="64">
        <v>2299</v>
      </c>
      <c r="FV23" s="20">
        <v>2155</v>
      </c>
      <c r="FW23" s="64">
        <v>2691</v>
      </c>
      <c r="FX23" s="20">
        <v>2054</v>
      </c>
      <c r="FY23" s="64">
        <v>1612</v>
      </c>
      <c r="FZ23" s="187">
        <v>2958</v>
      </c>
      <c r="GA23" s="64">
        <v>3228</v>
      </c>
      <c r="GB23" s="187">
        <v>3178</v>
      </c>
      <c r="GC23" s="64">
        <v>2335</v>
      </c>
      <c r="GD23" s="187">
        <v>1999</v>
      </c>
      <c r="GE23" s="64">
        <v>2166</v>
      </c>
      <c r="GF23" s="118">
        <f t="shared" si="756"/>
        <v>28735</v>
      </c>
      <c r="GG23" s="150">
        <f t="shared" si="757"/>
        <v>2394.5833333333335</v>
      </c>
      <c r="GH23" s="187"/>
      <c r="GI23" s="64"/>
      <c r="GJ23" s="20"/>
      <c r="GK23" s="64"/>
      <c r="GL23" s="20"/>
      <c r="GM23" s="64"/>
      <c r="GN23" s="187"/>
      <c r="GO23" s="64"/>
      <c r="GP23" s="187"/>
      <c r="GQ23" s="64"/>
      <c r="GR23" s="187"/>
      <c r="GS23" s="64"/>
      <c r="GT23" s="118">
        <f t="shared" si="758"/>
        <v>0</v>
      </c>
      <c r="GU23" s="150">
        <f t="shared" si="759"/>
        <v>0</v>
      </c>
      <c r="GV23" s="238">
        <f t="shared" si="344"/>
        <v>106</v>
      </c>
      <c r="GW23" s="894">
        <f>GV23/EO23</f>
        <v>4.842393787117405E-2</v>
      </c>
      <c r="GX23" s="238">
        <f t="shared" si="760"/>
        <v>-242</v>
      </c>
      <c r="GY23" s="890">
        <f>GX23/ER23</f>
        <v>-0.10544662309368191</v>
      </c>
      <c r="GZ23" s="238">
        <f t="shared" si="761"/>
        <v>66</v>
      </c>
      <c r="HA23" s="890">
        <f t="shared" si="762"/>
        <v>3.2148075986361421E-2</v>
      </c>
      <c r="HB23" s="238">
        <f t="shared" si="763"/>
        <v>363</v>
      </c>
      <c r="HC23" s="890">
        <f>HB23/ET23</f>
        <v>0.17130722038697499</v>
      </c>
      <c r="HD23" s="238">
        <f t="shared" si="764"/>
        <v>-467</v>
      </c>
      <c r="HE23" s="890">
        <f t="shared" si="765"/>
        <v>-0.18815471394037067</v>
      </c>
      <c r="HF23" s="238">
        <f t="shared" si="766"/>
        <v>76</v>
      </c>
      <c r="HG23" s="890">
        <f>HF23/EV23</f>
        <v>3.7717121588089333E-2</v>
      </c>
      <c r="HH23" s="238">
        <f t="shared" si="767"/>
        <v>586</v>
      </c>
      <c r="HI23" s="925">
        <f t="shared" si="768"/>
        <v>0.2802486848397896</v>
      </c>
      <c r="HJ23" s="238">
        <f t="shared" si="769"/>
        <v>860</v>
      </c>
      <c r="HK23" s="890">
        <f>HJ23/EX23</f>
        <v>0.3212551363466567</v>
      </c>
      <c r="HL23" s="238">
        <f t="shared" si="770"/>
        <v>-673</v>
      </c>
      <c r="HM23" s="890">
        <f>HL23/EY23</f>
        <v>-0.19027424370935822</v>
      </c>
      <c r="HN23" s="238">
        <f t="shared" si="771"/>
        <v>-747</v>
      </c>
      <c r="HO23" s="890">
        <f>HN23/EZ23</f>
        <v>-0.2608240223463687</v>
      </c>
      <c r="HP23" s="238">
        <f t="shared" si="772"/>
        <v>-34</v>
      </c>
      <c r="HQ23" s="890">
        <f>HP23/FA23</f>
        <v>-1.6060462919225318E-2</v>
      </c>
      <c r="HR23" s="238">
        <f t="shared" si="773"/>
        <v>304</v>
      </c>
      <c r="HS23" s="890">
        <f>HR23/FB23</f>
        <v>0.1459433509361498</v>
      </c>
      <c r="HT23" s="844">
        <f t="shared" si="774"/>
        <v>-378</v>
      </c>
      <c r="HU23" s="288">
        <f t="shared" si="775"/>
        <v>-0.15835777126099707</v>
      </c>
      <c r="HV23" s="844">
        <f t="shared" si="776"/>
        <v>-80</v>
      </c>
      <c r="HW23" s="288">
        <f>HV23/FF23</f>
        <v>-3.9820806371329016E-2</v>
      </c>
      <c r="HX23" s="844">
        <f t="shared" si="777"/>
        <v>-219</v>
      </c>
      <c r="HY23" s="288">
        <f>HX23/FG23</f>
        <v>-0.11353032659409021</v>
      </c>
      <c r="HZ23" s="844">
        <f t="shared" si="778"/>
        <v>265</v>
      </c>
      <c r="IA23" s="288">
        <f>HZ23/FH23</f>
        <v>0.15497076023391812</v>
      </c>
      <c r="IB23" s="844">
        <f t="shared" si="779"/>
        <v>-283</v>
      </c>
      <c r="IC23" s="288">
        <f>IB23/FI23</f>
        <v>-0.14329113924050632</v>
      </c>
      <c r="ID23" s="844">
        <f t="shared" si="780"/>
        <v>-80</v>
      </c>
      <c r="IE23" s="288">
        <f>ID23/FJ23</f>
        <v>-4.7281323877068557E-2</v>
      </c>
      <c r="IF23" s="844">
        <f t="shared" si="781"/>
        <v>1028</v>
      </c>
      <c r="IG23" s="288">
        <f>IF23/FK23</f>
        <v>0.63771712158808935</v>
      </c>
      <c r="IH23" s="844">
        <f t="shared" si="782"/>
        <v>902</v>
      </c>
      <c r="II23" s="288">
        <f>IH23/FL23</f>
        <v>0.34166666666666667</v>
      </c>
      <c r="IJ23" s="844">
        <f t="shared" si="783"/>
        <v>-953</v>
      </c>
      <c r="IK23" s="288">
        <f t="shared" si="784"/>
        <v>-0.26905702992659514</v>
      </c>
      <c r="IL23" s="844">
        <f t="shared" si="785"/>
        <v>-27</v>
      </c>
      <c r="IM23" s="288">
        <f t="shared" si="786"/>
        <v>-1.0428736964078795E-2</v>
      </c>
      <c r="IN23" s="844">
        <f t="shared" si="787"/>
        <v>-408</v>
      </c>
      <c r="IO23" s="288">
        <f>IN23/FO23</f>
        <v>-0.15925058548009369</v>
      </c>
      <c r="IP23" s="844">
        <f t="shared" si="788"/>
        <v>138</v>
      </c>
      <c r="IQ23" s="288">
        <f t="shared" si="789"/>
        <v>6.4066852367688026E-2</v>
      </c>
      <c r="IR23" s="844">
        <f t="shared" si="790"/>
        <v>-232</v>
      </c>
      <c r="IS23" s="288">
        <f t="shared" si="791"/>
        <v>-0.1012216404886562</v>
      </c>
      <c r="IT23" s="844">
        <f t="shared" si="792"/>
        <v>239</v>
      </c>
      <c r="IU23" s="288">
        <f>IT23/FT23</f>
        <v>0.11601941747572815</v>
      </c>
      <c r="IV23" s="844">
        <f t="shared" si="396"/>
        <v>-144</v>
      </c>
      <c r="IW23" s="288">
        <f>IV23/FU23</f>
        <v>-6.2635928664636797E-2</v>
      </c>
      <c r="IX23" s="844">
        <f t="shared" si="793"/>
        <v>267</v>
      </c>
      <c r="IY23" s="288">
        <f t="shared" si="794"/>
        <v>0.12389791183294664</v>
      </c>
      <c r="IZ23" s="844">
        <f t="shared" si="795"/>
        <v>-637</v>
      </c>
      <c r="JA23" s="288">
        <f>IZ23/FW23</f>
        <v>-0.23671497584541062</v>
      </c>
      <c r="JB23" s="844">
        <f t="shared" si="796"/>
        <v>-442</v>
      </c>
      <c r="JC23" s="288">
        <f>JB23/FX23</f>
        <v>-0.21518987341772153</v>
      </c>
      <c r="JD23" s="844">
        <f t="shared" si="797"/>
        <v>1346</v>
      </c>
      <c r="JE23" s="288">
        <f>JD23/FY23</f>
        <v>0.83498759305210923</v>
      </c>
      <c r="JF23" s="844">
        <f t="shared" si="798"/>
        <v>270</v>
      </c>
      <c r="JG23" s="1066">
        <f>JF23/FZ23</f>
        <v>9.1277890466531439E-2</v>
      </c>
      <c r="JH23" s="844">
        <f t="shared" si="799"/>
        <v>-50</v>
      </c>
      <c r="JI23" s="288">
        <f>JH23/GA23</f>
        <v>-1.5489467162329617E-2</v>
      </c>
      <c r="JJ23" s="844">
        <f t="shared" si="800"/>
        <v>-843</v>
      </c>
      <c r="JK23" s="288">
        <f>JJ23/GB23</f>
        <v>-0.26526117054751414</v>
      </c>
      <c r="JL23" s="844">
        <f t="shared" si="801"/>
        <v>-336</v>
      </c>
      <c r="JM23" s="288">
        <f t="shared" si="802"/>
        <v>-0.14389721627408994</v>
      </c>
      <c r="JN23" s="844">
        <f t="shared" si="803"/>
        <v>167</v>
      </c>
      <c r="JO23" s="1066">
        <f t="shared" si="804"/>
        <v>8.354177088544272E-2</v>
      </c>
      <c r="JP23" s="844">
        <f t="shared" si="805"/>
        <v>-2166</v>
      </c>
      <c r="JQ23" s="1122">
        <f t="shared" si="806"/>
        <v>-1</v>
      </c>
      <c r="JR23" s="844">
        <f t="shared" si="807"/>
        <v>0</v>
      </c>
      <c r="JS23" s="1122" t="e">
        <f t="shared" si="808"/>
        <v>#DIV/0!</v>
      </c>
      <c r="JT23" s="844">
        <f t="shared" si="809"/>
        <v>0</v>
      </c>
      <c r="JU23" s="1122" t="e">
        <f t="shared" si="810"/>
        <v>#DIV/0!</v>
      </c>
      <c r="JV23" s="844">
        <f t="shared" si="811"/>
        <v>0</v>
      </c>
      <c r="JW23" s="1122" t="e">
        <f t="shared" si="812"/>
        <v>#DIV/0!</v>
      </c>
      <c r="JX23" s="844">
        <f t="shared" si="813"/>
        <v>0</v>
      </c>
      <c r="JY23" s="1122" t="e">
        <f>JX23/GK23</f>
        <v>#DIV/0!</v>
      </c>
      <c r="JZ23" s="844">
        <f t="shared" si="814"/>
        <v>0</v>
      </c>
      <c r="KA23" s="288" t="e">
        <f t="shared" si="815"/>
        <v>#DIV/0!</v>
      </c>
      <c r="KB23" s="844">
        <f t="shared" si="816"/>
        <v>0</v>
      </c>
      <c r="KC23" s="288" t="e">
        <f t="shared" si="817"/>
        <v>#DIV/0!</v>
      </c>
      <c r="KD23" s="844">
        <f t="shared" si="818"/>
        <v>0</v>
      </c>
      <c r="KE23" s="1066" t="e">
        <f t="shared" si="819"/>
        <v>#DIV/0!</v>
      </c>
      <c r="KF23" s="844">
        <f t="shared" si="820"/>
        <v>0</v>
      </c>
      <c r="KG23" s="288" t="e">
        <f t="shared" si="821"/>
        <v>#DIV/0!</v>
      </c>
      <c r="KH23" s="844">
        <f t="shared" si="822"/>
        <v>3.9820806371329016E-2</v>
      </c>
      <c r="KI23" s="288">
        <f t="shared" si="315"/>
        <v>-1</v>
      </c>
      <c r="KJ23" s="844">
        <f t="shared" si="823"/>
        <v>0</v>
      </c>
      <c r="KK23" s="288" t="e">
        <f t="shared" si="824"/>
        <v>#DIV/0!</v>
      </c>
      <c r="KL23" s="844">
        <f t="shared" si="316"/>
        <v>0</v>
      </c>
      <c r="KM23" s="1066" t="e">
        <f t="shared" si="317"/>
        <v>#DIV/0!</v>
      </c>
      <c r="KN23" s="844">
        <f t="shared" si="825"/>
        <v>2292</v>
      </c>
      <c r="KO23" s="744">
        <f t="shared" si="826"/>
        <v>2166</v>
      </c>
      <c r="KP23" s="113">
        <f t="shared" si="827"/>
        <v>-126</v>
      </c>
      <c r="KQ23" s="100">
        <f t="shared" si="828"/>
        <v>-5.4973821989528798E-2</v>
      </c>
      <c r="KR23" s="945"/>
      <c r="KS23" t="str">
        <f t="shared" si="829"/>
        <v>Reported Source - Telephone</v>
      </c>
      <c r="KT23" s="972">
        <f t="shared" si="830"/>
        <v>2562</v>
      </c>
      <c r="KU23" s="972">
        <f t="shared" si="831"/>
        <v>2154</v>
      </c>
      <c r="KV23" s="972">
        <f t="shared" si="832"/>
        <v>2292</v>
      </c>
      <c r="KW23" s="1042">
        <f t="shared" si="833"/>
        <v>2060</v>
      </c>
      <c r="KX23" s="1042">
        <f t="shared" si="834"/>
        <v>2299</v>
      </c>
      <c r="KY23" s="1042">
        <f t="shared" si="835"/>
        <v>2155</v>
      </c>
      <c r="KZ23" s="1042">
        <f t="shared" si="836"/>
        <v>2691</v>
      </c>
      <c r="LA23" s="1042">
        <f t="shared" si="837"/>
        <v>2054</v>
      </c>
      <c r="LB23" s="1042">
        <f t="shared" si="838"/>
        <v>1612</v>
      </c>
      <c r="LC23" s="1042">
        <f t="shared" si="839"/>
        <v>2958</v>
      </c>
      <c r="LD23" s="1042">
        <f t="shared" si="840"/>
        <v>3228</v>
      </c>
      <c r="LE23" s="1042">
        <f t="shared" si="841"/>
        <v>3178</v>
      </c>
      <c r="LF23" s="1042">
        <f t="shared" si="842"/>
        <v>2335</v>
      </c>
      <c r="LG23" s="1042">
        <f t="shared" si="843"/>
        <v>1999</v>
      </c>
      <c r="LH23" s="1042">
        <f t="shared" si="844"/>
        <v>2166</v>
      </c>
      <c r="LI23" s="1158">
        <f t="shared" si="845"/>
        <v>0</v>
      </c>
      <c r="LJ23" s="1158">
        <f t="shared" si="846"/>
        <v>0</v>
      </c>
      <c r="LK23" s="1158">
        <f t="shared" si="847"/>
        <v>0</v>
      </c>
      <c r="LL23" s="1158">
        <f t="shared" si="848"/>
        <v>0</v>
      </c>
      <c r="LM23" s="1158">
        <f t="shared" si="849"/>
        <v>0</v>
      </c>
      <c r="LN23" s="1158">
        <f t="shared" si="850"/>
        <v>0</v>
      </c>
      <c r="LO23" s="1158">
        <f t="shared" si="851"/>
        <v>0</v>
      </c>
      <c r="LP23" s="1158">
        <f t="shared" si="852"/>
        <v>0</v>
      </c>
      <c r="LQ23" s="1158">
        <f t="shared" si="853"/>
        <v>0</v>
      </c>
      <c r="LR23" s="1158">
        <f t="shared" si="854"/>
        <v>0</v>
      </c>
      <c r="LS23" s="1158">
        <f t="shared" si="855"/>
        <v>0</v>
      </c>
      <c r="LT23" s="1158">
        <f t="shared" si="856"/>
        <v>0</v>
      </c>
    </row>
    <row r="24" spans="1:332" x14ac:dyDescent="0.25">
      <c r="A24" s="573"/>
      <c r="B24" s="50"/>
      <c r="C24" s="50" t="s">
        <v>34</v>
      </c>
      <c r="E24" s="1226" t="s">
        <v>39</v>
      </c>
      <c r="F24" s="1226"/>
      <c r="G24" s="1227"/>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79"/>
        <v>21669</v>
      </c>
      <c r="AW24" s="150">
        <f t="shared" si="680"/>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3"/>
        <v>27865</v>
      </c>
      <c r="BK24" s="150">
        <f t="shared" si="684"/>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1"/>
        <v>35165</v>
      </c>
      <c r="BY24" s="150">
        <f t="shared" si="692"/>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99"/>
        <v>35100</v>
      </c>
      <c r="CM24" s="150">
        <f t="shared" si="700"/>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07"/>
        <v>31703</v>
      </c>
      <c r="DA24" s="150">
        <f t="shared" si="708"/>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15"/>
        <v>31605</v>
      </c>
      <c r="DO24" s="150">
        <f t="shared" si="716"/>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3"/>
        <v>31924</v>
      </c>
      <c r="EC24" s="150">
        <f t="shared" si="724"/>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1"/>
        <v>32957</v>
      </c>
      <c r="EQ24" s="150">
        <f t="shared" si="732"/>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40"/>
        <v>39348</v>
      </c>
      <c r="FE24" s="150">
        <f t="shared" si="741"/>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48"/>
        <v>43045</v>
      </c>
      <c r="FS24" s="150">
        <f t="shared" si="749"/>
        <v>3587.0833333333335</v>
      </c>
      <c r="FT24" s="187">
        <v>3945</v>
      </c>
      <c r="FU24" s="64">
        <v>4200</v>
      </c>
      <c r="FV24" s="20">
        <v>3638</v>
      </c>
      <c r="FW24" s="64">
        <v>4021</v>
      </c>
      <c r="FX24" s="20">
        <v>3886</v>
      </c>
      <c r="FY24" s="64">
        <v>3406</v>
      </c>
      <c r="FZ24" s="187">
        <v>3730</v>
      </c>
      <c r="GA24" s="64">
        <v>3977</v>
      </c>
      <c r="GB24" s="187">
        <v>4025</v>
      </c>
      <c r="GC24" s="64">
        <v>3349</v>
      </c>
      <c r="GD24" s="187">
        <v>3440</v>
      </c>
      <c r="GE24" s="64">
        <v>4133</v>
      </c>
      <c r="GF24" s="118">
        <f t="shared" si="756"/>
        <v>45750</v>
      </c>
      <c r="GG24" s="150">
        <f t="shared" si="757"/>
        <v>3812.5</v>
      </c>
      <c r="GH24" s="187"/>
      <c r="GI24" s="64"/>
      <c r="GJ24" s="20"/>
      <c r="GK24" s="64"/>
      <c r="GL24" s="20"/>
      <c r="GM24" s="64"/>
      <c r="GN24" s="187"/>
      <c r="GO24" s="64"/>
      <c r="GP24" s="187"/>
      <c r="GQ24" s="64"/>
      <c r="GR24" s="187"/>
      <c r="GS24" s="64"/>
      <c r="GT24" s="118">
        <f t="shared" si="758"/>
        <v>0</v>
      </c>
      <c r="GU24" s="150">
        <f t="shared" si="759"/>
        <v>0</v>
      </c>
      <c r="GV24" s="238">
        <f t="shared" si="344"/>
        <v>329</v>
      </c>
      <c r="GW24" s="894">
        <f>GV24/EO24</f>
        <v>0.10182606004333024</v>
      </c>
      <c r="GX24" s="238">
        <f t="shared" si="760"/>
        <v>-386</v>
      </c>
      <c r="GY24" s="890">
        <f>GX24/ER24</f>
        <v>-0.10842696629213483</v>
      </c>
      <c r="GZ24" s="238">
        <f t="shared" si="761"/>
        <v>-119</v>
      </c>
      <c r="HA24" s="890">
        <f t="shared" si="762"/>
        <v>-3.749212350346566E-2</v>
      </c>
      <c r="HB24" s="238">
        <f t="shared" si="763"/>
        <v>198</v>
      </c>
      <c r="HC24" s="890">
        <f>HB24/ET24</f>
        <v>6.4811783960720126E-2</v>
      </c>
      <c r="HD24" s="238">
        <f t="shared" si="764"/>
        <v>-601</v>
      </c>
      <c r="HE24" s="890">
        <f t="shared" si="765"/>
        <v>-0.18475253612050416</v>
      </c>
      <c r="HF24" s="238">
        <f t="shared" si="766"/>
        <v>294</v>
      </c>
      <c r="HG24" s="890">
        <f>HF24/EV24</f>
        <v>0.11085972850678733</v>
      </c>
      <c r="HH24" s="238">
        <f t="shared" si="767"/>
        <v>196</v>
      </c>
      <c r="HI24" s="925">
        <f t="shared" si="768"/>
        <v>6.6530889341479979E-2</v>
      </c>
      <c r="HJ24" s="238">
        <f t="shared" si="769"/>
        <v>219</v>
      </c>
      <c r="HK24" s="890">
        <f>HJ24/EX24</f>
        <v>6.9700827498408655E-2</v>
      </c>
      <c r="HL24" s="238">
        <f t="shared" si="770"/>
        <v>565</v>
      </c>
      <c r="HM24" s="890">
        <f>HL24/EY24</f>
        <v>0.16810473073490032</v>
      </c>
      <c r="HN24" s="238">
        <f t="shared" si="771"/>
        <v>-445</v>
      </c>
      <c r="HO24" s="890">
        <f>HN24/EZ24</f>
        <v>-0.11334691798267957</v>
      </c>
      <c r="HP24" s="238">
        <f t="shared" si="772"/>
        <v>-289</v>
      </c>
      <c r="HQ24" s="890">
        <f>HP24/FA24</f>
        <v>-8.3022120080436662E-2</v>
      </c>
      <c r="HR24" s="238">
        <f t="shared" si="773"/>
        <v>414</v>
      </c>
      <c r="HS24" s="890">
        <f>HR24/FB24</f>
        <v>0.12969924812030076</v>
      </c>
      <c r="HT24" s="844">
        <f t="shared" si="774"/>
        <v>-283</v>
      </c>
      <c r="HU24" s="288">
        <f t="shared" si="775"/>
        <v>-7.8480310593455352E-2</v>
      </c>
      <c r="HV24" s="844">
        <f t="shared" si="776"/>
        <v>253</v>
      </c>
      <c r="HW24" s="288">
        <f>HV24/FF24</f>
        <v>7.6136021667168222E-2</v>
      </c>
      <c r="HX24" s="844">
        <f t="shared" si="777"/>
        <v>-357</v>
      </c>
      <c r="HY24" s="288">
        <f>HX24/FG24</f>
        <v>-9.9832214765100666E-2</v>
      </c>
      <c r="HZ24" s="844">
        <f t="shared" si="778"/>
        <v>-49</v>
      </c>
      <c r="IA24" s="288">
        <f>HZ24/FH24</f>
        <v>-1.5222118670394533E-2</v>
      </c>
      <c r="IB24" s="844">
        <f t="shared" si="779"/>
        <v>-273</v>
      </c>
      <c r="IC24" s="288">
        <f>IB24/FI24</f>
        <v>-8.6119873817034703E-2</v>
      </c>
      <c r="ID24" s="844">
        <f t="shared" si="780"/>
        <v>-169</v>
      </c>
      <c r="IE24" s="288">
        <f>ID24/FJ24</f>
        <v>-5.833620987228167E-2</v>
      </c>
      <c r="IF24" s="844">
        <f t="shared" si="781"/>
        <v>334</v>
      </c>
      <c r="IG24" s="288">
        <f>IF24/FK24</f>
        <v>0.12243401759530792</v>
      </c>
      <c r="IH24" s="844">
        <f t="shared" si="782"/>
        <v>282</v>
      </c>
      <c r="II24" s="288">
        <f>IH24/FL24</f>
        <v>9.2096668843892879E-2</v>
      </c>
      <c r="IJ24" s="844">
        <f t="shared" si="783"/>
        <v>921</v>
      </c>
      <c r="IK24" s="288">
        <f t="shared" si="784"/>
        <v>0.27541866028708134</v>
      </c>
      <c r="IL24" s="844">
        <f t="shared" si="785"/>
        <v>459</v>
      </c>
      <c r="IM24" s="288">
        <f t="shared" si="786"/>
        <v>0.10762016412661196</v>
      </c>
      <c r="IN24" s="844">
        <f t="shared" si="787"/>
        <v>-729</v>
      </c>
      <c r="IO24" s="288">
        <f>IN24/FO24</f>
        <v>-0.15431837425910244</v>
      </c>
      <c r="IP24" s="844">
        <f t="shared" si="788"/>
        <v>747</v>
      </c>
      <c r="IQ24" s="288">
        <f t="shared" si="789"/>
        <v>0.1869837296620776</v>
      </c>
      <c r="IR24" s="844">
        <f t="shared" si="790"/>
        <v>-797</v>
      </c>
      <c r="IS24" s="288">
        <f t="shared" si="791"/>
        <v>-0.16807254323070434</v>
      </c>
      <c r="IT24" s="844">
        <f t="shared" si="792"/>
        <v>255</v>
      </c>
      <c r="IU24" s="288">
        <f>IT24/FT24</f>
        <v>6.4638783269961975E-2</v>
      </c>
      <c r="IV24" s="844">
        <f t="shared" si="396"/>
        <v>-562</v>
      </c>
      <c r="IW24" s="288">
        <f>IV24/FU24</f>
        <v>-0.13380952380952382</v>
      </c>
      <c r="IX24" s="844">
        <f t="shared" si="793"/>
        <v>-291</v>
      </c>
      <c r="IY24" s="288">
        <f t="shared" si="794"/>
        <v>-7.9989004947773501E-2</v>
      </c>
      <c r="IZ24" s="844">
        <f t="shared" si="795"/>
        <v>-135</v>
      </c>
      <c r="JA24" s="288">
        <f>IZ24/FW24</f>
        <v>-3.3573737876150214E-2</v>
      </c>
      <c r="JB24" s="844">
        <f t="shared" si="796"/>
        <v>-480</v>
      </c>
      <c r="JC24" s="288">
        <f>JB24/FX24</f>
        <v>-0.12352032938754504</v>
      </c>
      <c r="JD24" s="844">
        <f t="shared" si="797"/>
        <v>324</v>
      </c>
      <c r="JE24" s="288">
        <f>JD24/FY24</f>
        <v>9.5126247798003521E-2</v>
      </c>
      <c r="JF24" s="844">
        <f t="shared" si="798"/>
        <v>247</v>
      </c>
      <c r="JG24" s="1066">
        <f>JF24/FZ24</f>
        <v>6.6219839142091147E-2</v>
      </c>
      <c r="JH24" s="844">
        <f t="shared" si="799"/>
        <v>48</v>
      </c>
      <c r="JI24" s="288">
        <f>JH24/GA24</f>
        <v>1.2069399044505909E-2</v>
      </c>
      <c r="JJ24" s="844">
        <f t="shared" si="800"/>
        <v>-676</v>
      </c>
      <c r="JK24" s="288">
        <f>JJ24/GB24</f>
        <v>-0.16795031055900622</v>
      </c>
      <c r="JL24" s="844">
        <f t="shared" si="801"/>
        <v>91</v>
      </c>
      <c r="JM24" s="288">
        <f t="shared" si="802"/>
        <v>2.7172290235891312E-2</v>
      </c>
      <c r="JN24" s="844">
        <f t="shared" si="803"/>
        <v>693</v>
      </c>
      <c r="JO24" s="1066">
        <f t="shared" si="804"/>
        <v>0.20145348837209304</v>
      </c>
      <c r="JP24" s="844">
        <f t="shared" si="805"/>
        <v>-4133</v>
      </c>
      <c r="JQ24" s="1122">
        <f t="shared" si="806"/>
        <v>-1</v>
      </c>
      <c r="JR24" s="844">
        <f t="shared" si="807"/>
        <v>0</v>
      </c>
      <c r="JS24" s="1122" t="e">
        <f t="shared" si="808"/>
        <v>#DIV/0!</v>
      </c>
      <c r="JT24" s="844">
        <f t="shared" si="809"/>
        <v>0</v>
      </c>
      <c r="JU24" s="1122" t="e">
        <f t="shared" si="810"/>
        <v>#DIV/0!</v>
      </c>
      <c r="JV24" s="844">
        <f t="shared" si="811"/>
        <v>0</v>
      </c>
      <c r="JW24" s="1122" t="e">
        <f t="shared" si="812"/>
        <v>#DIV/0!</v>
      </c>
      <c r="JX24" s="844">
        <f t="shared" si="813"/>
        <v>0</v>
      </c>
      <c r="JY24" s="1122" t="e">
        <f>JX24/GK24</f>
        <v>#DIV/0!</v>
      </c>
      <c r="JZ24" s="844">
        <f t="shared" si="814"/>
        <v>0</v>
      </c>
      <c r="KA24" s="288" t="e">
        <f t="shared" si="815"/>
        <v>#DIV/0!</v>
      </c>
      <c r="KB24" s="844">
        <f t="shared" si="816"/>
        <v>0</v>
      </c>
      <c r="KC24" s="288" t="e">
        <f t="shared" si="817"/>
        <v>#DIV/0!</v>
      </c>
      <c r="KD24" s="844">
        <f t="shared" si="818"/>
        <v>0</v>
      </c>
      <c r="KE24" s="1066" t="e">
        <f t="shared" si="819"/>
        <v>#DIV/0!</v>
      </c>
      <c r="KF24" s="844">
        <f t="shared" si="820"/>
        <v>0</v>
      </c>
      <c r="KG24" s="288" t="e">
        <f t="shared" si="821"/>
        <v>#DIV/0!</v>
      </c>
      <c r="KH24" s="844">
        <f t="shared" si="822"/>
        <v>-7.6136021667168222E-2</v>
      </c>
      <c r="KI24" s="288">
        <f t="shared" si="315"/>
        <v>-1</v>
      </c>
      <c r="KJ24" s="844">
        <f t="shared" si="823"/>
        <v>0</v>
      </c>
      <c r="KK24" s="288" t="e">
        <f t="shared" si="824"/>
        <v>#DIV/0!</v>
      </c>
      <c r="KL24" s="844">
        <f t="shared" si="316"/>
        <v>0</v>
      </c>
      <c r="KM24" s="1066" t="e">
        <f t="shared" si="317"/>
        <v>#DIV/0!</v>
      </c>
      <c r="KN24" s="844">
        <f t="shared" si="825"/>
        <v>4742</v>
      </c>
      <c r="KO24" s="744">
        <f t="shared" si="826"/>
        <v>4133</v>
      </c>
      <c r="KP24" s="113">
        <f t="shared" si="827"/>
        <v>-609</v>
      </c>
      <c r="KQ24" s="100">
        <f t="shared" si="828"/>
        <v>-0.12842682412484183</v>
      </c>
      <c r="KR24" s="945"/>
      <c r="KS24" t="str">
        <f t="shared" si="829"/>
        <v>Reported Source - Email</v>
      </c>
      <c r="KT24" s="972">
        <f t="shared" si="830"/>
        <v>4724</v>
      </c>
      <c r="KU24" s="972">
        <f t="shared" si="831"/>
        <v>3995</v>
      </c>
      <c r="KV24" s="972">
        <f t="shared" si="832"/>
        <v>4742</v>
      </c>
      <c r="KW24" s="1042">
        <f t="shared" si="833"/>
        <v>3945</v>
      </c>
      <c r="KX24" s="1042">
        <f t="shared" si="834"/>
        <v>4200</v>
      </c>
      <c r="KY24" s="1042">
        <f t="shared" si="835"/>
        <v>3638</v>
      </c>
      <c r="KZ24" s="1042">
        <f t="shared" si="836"/>
        <v>4021</v>
      </c>
      <c r="LA24" s="1042">
        <f t="shared" si="837"/>
        <v>3886</v>
      </c>
      <c r="LB24" s="1042">
        <f t="shared" si="838"/>
        <v>3406</v>
      </c>
      <c r="LC24" s="1042">
        <f t="shared" si="839"/>
        <v>3730</v>
      </c>
      <c r="LD24" s="1042">
        <f t="shared" si="840"/>
        <v>3977</v>
      </c>
      <c r="LE24" s="1042">
        <f t="shared" si="841"/>
        <v>4025</v>
      </c>
      <c r="LF24" s="1042">
        <f t="shared" si="842"/>
        <v>3349</v>
      </c>
      <c r="LG24" s="1042">
        <f t="shared" si="843"/>
        <v>3440</v>
      </c>
      <c r="LH24" s="1042">
        <f t="shared" si="844"/>
        <v>4133</v>
      </c>
      <c r="LI24" s="1158">
        <f t="shared" si="845"/>
        <v>0</v>
      </c>
      <c r="LJ24" s="1158">
        <f t="shared" si="846"/>
        <v>0</v>
      </c>
      <c r="LK24" s="1158">
        <f t="shared" si="847"/>
        <v>0</v>
      </c>
      <c r="LL24" s="1158">
        <f t="shared" si="848"/>
        <v>0</v>
      </c>
      <c r="LM24" s="1158">
        <f t="shared" si="849"/>
        <v>0</v>
      </c>
      <c r="LN24" s="1158">
        <f t="shared" si="850"/>
        <v>0</v>
      </c>
      <c r="LO24" s="1158">
        <f t="shared" si="851"/>
        <v>0</v>
      </c>
      <c r="LP24" s="1158">
        <f t="shared" si="852"/>
        <v>0</v>
      </c>
      <c r="LQ24" s="1158">
        <f t="shared" si="853"/>
        <v>0</v>
      </c>
      <c r="LR24" s="1158">
        <f t="shared" si="854"/>
        <v>0</v>
      </c>
      <c r="LS24" s="1158">
        <f t="shared" si="855"/>
        <v>0</v>
      </c>
      <c r="LT24" s="1158">
        <f t="shared" si="856"/>
        <v>0</v>
      </c>
    </row>
    <row r="25" spans="1:332" x14ac:dyDescent="0.25">
      <c r="A25" s="573"/>
      <c r="B25" s="50"/>
      <c r="C25" s="50" t="s">
        <v>35</v>
      </c>
      <c r="E25" s="1226" t="s">
        <v>40</v>
      </c>
      <c r="F25" s="1226"/>
      <c r="G25" s="1227"/>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79"/>
        <v>7143</v>
      </c>
      <c r="AW25" s="150">
        <f t="shared" si="680"/>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3"/>
        <v>5134</v>
      </c>
      <c r="BK25" s="150">
        <f t="shared" si="684"/>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1"/>
        <v>3931</v>
      </c>
      <c r="BY25" s="150">
        <f t="shared" si="692"/>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99"/>
        <v>5282</v>
      </c>
      <c r="CM25" s="150">
        <f t="shared" si="700"/>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07"/>
        <v>4635</v>
      </c>
      <c r="DA25" s="150">
        <f t="shared" si="708"/>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15"/>
        <v>4683</v>
      </c>
      <c r="DO25" s="150">
        <f t="shared" si="716"/>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3"/>
        <v>4890</v>
      </c>
      <c r="EC25" s="150">
        <f t="shared" si="724"/>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1"/>
        <v>4932</v>
      </c>
      <c r="EQ25" s="150">
        <f t="shared" si="732"/>
        <v>411</v>
      </c>
      <c r="ER25" s="187">
        <v>371</v>
      </c>
      <c r="ES25" s="64">
        <v>385</v>
      </c>
      <c r="ET25" s="20">
        <v>424</v>
      </c>
      <c r="EU25" s="64">
        <v>482</v>
      </c>
      <c r="EV25" s="20">
        <v>397</v>
      </c>
      <c r="EW25" s="64">
        <v>381</v>
      </c>
      <c r="EX25" s="187">
        <v>371</v>
      </c>
      <c r="EY25" s="64">
        <v>375</v>
      </c>
      <c r="EZ25" s="187">
        <v>412</v>
      </c>
      <c r="FA25" s="64">
        <v>413</v>
      </c>
      <c r="FB25" s="187">
        <v>409</v>
      </c>
      <c r="FC25" s="64">
        <v>570</v>
      </c>
      <c r="FD25" s="118">
        <f t="shared" si="740"/>
        <v>4990</v>
      </c>
      <c r="FE25" s="150">
        <f t="shared" si="741"/>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48"/>
        <v>4802</v>
      </c>
      <c r="FS25" s="150">
        <f t="shared" si="749"/>
        <v>400.16666666666669</v>
      </c>
      <c r="FT25" s="187">
        <v>232</v>
      </c>
      <c r="FU25" s="64">
        <v>264</v>
      </c>
      <c r="FV25" s="20">
        <v>234</v>
      </c>
      <c r="FW25" s="64">
        <v>242</v>
      </c>
      <c r="FX25" s="20">
        <v>185</v>
      </c>
      <c r="FY25" s="64">
        <v>167</v>
      </c>
      <c r="FZ25" s="187">
        <v>193</v>
      </c>
      <c r="GA25" s="64">
        <v>171</v>
      </c>
      <c r="GB25" s="187">
        <v>215</v>
      </c>
      <c r="GC25" s="64">
        <v>192</v>
      </c>
      <c r="GD25" s="187">
        <v>151</v>
      </c>
      <c r="GE25" s="64">
        <v>184</v>
      </c>
      <c r="GF25" s="118">
        <f t="shared" si="756"/>
        <v>2430</v>
      </c>
      <c r="GG25" s="150">
        <f t="shared" si="757"/>
        <v>202.5</v>
      </c>
      <c r="GH25" s="187"/>
      <c r="GI25" s="64"/>
      <c r="GJ25" s="20"/>
      <c r="GK25" s="64"/>
      <c r="GL25" s="20"/>
      <c r="GM25" s="64"/>
      <c r="GN25" s="187"/>
      <c r="GO25" s="64"/>
      <c r="GP25" s="187"/>
      <c r="GQ25" s="64"/>
      <c r="GR25" s="187"/>
      <c r="GS25" s="64"/>
      <c r="GT25" s="118">
        <f t="shared" si="758"/>
        <v>0</v>
      </c>
      <c r="GU25" s="150">
        <f t="shared" si="759"/>
        <v>0</v>
      </c>
      <c r="GV25" s="238">
        <f t="shared" si="344"/>
        <v>-24</v>
      </c>
      <c r="GW25" s="894">
        <f>GV25/EO25</f>
        <v>-6.0759493670886074E-2</v>
      </c>
      <c r="GX25" s="238">
        <f t="shared" si="760"/>
        <v>14</v>
      </c>
      <c r="GY25" s="890">
        <f>GX25/ER25</f>
        <v>3.7735849056603772E-2</v>
      </c>
      <c r="GZ25" s="238">
        <f t="shared" si="761"/>
        <v>39</v>
      </c>
      <c r="HA25" s="890">
        <f t="shared" si="762"/>
        <v>0.1012987012987013</v>
      </c>
      <c r="HB25" s="238">
        <f t="shared" si="763"/>
        <v>58</v>
      </c>
      <c r="HC25" s="890">
        <f>HB25/ET25</f>
        <v>0.13679245283018868</v>
      </c>
      <c r="HD25" s="238">
        <f t="shared" si="764"/>
        <v>-85</v>
      </c>
      <c r="HE25" s="890">
        <f t="shared" si="765"/>
        <v>-0.17634854771784234</v>
      </c>
      <c r="HF25" s="238">
        <f t="shared" si="766"/>
        <v>-16</v>
      </c>
      <c r="HG25" s="890">
        <f>HF25/EV25</f>
        <v>-4.0302267002518891E-2</v>
      </c>
      <c r="HH25" s="238">
        <f t="shared" si="767"/>
        <v>-10</v>
      </c>
      <c r="HI25" s="925">
        <f t="shared" si="768"/>
        <v>-2.6246719160104987E-2</v>
      </c>
      <c r="HJ25" s="238">
        <f t="shared" si="769"/>
        <v>4</v>
      </c>
      <c r="HK25" s="890">
        <f>HJ25/EX25</f>
        <v>1.078167115902965E-2</v>
      </c>
      <c r="HL25" s="238">
        <f t="shared" si="770"/>
        <v>37</v>
      </c>
      <c r="HM25" s="890">
        <f>HL25/EY25</f>
        <v>9.8666666666666666E-2</v>
      </c>
      <c r="HN25" s="238">
        <f t="shared" si="771"/>
        <v>1</v>
      </c>
      <c r="HO25" s="890">
        <f>HN25/EZ25</f>
        <v>2.4271844660194173E-3</v>
      </c>
      <c r="HP25" s="238">
        <f t="shared" si="772"/>
        <v>-4</v>
      </c>
      <c r="HQ25" s="890">
        <f>HP25/FA25</f>
        <v>-9.6852300242130755E-3</v>
      </c>
      <c r="HR25" s="238">
        <f t="shared" si="773"/>
        <v>161</v>
      </c>
      <c r="HS25" s="890">
        <f>HR25/FB25</f>
        <v>0.39364303178484106</v>
      </c>
      <c r="HT25" s="844">
        <f t="shared" si="774"/>
        <v>-31</v>
      </c>
      <c r="HU25" s="288">
        <f t="shared" si="775"/>
        <v>-5.4385964912280704E-2</v>
      </c>
      <c r="HV25" s="844">
        <f t="shared" si="776"/>
        <v>-81</v>
      </c>
      <c r="HW25" s="288">
        <f>HV25/FF25</f>
        <v>-0.150278293135436</v>
      </c>
      <c r="HX25" s="844">
        <f t="shared" si="777"/>
        <v>-20</v>
      </c>
      <c r="HY25" s="288">
        <f>HX25/FG25</f>
        <v>-4.3668122270742356E-2</v>
      </c>
      <c r="HZ25" s="844">
        <f t="shared" si="778"/>
        <v>-27</v>
      </c>
      <c r="IA25" s="288">
        <f>HZ25/FH25</f>
        <v>-6.1643835616438353E-2</v>
      </c>
      <c r="IB25" s="844">
        <f t="shared" si="779"/>
        <v>31</v>
      </c>
      <c r="IC25" s="288">
        <f>IB25/FI25</f>
        <v>7.5425790754257913E-2</v>
      </c>
      <c r="ID25" s="844">
        <f t="shared" si="780"/>
        <v>-28</v>
      </c>
      <c r="IE25" s="288">
        <f>ID25/FJ25</f>
        <v>-6.3348416289592757E-2</v>
      </c>
      <c r="IF25" s="844">
        <f t="shared" si="781"/>
        <v>-10</v>
      </c>
      <c r="IG25" s="288">
        <f>IF25/FK25</f>
        <v>-2.4154589371980676E-2</v>
      </c>
      <c r="IH25" s="844">
        <f t="shared" si="782"/>
        <v>-29</v>
      </c>
      <c r="II25" s="288">
        <f>IH25/FL25</f>
        <v>-7.1782178217821777E-2</v>
      </c>
      <c r="IJ25" s="844">
        <f t="shared" si="783"/>
        <v>47</v>
      </c>
      <c r="IK25" s="288">
        <f t="shared" si="784"/>
        <v>0.12533333333333332</v>
      </c>
      <c r="IL25" s="844">
        <f t="shared" si="785"/>
        <v>-74</v>
      </c>
      <c r="IM25" s="288">
        <f t="shared" si="786"/>
        <v>-0.17535545023696683</v>
      </c>
      <c r="IN25" s="844">
        <f t="shared" si="787"/>
        <v>-75</v>
      </c>
      <c r="IO25" s="288">
        <f>IN25/FO25</f>
        <v>-0.21551724137931033</v>
      </c>
      <c r="IP25" s="844">
        <f t="shared" si="788"/>
        <v>5</v>
      </c>
      <c r="IQ25" s="288">
        <f t="shared" si="789"/>
        <v>1.8315018315018316E-2</v>
      </c>
      <c r="IR25" s="844">
        <f t="shared" si="790"/>
        <v>-46</v>
      </c>
      <c r="IS25" s="288">
        <f t="shared" si="791"/>
        <v>-0.16546762589928057</v>
      </c>
      <c r="IT25" s="844">
        <f t="shared" si="792"/>
        <v>32</v>
      </c>
      <c r="IU25" s="288">
        <f>IT25/FT25</f>
        <v>0.13793103448275862</v>
      </c>
      <c r="IV25" s="844">
        <f t="shared" si="396"/>
        <v>-30</v>
      </c>
      <c r="IW25" s="288">
        <f>IV25/FU25</f>
        <v>-0.11363636363636363</v>
      </c>
      <c r="IX25" s="844">
        <f t="shared" si="793"/>
        <v>-49</v>
      </c>
      <c r="IY25" s="288">
        <f t="shared" si="794"/>
        <v>-0.20940170940170941</v>
      </c>
      <c r="IZ25" s="844">
        <f t="shared" si="795"/>
        <v>-57</v>
      </c>
      <c r="JA25" s="288">
        <f>IZ25/FW25</f>
        <v>-0.23553719008264462</v>
      </c>
      <c r="JB25" s="844">
        <f t="shared" si="796"/>
        <v>-18</v>
      </c>
      <c r="JC25" s="288">
        <f>JB25/FX25</f>
        <v>-9.7297297297297303E-2</v>
      </c>
      <c r="JD25" s="844">
        <f t="shared" si="797"/>
        <v>26</v>
      </c>
      <c r="JE25" s="288">
        <f>JD25/FY25</f>
        <v>0.15568862275449102</v>
      </c>
      <c r="JF25" s="844">
        <f t="shared" si="798"/>
        <v>-22</v>
      </c>
      <c r="JG25" s="1066">
        <f>JF25/FZ25</f>
        <v>-0.11398963730569948</v>
      </c>
      <c r="JH25" s="844">
        <f t="shared" si="799"/>
        <v>44</v>
      </c>
      <c r="JI25" s="288">
        <f>JH25/GA25</f>
        <v>0.25730994152046782</v>
      </c>
      <c r="JJ25" s="844">
        <f t="shared" si="800"/>
        <v>-23</v>
      </c>
      <c r="JK25" s="288">
        <f>JJ25/GB25</f>
        <v>-0.10697674418604651</v>
      </c>
      <c r="JL25" s="844">
        <f t="shared" si="801"/>
        <v>-41</v>
      </c>
      <c r="JM25" s="288">
        <f t="shared" si="802"/>
        <v>-0.21354166666666666</v>
      </c>
      <c r="JN25" s="844">
        <f t="shared" si="803"/>
        <v>33</v>
      </c>
      <c r="JO25" s="1066">
        <f t="shared" si="804"/>
        <v>0.2185430463576159</v>
      </c>
      <c r="JP25" s="844">
        <f t="shared" si="805"/>
        <v>-184</v>
      </c>
      <c r="JQ25" s="1122">
        <f t="shared" si="806"/>
        <v>-1</v>
      </c>
      <c r="JR25" s="844">
        <f t="shared" si="807"/>
        <v>0</v>
      </c>
      <c r="JS25" s="1122" t="e">
        <f t="shared" si="808"/>
        <v>#DIV/0!</v>
      </c>
      <c r="JT25" s="844">
        <f t="shared" si="809"/>
        <v>0</v>
      </c>
      <c r="JU25" s="1122" t="e">
        <f t="shared" si="810"/>
        <v>#DIV/0!</v>
      </c>
      <c r="JV25" s="844">
        <f t="shared" si="811"/>
        <v>0</v>
      </c>
      <c r="JW25" s="1122" t="e">
        <f t="shared" si="812"/>
        <v>#DIV/0!</v>
      </c>
      <c r="JX25" s="844">
        <f t="shared" si="813"/>
        <v>0</v>
      </c>
      <c r="JY25" s="1122" t="e">
        <f>JX25/GK25</f>
        <v>#DIV/0!</v>
      </c>
      <c r="JZ25" s="844">
        <f t="shared" si="814"/>
        <v>0</v>
      </c>
      <c r="KA25" s="288" t="e">
        <f t="shared" si="815"/>
        <v>#DIV/0!</v>
      </c>
      <c r="KB25" s="844">
        <f t="shared" si="816"/>
        <v>0</v>
      </c>
      <c r="KC25" s="288" t="e">
        <f t="shared" si="817"/>
        <v>#DIV/0!</v>
      </c>
      <c r="KD25" s="844">
        <f t="shared" si="818"/>
        <v>0</v>
      </c>
      <c r="KE25" s="1066" t="e">
        <f t="shared" si="819"/>
        <v>#DIV/0!</v>
      </c>
      <c r="KF25" s="844">
        <f t="shared" si="820"/>
        <v>0</v>
      </c>
      <c r="KG25" s="288" t="e">
        <f t="shared" si="821"/>
        <v>#DIV/0!</v>
      </c>
      <c r="KH25" s="844">
        <f t="shared" si="822"/>
        <v>0.150278293135436</v>
      </c>
      <c r="KI25" s="288">
        <f t="shared" si="315"/>
        <v>-1</v>
      </c>
      <c r="KJ25" s="844">
        <f t="shared" si="823"/>
        <v>0</v>
      </c>
      <c r="KK25" s="288" t="e">
        <f t="shared" si="824"/>
        <v>#DIV/0!</v>
      </c>
      <c r="KL25" s="844">
        <f t="shared" si="316"/>
        <v>0</v>
      </c>
      <c r="KM25" s="1066" t="e">
        <f t="shared" si="317"/>
        <v>#DIV/0!</v>
      </c>
      <c r="KN25" s="844">
        <f t="shared" si="825"/>
        <v>278</v>
      </c>
      <c r="KO25" s="744">
        <f t="shared" si="826"/>
        <v>184</v>
      </c>
      <c r="KP25" s="113">
        <f t="shared" si="827"/>
        <v>-94</v>
      </c>
      <c r="KQ25" s="100">
        <f t="shared" si="828"/>
        <v>-0.33812949640287771</v>
      </c>
      <c r="KR25" s="945"/>
      <c r="KS25" t="str">
        <f t="shared" si="829"/>
        <v>Reported Source - Fax</v>
      </c>
      <c r="KT25" s="972">
        <f t="shared" si="830"/>
        <v>348</v>
      </c>
      <c r="KU25" s="972">
        <f t="shared" si="831"/>
        <v>273</v>
      </c>
      <c r="KV25" s="972">
        <f t="shared" si="832"/>
        <v>278</v>
      </c>
      <c r="KW25" s="1042">
        <f t="shared" si="833"/>
        <v>232</v>
      </c>
      <c r="KX25" s="1042">
        <f t="shared" si="834"/>
        <v>264</v>
      </c>
      <c r="KY25" s="1042">
        <f t="shared" si="835"/>
        <v>234</v>
      </c>
      <c r="KZ25" s="1042">
        <f t="shared" si="836"/>
        <v>242</v>
      </c>
      <c r="LA25" s="1042">
        <f t="shared" si="837"/>
        <v>185</v>
      </c>
      <c r="LB25" s="1042">
        <f t="shared" si="838"/>
        <v>167</v>
      </c>
      <c r="LC25" s="1042">
        <f t="shared" si="839"/>
        <v>193</v>
      </c>
      <c r="LD25" s="1042">
        <f t="shared" si="840"/>
        <v>171</v>
      </c>
      <c r="LE25" s="1042">
        <f t="shared" si="841"/>
        <v>215</v>
      </c>
      <c r="LF25" s="1042">
        <f t="shared" si="842"/>
        <v>192</v>
      </c>
      <c r="LG25" s="1042">
        <f t="shared" si="843"/>
        <v>151</v>
      </c>
      <c r="LH25" s="1042">
        <f t="shared" si="844"/>
        <v>184</v>
      </c>
      <c r="LI25" s="1158">
        <f t="shared" si="845"/>
        <v>0</v>
      </c>
      <c r="LJ25" s="1158">
        <f t="shared" si="846"/>
        <v>0</v>
      </c>
      <c r="LK25" s="1158">
        <f t="shared" si="847"/>
        <v>0</v>
      </c>
      <c r="LL25" s="1158">
        <f t="shared" si="848"/>
        <v>0</v>
      </c>
      <c r="LM25" s="1158">
        <f t="shared" si="849"/>
        <v>0</v>
      </c>
      <c r="LN25" s="1158">
        <f t="shared" si="850"/>
        <v>0</v>
      </c>
      <c r="LO25" s="1158">
        <f t="shared" si="851"/>
        <v>0</v>
      </c>
      <c r="LP25" s="1158">
        <f t="shared" si="852"/>
        <v>0</v>
      </c>
      <c r="LQ25" s="1158">
        <f t="shared" si="853"/>
        <v>0</v>
      </c>
      <c r="LR25" s="1158">
        <f t="shared" si="854"/>
        <v>0</v>
      </c>
      <c r="LS25" s="1158">
        <f t="shared" si="855"/>
        <v>0</v>
      </c>
      <c r="LT25" s="1158">
        <f t="shared" si="856"/>
        <v>0</v>
      </c>
    </row>
    <row r="26" spans="1:332" x14ac:dyDescent="0.25">
      <c r="A26" s="573"/>
      <c r="B26" s="50"/>
      <c r="C26" s="50" t="s">
        <v>36</v>
      </c>
      <c r="E26" s="1226" t="s">
        <v>41</v>
      </c>
      <c r="F26" s="1226"/>
      <c r="G26" s="1227"/>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79"/>
        <v>7250</v>
      </c>
      <c r="AW26" s="150">
        <f t="shared" si="680"/>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3"/>
        <v>7399</v>
      </c>
      <c r="BK26" s="150">
        <f t="shared" si="684"/>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1"/>
        <v>5868</v>
      </c>
      <c r="BY26" s="150">
        <f t="shared" si="692"/>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99"/>
        <v>4804</v>
      </c>
      <c r="CM26" s="150">
        <f t="shared" si="700"/>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07"/>
        <v>4923</v>
      </c>
      <c r="DA26" s="150">
        <f t="shared" si="708"/>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15"/>
        <v>5097</v>
      </c>
      <c r="DO26" s="150">
        <f t="shared" si="716"/>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3"/>
        <v>5316</v>
      </c>
      <c r="EC26" s="150">
        <f t="shared" si="724"/>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1"/>
        <v>7191</v>
      </c>
      <c r="EQ26" s="150">
        <f t="shared" si="732"/>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40"/>
        <v>10068</v>
      </c>
      <c r="FE26" s="150">
        <f t="shared" si="741"/>
        <v>839</v>
      </c>
      <c r="FF26" s="187">
        <v>219</v>
      </c>
      <c r="FG26" s="64">
        <v>288</v>
      </c>
      <c r="FH26" s="20">
        <v>177</v>
      </c>
      <c r="FI26" s="64">
        <v>205</v>
      </c>
      <c r="FJ26" s="20">
        <v>312</v>
      </c>
      <c r="FK26" s="64">
        <v>199</v>
      </c>
      <c r="FL26" s="187">
        <v>208</v>
      </c>
      <c r="FM26" s="64">
        <v>220</v>
      </c>
      <c r="FN26" s="187">
        <v>148</v>
      </c>
      <c r="FO26" s="64">
        <v>206</v>
      </c>
      <c r="FP26" s="187">
        <v>163</v>
      </c>
      <c r="FQ26" s="64">
        <v>154</v>
      </c>
      <c r="FR26" s="118">
        <f t="shared" si="748"/>
        <v>2499</v>
      </c>
      <c r="FS26" s="150">
        <f t="shared" si="749"/>
        <v>208.25</v>
      </c>
      <c r="FT26" s="187">
        <v>152</v>
      </c>
      <c r="FU26" s="64">
        <v>261</v>
      </c>
      <c r="FV26" s="20">
        <v>122</v>
      </c>
      <c r="FW26" s="64">
        <v>230</v>
      </c>
      <c r="FX26" s="20">
        <v>161</v>
      </c>
      <c r="FY26" s="64">
        <v>147</v>
      </c>
      <c r="FZ26" s="187">
        <v>185</v>
      </c>
      <c r="GA26" s="64">
        <v>202</v>
      </c>
      <c r="GB26" s="187">
        <v>227</v>
      </c>
      <c r="GC26" s="64">
        <v>218</v>
      </c>
      <c r="GD26" s="187">
        <v>239</v>
      </c>
      <c r="GE26" s="64">
        <v>191</v>
      </c>
      <c r="GF26" s="118">
        <f t="shared" si="756"/>
        <v>2335</v>
      </c>
      <c r="GG26" s="150">
        <f t="shared" si="757"/>
        <v>194.58333333333334</v>
      </c>
      <c r="GH26" s="187"/>
      <c r="GI26" s="64"/>
      <c r="GJ26" s="20"/>
      <c r="GK26" s="64"/>
      <c r="GL26" s="20"/>
      <c r="GM26" s="64"/>
      <c r="GN26" s="187"/>
      <c r="GO26" s="64"/>
      <c r="GP26" s="187"/>
      <c r="GQ26" s="64"/>
      <c r="GR26" s="187"/>
      <c r="GS26" s="64"/>
      <c r="GT26" s="118">
        <f t="shared" si="758"/>
        <v>0</v>
      </c>
      <c r="GU26" s="150">
        <f t="shared" si="759"/>
        <v>0</v>
      </c>
      <c r="GV26" s="238">
        <f t="shared" si="344"/>
        <v>188</v>
      </c>
      <c r="GW26" s="894">
        <f>GV26/EO26</f>
        <v>0.12566844919786097</v>
      </c>
      <c r="GX26" s="238">
        <f t="shared" si="760"/>
        <v>330</v>
      </c>
      <c r="GY26" s="890">
        <f>GX26/ER26</f>
        <v>0.19596199524940616</v>
      </c>
      <c r="GZ26" s="238">
        <f t="shared" si="761"/>
        <v>182</v>
      </c>
      <c r="HA26" s="890">
        <f t="shared" si="762"/>
        <v>9.0367428003972197E-2</v>
      </c>
      <c r="HB26" s="238">
        <f t="shared" si="763"/>
        <v>211</v>
      </c>
      <c r="HC26" s="890">
        <f>HB26/ET26</f>
        <v>9.6083788706739531E-2</v>
      </c>
      <c r="HD26" s="238">
        <f t="shared" si="764"/>
        <v>-2087</v>
      </c>
      <c r="HE26" s="890">
        <f t="shared" si="765"/>
        <v>-0.86705442459493143</v>
      </c>
      <c r="HF26" s="238">
        <f t="shared" si="766"/>
        <v>-67</v>
      </c>
      <c r="HG26" s="890">
        <f>HF26/EV26</f>
        <v>-0.20937500000000001</v>
      </c>
      <c r="HH26" s="238">
        <f t="shared" si="767"/>
        <v>-125</v>
      </c>
      <c r="HI26" s="925">
        <f t="shared" si="768"/>
        <v>-0.49407114624505927</v>
      </c>
      <c r="HJ26" s="238">
        <f t="shared" si="769"/>
        <v>38</v>
      </c>
      <c r="HK26" s="890">
        <f>HJ26/EX26</f>
        <v>0.296875</v>
      </c>
      <c r="HL26" s="238">
        <f t="shared" si="770"/>
        <v>11</v>
      </c>
      <c r="HM26" s="890">
        <f>HL26/EY26</f>
        <v>6.6265060240963861E-2</v>
      </c>
      <c r="HN26" s="238">
        <f t="shared" si="771"/>
        <v>157</v>
      </c>
      <c r="HO26" s="890">
        <f>HN26/EZ26</f>
        <v>0.88700564971751417</v>
      </c>
      <c r="HP26" s="238">
        <f t="shared" si="772"/>
        <v>-129</v>
      </c>
      <c r="HQ26" s="890">
        <f>HP26/FA26</f>
        <v>-0.38622754491017963</v>
      </c>
      <c r="HR26" s="238">
        <f t="shared" si="773"/>
        <v>-21</v>
      </c>
      <c r="HS26" s="890">
        <f>HR26/FB26</f>
        <v>-0.1024390243902439</v>
      </c>
      <c r="HT26" s="844">
        <f t="shared" si="774"/>
        <v>35</v>
      </c>
      <c r="HU26" s="288">
        <f t="shared" si="775"/>
        <v>0.19021739130434784</v>
      </c>
      <c r="HV26" s="844">
        <f t="shared" si="776"/>
        <v>69</v>
      </c>
      <c r="HW26" s="288">
        <f>HV26/FF26</f>
        <v>0.31506849315068491</v>
      </c>
      <c r="HX26" s="844">
        <f t="shared" si="777"/>
        <v>-111</v>
      </c>
      <c r="HY26" s="288">
        <f>HX26/FG26</f>
        <v>-0.38541666666666669</v>
      </c>
      <c r="HZ26" s="844">
        <f t="shared" si="778"/>
        <v>28</v>
      </c>
      <c r="IA26" s="288">
        <f>HZ26/FH26</f>
        <v>0.15819209039548024</v>
      </c>
      <c r="IB26" s="844">
        <f t="shared" si="779"/>
        <v>107</v>
      </c>
      <c r="IC26" s="288">
        <f>IB26/FI26</f>
        <v>0.52195121951219514</v>
      </c>
      <c r="ID26" s="844">
        <f t="shared" si="780"/>
        <v>-113</v>
      </c>
      <c r="IE26" s="288">
        <f>ID26/FJ26</f>
        <v>-0.36217948717948717</v>
      </c>
      <c r="IF26" s="844">
        <f t="shared" si="781"/>
        <v>9</v>
      </c>
      <c r="IG26" s="288">
        <f>IF26/FK26</f>
        <v>4.5226130653266333E-2</v>
      </c>
      <c r="IH26" s="844">
        <f t="shared" si="782"/>
        <v>12</v>
      </c>
      <c r="II26" s="288">
        <f>IH26/FL26</f>
        <v>5.7692307692307696E-2</v>
      </c>
      <c r="IJ26" s="844">
        <f t="shared" si="783"/>
        <v>-72</v>
      </c>
      <c r="IK26" s="288">
        <f t="shared" si="784"/>
        <v>-0.32727272727272727</v>
      </c>
      <c r="IL26" s="844">
        <f t="shared" si="785"/>
        <v>58</v>
      </c>
      <c r="IM26" s="288">
        <f t="shared" si="786"/>
        <v>0.39189189189189189</v>
      </c>
      <c r="IN26" s="844">
        <f t="shared" si="787"/>
        <v>-43</v>
      </c>
      <c r="IO26" s="288">
        <f>IN26/FO26</f>
        <v>-0.20873786407766989</v>
      </c>
      <c r="IP26" s="844">
        <f t="shared" si="788"/>
        <v>-9</v>
      </c>
      <c r="IQ26" s="288">
        <f t="shared" si="789"/>
        <v>-5.5214723926380369E-2</v>
      </c>
      <c r="IR26" s="844">
        <f t="shared" si="790"/>
        <v>-2</v>
      </c>
      <c r="IS26" s="288">
        <f t="shared" si="791"/>
        <v>-1.2987012987012988E-2</v>
      </c>
      <c r="IT26" s="844">
        <f t="shared" si="792"/>
        <v>109</v>
      </c>
      <c r="IU26" s="288">
        <f>IT26/FT26</f>
        <v>0.71710526315789469</v>
      </c>
      <c r="IV26" s="844">
        <f t="shared" si="396"/>
        <v>-139</v>
      </c>
      <c r="IW26" s="288">
        <f>IV26/FU26</f>
        <v>-0.53256704980842917</v>
      </c>
      <c r="IX26" s="844">
        <f t="shared" si="793"/>
        <v>-45</v>
      </c>
      <c r="IY26" s="288">
        <f t="shared" si="794"/>
        <v>-0.36885245901639346</v>
      </c>
      <c r="IZ26" s="844">
        <f t="shared" si="795"/>
        <v>-69</v>
      </c>
      <c r="JA26" s="288">
        <f>IZ26/FW26</f>
        <v>-0.3</v>
      </c>
      <c r="JB26" s="844">
        <f t="shared" si="796"/>
        <v>-14</v>
      </c>
      <c r="JC26" s="288">
        <f>JB26/FX26</f>
        <v>-8.6956521739130432E-2</v>
      </c>
      <c r="JD26" s="844">
        <f t="shared" si="797"/>
        <v>38</v>
      </c>
      <c r="JE26" s="288">
        <f>JD26/FY26</f>
        <v>0.25850340136054423</v>
      </c>
      <c r="JF26" s="844">
        <f t="shared" si="798"/>
        <v>17</v>
      </c>
      <c r="JG26" s="1066">
        <f>JF26/FZ26</f>
        <v>9.1891891891891897E-2</v>
      </c>
      <c r="JH26" s="844">
        <f t="shared" si="799"/>
        <v>25</v>
      </c>
      <c r="JI26" s="288">
        <f>JH26/GA26</f>
        <v>0.12376237623762376</v>
      </c>
      <c r="JJ26" s="844">
        <f t="shared" si="800"/>
        <v>-9</v>
      </c>
      <c r="JK26" s="288">
        <f>JJ26/GB26</f>
        <v>-3.9647577092511016E-2</v>
      </c>
      <c r="JL26" s="844">
        <f t="shared" si="801"/>
        <v>21</v>
      </c>
      <c r="JM26" s="288">
        <f t="shared" si="802"/>
        <v>9.6330275229357804E-2</v>
      </c>
      <c r="JN26" s="844">
        <f t="shared" si="803"/>
        <v>-48</v>
      </c>
      <c r="JO26" s="1066">
        <f t="shared" si="804"/>
        <v>-0.20083682008368201</v>
      </c>
      <c r="JP26" s="844">
        <f t="shared" si="805"/>
        <v>-191</v>
      </c>
      <c r="JQ26" s="1122">
        <f t="shared" si="806"/>
        <v>-1</v>
      </c>
      <c r="JR26" s="844">
        <f t="shared" si="807"/>
        <v>0</v>
      </c>
      <c r="JS26" s="1122" t="e">
        <f t="shared" si="808"/>
        <v>#DIV/0!</v>
      </c>
      <c r="JT26" s="844">
        <f t="shared" si="809"/>
        <v>0</v>
      </c>
      <c r="JU26" s="1122" t="e">
        <f t="shared" si="810"/>
        <v>#DIV/0!</v>
      </c>
      <c r="JV26" s="844">
        <f t="shared" si="811"/>
        <v>0</v>
      </c>
      <c r="JW26" s="1122" t="e">
        <f t="shared" si="812"/>
        <v>#DIV/0!</v>
      </c>
      <c r="JX26" s="844">
        <f t="shared" si="813"/>
        <v>0</v>
      </c>
      <c r="JY26" s="1122" t="e">
        <f>JX26/GK26</f>
        <v>#DIV/0!</v>
      </c>
      <c r="JZ26" s="844">
        <f t="shared" si="814"/>
        <v>0</v>
      </c>
      <c r="KA26" s="288" t="e">
        <f t="shared" si="815"/>
        <v>#DIV/0!</v>
      </c>
      <c r="KB26" s="844">
        <f t="shared" si="816"/>
        <v>0</v>
      </c>
      <c r="KC26" s="288" t="e">
        <f t="shared" si="817"/>
        <v>#DIV/0!</v>
      </c>
      <c r="KD26" s="844">
        <f t="shared" si="818"/>
        <v>0</v>
      </c>
      <c r="KE26" s="1066" t="e">
        <f t="shared" si="819"/>
        <v>#DIV/0!</v>
      </c>
      <c r="KF26" s="844">
        <f t="shared" si="820"/>
        <v>0</v>
      </c>
      <c r="KG26" s="288" t="e">
        <f t="shared" si="821"/>
        <v>#DIV/0!</v>
      </c>
      <c r="KH26" s="844">
        <f t="shared" si="822"/>
        <v>-0.31506849315068491</v>
      </c>
      <c r="KI26" s="288">
        <f t="shared" si="315"/>
        <v>-1</v>
      </c>
      <c r="KJ26" s="844">
        <f t="shared" si="823"/>
        <v>0</v>
      </c>
      <c r="KK26" s="288" t="e">
        <f t="shared" si="824"/>
        <v>#DIV/0!</v>
      </c>
      <c r="KL26" s="844">
        <f t="shared" si="316"/>
        <v>0</v>
      </c>
      <c r="KM26" s="1066" t="e">
        <f t="shared" si="317"/>
        <v>#DIV/0!</v>
      </c>
      <c r="KN26" s="844">
        <f t="shared" si="825"/>
        <v>154</v>
      </c>
      <c r="KO26" s="744">
        <f t="shared" si="826"/>
        <v>191</v>
      </c>
      <c r="KP26" s="113">
        <f t="shared" si="827"/>
        <v>37</v>
      </c>
      <c r="KQ26" s="100">
        <f t="shared" si="828"/>
        <v>0.24025974025974026</v>
      </c>
      <c r="KR26" s="945"/>
      <c r="KS26" t="str">
        <f t="shared" si="829"/>
        <v>Reported Source - US Mail</v>
      </c>
      <c r="KT26" s="972">
        <f t="shared" si="830"/>
        <v>206</v>
      </c>
      <c r="KU26" s="972">
        <f t="shared" si="831"/>
        <v>163</v>
      </c>
      <c r="KV26" s="972">
        <f t="shared" si="832"/>
        <v>154</v>
      </c>
      <c r="KW26" s="1042">
        <f t="shared" si="833"/>
        <v>152</v>
      </c>
      <c r="KX26" s="1042">
        <f t="shared" si="834"/>
        <v>261</v>
      </c>
      <c r="KY26" s="1042">
        <f t="shared" si="835"/>
        <v>122</v>
      </c>
      <c r="KZ26" s="1042">
        <f t="shared" si="836"/>
        <v>230</v>
      </c>
      <c r="LA26" s="1042">
        <f t="shared" si="837"/>
        <v>161</v>
      </c>
      <c r="LB26" s="1042">
        <f t="shared" si="838"/>
        <v>147</v>
      </c>
      <c r="LC26" s="1042">
        <f t="shared" si="839"/>
        <v>185</v>
      </c>
      <c r="LD26" s="1042">
        <f t="shared" si="840"/>
        <v>202</v>
      </c>
      <c r="LE26" s="1042">
        <f t="shared" si="841"/>
        <v>227</v>
      </c>
      <c r="LF26" s="1042">
        <f t="shared" si="842"/>
        <v>218</v>
      </c>
      <c r="LG26" s="1042">
        <f t="shared" si="843"/>
        <v>239</v>
      </c>
      <c r="LH26" s="1042">
        <f t="shared" si="844"/>
        <v>191</v>
      </c>
      <c r="LI26" s="1158">
        <f t="shared" si="845"/>
        <v>0</v>
      </c>
      <c r="LJ26" s="1158">
        <f t="shared" si="846"/>
        <v>0</v>
      </c>
      <c r="LK26" s="1158">
        <f t="shared" si="847"/>
        <v>0</v>
      </c>
      <c r="LL26" s="1158">
        <f t="shared" si="848"/>
        <v>0</v>
      </c>
      <c r="LM26" s="1158">
        <f t="shared" si="849"/>
        <v>0</v>
      </c>
      <c r="LN26" s="1158">
        <f t="shared" si="850"/>
        <v>0</v>
      </c>
      <c r="LO26" s="1158">
        <f t="shared" si="851"/>
        <v>0</v>
      </c>
      <c r="LP26" s="1158">
        <f t="shared" si="852"/>
        <v>0</v>
      </c>
      <c r="LQ26" s="1158">
        <f t="shared" si="853"/>
        <v>0</v>
      </c>
      <c r="LR26" s="1158">
        <f t="shared" si="854"/>
        <v>0</v>
      </c>
      <c r="LS26" s="1158">
        <f t="shared" si="855"/>
        <v>0</v>
      </c>
      <c r="LT26" s="1158">
        <f t="shared" si="856"/>
        <v>0</v>
      </c>
    </row>
    <row r="27" spans="1:332" x14ac:dyDescent="0.25">
      <c r="A27" s="573"/>
      <c r="B27" s="69"/>
      <c r="C27" s="69" t="s">
        <v>37</v>
      </c>
      <c r="D27" s="26"/>
      <c r="E27" s="1221" t="s">
        <v>42</v>
      </c>
      <c r="F27" s="1221"/>
      <c r="G27" s="1222"/>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79"/>
        <v>148</v>
      </c>
      <c r="AW27" s="151">
        <f t="shared" si="680"/>
        <v>12.333333333333334</v>
      </c>
      <c r="AX27" s="292">
        <v>8</v>
      </c>
      <c r="AY27" s="71">
        <v>7</v>
      </c>
      <c r="AZ27" s="27">
        <v>5</v>
      </c>
      <c r="BA27" s="71">
        <v>13</v>
      </c>
      <c r="BB27" s="27">
        <v>19</v>
      </c>
      <c r="BC27" s="71">
        <v>82</v>
      </c>
      <c r="BD27" s="191">
        <v>95</v>
      </c>
      <c r="BE27" s="71">
        <v>18</v>
      </c>
      <c r="BF27" s="191">
        <v>6</v>
      </c>
      <c r="BG27" s="71">
        <v>16</v>
      </c>
      <c r="BH27" s="191">
        <v>3</v>
      </c>
      <c r="BI27" s="71">
        <v>3</v>
      </c>
      <c r="BJ27" s="133">
        <f t="shared" si="683"/>
        <v>275</v>
      </c>
      <c r="BK27" s="151">
        <f t="shared" si="684"/>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1"/>
        <v>189</v>
      </c>
      <c r="BY27" s="151">
        <f t="shared" si="692"/>
        <v>15.75</v>
      </c>
      <c r="BZ27" s="191">
        <v>20</v>
      </c>
      <c r="CA27" s="71">
        <v>33</v>
      </c>
      <c r="CB27" s="27">
        <v>6</v>
      </c>
      <c r="CC27" s="71">
        <v>35</v>
      </c>
      <c r="CD27" s="27">
        <v>17</v>
      </c>
      <c r="CE27" s="71">
        <v>37</v>
      </c>
      <c r="CF27" s="191">
        <v>39</v>
      </c>
      <c r="CG27" s="71">
        <v>27</v>
      </c>
      <c r="CH27" s="191">
        <v>37</v>
      </c>
      <c r="CI27" s="191">
        <v>29</v>
      </c>
      <c r="CJ27" s="191">
        <v>28</v>
      </c>
      <c r="CK27" s="191">
        <v>38</v>
      </c>
      <c r="CL27" s="133">
        <f t="shared" si="699"/>
        <v>346</v>
      </c>
      <c r="CM27" s="151">
        <f t="shared" si="700"/>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07"/>
        <v>340</v>
      </c>
      <c r="DA27" s="151">
        <f t="shared" si="708"/>
        <v>28.333333333333332</v>
      </c>
      <c r="DB27" s="191">
        <v>41</v>
      </c>
      <c r="DC27" s="71">
        <v>26</v>
      </c>
      <c r="DD27" s="27">
        <v>9</v>
      </c>
      <c r="DE27" s="71">
        <v>17</v>
      </c>
      <c r="DF27" s="27">
        <v>18</v>
      </c>
      <c r="DG27" s="71">
        <v>23</v>
      </c>
      <c r="DH27" s="191">
        <v>21</v>
      </c>
      <c r="DI27" s="71">
        <v>31</v>
      </c>
      <c r="DJ27" s="191">
        <v>7</v>
      </c>
      <c r="DK27" s="71">
        <v>35</v>
      </c>
      <c r="DL27" s="191">
        <v>18</v>
      </c>
      <c r="DM27" s="71">
        <v>6</v>
      </c>
      <c r="DN27" s="133">
        <f t="shared" si="715"/>
        <v>252</v>
      </c>
      <c r="DO27" s="151">
        <f t="shared" si="716"/>
        <v>21</v>
      </c>
      <c r="DP27" s="191">
        <v>5</v>
      </c>
      <c r="DQ27" s="71">
        <v>5</v>
      </c>
      <c r="DR27" s="27">
        <v>3</v>
      </c>
      <c r="DS27" s="71">
        <v>3</v>
      </c>
      <c r="DT27" s="27">
        <v>1</v>
      </c>
      <c r="DU27" s="71">
        <v>4</v>
      </c>
      <c r="DV27" s="191">
        <v>4</v>
      </c>
      <c r="DW27" s="71">
        <v>3</v>
      </c>
      <c r="DX27" s="191">
        <v>3</v>
      </c>
      <c r="DY27" s="71">
        <v>4</v>
      </c>
      <c r="DZ27" s="191">
        <v>1</v>
      </c>
      <c r="EA27" s="71">
        <v>2</v>
      </c>
      <c r="EB27" s="133">
        <f t="shared" si="723"/>
        <v>38</v>
      </c>
      <c r="EC27" s="151">
        <f t="shared" si="724"/>
        <v>3.1666666666666665</v>
      </c>
      <c r="ED27" s="191">
        <v>1</v>
      </c>
      <c r="EE27" s="71">
        <v>2</v>
      </c>
      <c r="EF27" s="27">
        <v>1</v>
      </c>
      <c r="EG27" s="71">
        <v>12</v>
      </c>
      <c r="EH27" s="27">
        <v>6</v>
      </c>
      <c r="EI27" s="71">
        <v>2</v>
      </c>
      <c r="EJ27" s="191">
        <v>2</v>
      </c>
      <c r="EK27" s="71">
        <v>1</v>
      </c>
      <c r="EL27" s="869">
        <v>0</v>
      </c>
      <c r="EM27" s="71">
        <v>1</v>
      </c>
      <c r="EN27" s="191">
        <v>0</v>
      </c>
      <c r="EO27" s="71">
        <v>0</v>
      </c>
      <c r="EP27" s="133">
        <f t="shared" si="731"/>
        <v>28</v>
      </c>
      <c r="EQ27" s="151">
        <f t="shared" si="732"/>
        <v>2.3333333333333335</v>
      </c>
      <c r="ER27" s="191">
        <v>0</v>
      </c>
      <c r="ES27" s="71">
        <v>0</v>
      </c>
      <c r="ET27" s="27">
        <v>0</v>
      </c>
      <c r="EU27" s="71">
        <v>2</v>
      </c>
      <c r="EV27" s="27">
        <v>0</v>
      </c>
      <c r="EW27" s="71">
        <v>1</v>
      </c>
      <c r="EX27" s="191">
        <v>0</v>
      </c>
      <c r="EY27" s="71">
        <v>0</v>
      </c>
      <c r="EZ27" s="869">
        <v>0</v>
      </c>
      <c r="FA27" s="71">
        <v>0</v>
      </c>
      <c r="FB27" s="191">
        <v>0</v>
      </c>
      <c r="FC27" s="71">
        <v>1</v>
      </c>
      <c r="FD27" s="133">
        <f t="shared" si="740"/>
        <v>4</v>
      </c>
      <c r="FE27" s="151">
        <f t="shared" si="741"/>
        <v>0.33333333333333331</v>
      </c>
      <c r="FF27" s="191">
        <v>0</v>
      </c>
      <c r="FG27" s="71">
        <v>0</v>
      </c>
      <c r="FH27" s="27">
        <v>0</v>
      </c>
      <c r="FI27" s="71">
        <v>0</v>
      </c>
      <c r="FJ27" s="27">
        <v>0</v>
      </c>
      <c r="FK27" s="71">
        <v>0</v>
      </c>
      <c r="FL27" s="191">
        <v>0</v>
      </c>
      <c r="FM27" s="71">
        <v>1</v>
      </c>
      <c r="FN27" s="869">
        <v>1</v>
      </c>
      <c r="FO27" s="1034">
        <v>0</v>
      </c>
      <c r="FP27" s="191">
        <v>1</v>
      </c>
      <c r="FQ27" s="71">
        <v>1</v>
      </c>
      <c r="FR27" s="133">
        <f t="shared" si="748"/>
        <v>4</v>
      </c>
      <c r="FS27" s="151">
        <f t="shared" si="749"/>
        <v>0.33333333333333331</v>
      </c>
      <c r="FT27" s="191">
        <v>1</v>
      </c>
      <c r="FU27" s="71">
        <v>1</v>
      </c>
      <c r="FV27" s="27">
        <v>1</v>
      </c>
      <c r="FW27" s="71">
        <v>0</v>
      </c>
      <c r="FX27" s="27">
        <v>0</v>
      </c>
      <c r="FY27" s="71">
        <v>0</v>
      </c>
      <c r="FZ27" s="191">
        <v>0</v>
      </c>
      <c r="GA27" s="71">
        <v>1</v>
      </c>
      <c r="GB27" s="869">
        <v>0</v>
      </c>
      <c r="GC27" s="1034">
        <v>0</v>
      </c>
      <c r="GD27" s="191">
        <v>1</v>
      </c>
      <c r="GE27" s="71">
        <v>0</v>
      </c>
      <c r="GF27" s="133">
        <f t="shared" si="756"/>
        <v>5</v>
      </c>
      <c r="GG27" s="151">
        <f t="shared" si="757"/>
        <v>0.41666666666666669</v>
      </c>
      <c r="GH27" s="191"/>
      <c r="GI27" s="71"/>
      <c r="GJ27" s="27"/>
      <c r="GK27" s="71"/>
      <c r="GL27" s="27"/>
      <c r="GM27" s="71"/>
      <c r="GN27" s="191"/>
      <c r="GO27" s="71"/>
      <c r="GP27" s="869"/>
      <c r="GQ27" s="1034"/>
      <c r="GR27" s="191"/>
      <c r="GS27" s="71"/>
      <c r="GT27" s="133">
        <f t="shared" si="758"/>
        <v>0</v>
      </c>
      <c r="GU27" s="151">
        <f t="shared" si="759"/>
        <v>0</v>
      </c>
      <c r="GV27" s="243">
        <f t="shared" si="344"/>
        <v>0</v>
      </c>
      <c r="GW27" s="903">
        <v>0</v>
      </c>
      <c r="GX27" s="243">
        <f t="shared" si="760"/>
        <v>0</v>
      </c>
      <c r="GY27" s="892">
        <v>0</v>
      </c>
      <c r="GZ27" s="243">
        <f t="shared" si="761"/>
        <v>0</v>
      </c>
      <c r="HA27" s="892" t="e">
        <f t="shared" si="762"/>
        <v>#DIV/0!</v>
      </c>
      <c r="HB27" s="243">
        <f t="shared" si="763"/>
        <v>2</v>
      </c>
      <c r="HC27" s="892">
        <v>0</v>
      </c>
      <c r="HD27" s="243">
        <f t="shared" si="764"/>
        <v>-2</v>
      </c>
      <c r="HE27" s="892">
        <f t="shared" si="765"/>
        <v>-1</v>
      </c>
      <c r="HF27" s="243">
        <f t="shared" si="766"/>
        <v>1</v>
      </c>
      <c r="HG27" s="892">
        <v>0</v>
      </c>
      <c r="HH27" s="243">
        <f t="shared" si="767"/>
        <v>-1</v>
      </c>
      <c r="HI27" s="927">
        <f t="shared" si="768"/>
        <v>-1</v>
      </c>
      <c r="HJ27" s="243">
        <f t="shared" si="769"/>
        <v>0</v>
      </c>
      <c r="HK27" s="892">
        <v>0</v>
      </c>
      <c r="HL27" s="243">
        <f t="shared" si="770"/>
        <v>0</v>
      </c>
      <c r="HM27" s="892">
        <v>0</v>
      </c>
      <c r="HN27" s="243">
        <f t="shared" si="771"/>
        <v>0</v>
      </c>
      <c r="HO27" s="892">
        <v>0</v>
      </c>
      <c r="HP27" s="243">
        <f t="shared" si="772"/>
        <v>0</v>
      </c>
      <c r="HQ27" s="892">
        <v>0</v>
      </c>
      <c r="HR27" s="243">
        <f t="shared" si="773"/>
        <v>1</v>
      </c>
      <c r="HS27" s="892">
        <v>0</v>
      </c>
      <c r="HT27" s="1004">
        <f t="shared" si="774"/>
        <v>-1</v>
      </c>
      <c r="HU27" s="1021">
        <f t="shared" si="775"/>
        <v>-1</v>
      </c>
      <c r="HV27" s="1004">
        <f t="shared" si="776"/>
        <v>0</v>
      </c>
      <c r="HW27" s="1021">
        <v>0</v>
      </c>
      <c r="HX27" s="1004">
        <f t="shared" si="777"/>
        <v>0</v>
      </c>
      <c r="HY27" s="1021">
        <v>0</v>
      </c>
      <c r="HZ27" s="1004">
        <f t="shared" si="778"/>
        <v>0</v>
      </c>
      <c r="IA27" s="1021">
        <v>0</v>
      </c>
      <c r="IB27" s="1004">
        <f t="shared" si="779"/>
        <v>0</v>
      </c>
      <c r="IC27" s="1021">
        <v>0</v>
      </c>
      <c r="ID27" s="1004">
        <f t="shared" si="780"/>
        <v>0</v>
      </c>
      <c r="IE27" s="1021">
        <v>0</v>
      </c>
      <c r="IF27" s="1004">
        <f t="shared" si="781"/>
        <v>0</v>
      </c>
      <c r="IG27" s="1021">
        <v>0</v>
      </c>
      <c r="IH27" s="1004">
        <f t="shared" si="782"/>
        <v>1</v>
      </c>
      <c r="II27" s="1021">
        <v>0</v>
      </c>
      <c r="IJ27" s="1004">
        <f t="shared" si="783"/>
        <v>0</v>
      </c>
      <c r="IK27" s="1021">
        <f t="shared" si="784"/>
        <v>0</v>
      </c>
      <c r="IL27" s="1004">
        <f t="shared" si="785"/>
        <v>-1</v>
      </c>
      <c r="IM27" s="1021">
        <f t="shared" si="786"/>
        <v>-1</v>
      </c>
      <c r="IN27" s="1004">
        <f t="shared" si="787"/>
        <v>1</v>
      </c>
      <c r="IO27" s="1021">
        <v>0</v>
      </c>
      <c r="IP27" s="1004">
        <f t="shared" si="788"/>
        <v>0</v>
      </c>
      <c r="IQ27" s="1021">
        <f t="shared" si="789"/>
        <v>0</v>
      </c>
      <c r="IR27" s="1004">
        <f t="shared" si="790"/>
        <v>0</v>
      </c>
      <c r="IS27" s="1021">
        <f t="shared" si="791"/>
        <v>0</v>
      </c>
      <c r="IT27" s="1004">
        <f t="shared" si="792"/>
        <v>0</v>
      </c>
      <c r="IU27" s="1021">
        <v>0</v>
      </c>
      <c r="IV27" s="1004">
        <f t="shared" si="396"/>
        <v>0</v>
      </c>
      <c r="IW27" s="1021">
        <v>0</v>
      </c>
      <c r="IX27" s="1004">
        <f t="shared" si="793"/>
        <v>0</v>
      </c>
      <c r="IY27" s="1021">
        <f t="shared" si="794"/>
        <v>0</v>
      </c>
      <c r="IZ27" s="1004">
        <f t="shared" si="795"/>
        <v>0</v>
      </c>
      <c r="JA27" s="1021">
        <v>0</v>
      </c>
      <c r="JB27" s="1004">
        <f t="shared" si="796"/>
        <v>0</v>
      </c>
      <c r="JC27" s="1021">
        <v>0</v>
      </c>
      <c r="JD27" s="1004">
        <f t="shared" si="797"/>
        <v>0</v>
      </c>
      <c r="JE27" s="1021">
        <v>0</v>
      </c>
      <c r="JF27" s="1004">
        <f t="shared" si="798"/>
        <v>1</v>
      </c>
      <c r="JG27" s="1067">
        <v>0</v>
      </c>
      <c r="JH27" s="1004">
        <f t="shared" si="799"/>
        <v>-1</v>
      </c>
      <c r="JI27" s="1021">
        <v>0</v>
      </c>
      <c r="JJ27" s="1004">
        <f t="shared" si="800"/>
        <v>0</v>
      </c>
      <c r="JK27" s="1021">
        <v>0</v>
      </c>
      <c r="JL27" s="1004">
        <f t="shared" si="801"/>
        <v>1</v>
      </c>
      <c r="JM27" s="1148">
        <v>0</v>
      </c>
      <c r="JN27" s="1004">
        <f t="shared" si="803"/>
        <v>-1</v>
      </c>
      <c r="JO27" s="1149">
        <f t="shared" si="804"/>
        <v>-1</v>
      </c>
      <c r="JP27" s="1004">
        <f t="shared" si="805"/>
        <v>0</v>
      </c>
      <c r="JQ27" s="1124" t="e">
        <f t="shared" si="806"/>
        <v>#DIV/0!</v>
      </c>
      <c r="JR27" s="1004">
        <f t="shared" si="807"/>
        <v>0</v>
      </c>
      <c r="JS27" s="1151" t="e">
        <f t="shared" si="808"/>
        <v>#DIV/0!</v>
      </c>
      <c r="JT27" s="1004">
        <f t="shared" si="809"/>
        <v>0</v>
      </c>
      <c r="JU27" s="1122" t="e">
        <f t="shared" si="810"/>
        <v>#DIV/0!</v>
      </c>
      <c r="JV27" s="1004">
        <f t="shared" si="811"/>
        <v>0</v>
      </c>
      <c r="JW27" s="1122" t="e">
        <f t="shared" si="812"/>
        <v>#DIV/0!</v>
      </c>
      <c r="JX27" s="1004">
        <f t="shared" si="813"/>
        <v>0</v>
      </c>
      <c r="JY27" s="1021">
        <v>0</v>
      </c>
      <c r="JZ27" s="1004">
        <f t="shared" si="814"/>
        <v>0</v>
      </c>
      <c r="KA27" s="1021" t="e">
        <f t="shared" si="815"/>
        <v>#DIV/0!</v>
      </c>
      <c r="KB27" s="1004">
        <f t="shared" si="816"/>
        <v>0</v>
      </c>
      <c r="KC27" s="1021" t="e">
        <f t="shared" si="817"/>
        <v>#DIV/0!</v>
      </c>
      <c r="KD27" s="1004">
        <f t="shared" si="818"/>
        <v>0</v>
      </c>
      <c r="KE27" s="1067" t="e">
        <f t="shared" si="819"/>
        <v>#DIV/0!</v>
      </c>
      <c r="KF27" s="1004">
        <f t="shared" si="820"/>
        <v>0</v>
      </c>
      <c r="KG27" s="1021" t="e">
        <f t="shared" si="821"/>
        <v>#DIV/0!</v>
      </c>
      <c r="KH27" s="1004">
        <f t="shared" si="822"/>
        <v>0</v>
      </c>
      <c r="KI27" s="1021" t="e">
        <f t="shared" si="315"/>
        <v>#DIV/0!</v>
      </c>
      <c r="KJ27" s="1004">
        <f t="shared" si="823"/>
        <v>0</v>
      </c>
      <c r="KK27" s="1021" t="e">
        <f t="shared" si="824"/>
        <v>#DIV/0!</v>
      </c>
      <c r="KL27" s="1004">
        <f t="shared" si="316"/>
        <v>0</v>
      </c>
      <c r="KM27" s="1067" t="e">
        <f t="shared" si="317"/>
        <v>#DIV/0!</v>
      </c>
      <c r="KN27" s="1004">
        <f t="shared" si="825"/>
        <v>1</v>
      </c>
      <c r="KO27" s="745">
        <f t="shared" si="826"/>
        <v>0</v>
      </c>
      <c r="KP27" s="516">
        <f t="shared" si="827"/>
        <v>-1</v>
      </c>
      <c r="KQ27" s="108">
        <f t="shared" si="828"/>
        <v>-1</v>
      </c>
      <c r="KR27" s="945"/>
      <c r="KS27" t="str">
        <f t="shared" si="829"/>
        <v>Reported Source - Other</v>
      </c>
      <c r="KT27" s="976">
        <f t="shared" si="830"/>
        <v>0</v>
      </c>
      <c r="KU27" s="976">
        <f t="shared" si="831"/>
        <v>1</v>
      </c>
      <c r="KV27" s="976">
        <f t="shared" si="832"/>
        <v>1</v>
      </c>
      <c r="KW27" s="1046">
        <f t="shared" si="833"/>
        <v>1</v>
      </c>
      <c r="KX27" s="1046">
        <f t="shared" si="834"/>
        <v>1</v>
      </c>
      <c r="KY27" s="1046">
        <f t="shared" si="835"/>
        <v>1</v>
      </c>
      <c r="KZ27" s="1046">
        <f t="shared" si="836"/>
        <v>0</v>
      </c>
      <c r="LA27" s="1046">
        <f t="shared" si="837"/>
        <v>0</v>
      </c>
      <c r="LB27" s="1046">
        <f t="shared" si="838"/>
        <v>0</v>
      </c>
      <c r="LC27" s="1046">
        <f t="shared" si="839"/>
        <v>0</v>
      </c>
      <c r="LD27" s="1046">
        <f t="shared" si="840"/>
        <v>1</v>
      </c>
      <c r="LE27" s="1046">
        <f t="shared" si="841"/>
        <v>0</v>
      </c>
      <c r="LF27" s="1046">
        <f t="shared" si="842"/>
        <v>0</v>
      </c>
      <c r="LG27" s="1046">
        <f t="shared" si="843"/>
        <v>1</v>
      </c>
      <c r="LH27" s="1046">
        <f t="shared" si="844"/>
        <v>0</v>
      </c>
      <c r="LI27" s="1162">
        <f t="shared" si="845"/>
        <v>0</v>
      </c>
      <c r="LJ27" s="1162">
        <f t="shared" si="846"/>
        <v>0</v>
      </c>
      <c r="LK27" s="1162">
        <f t="shared" si="847"/>
        <v>0</v>
      </c>
      <c r="LL27" s="1162">
        <f t="shared" si="848"/>
        <v>0</v>
      </c>
      <c r="LM27" s="1162">
        <f t="shared" si="849"/>
        <v>0</v>
      </c>
      <c r="LN27" s="1162">
        <f t="shared" si="850"/>
        <v>0</v>
      </c>
      <c r="LO27" s="1162">
        <f t="shared" si="851"/>
        <v>0</v>
      </c>
      <c r="LP27" s="1162">
        <f t="shared" si="852"/>
        <v>0</v>
      </c>
      <c r="LQ27" s="1162">
        <f t="shared" si="853"/>
        <v>0</v>
      </c>
      <c r="LR27" s="1162">
        <f t="shared" si="854"/>
        <v>0</v>
      </c>
      <c r="LS27" s="1162">
        <f t="shared" si="855"/>
        <v>0</v>
      </c>
      <c r="LT27" s="1162">
        <f t="shared" si="856"/>
        <v>0</v>
      </c>
    </row>
    <row r="28" spans="1:332" x14ac:dyDescent="0.25">
      <c r="A28" s="573"/>
      <c r="B28" s="50">
        <v>3.2</v>
      </c>
      <c r="E28" s="1232" t="s">
        <v>43</v>
      </c>
      <c r="F28" s="1232"/>
      <c r="G28" s="1233"/>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79"/>
        <v>82222</v>
      </c>
      <c r="AW28" s="150">
        <f t="shared" si="680"/>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3"/>
        <v>94891</v>
      </c>
      <c r="BK28" s="150">
        <f t="shared" si="684"/>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1"/>
        <v>97104</v>
      </c>
      <c r="BY28" s="150">
        <f t="shared" si="692"/>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99"/>
        <v>83950</v>
      </c>
      <c r="CM28" s="150">
        <f t="shared" si="700"/>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07"/>
        <v>76305</v>
      </c>
      <c r="DA28" s="150">
        <f t="shared" si="708"/>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15"/>
        <v>69227</v>
      </c>
      <c r="DO28" s="150">
        <f t="shared" si="716"/>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3"/>
        <v>71071</v>
      </c>
      <c r="EC28" s="150">
        <f t="shared" si="724"/>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1"/>
        <v>68277</v>
      </c>
      <c r="EQ28" s="150">
        <f t="shared" si="732"/>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40"/>
        <v>77942</v>
      </c>
      <c r="FE28" s="150">
        <f t="shared" si="741"/>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48"/>
        <v>77158</v>
      </c>
      <c r="FS28" s="150">
        <f t="shared" si="749"/>
        <v>6429.833333333333</v>
      </c>
      <c r="FT28" s="187">
        <v>6633</v>
      </c>
      <c r="FU28" s="64">
        <v>7122</v>
      </c>
      <c r="FV28" s="20">
        <v>6050</v>
      </c>
      <c r="FW28" s="64">
        <v>6911</v>
      </c>
      <c r="FX28" s="20">
        <v>6551</v>
      </c>
      <c r="FY28" s="64">
        <v>5497</v>
      </c>
      <c r="FZ28" s="187">
        <v>6951</v>
      </c>
      <c r="GA28" s="64">
        <v>7514</v>
      </c>
      <c r="GB28" s="187">
        <v>7506</v>
      </c>
      <c r="GC28" s="64">
        <v>6225</v>
      </c>
      <c r="GD28" s="187">
        <v>6108</v>
      </c>
      <c r="GE28" s="64">
        <v>6698</v>
      </c>
      <c r="GF28" s="118">
        <f t="shared" si="756"/>
        <v>79766</v>
      </c>
      <c r="GG28" s="150">
        <f t="shared" si="757"/>
        <v>6647.166666666667</v>
      </c>
      <c r="GH28" s="187"/>
      <c r="GI28" s="64"/>
      <c r="GJ28" s="20"/>
      <c r="GK28" s="64"/>
      <c r="GL28" s="20"/>
      <c r="GM28" s="64"/>
      <c r="GN28" s="187"/>
      <c r="GO28" s="64"/>
      <c r="GP28" s="187"/>
      <c r="GQ28" s="64"/>
      <c r="GR28" s="187"/>
      <c r="GS28" s="64"/>
      <c r="GT28" s="118">
        <f t="shared" si="758"/>
        <v>0</v>
      </c>
      <c r="GU28" s="150">
        <f t="shared" si="759"/>
        <v>0</v>
      </c>
      <c r="GV28" s="238">
        <f t="shared" si="344"/>
        <v>461</v>
      </c>
      <c r="GW28" s="894">
        <f>GV28/EO28</f>
        <v>7.6489132238261162E-2</v>
      </c>
      <c r="GX28" s="238">
        <f t="shared" si="760"/>
        <v>-544</v>
      </c>
      <c r="GY28" s="890">
        <f>GX28/ER28</f>
        <v>-8.3847102342786681E-2</v>
      </c>
      <c r="GZ28" s="238">
        <f t="shared" si="761"/>
        <v>-123</v>
      </c>
      <c r="HA28" s="890">
        <f t="shared" si="762"/>
        <v>-2.0693135935397039E-2</v>
      </c>
      <c r="HB28" s="238">
        <f t="shared" si="763"/>
        <v>707</v>
      </c>
      <c r="HC28" s="890">
        <f>HB28/ET28</f>
        <v>0.12145679436522934</v>
      </c>
      <c r="HD28" s="238">
        <f t="shared" si="764"/>
        <v>-1177</v>
      </c>
      <c r="HE28" s="890">
        <f t="shared" si="765"/>
        <v>-0.18030024509803921</v>
      </c>
      <c r="HF28" s="238">
        <f t="shared" si="766"/>
        <v>389</v>
      </c>
      <c r="HG28" s="890">
        <f>HF28/EV28</f>
        <v>7.2696692207064095E-2</v>
      </c>
      <c r="HH28" s="238">
        <f t="shared" si="767"/>
        <v>307</v>
      </c>
      <c r="HI28" s="925">
        <f t="shared" si="768"/>
        <v>5.3484320557491291E-2</v>
      </c>
      <c r="HJ28" s="238">
        <f t="shared" si="769"/>
        <v>1356</v>
      </c>
      <c r="HK28" s="890">
        <f>HJ28/EX28</f>
        <v>0.22424342649247561</v>
      </c>
      <c r="HL28" s="238">
        <f t="shared" si="770"/>
        <v>1532</v>
      </c>
      <c r="HM28" s="890">
        <f>HL28/EY28</f>
        <v>0.206943131163042</v>
      </c>
      <c r="HN28" s="238">
        <f t="shared" si="771"/>
        <v>-1963</v>
      </c>
      <c r="HO28" s="890">
        <f>HN28/EZ28</f>
        <v>-0.21969781757134862</v>
      </c>
      <c r="HP28" s="238">
        <f t="shared" si="772"/>
        <v>-911</v>
      </c>
      <c r="HQ28" s="890">
        <f>HP28/FA28</f>
        <v>-0.1306655192197361</v>
      </c>
      <c r="HR28" s="238">
        <f t="shared" si="773"/>
        <v>591</v>
      </c>
      <c r="HS28" s="890">
        <f>HR28/FB28</f>
        <v>9.7508661936974092E-2</v>
      </c>
      <c r="HT28" s="844">
        <f t="shared" si="774"/>
        <v>-328</v>
      </c>
      <c r="HU28" s="288">
        <f t="shared" si="775"/>
        <v>-4.9308478653036683E-2</v>
      </c>
      <c r="HV28" s="844">
        <f t="shared" si="776"/>
        <v>-65</v>
      </c>
      <c r="HW28" s="288">
        <f>HV28/FF28</f>
        <v>-1.0278304870335231E-2</v>
      </c>
      <c r="HX28" s="844">
        <f t="shared" si="777"/>
        <v>-720</v>
      </c>
      <c r="HY28" s="288">
        <f>HX28/FG28</f>
        <v>-0.11503435053522927</v>
      </c>
      <c r="HZ28" s="844">
        <f t="shared" si="778"/>
        <v>231</v>
      </c>
      <c r="IA28" s="288">
        <f>HZ28/FH28</f>
        <v>4.1704278750677018E-2</v>
      </c>
      <c r="IB28" s="844">
        <f t="shared" si="779"/>
        <v>-423</v>
      </c>
      <c r="IC28" s="288">
        <f>IB28/FI28</f>
        <v>-7.3310225303292897E-2</v>
      </c>
      <c r="ID28" s="844">
        <f t="shared" si="780"/>
        <v>-225</v>
      </c>
      <c r="IE28" s="288">
        <f>ID28/FJ28</f>
        <v>-4.2079670843463625E-2</v>
      </c>
      <c r="IF28" s="844">
        <f t="shared" si="781"/>
        <v>906</v>
      </c>
      <c r="IG28" s="288">
        <f>IF28/FK28</f>
        <v>0.17688402967590786</v>
      </c>
      <c r="IH28" s="844">
        <f t="shared" si="782"/>
        <v>1406</v>
      </c>
      <c r="II28" s="288">
        <f>IH28/FL28</f>
        <v>0.23324485733244857</v>
      </c>
      <c r="IJ28" s="844">
        <f t="shared" si="783"/>
        <v>165</v>
      </c>
      <c r="IK28" s="288">
        <f t="shared" si="784"/>
        <v>2.2195318805488296E-2</v>
      </c>
      <c r="IL28" s="844">
        <f t="shared" si="785"/>
        <v>-300</v>
      </c>
      <c r="IM28" s="288">
        <f t="shared" si="786"/>
        <v>-3.9478878799842083E-2</v>
      </c>
      <c r="IN28" s="844">
        <f t="shared" si="787"/>
        <v>-442</v>
      </c>
      <c r="IO28" s="288">
        <f>IN28/FO28</f>
        <v>-6.0556240580901491E-2</v>
      </c>
      <c r="IP28" s="844">
        <f t="shared" si="788"/>
        <v>723</v>
      </c>
      <c r="IQ28" s="288">
        <f t="shared" si="789"/>
        <v>0.1054396966603471</v>
      </c>
      <c r="IR28" s="844">
        <f t="shared" si="790"/>
        <v>-947</v>
      </c>
      <c r="IS28" s="288">
        <f t="shared" si="791"/>
        <v>-0.12493403693931399</v>
      </c>
      <c r="IT28" s="844">
        <f t="shared" si="792"/>
        <v>489</v>
      </c>
      <c r="IU28" s="288">
        <f>IT28/FT28</f>
        <v>7.3722297602894615E-2</v>
      </c>
      <c r="IV28" s="844">
        <f t="shared" si="396"/>
        <v>-1072</v>
      </c>
      <c r="IW28" s="288">
        <f>IV28/FU28</f>
        <v>-0.15051951698960966</v>
      </c>
      <c r="IX28" s="844">
        <f t="shared" si="793"/>
        <v>40</v>
      </c>
      <c r="IY28" s="288">
        <f t="shared" si="794"/>
        <v>6.6115702479338841E-3</v>
      </c>
      <c r="IZ28" s="844">
        <f t="shared" si="795"/>
        <v>-360</v>
      </c>
      <c r="JA28" s="288">
        <f>IZ28/FW28</f>
        <v>-5.2090869628129068E-2</v>
      </c>
      <c r="JB28" s="844">
        <f t="shared" si="796"/>
        <v>-1054</v>
      </c>
      <c r="JC28" s="288">
        <f>JB28/FX28</f>
        <v>-0.16089146695161044</v>
      </c>
      <c r="JD28" s="844">
        <f t="shared" si="797"/>
        <v>1454</v>
      </c>
      <c r="JE28" s="288">
        <f>JD28/FY28</f>
        <v>0.26450791340731306</v>
      </c>
      <c r="JF28" s="844">
        <f t="shared" si="798"/>
        <v>563</v>
      </c>
      <c r="JG28" s="1066">
        <f>JF28/FZ28</f>
        <v>8.0995540210041725E-2</v>
      </c>
      <c r="JH28" s="844">
        <f t="shared" si="799"/>
        <v>-8</v>
      </c>
      <c r="JI28" s="288">
        <f>JH28/GA28</f>
        <v>-1.064679265371307E-3</v>
      </c>
      <c r="JJ28" s="844">
        <f t="shared" si="800"/>
        <v>-1281</v>
      </c>
      <c r="JK28" s="288">
        <f>JJ28/GB28</f>
        <v>-0.17066346922462031</v>
      </c>
      <c r="JL28" s="844">
        <f t="shared" si="801"/>
        <v>-117</v>
      </c>
      <c r="JM28" s="288">
        <f t="shared" si="802"/>
        <v>-1.8795180722891568E-2</v>
      </c>
      <c r="JN28" s="844">
        <f t="shared" si="803"/>
        <v>590</v>
      </c>
      <c r="JO28" s="1066">
        <f t="shared" si="804"/>
        <v>9.6594629993451211E-2</v>
      </c>
      <c r="JP28" s="844">
        <f t="shared" si="805"/>
        <v>-6698</v>
      </c>
      <c r="JQ28" s="1122">
        <f t="shared" si="806"/>
        <v>-1</v>
      </c>
      <c r="JR28" s="844">
        <f t="shared" si="807"/>
        <v>0</v>
      </c>
      <c r="JS28" s="1122" t="e">
        <f t="shared" si="808"/>
        <v>#DIV/0!</v>
      </c>
      <c r="JT28" s="844">
        <f t="shared" si="809"/>
        <v>0</v>
      </c>
      <c r="JU28" s="1122" t="e">
        <f t="shared" si="810"/>
        <v>#DIV/0!</v>
      </c>
      <c r="JV28" s="844">
        <f t="shared" si="811"/>
        <v>0</v>
      </c>
      <c r="JW28" s="1122" t="e">
        <f t="shared" si="812"/>
        <v>#DIV/0!</v>
      </c>
      <c r="JX28" s="844">
        <f t="shared" si="813"/>
        <v>0</v>
      </c>
      <c r="JY28" s="1122" t="e">
        <f>JX28/GK28</f>
        <v>#DIV/0!</v>
      </c>
      <c r="JZ28" s="844">
        <f t="shared" si="814"/>
        <v>0</v>
      </c>
      <c r="KA28" s="288" t="e">
        <f t="shared" si="815"/>
        <v>#DIV/0!</v>
      </c>
      <c r="KB28" s="844">
        <f t="shared" si="816"/>
        <v>0</v>
      </c>
      <c r="KC28" s="288" t="e">
        <f t="shared" si="817"/>
        <v>#DIV/0!</v>
      </c>
      <c r="KD28" s="844">
        <f t="shared" si="818"/>
        <v>0</v>
      </c>
      <c r="KE28" s="1066" t="e">
        <f t="shared" si="819"/>
        <v>#DIV/0!</v>
      </c>
      <c r="KF28" s="844">
        <f t="shared" si="820"/>
        <v>0</v>
      </c>
      <c r="KG28" s="288" t="e">
        <f t="shared" si="821"/>
        <v>#DIV/0!</v>
      </c>
      <c r="KH28" s="844">
        <f t="shared" si="822"/>
        <v>1.0278304870335231E-2</v>
      </c>
      <c r="KI28" s="288">
        <f t="shared" si="315"/>
        <v>-1</v>
      </c>
      <c r="KJ28" s="844">
        <f t="shared" si="823"/>
        <v>0</v>
      </c>
      <c r="KK28" s="288" t="e">
        <f t="shared" si="824"/>
        <v>#DIV/0!</v>
      </c>
      <c r="KL28" s="844">
        <f t="shared" si="316"/>
        <v>0</v>
      </c>
      <c r="KM28" s="1066" t="e">
        <f t="shared" si="317"/>
        <v>#DIV/0!</v>
      </c>
      <c r="KN28" s="844">
        <f t="shared" si="825"/>
        <v>7580</v>
      </c>
      <c r="KO28" s="744">
        <f t="shared" si="826"/>
        <v>6698</v>
      </c>
      <c r="KP28" s="113">
        <f t="shared" si="827"/>
        <v>-882</v>
      </c>
      <c r="KQ28" s="100">
        <f t="shared" si="828"/>
        <v>-0.11635883905013193</v>
      </c>
      <c r="KR28" s="945"/>
      <c r="KS28" t="str">
        <f t="shared" si="829"/>
        <v>Resolved Tickets</v>
      </c>
      <c r="KT28" s="972">
        <f t="shared" si="830"/>
        <v>7299</v>
      </c>
      <c r="KU28" s="972">
        <f t="shared" si="831"/>
        <v>6857</v>
      </c>
      <c r="KV28" s="972">
        <f t="shared" si="832"/>
        <v>7580</v>
      </c>
      <c r="KW28" s="1042">
        <f t="shared" si="833"/>
        <v>6633</v>
      </c>
      <c r="KX28" s="1042">
        <f t="shared" si="834"/>
        <v>7122</v>
      </c>
      <c r="KY28" s="1042">
        <f t="shared" si="835"/>
        <v>6050</v>
      </c>
      <c r="KZ28" s="1042">
        <f t="shared" si="836"/>
        <v>6911</v>
      </c>
      <c r="LA28" s="1042">
        <f t="shared" si="837"/>
        <v>6551</v>
      </c>
      <c r="LB28" s="1042">
        <f t="shared" si="838"/>
        <v>5497</v>
      </c>
      <c r="LC28" s="1042">
        <f t="shared" si="839"/>
        <v>6951</v>
      </c>
      <c r="LD28" s="1042">
        <f t="shared" si="840"/>
        <v>7514</v>
      </c>
      <c r="LE28" s="1042">
        <f t="shared" si="841"/>
        <v>7506</v>
      </c>
      <c r="LF28" s="1042">
        <f t="shared" si="842"/>
        <v>6225</v>
      </c>
      <c r="LG28" s="1042">
        <f t="shared" si="843"/>
        <v>6108</v>
      </c>
      <c r="LH28" s="1042">
        <f t="shared" si="844"/>
        <v>6698</v>
      </c>
      <c r="LI28" s="1158">
        <f t="shared" si="845"/>
        <v>0</v>
      </c>
      <c r="LJ28" s="1158">
        <f t="shared" si="846"/>
        <v>0</v>
      </c>
      <c r="LK28" s="1158">
        <f t="shared" si="847"/>
        <v>0</v>
      </c>
      <c r="LL28" s="1158">
        <f t="shared" si="848"/>
        <v>0</v>
      </c>
      <c r="LM28" s="1158">
        <f t="shared" si="849"/>
        <v>0</v>
      </c>
      <c r="LN28" s="1158">
        <f t="shared" si="850"/>
        <v>0</v>
      </c>
      <c r="LO28" s="1158">
        <f t="shared" si="851"/>
        <v>0</v>
      </c>
      <c r="LP28" s="1158">
        <f t="shared" si="852"/>
        <v>0</v>
      </c>
      <c r="LQ28" s="1158">
        <f t="shared" si="853"/>
        <v>0</v>
      </c>
      <c r="LR28" s="1158">
        <f t="shared" si="854"/>
        <v>0</v>
      </c>
      <c r="LS28" s="1158">
        <f t="shared" si="855"/>
        <v>0</v>
      </c>
      <c r="LT28" s="1158">
        <f t="shared" si="856"/>
        <v>0</v>
      </c>
    </row>
    <row r="29" spans="1:332" x14ac:dyDescent="0.25">
      <c r="A29" s="573"/>
      <c r="B29" s="50">
        <v>3.3</v>
      </c>
      <c r="E29" s="1226" t="s">
        <v>44</v>
      </c>
      <c r="F29" s="1226"/>
      <c r="G29" s="1227"/>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80"/>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4"/>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2"/>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700"/>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08"/>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16"/>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4"/>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2"/>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1"/>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49"/>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v>2.4</v>
      </c>
      <c r="GF29" s="166">
        <v>0</v>
      </c>
      <c r="GG29" s="140">
        <f t="shared" si="757"/>
        <v>2.583333333333333</v>
      </c>
      <c r="GH29" s="192"/>
      <c r="GI29" s="153"/>
      <c r="GJ29" s="74"/>
      <c r="GK29" s="153"/>
      <c r="GL29" s="74"/>
      <c r="GM29" s="153"/>
      <c r="GN29" s="192"/>
      <c r="GO29" s="153"/>
      <c r="GP29" s="192"/>
      <c r="GQ29" s="153"/>
      <c r="GR29" s="192"/>
      <c r="GS29" s="153"/>
      <c r="GT29" s="166">
        <v>0</v>
      </c>
      <c r="GU29" s="140">
        <f t="shared" si="759"/>
        <v>0</v>
      </c>
      <c r="GV29" s="244">
        <f t="shared" si="344"/>
        <v>-0.30000000000000027</v>
      </c>
      <c r="GW29" s="894">
        <f>GV29/EO29</f>
        <v>-0.1111111111111112</v>
      </c>
      <c r="GX29" s="244">
        <f t="shared" si="760"/>
        <v>0.10000000000000009</v>
      </c>
      <c r="GY29" s="890">
        <f>GX29/ER29</f>
        <v>4.1666666666666706E-2</v>
      </c>
      <c r="GZ29" s="244">
        <f t="shared" si="761"/>
        <v>-0.39999999999999991</v>
      </c>
      <c r="HA29" s="890">
        <f t="shared" si="762"/>
        <v>-0.15999999999999998</v>
      </c>
      <c r="HB29" s="244">
        <f t="shared" si="763"/>
        <v>0.60000000000000009</v>
      </c>
      <c r="HC29" s="890">
        <f>HB29/ET29</f>
        <v>0.28571428571428575</v>
      </c>
      <c r="HD29" s="244">
        <f t="shared" si="764"/>
        <v>-0.60000000000000009</v>
      </c>
      <c r="HE29" s="890">
        <f t="shared" si="765"/>
        <v>-0.22222222222222224</v>
      </c>
      <c r="HF29" s="244">
        <f t="shared" si="766"/>
        <v>0.19999999999999973</v>
      </c>
      <c r="HG29" s="890">
        <f>HF29/EV29</f>
        <v>9.5238095238095108E-2</v>
      </c>
      <c r="HH29" s="244">
        <f t="shared" si="767"/>
        <v>-9.9999999999999645E-2</v>
      </c>
      <c r="HI29" s="925">
        <f t="shared" si="768"/>
        <v>-4.3478260869565064E-2</v>
      </c>
      <c r="HJ29" s="244">
        <f t="shared" si="769"/>
        <v>0.89999999999999991</v>
      </c>
      <c r="HK29" s="890">
        <f>HJ29/EX29</f>
        <v>0.40909090909090901</v>
      </c>
      <c r="HL29" s="244">
        <f t="shared" si="770"/>
        <v>-0.20000000000000018</v>
      </c>
      <c r="HM29" s="890">
        <f>HL29/EY29</f>
        <v>-6.4516129032258118E-2</v>
      </c>
      <c r="HN29" s="244">
        <f t="shared" si="771"/>
        <v>-0.5</v>
      </c>
      <c r="HO29" s="890">
        <f>HN29/EZ29</f>
        <v>-0.17241379310344829</v>
      </c>
      <c r="HP29" s="244">
        <f t="shared" si="772"/>
        <v>0</v>
      </c>
      <c r="HQ29" s="890">
        <f>HP29/FA29</f>
        <v>0</v>
      </c>
      <c r="HR29" s="244">
        <f t="shared" si="773"/>
        <v>0</v>
      </c>
      <c r="HS29" s="890">
        <f>HR29/FB29</f>
        <v>0</v>
      </c>
      <c r="HT29" s="1005">
        <f t="shared" si="774"/>
        <v>-0.19999999999999973</v>
      </c>
      <c r="HU29" s="288">
        <f t="shared" si="775"/>
        <v>-8.3333333333333232E-2</v>
      </c>
      <c r="HV29" s="1005">
        <f t="shared" si="776"/>
        <v>-0.50000000000000022</v>
      </c>
      <c r="HW29" s="288">
        <f>HV29/FF29</f>
        <v>-0.22727272727272735</v>
      </c>
      <c r="HX29" s="1005">
        <f t="shared" si="777"/>
        <v>0.10000000000000009</v>
      </c>
      <c r="HY29" s="288">
        <f>HX29/FG29</f>
        <v>5.8823529411764761E-2</v>
      </c>
      <c r="HZ29" s="1005">
        <f t="shared" si="778"/>
        <v>9.9999999999999867E-2</v>
      </c>
      <c r="IA29" s="288">
        <f>HZ29/FH29</f>
        <v>5.5555555555555483E-2</v>
      </c>
      <c r="IB29" s="1005">
        <f t="shared" si="779"/>
        <v>0.20000000000000018</v>
      </c>
      <c r="IC29" s="288">
        <f>IB29/FI29</f>
        <v>0.10526315789473695</v>
      </c>
      <c r="ID29" s="1005">
        <f t="shared" si="780"/>
        <v>-0.10000000000000009</v>
      </c>
      <c r="IE29" s="288">
        <f>ID29/FJ29</f>
        <v>-4.7619047619047658E-2</v>
      </c>
      <c r="IF29" s="1005">
        <f t="shared" si="781"/>
        <v>0.10000000000000009</v>
      </c>
      <c r="IG29" s="288">
        <f>IF29/FK29</f>
        <v>5.0000000000000044E-2</v>
      </c>
      <c r="IH29" s="1005">
        <f t="shared" si="782"/>
        <v>0.69999999999999973</v>
      </c>
      <c r="II29" s="288">
        <f>IH29/FL29</f>
        <v>0.3333333333333332</v>
      </c>
      <c r="IJ29" s="1005">
        <f t="shared" si="783"/>
        <v>-9.9999999999999645E-2</v>
      </c>
      <c r="IK29" s="288">
        <f t="shared" si="784"/>
        <v>-3.5714285714285587E-2</v>
      </c>
      <c r="IL29" s="1005">
        <f t="shared" si="785"/>
        <v>0</v>
      </c>
      <c r="IM29" s="288">
        <f t="shared" si="786"/>
        <v>0</v>
      </c>
      <c r="IN29" s="1005">
        <f t="shared" si="787"/>
        <v>0.5</v>
      </c>
      <c r="IO29" s="288">
        <f>IN29/FO29</f>
        <v>0.18518518518518517</v>
      </c>
      <c r="IP29" s="1005">
        <f t="shared" si="788"/>
        <v>0.29999999999999982</v>
      </c>
      <c r="IQ29" s="288">
        <f t="shared" si="789"/>
        <v>9.3749999999999944E-2</v>
      </c>
      <c r="IR29" s="1005">
        <f t="shared" si="790"/>
        <v>0.90000000000000036</v>
      </c>
      <c r="IS29" s="288">
        <f t="shared" si="791"/>
        <v>0.25714285714285723</v>
      </c>
      <c r="IT29" s="1005">
        <f t="shared" si="792"/>
        <v>-1.3000000000000003</v>
      </c>
      <c r="IU29" s="288">
        <f>IT29/FT29</f>
        <v>-0.29545454545454547</v>
      </c>
      <c r="IV29" s="1005">
        <f t="shared" si="396"/>
        <v>-1.3</v>
      </c>
      <c r="IW29" s="288">
        <f>IV29/FU29</f>
        <v>-0.41935483870967744</v>
      </c>
      <c r="IX29" s="1005">
        <f t="shared" si="793"/>
        <v>0.5</v>
      </c>
      <c r="IY29" s="288">
        <f t="shared" si="794"/>
        <v>0.27777777777777779</v>
      </c>
      <c r="IZ29" s="1005">
        <f t="shared" si="795"/>
        <v>1.5</v>
      </c>
      <c r="JA29" s="288">
        <f>IZ29/FW29</f>
        <v>0.78947368421052633</v>
      </c>
      <c r="JB29" s="1005">
        <f t="shared" si="796"/>
        <v>-1.1000000000000001</v>
      </c>
      <c r="JC29" s="288">
        <f>JB29/FX29</f>
        <v>-0.3235294117647059</v>
      </c>
      <c r="JD29" s="1005">
        <f t="shared" si="797"/>
        <v>0.10000000000000009</v>
      </c>
      <c r="JE29" s="288">
        <f>JD29/FY29</f>
        <v>4.3478260869565258E-2</v>
      </c>
      <c r="JF29" s="1005">
        <f t="shared" si="798"/>
        <v>-0.19999999999999973</v>
      </c>
      <c r="JG29" s="1066">
        <f>JF29/FZ29</f>
        <v>-8.3333333333333232E-2</v>
      </c>
      <c r="JH29" s="1005">
        <f t="shared" si="799"/>
        <v>0</v>
      </c>
      <c r="JI29" s="288">
        <f>JH29/GA29</f>
        <v>0</v>
      </c>
      <c r="JJ29" s="1005">
        <f t="shared" si="800"/>
        <v>0.79999999999999982</v>
      </c>
      <c r="JK29" s="288">
        <f>JJ29/GB29</f>
        <v>0.36363636363636354</v>
      </c>
      <c r="JL29" s="1005">
        <f t="shared" si="801"/>
        <v>-1.1000000000000001</v>
      </c>
      <c r="JM29" s="288">
        <f t="shared" si="802"/>
        <v>-0.3666666666666667</v>
      </c>
      <c r="JN29" s="1005">
        <f t="shared" si="803"/>
        <v>0.5</v>
      </c>
      <c r="JO29" s="1066">
        <f t="shared" si="804"/>
        <v>0.26315789473684209</v>
      </c>
      <c r="JP29" s="1005">
        <f t="shared" si="805"/>
        <v>-2.4</v>
      </c>
      <c r="JQ29" s="1125">
        <f t="shared" si="806"/>
        <v>-1</v>
      </c>
      <c r="JR29" s="1005">
        <f t="shared" si="807"/>
        <v>0</v>
      </c>
      <c r="JS29" s="1125" t="e">
        <f t="shared" si="808"/>
        <v>#DIV/0!</v>
      </c>
      <c r="JT29" s="1005">
        <f t="shared" si="809"/>
        <v>0</v>
      </c>
      <c r="JU29" s="1125" t="e">
        <f t="shared" si="810"/>
        <v>#DIV/0!</v>
      </c>
      <c r="JV29" s="1005">
        <f t="shared" si="811"/>
        <v>0</v>
      </c>
      <c r="JW29" s="1125" t="e">
        <f t="shared" si="812"/>
        <v>#DIV/0!</v>
      </c>
      <c r="JX29" s="1005">
        <f t="shared" si="813"/>
        <v>0</v>
      </c>
      <c r="JY29" s="1125" t="e">
        <f>JX29/GK29</f>
        <v>#DIV/0!</v>
      </c>
      <c r="JZ29" s="1005">
        <f t="shared" si="814"/>
        <v>0</v>
      </c>
      <c r="KA29" s="288" t="e">
        <f t="shared" si="815"/>
        <v>#DIV/0!</v>
      </c>
      <c r="KB29" s="1005">
        <f t="shared" si="816"/>
        <v>0</v>
      </c>
      <c r="KC29" s="288" t="e">
        <f t="shared" si="817"/>
        <v>#DIV/0!</v>
      </c>
      <c r="KD29" s="1005">
        <f t="shared" si="818"/>
        <v>0</v>
      </c>
      <c r="KE29" s="1066" t="e">
        <f t="shared" si="819"/>
        <v>#DIV/0!</v>
      </c>
      <c r="KF29" s="1005">
        <f t="shared" si="820"/>
        <v>0</v>
      </c>
      <c r="KG29" s="288" t="e">
        <f t="shared" si="821"/>
        <v>#DIV/0!</v>
      </c>
      <c r="KH29" s="1005">
        <f t="shared" si="822"/>
        <v>0.22727272727272735</v>
      </c>
      <c r="KI29" s="288">
        <f t="shared" si="315"/>
        <v>-1</v>
      </c>
      <c r="KJ29" s="1005">
        <f t="shared" si="823"/>
        <v>0</v>
      </c>
      <c r="KK29" s="288" t="e">
        <f t="shared" si="824"/>
        <v>#DIV/0!</v>
      </c>
      <c r="KL29" s="1005">
        <f t="shared" si="316"/>
        <v>0</v>
      </c>
      <c r="KM29" s="1066" t="e">
        <f t="shared" si="317"/>
        <v>#DIV/0!</v>
      </c>
      <c r="KN29" s="1005">
        <f t="shared" si="825"/>
        <v>3.5</v>
      </c>
      <c r="KO29" s="746">
        <f t="shared" si="826"/>
        <v>2.4</v>
      </c>
      <c r="KP29" s="517">
        <f t="shared" si="827"/>
        <v>-1.1000000000000001</v>
      </c>
      <c r="KQ29" s="100">
        <f t="shared" si="828"/>
        <v>-0.31428571428571433</v>
      </c>
      <c r="KR29" s="945"/>
      <c r="KS29" t="str">
        <f t="shared" si="829"/>
        <v>Average Time to Resolve (Days)</v>
      </c>
      <c r="KT29" s="977">
        <f t="shared" si="830"/>
        <v>2.7</v>
      </c>
      <c r="KU29" s="977">
        <f t="shared" si="831"/>
        <v>3.2</v>
      </c>
      <c r="KV29" s="977">
        <f t="shared" si="832"/>
        <v>3.5</v>
      </c>
      <c r="KW29" s="1047">
        <f t="shared" si="833"/>
        <v>4.4000000000000004</v>
      </c>
      <c r="KX29" s="1047">
        <f t="shared" si="834"/>
        <v>3.1</v>
      </c>
      <c r="KY29" s="1047">
        <f t="shared" si="835"/>
        <v>1.8</v>
      </c>
      <c r="KZ29" s="1047">
        <f t="shared" si="836"/>
        <v>1.9</v>
      </c>
      <c r="LA29" s="1047">
        <f t="shared" si="837"/>
        <v>3.4</v>
      </c>
      <c r="LB29" s="1047">
        <f t="shared" si="838"/>
        <v>2.2999999999999998</v>
      </c>
      <c r="LC29" s="1047">
        <f t="shared" si="839"/>
        <v>2.4</v>
      </c>
      <c r="LD29" s="1047">
        <f t="shared" si="840"/>
        <v>2.2000000000000002</v>
      </c>
      <c r="LE29" s="1047">
        <f t="shared" si="841"/>
        <v>2.2000000000000002</v>
      </c>
      <c r="LF29" s="1047">
        <f t="shared" si="842"/>
        <v>3</v>
      </c>
      <c r="LG29" s="1047">
        <f t="shared" si="843"/>
        <v>1.9</v>
      </c>
      <c r="LH29" s="1047">
        <f t="shared" si="844"/>
        <v>2.4</v>
      </c>
      <c r="LI29" s="1163">
        <f t="shared" si="845"/>
        <v>0</v>
      </c>
      <c r="LJ29" s="1163">
        <f t="shared" si="846"/>
        <v>0</v>
      </c>
      <c r="LK29" s="1163">
        <f t="shared" si="847"/>
        <v>0</v>
      </c>
      <c r="LL29" s="1163">
        <f t="shared" si="848"/>
        <v>0</v>
      </c>
      <c r="LM29" s="1163">
        <f t="shared" si="849"/>
        <v>0</v>
      </c>
      <c r="LN29" s="1163">
        <f t="shared" si="850"/>
        <v>0</v>
      </c>
      <c r="LO29" s="1163">
        <f t="shared" si="851"/>
        <v>0</v>
      </c>
      <c r="LP29" s="1163">
        <f t="shared" si="852"/>
        <v>0</v>
      </c>
      <c r="LQ29" s="1163">
        <f t="shared" si="853"/>
        <v>0</v>
      </c>
      <c r="LR29" s="1163">
        <f t="shared" si="854"/>
        <v>0</v>
      </c>
      <c r="LS29" s="1163">
        <f t="shared" si="855"/>
        <v>0</v>
      </c>
      <c r="LT29" s="1163">
        <f t="shared" si="856"/>
        <v>0</v>
      </c>
    </row>
    <row r="30" spans="1:332" ht="15.75" thickBot="1" x14ac:dyDescent="0.3">
      <c r="A30" s="574"/>
      <c r="B30" s="51">
        <v>3.4</v>
      </c>
      <c r="C30" s="3"/>
      <c r="D30" s="3"/>
      <c r="E30" s="1228" t="s">
        <v>45</v>
      </c>
      <c r="F30" s="1228"/>
      <c r="G30" s="1229"/>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80"/>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4"/>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2"/>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700"/>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08"/>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16"/>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4"/>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2"/>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1"/>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49"/>
        <v>496.75</v>
      </c>
      <c r="FT30" s="193">
        <v>484</v>
      </c>
      <c r="FU30" s="59">
        <v>407</v>
      </c>
      <c r="FV30" s="14">
        <v>519</v>
      </c>
      <c r="FW30" s="59">
        <v>796</v>
      </c>
      <c r="FX30" s="14">
        <v>556</v>
      </c>
      <c r="FY30" s="59">
        <v>391</v>
      </c>
      <c r="FZ30" s="193">
        <v>373</v>
      </c>
      <c r="GA30" s="59">
        <v>570</v>
      </c>
      <c r="GB30" s="193">
        <v>518</v>
      </c>
      <c r="GC30" s="59">
        <v>434</v>
      </c>
      <c r="GD30" s="193">
        <v>593</v>
      </c>
      <c r="GE30" s="59">
        <v>544</v>
      </c>
      <c r="GF30" s="122">
        <v>0</v>
      </c>
      <c r="GG30" s="152">
        <f t="shared" si="757"/>
        <v>515.41666666666663</v>
      </c>
      <c r="GH30" s="193"/>
      <c r="GI30" s="59"/>
      <c r="GJ30" s="14"/>
      <c r="GK30" s="59"/>
      <c r="GL30" s="14"/>
      <c r="GM30" s="59"/>
      <c r="GN30" s="193"/>
      <c r="GO30" s="59"/>
      <c r="GP30" s="193"/>
      <c r="GQ30" s="59"/>
      <c r="GR30" s="193"/>
      <c r="GS30" s="59"/>
      <c r="GT30" s="122">
        <v>0</v>
      </c>
      <c r="GU30" s="152">
        <f t="shared" si="759"/>
        <v>0</v>
      </c>
      <c r="GV30" s="245">
        <f t="shared" si="344"/>
        <v>-39</v>
      </c>
      <c r="GW30" s="902">
        <f>GV30/EO30</f>
        <v>-8.7640449438202248E-2</v>
      </c>
      <c r="GX30" s="245">
        <f t="shared" si="760"/>
        <v>27</v>
      </c>
      <c r="GY30" s="891">
        <f>GX30/ER30</f>
        <v>6.6502463054187194E-2</v>
      </c>
      <c r="GZ30" s="245">
        <f t="shared" si="761"/>
        <v>-19</v>
      </c>
      <c r="HA30" s="891">
        <f t="shared" si="762"/>
        <v>-4.3879907621247112E-2</v>
      </c>
      <c r="HB30" s="245">
        <f t="shared" si="763"/>
        <v>-81</v>
      </c>
      <c r="HC30" s="891">
        <f>HB30/ET30</f>
        <v>-0.19565217391304349</v>
      </c>
      <c r="HD30" s="245">
        <f t="shared" si="764"/>
        <v>44</v>
      </c>
      <c r="HE30" s="891">
        <f t="shared" si="765"/>
        <v>0.13213213213213212</v>
      </c>
      <c r="HF30" s="245">
        <f t="shared" si="766"/>
        <v>-61</v>
      </c>
      <c r="HG30" s="891">
        <f>HF30/EV30</f>
        <v>-0.16180371352785147</v>
      </c>
      <c r="HH30" s="245">
        <f t="shared" si="767"/>
        <v>277</v>
      </c>
      <c r="HI30" s="926">
        <f t="shared" si="768"/>
        <v>0.87658227848101267</v>
      </c>
      <c r="HJ30" s="245">
        <f t="shared" si="769"/>
        <v>107</v>
      </c>
      <c r="HK30" s="891">
        <f>HJ30/EX30</f>
        <v>0.18043844856661045</v>
      </c>
      <c r="HL30" s="245">
        <f t="shared" si="770"/>
        <v>-192</v>
      </c>
      <c r="HM30" s="891">
        <f>HL30/EY30</f>
        <v>-0.2742857142857143</v>
      </c>
      <c r="HN30" s="245">
        <f t="shared" si="771"/>
        <v>7</v>
      </c>
      <c r="HO30" s="891">
        <f>HN30/EZ30</f>
        <v>1.3779527559055118E-2</v>
      </c>
      <c r="HP30" s="245">
        <f t="shared" si="772"/>
        <v>-145</v>
      </c>
      <c r="HQ30" s="891">
        <f>HP30/FA30</f>
        <v>-0.28155339805825241</v>
      </c>
      <c r="HR30" s="245">
        <f t="shared" si="773"/>
        <v>-18</v>
      </c>
      <c r="HS30" s="891">
        <f>HR30/FB30</f>
        <v>-4.8648648648648651E-2</v>
      </c>
      <c r="HT30" s="1006">
        <f t="shared" si="774"/>
        <v>-78</v>
      </c>
      <c r="HU30" s="1022">
        <f t="shared" si="775"/>
        <v>-0.22159090909090909</v>
      </c>
      <c r="HV30" s="1006">
        <f t="shared" si="776"/>
        <v>5</v>
      </c>
      <c r="HW30" s="1022">
        <f>HV30/FF30</f>
        <v>1.824817518248175E-2</v>
      </c>
      <c r="HX30" s="1006">
        <f t="shared" si="777"/>
        <v>21</v>
      </c>
      <c r="HY30" s="1022">
        <f>HX30/FG30</f>
        <v>7.5268817204301078E-2</v>
      </c>
      <c r="HZ30" s="1006">
        <f t="shared" si="778"/>
        <v>5</v>
      </c>
      <c r="IA30" s="1022">
        <f>HZ30/FH30</f>
        <v>1.6666666666666666E-2</v>
      </c>
      <c r="IB30" s="1006">
        <f t="shared" si="779"/>
        <v>-25</v>
      </c>
      <c r="IC30" s="1022">
        <f>IB30/FI30</f>
        <v>-8.1967213114754092E-2</v>
      </c>
      <c r="ID30" s="1006">
        <f t="shared" si="780"/>
        <v>25</v>
      </c>
      <c r="IE30" s="1022">
        <f>ID30/FJ30</f>
        <v>8.9285714285714288E-2</v>
      </c>
      <c r="IF30" s="1006">
        <f t="shared" si="781"/>
        <v>147</v>
      </c>
      <c r="IG30" s="1022">
        <f>IF30/FK30</f>
        <v>0.4819672131147541</v>
      </c>
      <c r="IH30" s="1006">
        <f t="shared" si="782"/>
        <v>288</v>
      </c>
      <c r="II30" s="1022">
        <f>IH30/FL30</f>
        <v>0.63716814159292035</v>
      </c>
      <c r="IJ30" s="1006">
        <f t="shared" si="783"/>
        <v>-239</v>
      </c>
      <c r="IK30" s="1022">
        <f t="shared" si="784"/>
        <v>-0.32297297297297295</v>
      </c>
      <c r="IL30" s="1006">
        <f t="shared" si="785"/>
        <v>555</v>
      </c>
      <c r="IM30" s="1022">
        <f t="shared" si="786"/>
        <v>1.1077844311377245</v>
      </c>
      <c r="IN30" s="1006">
        <f t="shared" si="787"/>
        <v>-275</v>
      </c>
      <c r="IO30" s="1022">
        <f>IN30/FO30</f>
        <v>-0.26041666666666669</v>
      </c>
      <c r="IP30" s="1006">
        <f t="shared" si="788"/>
        <v>-93</v>
      </c>
      <c r="IQ30" s="1022">
        <f t="shared" si="789"/>
        <v>-0.11907810499359796</v>
      </c>
      <c r="IR30" s="1006">
        <f t="shared" si="790"/>
        <v>-204</v>
      </c>
      <c r="IS30" s="1022">
        <f t="shared" si="791"/>
        <v>-0.29651162790697677</v>
      </c>
      <c r="IT30" s="1006">
        <f t="shared" si="792"/>
        <v>-77</v>
      </c>
      <c r="IU30" s="1022">
        <f>IT30/FT30</f>
        <v>-0.15909090909090909</v>
      </c>
      <c r="IV30" s="1006">
        <f t="shared" si="396"/>
        <v>112</v>
      </c>
      <c r="IW30" s="1022">
        <f>IV30/FU30</f>
        <v>0.27518427518427518</v>
      </c>
      <c r="IX30" s="1006">
        <f t="shared" si="793"/>
        <v>-423</v>
      </c>
      <c r="IY30" s="1022">
        <f t="shared" si="794"/>
        <v>-0.81502890173410403</v>
      </c>
      <c r="IZ30" s="1006">
        <f t="shared" si="795"/>
        <v>-240</v>
      </c>
      <c r="JA30" s="1022">
        <f>IZ30/FW30</f>
        <v>-0.30150753768844218</v>
      </c>
      <c r="JB30" s="1006">
        <f t="shared" si="796"/>
        <v>-165</v>
      </c>
      <c r="JC30" s="1022">
        <f>JB30/FX30</f>
        <v>-0.29676258992805754</v>
      </c>
      <c r="JD30" s="1006">
        <f t="shared" si="797"/>
        <v>-18</v>
      </c>
      <c r="JE30" s="1022">
        <f>JD30/FY30</f>
        <v>-4.6035805626598467E-2</v>
      </c>
      <c r="JF30" s="1006">
        <f t="shared" si="798"/>
        <v>197</v>
      </c>
      <c r="JG30" s="1064">
        <f>JF30/FZ30</f>
        <v>0.52815013404825739</v>
      </c>
      <c r="JH30" s="1006">
        <f t="shared" si="799"/>
        <v>-52</v>
      </c>
      <c r="JI30" s="1022">
        <f>JH30/GA30</f>
        <v>-9.1228070175438603E-2</v>
      </c>
      <c r="JJ30" s="1006">
        <f t="shared" si="800"/>
        <v>-84</v>
      </c>
      <c r="JK30" s="1022">
        <f>JJ30/GB30</f>
        <v>-0.16216216216216217</v>
      </c>
      <c r="JL30" s="1006">
        <f t="shared" si="801"/>
        <v>159</v>
      </c>
      <c r="JM30" s="1022">
        <f t="shared" si="802"/>
        <v>0.36635944700460832</v>
      </c>
      <c r="JN30" s="1006">
        <f t="shared" si="803"/>
        <v>-49</v>
      </c>
      <c r="JO30" s="1064">
        <f t="shared" si="804"/>
        <v>-8.2630691399662726E-2</v>
      </c>
      <c r="JP30" s="1006">
        <f t="shared" si="805"/>
        <v>-544</v>
      </c>
      <c r="JQ30" s="1121">
        <f t="shared" si="806"/>
        <v>-1</v>
      </c>
      <c r="JR30" s="1006">
        <f t="shared" si="807"/>
        <v>0</v>
      </c>
      <c r="JS30" s="1121" t="e">
        <f t="shared" si="808"/>
        <v>#DIV/0!</v>
      </c>
      <c r="JT30" s="1006">
        <f t="shared" si="809"/>
        <v>0</v>
      </c>
      <c r="JU30" s="1121" t="e">
        <f t="shared" si="810"/>
        <v>#DIV/0!</v>
      </c>
      <c r="JV30" s="1006">
        <f t="shared" si="811"/>
        <v>0</v>
      </c>
      <c r="JW30" s="1121" t="e">
        <f t="shared" si="812"/>
        <v>#DIV/0!</v>
      </c>
      <c r="JX30" s="1006">
        <f t="shared" si="813"/>
        <v>0</v>
      </c>
      <c r="JY30" s="1121" t="e">
        <f>JX30/GK30</f>
        <v>#DIV/0!</v>
      </c>
      <c r="JZ30" s="1006">
        <f t="shared" si="814"/>
        <v>0</v>
      </c>
      <c r="KA30" s="1022" t="e">
        <f t="shared" si="815"/>
        <v>#DIV/0!</v>
      </c>
      <c r="KB30" s="1006">
        <f t="shared" si="816"/>
        <v>0</v>
      </c>
      <c r="KC30" s="1022" t="e">
        <f t="shared" si="817"/>
        <v>#DIV/0!</v>
      </c>
      <c r="KD30" s="1006">
        <f t="shared" si="818"/>
        <v>0</v>
      </c>
      <c r="KE30" s="1064" t="e">
        <f t="shared" si="819"/>
        <v>#DIV/0!</v>
      </c>
      <c r="KF30" s="1006">
        <f t="shared" si="820"/>
        <v>0</v>
      </c>
      <c r="KG30" s="1022" t="e">
        <f t="shared" si="821"/>
        <v>#DIV/0!</v>
      </c>
      <c r="KH30" s="1006">
        <f t="shared" si="822"/>
        <v>-1.824817518248175E-2</v>
      </c>
      <c r="KI30" s="1022">
        <f t="shared" si="315"/>
        <v>-1</v>
      </c>
      <c r="KJ30" s="1006">
        <f t="shared" si="823"/>
        <v>0</v>
      </c>
      <c r="KK30" s="1022" t="e">
        <f t="shared" si="824"/>
        <v>#DIV/0!</v>
      </c>
      <c r="KL30" s="1006">
        <f t="shared" si="316"/>
        <v>0</v>
      </c>
      <c r="KM30" s="1064" t="e">
        <f t="shared" si="317"/>
        <v>#DIV/0!</v>
      </c>
      <c r="KN30" s="1006">
        <f t="shared" si="825"/>
        <v>688</v>
      </c>
      <c r="KO30" s="747">
        <f t="shared" si="826"/>
        <v>544</v>
      </c>
      <c r="KP30" s="114">
        <f t="shared" si="827"/>
        <v>-144</v>
      </c>
      <c r="KQ30" s="101">
        <f t="shared" si="828"/>
        <v>-0.20930232558139536</v>
      </c>
      <c r="KR30" s="948"/>
      <c r="KS30" s="634" t="str">
        <f t="shared" si="829"/>
        <v>Open Tickets at Month End</v>
      </c>
      <c r="KT30" s="978">
        <f t="shared" si="830"/>
        <v>1056</v>
      </c>
      <c r="KU30" s="978">
        <f t="shared" si="831"/>
        <v>781</v>
      </c>
      <c r="KV30" s="978">
        <f t="shared" si="832"/>
        <v>688</v>
      </c>
      <c r="KW30" s="1048">
        <f t="shared" si="833"/>
        <v>484</v>
      </c>
      <c r="KX30" s="1048">
        <f t="shared" si="834"/>
        <v>407</v>
      </c>
      <c r="KY30" s="1048">
        <f t="shared" si="835"/>
        <v>519</v>
      </c>
      <c r="KZ30" s="1048">
        <f t="shared" si="836"/>
        <v>796</v>
      </c>
      <c r="LA30" s="1048">
        <f t="shared" si="837"/>
        <v>556</v>
      </c>
      <c r="LB30" s="1048">
        <f t="shared" si="838"/>
        <v>391</v>
      </c>
      <c r="LC30" s="1048">
        <f t="shared" si="839"/>
        <v>373</v>
      </c>
      <c r="LD30" s="1048">
        <f t="shared" si="840"/>
        <v>570</v>
      </c>
      <c r="LE30" s="1048">
        <f t="shared" si="841"/>
        <v>518</v>
      </c>
      <c r="LF30" s="1048">
        <f t="shared" si="842"/>
        <v>434</v>
      </c>
      <c r="LG30" s="1048">
        <f t="shared" si="843"/>
        <v>593</v>
      </c>
      <c r="LH30" s="1048">
        <f t="shared" si="844"/>
        <v>544</v>
      </c>
      <c r="LI30" s="1164">
        <f t="shared" si="845"/>
        <v>0</v>
      </c>
      <c r="LJ30" s="1164">
        <f t="shared" si="846"/>
        <v>0</v>
      </c>
      <c r="LK30" s="1164">
        <f t="shared" si="847"/>
        <v>0</v>
      </c>
      <c r="LL30" s="1164">
        <f t="shared" si="848"/>
        <v>0</v>
      </c>
      <c r="LM30" s="1164">
        <f t="shared" si="849"/>
        <v>0</v>
      </c>
      <c r="LN30" s="1164">
        <f t="shared" si="850"/>
        <v>0</v>
      </c>
      <c r="LO30" s="1164">
        <f t="shared" si="851"/>
        <v>0</v>
      </c>
      <c r="LP30" s="1164">
        <f t="shared" si="852"/>
        <v>0</v>
      </c>
      <c r="LQ30" s="1164">
        <f t="shared" si="853"/>
        <v>0</v>
      </c>
      <c r="LR30" s="1164">
        <f t="shared" si="854"/>
        <v>0</v>
      </c>
      <c r="LS30" s="1164">
        <f t="shared" si="855"/>
        <v>0</v>
      </c>
      <c r="LT30" s="1164">
        <f t="shared" si="856"/>
        <v>0</v>
      </c>
    </row>
    <row r="31" spans="1:332" ht="15.75" customHeight="1" x14ac:dyDescent="0.25">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4"/>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6"/>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288"/>
      <c r="JR31" s="1001"/>
      <c r="JS31" s="288"/>
      <c r="JT31" s="1001"/>
      <c r="JU31" s="288"/>
      <c r="JV31" s="1001"/>
      <c r="JW31" s="288"/>
      <c r="JX31" s="1001"/>
      <c r="JY31" s="288"/>
      <c r="JZ31" s="1001"/>
      <c r="KA31" s="288"/>
      <c r="KB31" s="1001"/>
      <c r="KC31" s="288"/>
      <c r="KD31" s="1001"/>
      <c r="KE31" s="1066"/>
      <c r="KF31" s="1001"/>
      <c r="KG31" s="288"/>
      <c r="KH31" s="1001"/>
      <c r="KI31" s="288"/>
      <c r="KJ31" s="1001"/>
      <c r="KK31" s="288"/>
      <c r="KL31" s="1001">
        <f t="shared" si="316"/>
        <v>0</v>
      </c>
      <c r="KM31" s="1066" t="e">
        <f t="shared" si="317"/>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65"/>
      <c r="LJ31" s="1165"/>
      <c r="LK31" s="1165"/>
      <c r="LL31" s="1165"/>
      <c r="LM31" s="1165"/>
      <c r="LN31" s="1165"/>
      <c r="LO31" s="1165"/>
      <c r="LP31" s="1165"/>
      <c r="LQ31" s="1165"/>
      <c r="LR31" s="1165"/>
      <c r="LS31" s="1165"/>
      <c r="LT31" s="1165"/>
    </row>
    <row r="32" spans="1:332" x14ac:dyDescent="0.25">
      <c r="A32" s="573"/>
      <c r="B32" s="50">
        <v>4.0999999999999996</v>
      </c>
      <c r="E32" s="1226" t="s">
        <v>221</v>
      </c>
      <c r="F32" s="1226"/>
      <c r="G32" s="1227"/>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v>62</v>
      </c>
      <c r="GF32" s="120" t="s">
        <v>29</v>
      </c>
      <c r="GG32" s="137">
        <f>SUM(FT32:GE32)/$GF$4</f>
        <v>60.666666666666664</v>
      </c>
      <c r="GH32" s="165"/>
      <c r="GI32" s="62"/>
      <c r="GJ32" s="75"/>
      <c r="GK32" s="62"/>
      <c r="GL32" s="75"/>
      <c r="GM32" s="62"/>
      <c r="GN32" s="194"/>
      <c r="GO32" s="62"/>
      <c r="GP32" s="165"/>
      <c r="GQ32" s="62"/>
      <c r="GR32" s="165"/>
      <c r="GS32" s="62"/>
      <c r="GT32" s="120" t="s">
        <v>29</v>
      </c>
      <c r="GU32" s="137">
        <f>SUM(GH32:GS32)/$GF$4</f>
        <v>0</v>
      </c>
      <c r="GV32" s="239">
        <f t="shared" si="344"/>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6"/>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2</v>
      </c>
      <c r="JO32" s="1066">
        <f>JN32/GD32</f>
        <v>3.3333333333333333E-2</v>
      </c>
      <c r="JP32" s="1001">
        <f>GH32-GE32</f>
        <v>-62</v>
      </c>
      <c r="JQ32" s="288">
        <f>JP32/GE32</f>
        <v>-1</v>
      </c>
      <c r="JR32" s="1001">
        <f>GI32-GH32</f>
        <v>0</v>
      </c>
      <c r="JS32" s="1123" t="e">
        <f>JR32/GH32</f>
        <v>#DIV/0!</v>
      </c>
      <c r="JT32" s="1001">
        <f>GJ32-GI32</f>
        <v>0</v>
      </c>
      <c r="JU32" s="288" t="e">
        <f>JT32/GI32</f>
        <v>#DIV/0!</v>
      </c>
      <c r="JV32" s="1001">
        <f>GK32-GJ32</f>
        <v>0</v>
      </c>
      <c r="JW32" s="1123" t="e">
        <f>JV32/GJ32</f>
        <v>#DIV/0!</v>
      </c>
      <c r="JX32" s="1001">
        <f>GL32-GK32</f>
        <v>0</v>
      </c>
      <c r="JY32" s="288" t="e">
        <f>JX32/GK32</f>
        <v>#DIV/0!</v>
      </c>
      <c r="JZ32" s="1001">
        <f>GM32-GL32</f>
        <v>0</v>
      </c>
      <c r="KA32" s="288" t="e">
        <f>JZ32/GL32</f>
        <v>#DIV/0!</v>
      </c>
      <c r="KB32" s="1001">
        <f>GN32-GM32</f>
        <v>0</v>
      </c>
      <c r="KC32" s="288" t="e">
        <f>KB32/GM32</f>
        <v>#DIV/0!</v>
      </c>
      <c r="KD32" s="1001">
        <f>GO32-GN32</f>
        <v>0</v>
      </c>
      <c r="KE32" s="1066" t="e">
        <f>KD32/GN32</f>
        <v>#DIV/0!</v>
      </c>
      <c r="KF32" s="1001">
        <f>GP32-GO32</f>
        <v>0</v>
      </c>
      <c r="KG32" s="288" t="e">
        <f>KF32/GO32</f>
        <v>#DIV/0!</v>
      </c>
      <c r="KH32" s="1001">
        <f>GQ32-HW32</f>
        <v>0</v>
      </c>
      <c r="KI32" s="288" t="e">
        <f t="shared" si="315"/>
        <v>#DIV/0!</v>
      </c>
      <c r="KJ32" s="1001">
        <f>GR32-GQ32</f>
        <v>0</v>
      </c>
      <c r="KK32" s="288" t="e">
        <f>KJ32/GQ32</f>
        <v>#DIV/0!</v>
      </c>
      <c r="KL32" s="1001">
        <f t="shared" si="316"/>
        <v>0</v>
      </c>
      <c r="KM32" s="1066" t="e">
        <f t="shared" si="317"/>
        <v>#DIV/0!</v>
      </c>
      <c r="KN32" s="1001">
        <f>FQ32</f>
        <v>62</v>
      </c>
      <c r="KO32" s="740">
        <f>GE32</f>
        <v>62</v>
      </c>
      <c r="KP32" s="513">
        <f>KO32-KN32</f>
        <v>0</v>
      </c>
      <c r="KQ32" s="100">
        <f>IF(ISERROR(KP32/KN32),0,KP32/KN32)</f>
        <v>0</v>
      </c>
      <c r="KR32" s="945"/>
      <c r="KS32" t="str">
        <f>E32</f>
        <v>Total Service Center Agents</v>
      </c>
      <c r="KT32" s="973">
        <f t="shared" ref="KT32:KV35" si="857">FO32</f>
        <v>62</v>
      </c>
      <c r="KU32" s="973">
        <f t="shared" si="857"/>
        <v>62</v>
      </c>
      <c r="KV32" s="973">
        <f t="shared" si="857"/>
        <v>62</v>
      </c>
      <c r="KW32" s="1043">
        <f t="shared" ref="KW32:LH35" si="858">FT32</f>
        <v>59</v>
      </c>
      <c r="KX32" s="1043">
        <f t="shared" si="858"/>
        <v>57</v>
      </c>
      <c r="KY32" s="1043">
        <f t="shared" si="858"/>
        <v>58</v>
      </c>
      <c r="KZ32" s="1043">
        <f t="shared" si="858"/>
        <v>59</v>
      </c>
      <c r="LA32" s="1043">
        <f t="shared" si="858"/>
        <v>60</v>
      </c>
      <c r="LB32" s="1043">
        <f t="shared" si="858"/>
        <v>61</v>
      </c>
      <c r="LC32" s="1043">
        <f t="shared" si="858"/>
        <v>64</v>
      </c>
      <c r="LD32" s="1043">
        <f t="shared" si="858"/>
        <v>64</v>
      </c>
      <c r="LE32" s="1043">
        <f t="shared" si="858"/>
        <v>62</v>
      </c>
      <c r="LF32" s="1043">
        <f t="shared" si="858"/>
        <v>62</v>
      </c>
      <c r="LG32" s="1043">
        <f t="shared" si="858"/>
        <v>60</v>
      </c>
      <c r="LH32" s="1043">
        <f t="shared" si="858"/>
        <v>62</v>
      </c>
      <c r="LI32" s="1159">
        <f t="shared" ref="LI32:LT35" si="859">GH32</f>
        <v>0</v>
      </c>
      <c r="LJ32" s="1159">
        <f t="shared" si="859"/>
        <v>0</v>
      </c>
      <c r="LK32" s="1159">
        <f t="shared" si="859"/>
        <v>0</v>
      </c>
      <c r="LL32" s="1159">
        <f t="shared" si="859"/>
        <v>0</v>
      </c>
      <c r="LM32" s="1159">
        <f t="shared" si="859"/>
        <v>0</v>
      </c>
      <c r="LN32" s="1159">
        <f t="shared" si="859"/>
        <v>0</v>
      </c>
      <c r="LO32" s="1159">
        <f t="shared" si="859"/>
        <v>0</v>
      </c>
      <c r="LP32" s="1159">
        <f t="shared" si="859"/>
        <v>0</v>
      </c>
      <c r="LQ32" s="1159">
        <f t="shared" si="859"/>
        <v>0</v>
      </c>
      <c r="LR32" s="1159">
        <f t="shared" si="859"/>
        <v>0</v>
      </c>
      <c r="LS32" s="1159">
        <f t="shared" si="859"/>
        <v>0</v>
      </c>
      <c r="LT32" s="1159">
        <f t="shared" si="859"/>
        <v>0</v>
      </c>
    </row>
    <row r="33" spans="1:332" s="28" customFormat="1" x14ac:dyDescent="0.25">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v>20</v>
      </c>
      <c r="GF33" s="644" t="s">
        <v>29</v>
      </c>
      <c r="GG33" s="593">
        <f>SUM(FT33:GE33)/$GF$4</f>
        <v>20</v>
      </c>
      <c r="GH33" s="594"/>
      <c r="GI33" s="591"/>
      <c r="GJ33" s="592"/>
      <c r="GK33" s="591"/>
      <c r="GL33" s="592"/>
      <c r="GM33" s="591"/>
      <c r="GN33" s="597"/>
      <c r="GO33" s="591"/>
      <c r="GP33" s="594"/>
      <c r="GQ33" s="591"/>
      <c r="GR33" s="594"/>
      <c r="GS33" s="591"/>
      <c r="GT33" s="644" t="s">
        <v>29</v>
      </c>
      <c r="GU33" s="593">
        <f>SUM(GH33:GS33)/$GF$4</f>
        <v>0</v>
      </c>
      <c r="GV33" s="595">
        <f t="shared" si="344"/>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6"/>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0</v>
      </c>
      <c r="JO33" s="1067">
        <f>JN33/GD33</f>
        <v>0</v>
      </c>
      <c r="JP33" s="1007">
        <f>GH33-GE33</f>
        <v>-20</v>
      </c>
      <c r="JQ33" s="1021">
        <f>JP33/GE33</f>
        <v>-1</v>
      </c>
      <c r="JR33" s="1007">
        <f>GI33-GH33</f>
        <v>0</v>
      </c>
      <c r="JS33" s="1152" t="e">
        <f>JR33/GH33</f>
        <v>#DIV/0!</v>
      </c>
      <c r="JT33" s="1007">
        <f>GJ33-GI33</f>
        <v>0</v>
      </c>
      <c r="JU33" s="1021" t="e">
        <f>JT33/GI33</f>
        <v>#DIV/0!</v>
      </c>
      <c r="JV33" s="1007">
        <f>GK33-GJ33</f>
        <v>0</v>
      </c>
      <c r="JW33" s="1152" t="e">
        <f>JV33/GJ33</f>
        <v>#DIV/0!</v>
      </c>
      <c r="JX33" s="1007">
        <f>GL33-GK33</f>
        <v>0</v>
      </c>
      <c r="JY33" s="1021" t="e">
        <f>JX33/GK33</f>
        <v>#DIV/0!</v>
      </c>
      <c r="JZ33" s="1007">
        <f>GM33-GL33</f>
        <v>0</v>
      </c>
      <c r="KA33" s="1021" t="e">
        <f>JZ33/GL33</f>
        <v>#DIV/0!</v>
      </c>
      <c r="KB33" s="1007">
        <f>GN33-GM33</f>
        <v>0</v>
      </c>
      <c r="KC33" s="1021" t="e">
        <f>KB33/GM33</f>
        <v>#DIV/0!</v>
      </c>
      <c r="KD33" s="1007">
        <f>GO33-GN33</f>
        <v>0</v>
      </c>
      <c r="KE33" s="1067" t="e">
        <f>KD33/GN33</f>
        <v>#DIV/0!</v>
      </c>
      <c r="KF33" s="1007">
        <f>GP33-GO33</f>
        <v>0</v>
      </c>
      <c r="KG33" s="1021" t="e">
        <f>KF33/GO33</f>
        <v>#DIV/0!</v>
      </c>
      <c r="KH33" s="1007">
        <f>GQ33-HW33</f>
        <v>0</v>
      </c>
      <c r="KI33" s="1021" t="e">
        <f t="shared" si="315"/>
        <v>#DIV/0!</v>
      </c>
      <c r="KJ33" s="1007">
        <f>GR33-GQ33</f>
        <v>0</v>
      </c>
      <c r="KK33" s="1021" t="e">
        <f>KJ33/GQ33</f>
        <v>#DIV/0!</v>
      </c>
      <c r="KL33" s="1007">
        <f t="shared" si="316"/>
        <v>0</v>
      </c>
      <c r="KM33" s="1067" t="e">
        <f t="shared" si="317"/>
        <v>#DIV/0!</v>
      </c>
      <c r="KN33" s="1007">
        <f>FQ33</f>
        <v>19</v>
      </c>
      <c r="KO33" s="749">
        <f>GE33</f>
        <v>20</v>
      </c>
      <c r="KP33" s="596">
        <f>KO33-KN33</f>
        <v>1</v>
      </c>
      <c r="KQ33" s="108">
        <f>IF(ISERROR(KP33/KN33),0,KP33/KN33)</f>
        <v>5.2631578947368418E-2</v>
      </c>
      <c r="KR33" s="163"/>
      <c r="KS33" s="600" t="str">
        <f>E33</f>
        <v>Number Tier 1/Tier 2 Call Agents</v>
      </c>
      <c r="KT33" s="973">
        <f t="shared" si="857"/>
        <v>18</v>
      </c>
      <c r="KU33" s="973">
        <f t="shared" si="857"/>
        <v>19</v>
      </c>
      <c r="KV33" s="973">
        <f t="shared" si="857"/>
        <v>19</v>
      </c>
      <c r="KW33" s="1043">
        <f t="shared" si="858"/>
        <v>19</v>
      </c>
      <c r="KX33" s="1043">
        <f t="shared" si="858"/>
        <v>19</v>
      </c>
      <c r="KY33" s="1043">
        <f t="shared" si="858"/>
        <v>19</v>
      </c>
      <c r="KZ33" s="1043">
        <f t="shared" si="858"/>
        <v>19</v>
      </c>
      <c r="LA33" s="1043">
        <f t="shared" si="858"/>
        <v>19</v>
      </c>
      <c r="LB33" s="1043">
        <f t="shared" si="858"/>
        <v>21</v>
      </c>
      <c r="LC33" s="1043">
        <f t="shared" si="858"/>
        <v>21</v>
      </c>
      <c r="LD33" s="1043">
        <f t="shared" si="858"/>
        <v>21</v>
      </c>
      <c r="LE33" s="1043">
        <f t="shared" si="858"/>
        <v>21</v>
      </c>
      <c r="LF33" s="1043">
        <f t="shared" si="858"/>
        <v>21</v>
      </c>
      <c r="LG33" s="1043">
        <f t="shared" si="858"/>
        <v>20</v>
      </c>
      <c r="LH33" s="1043">
        <f t="shared" si="858"/>
        <v>20</v>
      </c>
      <c r="LI33" s="1159">
        <f t="shared" si="859"/>
        <v>0</v>
      </c>
      <c r="LJ33" s="1159">
        <f t="shared" si="859"/>
        <v>0</v>
      </c>
      <c r="LK33" s="1159">
        <f t="shared" si="859"/>
        <v>0</v>
      </c>
      <c r="LL33" s="1159">
        <f t="shared" si="859"/>
        <v>0</v>
      </c>
      <c r="LM33" s="1159">
        <f t="shared" si="859"/>
        <v>0</v>
      </c>
      <c r="LN33" s="1159">
        <f t="shared" si="859"/>
        <v>0</v>
      </c>
      <c r="LO33" s="1159">
        <f t="shared" si="859"/>
        <v>0</v>
      </c>
      <c r="LP33" s="1159">
        <f t="shared" si="859"/>
        <v>0</v>
      </c>
      <c r="LQ33" s="1159">
        <f t="shared" si="859"/>
        <v>0</v>
      </c>
      <c r="LR33" s="1159">
        <f t="shared" si="859"/>
        <v>0</v>
      </c>
      <c r="LS33" s="1159">
        <f t="shared" si="859"/>
        <v>0</v>
      </c>
      <c r="LT33" s="1159">
        <f t="shared" si="859"/>
        <v>0</v>
      </c>
    </row>
    <row r="34" spans="1:332" s="80" customFormat="1" x14ac:dyDescent="0.25">
      <c r="A34" s="575"/>
      <c r="B34" s="78">
        <v>4.2</v>
      </c>
      <c r="E34" s="1244" t="s">
        <v>210</v>
      </c>
      <c r="F34" s="1244"/>
      <c r="G34" s="1245"/>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60">V13/V32</f>
        <v>64.225122349102776</v>
      </c>
      <c r="W34" s="84">
        <f t="shared" si="860"/>
        <v>64.56294846705805</v>
      </c>
      <c r="X34" s="83">
        <f t="shared" si="860"/>
        <v>58.093313121104934</v>
      </c>
      <c r="Y34" s="84">
        <f t="shared" si="860"/>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61">AK13/AK33</f>
        <v>239.625</v>
      </c>
      <c r="AL34" s="83">
        <f t="shared" si="861"/>
        <v>200.4375</v>
      </c>
      <c r="AM34" s="84">
        <f t="shared" si="861"/>
        <v>415.3125</v>
      </c>
      <c r="AN34" s="83">
        <f t="shared" si="861"/>
        <v>233.375</v>
      </c>
      <c r="AO34" s="84">
        <f t="shared" si="861"/>
        <v>210.125</v>
      </c>
      <c r="AP34" s="195">
        <f t="shared" si="861"/>
        <v>271.3125</v>
      </c>
      <c r="AQ34" s="84">
        <f t="shared" si="861"/>
        <v>254.6875</v>
      </c>
      <c r="AR34" s="195">
        <f t="shared" si="861"/>
        <v>218.75</v>
      </c>
      <c r="AS34" s="84">
        <f t="shared" si="861"/>
        <v>236.5</v>
      </c>
      <c r="AT34" s="195">
        <f t="shared" si="861"/>
        <v>350.5</v>
      </c>
      <c r="AU34" s="84">
        <f t="shared" si="861"/>
        <v>242.1875</v>
      </c>
      <c r="AV34" s="123" t="s">
        <v>29</v>
      </c>
      <c r="AW34" s="142">
        <f>SUM(AJ34:AU34)/$AV$4</f>
        <v>258.625</v>
      </c>
      <c r="AX34" s="295">
        <f t="shared" ref="AX34:BE34" si="862">AX13/AX33</f>
        <v>268.1875</v>
      </c>
      <c r="AY34" s="84">
        <f t="shared" si="862"/>
        <v>259.75</v>
      </c>
      <c r="AZ34" s="83">
        <f t="shared" si="862"/>
        <v>330.5625</v>
      </c>
      <c r="BA34" s="84">
        <f t="shared" si="862"/>
        <v>967.1875</v>
      </c>
      <c r="BB34" s="83">
        <f t="shared" si="862"/>
        <v>402.3125</v>
      </c>
      <c r="BC34" s="84">
        <f t="shared" si="862"/>
        <v>336.1875</v>
      </c>
      <c r="BD34" s="195">
        <f t="shared" si="862"/>
        <v>369.4375</v>
      </c>
      <c r="BE34" s="84">
        <f t="shared" si="862"/>
        <v>259.375</v>
      </c>
      <c r="BF34" s="195">
        <f>BF13/BF33</f>
        <v>244.75</v>
      </c>
      <c r="BG34" s="84">
        <f>BG13/BG33</f>
        <v>231.6875</v>
      </c>
      <c r="BH34" s="195">
        <f>BH13/BH33</f>
        <v>220.8125</v>
      </c>
      <c r="BI34" s="84">
        <f>BI13/BI33</f>
        <v>232.875</v>
      </c>
      <c r="BJ34" s="123" t="s">
        <v>29</v>
      </c>
      <c r="BK34" s="142">
        <f>SUM(AX34:BI34)/$BJ$4</f>
        <v>343.59375</v>
      </c>
      <c r="BL34" s="295">
        <f t="shared" ref="BL34:BQ34" si="863">BL13/BL33</f>
        <v>250.0625</v>
      </c>
      <c r="BM34" s="84">
        <f t="shared" si="863"/>
        <v>234.9375</v>
      </c>
      <c r="BN34" s="638">
        <f t="shared" si="863"/>
        <v>263.75</v>
      </c>
      <c r="BO34" s="84">
        <f t="shared" si="863"/>
        <v>725.875</v>
      </c>
      <c r="BP34" s="83">
        <f t="shared" si="863"/>
        <v>232.5</v>
      </c>
      <c r="BQ34" s="84">
        <f t="shared" si="863"/>
        <v>244.75</v>
      </c>
      <c r="BR34" s="195">
        <f t="shared" ref="BR34" si="864">BR13/BR33</f>
        <v>312.5625</v>
      </c>
      <c r="BS34" s="84">
        <f t="shared" ref="BS34:BT34" si="865">BS13/BS33</f>
        <v>244.75</v>
      </c>
      <c r="BT34" s="195">
        <f t="shared" si="865"/>
        <v>264.5</v>
      </c>
      <c r="BU34" s="195">
        <f t="shared" ref="BU34:BV34" si="866">BU13/BU33</f>
        <v>309.875</v>
      </c>
      <c r="BV34" s="195">
        <f t="shared" si="866"/>
        <v>219.1875</v>
      </c>
      <c r="BW34" s="195">
        <f t="shared" ref="BW34" si="867">BW13/BW33</f>
        <v>220</v>
      </c>
      <c r="BX34" s="123" t="s">
        <v>29</v>
      </c>
      <c r="BY34" s="142">
        <f>SUM(BL34:BW34)/$BX$4</f>
        <v>293.5625</v>
      </c>
      <c r="BZ34" s="195">
        <f t="shared" ref="BZ34:CA34" si="868">BZ13/BZ33</f>
        <v>239</v>
      </c>
      <c r="CA34" s="84">
        <f t="shared" si="868"/>
        <v>217.21428571428572</v>
      </c>
      <c r="CB34" s="638">
        <f t="shared" ref="CB34:CC34" si="869">CB13/CB33</f>
        <v>227.46666666666667</v>
      </c>
      <c r="CC34" s="84">
        <f t="shared" si="869"/>
        <v>285.07142857142856</v>
      </c>
      <c r="CD34" s="83">
        <f t="shared" ref="CD34:CE34" si="870">CD13/CD33</f>
        <v>230</v>
      </c>
      <c r="CE34" s="84">
        <f t="shared" si="870"/>
        <v>225.5625</v>
      </c>
      <c r="CF34" s="195">
        <f t="shared" ref="CF34:CG34" si="871">CF13/CF33</f>
        <v>228.1875</v>
      </c>
      <c r="CG34" s="84">
        <f t="shared" si="871"/>
        <v>247.875</v>
      </c>
      <c r="CH34" s="195">
        <f t="shared" ref="CH34:CI34" si="872">CH13/CH33</f>
        <v>226.875</v>
      </c>
      <c r="CI34" s="195">
        <f t="shared" si="872"/>
        <v>198.875</v>
      </c>
      <c r="CJ34" s="195">
        <f t="shared" ref="CJ34:CK34" si="873">CJ13/CJ33</f>
        <v>189.9375</v>
      </c>
      <c r="CK34" s="195">
        <f t="shared" si="873"/>
        <v>207.375</v>
      </c>
      <c r="CL34" s="123" t="s">
        <v>29</v>
      </c>
      <c r="CM34" s="142">
        <f>SUM(BZ34:CK34)/$CL$4</f>
        <v>226.95332341269841</v>
      </c>
      <c r="CN34" s="195">
        <f t="shared" ref="CN34:CO34" si="874">CN13/CN33</f>
        <v>205</v>
      </c>
      <c r="CO34" s="84">
        <f t="shared" si="874"/>
        <v>226.13333333333333</v>
      </c>
      <c r="CP34" s="638">
        <f t="shared" ref="CP34:CQ34" si="875">CP13/CP33</f>
        <v>231.13333333333333</v>
      </c>
      <c r="CQ34" s="84">
        <f t="shared" si="875"/>
        <v>248.33333333333334</v>
      </c>
      <c r="CR34" s="83">
        <f t="shared" ref="CR34:CS34" si="876">CR13/CR33</f>
        <v>224.42857142857142</v>
      </c>
      <c r="CS34" s="84">
        <f t="shared" si="876"/>
        <v>227.92307692307693</v>
      </c>
      <c r="CT34" s="195">
        <f t="shared" ref="CT34:CU34" si="877">CT13/CT33</f>
        <v>267.15384615384613</v>
      </c>
      <c r="CU34" s="84">
        <f t="shared" si="877"/>
        <v>248.78571428571428</v>
      </c>
      <c r="CV34" s="195">
        <f t="shared" ref="CV34:CW34" si="878">CV13/CV33</f>
        <v>195.5</v>
      </c>
      <c r="CW34" s="750">
        <f t="shared" si="878"/>
        <v>170.85714285714286</v>
      </c>
      <c r="CX34" s="195">
        <f t="shared" ref="CX34:CY34" si="879">CX13/CX33</f>
        <v>157.6875</v>
      </c>
      <c r="CY34" s="84">
        <f t="shared" si="879"/>
        <v>144.5625</v>
      </c>
      <c r="CZ34" s="123" t="s">
        <v>29</v>
      </c>
      <c r="DA34" s="142">
        <f>SUM(CN34:CY34)/$CZ$4</f>
        <v>212.29152930402927</v>
      </c>
      <c r="DB34" s="195">
        <f t="shared" ref="DB34:DC34" si="880">DB13/DB33</f>
        <v>141.4375</v>
      </c>
      <c r="DC34" s="84">
        <f t="shared" si="880"/>
        <v>160.6</v>
      </c>
      <c r="DD34" s="638">
        <f t="shared" ref="DD34:DE34" si="881">DD13/DD33</f>
        <v>111.94117647058823</v>
      </c>
      <c r="DE34" s="84">
        <f t="shared" si="881"/>
        <v>144.35294117647058</v>
      </c>
      <c r="DF34" s="83">
        <f t="shared" ref="DF34:DG34" si="882">DF13/DF33</f>
        <v>117.94117647058823</v>
      </c>
      <c r="DG34" s="84">
        <f t="shared" si="882"/>
        <v>121.4375</v>
      </c>
      <c r="DH34" s="195">
        <f t="shared" ref="DH34:DI34" si="883">DH13/DH33</f>
        <v>206.5</v>
      </c>
      <c r="DI34" s="84">
        <f t="shared" si="883"/>
        <v>187.125</v>
      </c>
      <c r="DJ34" s="195">
        <f t="shared" ref="DJ34:DK34" si="884">DJ13/DJ33</f>
        <v>164.26666666666668</v>
      </c>
      <c r="DK34" s="84">
        <f t="shared" si="884"/>
        <v>160.33333333333334</v>
      </c>
      <c r="DL34" s="195">
        <f t="shared" ref="DL34:DM34" si="885">DL13/DL33</f>
        <v>152.35714285714286</v>
      </c>
      <c r="DM34" s="84">
        <f t="shared" si="885"/>
        <v>153</v>
      </c>
      <c r="DN34" s="123" t="s">
        <v>29</v>
      </c>
      <c r="DO34" s="142">
        <f>SUM(DB34:DM34)/$DN$4</f>
        <v>151.77436974789916</v>
      </c>
      <c r="DP34" s="195">
        <f t="shared" ref="DP34:DQ34" si="886">DP13/DP33</f>
        <v>150.53333333333333</v>
      </c>
      <c r="DQ34" s="84">
        <f t="shared" si="886"/>
        <v>180.57142857142858</v>
      </c>
      <c r="DR34" s="638">
        <f t="shared" ref="DR34:DS34" si="887">DR13/DR33</f>
        <v>132.85714285714286</v>
      </c>
      <c r="DS34" s="84">
        <f t="shared" si="887"/>
        <v>233</v>
      </c>
      <c r="DT34" s="83">
        <f t="shared" ref="DT34:DU34" si="888">DT13/DT33</f>
        <v>182</v>
      </c>
      <c r="DU34" s="84">
        <f t="shared" si="888"/>
        <v>149.69230769230768</v>
      </c>
      <c r="DV34" s="195">
        <f t="shared" ref="DV34:DW34" si="889">DV13/DV33</f>
        <v>298.38461538461536</v>
      </c>
      <c r="DW34" s="84">
        <f t="shared" si="889"/>
        <v>280.41666666666669</v>
      </c>
      <c r="DX34" s="195">
        <f t="shared" ref="DX34:DY34" si="890">DX13/DX33</f>
        <v>216.61538461538461</v>
      </c>
      <c r="DY34" s="84">
        <f t="shared" si="890"/>
        <v>181.64285714285714</v>
      </c>
      <c r="DZ34" s="195">
        <f t="shared" ref="DZ34:EA34" si="891">DZ13/DZ33</f>
        <v>152.64285714285714</v>
      </c>
      <c r="EA34" s="84">
        <f t="shared" si="891"/>
        <v>145.64285714285714</v>
      </c>
      <c r="EB34" s="123" t="s">
        <v>29</v>
      </c>
      <c r="EC34" s="142">
        <f>SUM(DP34:EA34)/$EB$4</f>
        <v>191.99995421245421</v>
      </c>
      <c r="ED34" s="195">
        <f t="shared" ref="ED34" si="892">ED13/ED33</f>
        <v>187.61538461538461</v>
      </c>
      <c r="EE34" s="84">
        <f t="shared" ref="EE34:EF34" si="893">EE13/EE33</f>
        <v>159.46153846153845</v>
      </c>
      <c r="EF34" s="638">
        <f t="shared" si="893"/>
        <v>141.46153846153845</v>
      </c>
      <c r="EG34" s="84">
        <f t="shared" ref="EG34:EH34" si="894">EG13/EG33</f>
        <v>163.92307692307693</v>
      </c>
      <c r="EH34" s="83">
        <f t="shared" si="894"/>
        <v>161.53846153846155</v>
      </c>
      <c r="EI34" s="84">
        <f t="shared" ref="EI34:EJ34" si="895">EI13/EI33</f>
        <v>145.38461538461539</v>
      </c>
      <c r="EJ34" s="195">
        <f t="shared" si="895"/>
        <v>238.28571428571428</v>
      </c>
      <c r="EK34" s="84">
        <f t="shared" ref="EK34:EL34" si="896">EK13/EK33</f>
        <v>237</v>
      </c>
      <c r="EL34" s="195">
        <f t="shared" si="896"/>
        <v>194.92857142857142</v>
      </c>
      <c r="EM34" s="84">
        <f t="shared" ref="EM34:EN34" si="897">EM13/EM33</f>
        <v>167.64285714285714</v>
      </c>
      <c r="EN34" s="195">
        <f t="shared" si="897"/>
        <v>161.14285714285714</v>
      </c>
      <c r="EO34" s="84">
        <f t="shared" ref="EO34" si="898">EO13/EO33</f>
        <v>182.76923076923077</v>
      </c>
      <c r="EP34" s="123" t="s">
        <v>29</v>
      </c>
      <c r="EQ34" s="142">
        <f>SUM(ED34:EO34)/$EP$4</f>
        <v>178.42948717948718</v>
      </c>
      <c r="ER34" s="195">
        <f t="shared" ref="ER34:ES34" si="899">ER13/ER33</f>
        <v>210.69230769230768</v>
      </c>
      <c r="ES34" s="84">
        <f t="shared" si="899"/>
        <v>177.5</v>
      </c>
      <c r="ET34" s="638">
        <f t="shared" ref="ET34:EU34" si="900">ET13/ET33</f>
        <v>219.28571428571428</v>
      </c>
      <c r="EU34" s="84">
        <f t="shared" si="900"/>
        <v>230.92857142857142</v>
      </c>
      <c r="EV34" s="83">
        <f t="shared" ref="EV34" si="901">EV13/EV33</f>
        <v>157.9375</v>
      </c>
      <c r="EW34" s="84">
        <f t="shared" ref="EW34:EX34" si="902">EW13/EW33</f>
        <v>164.5625</v>
      </c>
      <c r="EX34" s="195">
        <f t="shared" si="902"/>
        <v>199.125</v>
      </c>
      <c r="EY34" s="84">
        <f t="shared" ref="EY34" si="903">EY13/EY33</f>
        <v>278.875</v>
      </c>
      <c r="EZ34" s="195">
        <f t="shared" ref="EZ34:FA34" si="904">EZ13/EZ33</f>
        <v>232.23529411764707</v>
      </c>
      <c r="FA34" s="84">
        <f t="shared" si="904"/>
        <v>150.21052631578948</v>
      </c>
      <c r="FB34" s="195">
        <f t="shared" ref="FB34:FC34" si="905">FB13/FB33</f>
        <v>146.77777777777777</v>
      </c>
      <c r="FC34" s="84">
        <f t="shared" si="905"/>
        <v>170.27777777777777</v>
      </c>
      <c r="FD34" s="123" t="s">
        <v>29</v>
      </c>
      <c r="FE34" s="142">
        <f>SUM(ER34:FC34)/$FD$4</f>
        <v>194.86733078296547</v>
      </c>
      <c r="FF34" s="195">
        <f t="shared" ref="FF34:FG34" si="906">FF13/FF33</f>
        <v>180.11111111111111</v>
      </c>
      <c r="FG34" s="84">
        <f t="shared" si="906"/>
        <v>165.33333333333334</v>
      </c>
      <c r="FH34" s="638">
        <f t="shared" ref="FH34:FI34" si="907">FH13/FH33</f>
        <v>158.77777777777777</v>
      </c>
      <c r="FI34" s="84">
        <f t="shared" si="907"/>
        <v>175.94444444444446</v>
      </c>
      <c r="FJ34" s="83">
        <f t="shared" ref="FJ34:FK34" si="908">FJ13/FJ33</f>
        <v>171.88235294117646</v>
      </c>
      <c r="FK34" s="84">
        <f t="shared" si="908"/>
        <v>182.625</v>
      </c>
      <c r="FL34" s="195">
        <f t="shared" ref="FL34:FM34" si="909">FL13/FL33</f>
        <v>278.60000000000002</v>
      </c>
      <c r="FM34" s="84">
        <f t="shared" si="909"/>
        <v>359.4375</v>
      </c>
      <c r="FN34" s="195">
        <f t="shared" ref="FN34:FO34" si="910">FN13/FN33</f>
        <v>229.375</v>
      </c>
      <c r="FO34" s="84">
        <f t="shared" si="910"/>
        <v>197.61111111111111</v>
      </c>
      <c r="FP34" s="195">
        <f t="shared" ref="FP34:FQ34" si="911">FP13/FP33</f>
        <v>128.73684210526315</v>
      </c>
      <c r="FQ34" s="84">
        <f t="shared" si="911"/>
        <v>138</v>
      </c>
      <c r="FR34" s="123" t="s">
        <v>29</v>
      </c>
      <c r="FS34" s="142">
        <f>SUM(FF34:FQ34)/$FR$4</f>
        <v>197.20287273535146</v>
      </c>
      <c r="FT34" s="195">
        <f t="shared" ref="FT34:FU34" si="912">FT13/FT33</f>
        <v>133.10526315789474</v>
      </c>
      <c r="FU34" s="84">
        <f t="shared" si="912"/>
        <v>146.52631578947367</v>
      </c>
      <c r="FV34" s="638">
        <f t="shared" ref="FV34:FW34" si="913">FV13/FV33</f>
        <v>134.05263157894737</v>
      </c>
      <c r="FW34" s="84">
        <f t="shared" si="913"/>
        <v>177.15789473684211</v>
      </c>
      <c r="FX34" s="83">
        <f t="shared" ref="FX34:FY34" si="914">FX13/FX33</f>
        <v>134.89473684210526</v>
      </c>
      <c r="FY34" s="84">
        <f t="shared" si="914"/>
        <v>97.571428571428569</v>
      </c>
      <c r="FZ34" s="195">
        <f t="shared" ref="FZ34:GA34" si="915">FZ13/FZ33</f>
        <v>167.23809523809524</v>
      </c>
      <c r="GA34" s="84">
        <f t="shared" si="915"/>
        <v>189.23809523809524</v>
      </c>
      <c r="GB34" s="195">
        <f t="shared" ref="GB34:GC34" si="916">GB13/GB33</f>
        <v>163.0952380952381</v>
      </c>
      <c r="GC34" s="84">
        <f t="shared" si="916"/>
        <v>124.66666666666667</v>
      </c>
      <c r="GD34" s="195">
        <f t="shared" ref="GD34:GE34" si="917">GD13/GD33</f>
        <v>120.15</v>
      </c>
      <c r="GE34" s="84">
        <f t="shared" si="917"/>
        <v>118.05</v>
      </c>
      <c r="GF34" s="123" t="s">
        <v>29</v>
      </c>
      <c r="GG34" s="142">
        <f>SUM(FT34:GE34)/$GF$4</f>
        <v>142.14553049289893</v>
      </c>
      <c r="GH34" s="195"/>
      <c r="GI34" s="84"/>
      <c r="GJ34" s="638"/>
      <c r="GK34" s="84"/>
      <c r="GL34" s="83"/>
      <c r="GM34" s="84"/>
      <c r="GN34" s="195"/>
      <c r="GO34" s="84"/>
      <c r="GP34" s="195"/>
      <c r="GQ34" s="84"/>
      <c r="GR34" s="195"/>
      <c r="GS34" s="84"/>
      <c r="GT34" s="123" t="s">
        <v>29</v>
      </c>
      <c r="GU34" s="142">
        <f>SUM(GH34:GS34)/$GF$4</f>
        <v>0</v>
      </c>
      <c r="GV34" s="239">
        <f t="shared" si="344"/>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6"/>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-2.1000000000000085</v>
      </c>
      <c r="JO34" s="1066">
        <f>JN34/GD34</f>
        <v>-1.7478152309613054E-2</v>
      </c>
      <c r="JP34" s="1001">
        <f>GH34-GE34</f>
        <v>-118.05</v>
      </c>
      <c r="JQ34" s="1123">
        <f>JP34/GE34</f>
        <v>-1</v>
      </c>
      <c r="JR34" s="1001">
        <f>GI34-GH34</f>
        <v>0</v>
      </c>
      <c r="JS34" s="1123" t="e">
        <f>JR34/GH34</f>
        <v>#DIV/0!</v>
      </c>
      <c r="JT34" s="1001">
        <f>GJ34-GI34</f>
        <v>0</v>
      </c>
      <c r="JU34" s="1123" t="e">
        <f>JT34/GI34</f>
        <v>#DIV/0!</v>
      </c>
      <c r="JV34" s="1001">
        <f>GK34-GJ34</f>
        <v>0</v>
      </c>
      <c r="JW34" s="1123" t="e">
        <f>JV34/GJ34</f>
        <v>#DIV/0!</v>
      </c>
      <c r="JX34" s="1001">
        <f>GL34-GK34</f>
        <v>0</v>
      </c>
      <c r="JY34" s="1123" t="e">
        <f>JX34/GK34</f>
        <v>#DIV/0!</v>
      </c>
      <c r="JZ34" s="1001">
        <f>GM34-GL34</f>
        <v>0</v>
      </c>
      <c r="KA34" s="288" t="e">
        <f>JZ34/GL34</f>
        <v>#DIV/0!</v>
      </c>
      <c r="KB34" s="1001">
        <f>GN34-GM34</f>
        <v>0</v>
      </c>
      <c r="KC34" s="288" t="e">
        <f>KB34/GM34</f>
        <v>#DIV/0!</v>
      </c>
      <c r="KD34" s="1001">
        <f>GO34-GN34</f>
        <v>0</v>
      </c>
      <c r="KE34" s="1066" t="e">
        <f>KD34/GN34</f>
        <v>#DIV/0!</v>
      </c>
      <c r="KF34" s="1001">
        <f>GP34-GO34</f>
        <v>0</v>
      </c>
      <c r="KG34" s="288" t="e">
        <f>KF34/GO34</f>
        <v>#DIV/0!</v>
      </c>
      <c r="KH34" s="1001">
        <f>GQ34-HW34</f>
        <v>8.2048118445404036E-2</v>
      </c>
      <c r="KI34" s="288">
        <f t="shared" si="315"/>
        <v>-1</v>
      </c>
      <c r="KJ34" s="1001">
        <f>GR34-GQ34</f>
        <v>0</v>
      </c>
      <c r="KK34" s="288" t="e">
        <f>KJ34/GQ34</f>
        <v>#DIV/0!</v>
      </c>
      <c r="KL34" s="1001">
        <f t="shared" si="316"/>
        <v>0</v>
      </c>
      <c r="KM34" s="1066" t="e">
        <f t="shared" si="317"/>
        <v>#DIV/0!</v>
      </c>
      <c r="KN34" s="1001">
        <f>FQ34</f>
        <v>138</v>
      </c>
      <c r="KO34" s="750">
        <f>GE34</f>
        <v>118.05</v>
      </c>
      <c r="KP34" s="513">
        <f>KO34-KN34</f>
        <v>-19.950000000000003</v>
      </c>
      <c r="KQ34" s="100">
        <f>IF(ISERROR(KP34/KN34),0,KP34/KN34)</f>
        <v>-0.14456521739130437</v>
      </c>
      <c r="KR34" s="945"/>
      <c r="KS34" s="80" t="str">
        <f>E34</f>
        <v>Average Number of Calls/Call Agent</v>
      </c>
      <c r="KT34" s="980">
        <f t="shared" si="857"/>
        <v>197.61111111111111</v>
      </c>
      <c r="KU34" s="980">
        <f t="shared" si="857"/>
        <v>128.73684210526315</v>
      </c>
      <c r="KV34" s="980">
        <f t="shared" si="857"/>
        <v>138</v>
      </c>
      <c r="KW34" s="1050">
        <f t="shared" si="858"/>
        <v>133.10526315789474</v>
      </c>
      <c r="KX34" s="1050">
        <f t="shared" si="858"/>
        <v>146.52631578947367</v>
      </c>
      <c r="KY34" s="1050">
        <f t="shared" si="858"/>
        <v>134.05263157894737</v>
      </c>
      <c r="KZ34" s="1050">
        <f t="shared" si="858"/>
        <v>177.15789473684211</v>
      </c>
      <c r="LA34" s="1050">
        <f t="shared" si="858"/>
        <v>134.89473684210526</v>
      </c>
      <c r="LB34" s="1050">
        <f t="shared" si="858"/>
        <v>97.571428571428569</v>
      </c>
      <c r="LC34" s="1050">
        <f t="shared" si="858"/>
        <v>167.23809523809524</v>
      </c>
      <c r="LD34" s="1050">
        <f t="shared" si="858"/>
        <v>189.23809523809524</v>
      </c>
      <c r="LE34" s="1050">
        <f t="shared" si="858"/>
        <v>163.0952380952381</v>
      </c>
      <c r="LF34" s="1050">
        <f t="shared" si="858"/>
        <v>124.66666666666667</v>
      </c>
      <c r="LG34" s="1050">
        <f t="shared" si="858"/>
        <v>120.15</v>
      </c>
      <c r="LH34" s="1050">
        <f t="shared" si="858"/>
        <v>118.05</v>
      </c>
      <c r="LI34" s="1166">
        <f t="shared" si="859"/>
        <v>0</v>
      </c>
      <c r="LJ34" s="1166">
        <f t="shared" si="859"/>
        <v>0</v>
      </c>
      <c r="LK34" s="1166">
        <f t="shared" si="859"/>
        <v>0</v>
      </c>
      <c r="LL34" s="1166">
        <f t="shared" si="859"/>
        <v>0</v>
      </c>
      <c r="LM34" s="1166">
        <f t="shared" si="859"/>
        <v>0</v>
      </c>
      <c r="LN34" s="1166">
        <f t="shared" si="859"/>
        <v>0</v>
      </c>
      <c r="LO34" s="1166">
        <f t="shared" si="859"/>
        <v>0</v>
      </c>
      <c r="LP34" s="1166">
        <f t="shared" si="859"/>
        <v>0</v>
      </c>
      <c r="LQ34" s="1166">
        <f t="shared" si="859"/>
        <v>0</v>
      </c>
      <c r="LR34" s="1166">
        <f t="shared" si="859"/>
        <v>0</v>
      </c>
      <c r="LS34" s="1166">
        <f t="shared" si="859"/>
        <v>0</v>
      </c>
      <c r="LT34" s="1166">
        <f t="shared" si="859"/>
        <v>0</v>
      </c>
    </row>
    <row r="35" spans="1:332" s="85" customFormat="1" ht="15.75" thickBot="1" x14ac:dyDescent="0.3">
      <c r="A35" s="576"/>
      <c r="B35" s="671">
        <v>4.3</v>
      </c>
      <c r="E35" s="1242" t="s">
        <v>102</v>
      </c>
      <c r="F35" s="1242"/>
      <c r="G35" s="1243"/>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18">V11/V32</f>
        <v>2052.3001631321372</v>
      </c>
      <c r="W35" s="87">
        <f t="shared" si="918"/>
        <v>2578.1637312459229</v>
      </c>
      <c r="X35" s="86">
        <f t="shared" si="918"/>
        <v>2149.2504631969009</v>
      </c>
      <c r="Y35" s="87">
        <f t="shared" si="918"/>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19">AJ11/AJ32</f>
        <v>1951.8635170603675</v>
      </c>
      <c r="AK35" s="87">
        <f t="shared" si="919"/>
        <v>2407.4424415491699</v>
      </c>
      <c r="AL35" s="86">
        <f t="shared" si="919"/>
        <v>1986.6238630283574</v>
      </c>
      <c r="AM35" s="87">
        <f t="shared" si="919"/>
        <v>1857.1642785738086</v>
      </c>
      <c r="AN35" s="86">
        <f t="shared" si="919"/>
        <v>1823.3453473132372</v>
      </c>
      <c r="AO35" s="87">
        <f t="shared" ref="AO35:AT35" si="920">AO11/AO32</f>
        <v>1850.8412460436448</v>
      </c>
      <c r="AP35" s="196">
        <f t="shared" si="920"/>
        <v>1850.3333333333333</v>
      </c>
      <c r="AQ35" s="87">
        <f t="shared" si="920"/>
        <v>2171.5503113733203</v>
      </c>
      <c r="AR35" s="196">
        <f t="shared" si="920"/>
        <v>1761.015873015873</v>
      </c>
      <c r="AS35" s="87">
        <f t="shared" si="920"/>
        <v>1886.7118644067796</v>
      </c>
      <c r="AT35" s="196">
        <f t="shared" si="920"/>
        <v>1799.4679135762656</v>
      </c>
      <c r="AU35" s="87">
        <f>AU11/AU32</f>
        <v>1873.9333333333334</v>
      </c>
      <c r="AV35" s="124" t="s">
        <v>29</v>
      </c>
      <c r="AW35" s="143">
        <f>SUM(AJ35:AU35)/$AV$4</f>
        <v>1935.0244435506245</v>
      </c>
      <c r="AX35" s="296">
        <f t="shared" ref="AX35:BC35" si="921">AX11/AX32</f>
        <v>1846.5550000000001</v>
      </c>
      <c r="AY35" s="87">
        <f t="shared" si="921"/>
        <v>2213.7446245451538</v>
      </c>
      <c r="AZ35" s="86">
        <f t="shared" si="921"/>
        <v>1845.2666666666667</v>
      </c>
      <c r="BA35" s="87">
        <f t="shared" si="921"/>
        <v>1875.613450023031</v>
      </c>
      <c r="BB35" s="86">
        <f t="shared" si="921"/>
        <v>1866.107439417048</v>
      </c>
      <c r="BC35" s="87">
        <f t="shared" si="921"/>
        <v>1828.3763530391341</v>
      </c>
      <c r="BD35" s="196">
        <f t="shared" ref="BD35:BI35" si="922">BD11/BD32</f>
        <v>2053.7225642883013</v>
      </c>
      <c r="BE35" s="87">
        <f t="shared" si="922"/>
        <v>1821.1138819617622</v>
      </c>
      <c r="BF35" s="196">
        <f t="shared" si="922"/>
        <v>1722.443261417764</v>
      </c>
      <c r="BG35" s="87">
        <f t="shared" si="922"/>
        <v>1810.7377049180327</v>
      </c>
      <c r="BH35" s="196">
        <f t="shared" si="922"/>
        <v>1854.6987313008901</v>
      </c>
      <c r="BI35" s="87">
        <f t="shared" si="922"/>
        <v>2270.0500000000002</v>
      </c>
      <c r="BJ35" s="124" t="s">
        <v>29</v>
      </c>
      <c r="BK35" s="143">
        <f>SUM(AX35:BI35)/$BJ$4</f>
        <v>1917.3691397981486</v>
      </c>
      <c r="BL35" s="633">
        <f t="shared" ref="BL35:BM35" si="923">BL11/BL32</f>
        <v>1866.1311475409836</v>
      </c>
      <c r="BM35" s="87">
        <f t="shared" si="923"/>
        <v>1861.516129032258</v>
      </c>
      <c r="BN35" s="639">
        <f t="shared" ref="BN35:BO35" si="924">BN11/BN32</f>
        <v>1839.2857142857142</v>
      </c>
      <c r="BO35" s="87">
        <f t="shared" si="924"/>
        <v>1850.7936507936508</v>
      </c>
      <c r="BP35" s="86">
        <f t="shared" ref="BP35:BQ35" si="925">BP11/BP32</f>
        <v>1864.5079365079366</v>
      </c>
      <c r="BQ35" s="87">
        <f t="shared" si="925"/>
        <v>1891.8225806451612</v>
      </c>
      <c r="BR35" s="196">
        <f t="shared" ref="BR35" si="926">BR11/BR32</f>
        <v>2299.4677419354839</v>
      </c>
      <c r="BS35" s="87">
        <f t="shared" ref="BS35:BT35" si="927">BS11/BS32</f>
        <v>1828.9375</v>
      </c>
      <c r="BT35" s="196">
        <f t="shared" si="927"/>
        <v>1864.6190476190477</v>
      </c>
      <c r="BU35" s="196">
        <f t="shared" ref="BU35:BV35" si="928">BU11/BU32</f>
        <v>1859.203125</v>
      </c>
      <c r="BV35" s="196">
        <f t="shared" si="928"/>
        <v>1872.4375</v>
      </c>
      <c r="BW35" s="196">
        <f t="shared" ref="BW35" si="929">BW11/BW32</f>
        <v>1892.71875</v>
      </c>
      <c r="BX35" s="124" t="s">
        <v>29</v>
      </c>
      <c r="BY35" s="143">
        <f>SUM(BL35:BW35)/$BX$4</f>
        <v>1899.2867352800197</v>
      </c>
      <c r="BZ35" s="196">
        <f t="shared" ref="BZ35:CA35" si="930">BZ11/BZ32</f>
        <v>2359</v>
      </c>
      <c r="CA35" s="87">
        <f t="shared" si="930"/>
        <v>1923.5079365079366</v>
      </c>
      <c r="CB35" s="639">
        <f t="shared" ref="CB35:CC35" si="931">CB11/CB32</f>
        <v>1699.3661971830986</v>
      </c>
      <c r="CC35" s="87">
        <f t="shared" si="931"/>
        <v>1724.6428571428571</v>
      </c>
      <c r="CD35" s="86">
        <f t="shared" ref="CD35:CE35" si="932">CD11/CD32</f>
        <v>1721.2</v>
      </c>
      <c r="CE35" s="87">
        <f t="shared" si="932"/>
        <v>2040.6944444444443</v>
      </c>
      <c r="CF35" s="196">
        <f t="shared" ref="CF35:CG35" si="933">CF11/CF32</f>
        <v>1657.7972972972973</v>
      </c>
      <c r="CG35" s="87">
        <f t="shared" si="933"/>
        <v>1602.8783783783783</v>
      </c>
      <c r="CH35" s="196">
        <f t="shared" ref="CH35:CI35" si="934">CH11/CH32</f>
        <v>1594.5</v>
      </c>
      <c r="CI35" s="196">
        <f t="shared" si="934"/>
        <v>1743.9852941176471</v>
      </c>
      <c r="CJ35" s="196">
        <f t="shared" ref="CJ35:CK35" si="935">CJ11/CJ32</f>
        <v>1722.2028985507247</v>
      </c>
      <c r="CK35" s="196">
        <f t="shared" si="935"/>
        <v>1754.3823529411766</v>
      </c>
      <c r="CL35" s="124" t="s">
        <v>29</v>
      </c>
      <c r="CM35" s="143">
        <f>SUM(BZ35:CK35)/$CL$4</f>
        <v>1795.3464713802969</v>
      </c>
      <c r="CN35" s="196">
        <f t="shared" ref="CN35:CO35" si="936">CN11/CN32</f>
        <v>2351.4516129032259</v>
      </c>
      <c r="CO35" s="87">
        <f t="shared" si="936"/>
        <v>1874.2903225806451</v>
      </c>
      <c r="CP35" s="639">
        <f t="shared" ref="CP35:CQ35" si="937">CP11/CP32</f>
        <v>1885.7213114754099</v>
      </c>
      <c r="CQ35" s="87">
        <f t="shared" si="937"/>
        <v>1891.3174603174602</v>
      </c>
      <c r="CR35" s="86">
        <f t="shared" ref="CR35:CS35" si="938">CR11/CR32</f>
        <v>1882.6666666666667</v>
      </c>
      <c r="CS35" s="87">
        <f t="shared" si="938"/>
        <v>2233.2741935483873</v>
      </c>
      <c r="CT35" s="196">
        <f t="shared" ref="CT35:CU35" si="939">CT11/CT32</f>
        <v>2044.6166666666666</v>
      </c>
      <c r="CU35" s="87">
        <f t="shared" si="939"/>
        <v>1972.5166666666667</v>
      </c>
      <c r="CV35" s="196">
        <f t="shared" ref="CV35:CW35" si="940">CV11/CV32</f>
        <v>2082.3508771929824</v>
      </c>
      <c r="CW35" s="751">
        <f t="shared" si="940"/>
        <v>2124.0714285714284</v>
      </c>
      <c r="CX35" s="196">
        <f t="shared" ref="CX35:CY35" si="941">CX11/CX32</f>
        <v>2127.3928571428573</v>
      </c>
      <c r="CY35" s="87">
        <f t="shared" si="941"/>
        <v>2472.9152542372881</v>
      </c>
      <c r="CZ35" s="124" t="s">
        <v>29</v>
      </c>
      <c r="DA35" s="143">
        <f>SUM(CN35:CY35)/$CZ$4</f>
        <v>2078.5487764974737</v>
      </c>
      <c r="DB35" s="196">
        <f t="shared" ref="DB35:DC35" si="942">DB11/DB32</f>
        <v>2074.7068965517242</v>
      </c>
      <c r="DC35" s="87">
        <f t="shared" si="942"/>
        <v>2150.6964285714284</v>
      </c>
      <c r="DD35" s="639">
        <f t="shared" ref="DD35:DE35" si="943">DD11/DD32</f>
        <v>2151.0178571428573</v>
      </c>
      <c r="DE35" s="87">
        <f t="shared" si="943"/>
        <v>2249.0181818181818</v>
      </c>
      <c r="DF35" s="86">
        <f t="shared" ref="DF35:DG35" si="944">DF11/DF32</f>
        <v>2238.4</v>
      </c>
      <c r="DG35" s="87">
        <f t="shared" si="944"/>
        <v>2643.4035087719299</v>
      </c>
      <c r="DH35" s="196">
        <f t="shared" ref="DH35:DI35" si="945">DH11/DH32</f>
        <v>2153.4912280701756</v>
      </c>
      <c r="DI35" s="87">
        <f t="shared" si="945"/>
        <v>2225.9272727272728</v>
      </c>
      <c r="DJ35" s="196">
        <f t="shared" ref="DJ35:DK35" si="946">DJ11/DJ32</f>
        <v>2186.2857142857142</v>
      </c>
      <c r="DK35" s="87">
        <f t="shared" si="946"/>
        <v>2200.0714285714284</v>
      </c>
      <c r="DL35" s="196">
        <f t="shared" ref="DL35:DM35" si="947">DL11/DL32</f>
        <v>2060.5166666666669</v>
      </c>
      <c r="DM35" s="87">
        <f t="shared" si="947"/>
        <v>2500.311475409836</v>
      </c>
      <c r="DN35" s="124" t="s">
        <v>29</v>
      </c>
      <c r="DO35" s="143">
        <f>SUM(DB35:DM35)/$DN$4</f>
        <v>2236.153888215601</v>
      </c>
      <c r="DP35" s="196">
        <f t="shared" ref="DP35:DQ35" si="948">DP11/DP32</f>
        <v>2087.35</v>
      </c>
      <c r="DQ35" s="87">
        <f t="shared" si="948"/>
        <v>2080.15</v>
      </c>
      <c r="DR35" s="639">
        <f t="shared" ref="DR35:DS35" si="949">DR11/DR32</f>
        <v>2105.2372881355932</v>
      </c>
      <c r="DS35" s="87">
        <f t="shared" si="949"/>
        <v>2219.8214285714284</v>
      </c>
      <c r="DT35" s="86">
        <f t="shared" ref="DT35" si="950">DT11/DT32</f>
        <v>2704.5818181818181</v>
      </c>
      <c r="DU35" s="87">
        <f t="shared" ref="DU35:DZ35" si="951">DU11/DU32</f>
        <v>2134.4827586206898</v>
      </c>
      <c r="DV35" s="196">
        <f t="shared" si="951"/>
        <v>2075.6271186440677</v>
      </c>
      <c r="DW35" s="87">
        <f t="shared" si="951"/>
        <v>2106.8793103448274</v>
      </c>
      <c r="DX35" s="196">
        <f t="shared" si="951"/>
        <v>2040.9166666666667</v>
      </c>
      <c r="DY35" s="87">
        <f t="shared" si="951"/>
        <v>2476.8360655737706</v>
      </c>
      <c r="DZ35" s="196">
        <f t="shared" si="951"/>
        <v>2103.0508474576272</v>
      </c>
      <c r="EA35" s="87">
        <f t="shared" ref="EA35" si="952">EA11/EA32</f>
        <v>2111.6779661016949</v>
      </c>
      <c r="EB35" s="124" t="s">
        <v>29</v>
      </c>
      <c r="EC35" s="143">
        <f>SUM(DP35:EA35)/$EB$4</f>
        <v>2187.2176056915155</v>
      </c>
      <c r="ED35" s="196">
        <f t="shared" ref="ED35" si="953">ED11/ED32</f>
        <v>2196</v>
      </c>
      <c r="EE35" s="87">
        <f t="shared" ref="EE35:EF35" si="954">EE11/EE32</f>
        <v>2118.5593220338983</v>
      </c>
      <c r="EF35" s="639">
        <f t="shared" si="954"/>
        <v>2119.7796610169494</v>
      </c>
      <c r="EG35" s="87">
        <f t="shared" ref="EG35:EH35" si="955">EG11/EG32</f>
        <v>2545.8245614035086</v>
      </c>
      <c r="EH35" s="86">
        <f t="shared" si="955"/>
        <v>2220.0357142857142</v>
      </c>
      <c r="EI35" s="87">
        <f t="shared" ref="EI35:EJ35" si="956">EI11/EI32</f>
        <v>2137.7241379310344</v>
      </c>
      <c r="EJ35" s="196">
        <f t="shared" si="956"/>
        <v>2139.5517241379312</v>
      </c>
      <c r="EK35" s="87">
        <f t="shared" ref="EK35:EL35" si="957">EK11/EK32</f>
        <v>2146.2241379310344</v>
      </c>
      <c r="EL35" s="196">
        <f t="shared" si="957"/>
        <v>2149.4310344827586</v>
      </c>
      <c r="EM35" s="87">
        <f t="shared" ref="EM35:EN35" si="958">EM11/EM32</f>
        <v>2161.0689655172414</v>
      </c>
      <c r="EN35" s="196">
        <f t="shared" si="958"/>
        <v>2649.4482758620688</v>
      </c>
      <c r="EO35" s="87">
        <f t="shared" ref="EO35" si="959">EO11/EO32</f>
        <v>2223.0701754385964</v>
      </c>
      <c r="EP35" s="124" t="s">
        <v>29</v>
      </c>
      <c r="EQ35" s="143">
        <f>SUM(ED35:EO35)/$EP$4</f>
        <v>2233.8931425033948</v>
      </c>
      <c r="ER35" s="196">
        <f t="shared" ref="ER35:ES35" si="960">ER11/ER32</f>
        <v>2153.7719298245615</v>
      </c>
      <c r="ES35" s="87">
        <f t="shared" si="960"/>
        <v>2164.7719298245615</v>
      </c>
      <c r="ET35" s="639">
        <f t="shared" ref="ET35:EU35" si="961">ET11/ET32</f>
        <v>2131.8620689655172</v>
      </c>
      <c r="EU35" s="87">
        <f t="shared" si="961"/>
        <v>2712.875</v>
      </c>
      <c r="EV35" s="86">
        <f t="shared" ref="EV35" si="962">EV11/EV32</f>
        <v>2150.9482758620688</v>
      </c>
      <c r="EW35" s="87">
        <f t="shared" ref="EW35:EX35" si="963">EW11/EW32</f>
        <v>2119.6610169491523</v>
      </c>
      <c r="EX35" s="196">
        <f t="shared" si="963"/>
        <v>2159.1034482758619</v>
      </c>
      <c r="EY35" s="87">
        <f t="shared" ref="EY35" si="964">EY11/EY32</f>
        <v>2189.719298245614</v>
      </c>
      <c r="EZ35" s="196">
        <f t="shared" ref="EZ35:FA35" si="965">EZ11/EZ32</f>
        <v>2043.1639344262296</v>
      </c>
      <c r="FA35" s="87">
        <f t="shared" si="965"/>
        <v>2417.8571428571427</v>
      </c>
      <c r="FB35" s="196">
        <f t="shared" ref="FB35:FC35" si="966">FB11/FB32</f>
        <v>2023.5483870967741</v>
      </c>
      <c r="FC35" s="87">
        <f t="shared" si="966"/>
        <v>2027.2258064516129</v>
      </c>
      <c r="FD35" s="124" t="s">
        <v>29</v>
      </c>
      <c r="FE35" s="143">
        <f>SUM(ER35:FC35)/$FD$4</f>
        <v>2191.2090198982578</v>
      </c>
      <c r="FF35" s="196">
        <f t="shared" ref="FF35:FG35" si="967">FF11/FF32</f>
        <v>2026.5967741935483</v>
      </c>
      <c r="FG35" s="87">
        <f t="shared" si="967"/>
        <v>2039.9354838709678</v>
      </c>
      <c r="FH35" s="639">
        <f t="shared" ref="FH35:FI35" si="968">FH11/FH32</f>
        <v>1987.3809523809523</v>
      </c>
      <c r="FI35" s="87">
        <f t="shared" si="968"/>
        <v>2536.0833333333335</v>
      </c>
      <c r="FJ35" s="86">
        <f t="shared" ref="FJ35:FK35" si="969">FJ11/FJ32</f>
        <v>2083.8474576271187</v>
      </c>
      <c r="FK35" s="87">
        <f t="shared" si="969"/>
        <v>2030.55</v>
      </c>
      <c r="FL35" s="196">
        <f t="shared" ref="FL35:FM35" si="970">FL11/FL32</f>
        <v>1938.542372881356</v>
      </c>
      <c r="FM35" s="87">
        <f t="shared" si="970"/>
        <v>1901.7288135593221</v>
      </c>
      <c r="FN35" s="196">
        <f t="shared" ref="FN35:FO35" si="971">FN11/FN32</f>
        <v>1805.5166666666667</v>
      </c>
      <c r="FO35" s="87">
        <f t="shared" si="971"/>
        <v>2249.516129032258</v>
      </c>
      <c r="FP35" s="196">
        <f t="shared" ref="FP35:FQ35" si="972">FP11/FP32</f>
        <v>1806.4032258064517</v>
      </c>
      <c r="FQ35" s="87">
        <f t="shared" si="972"/>
        <v>1813.1290322580646</v>
      </c>
      <c r="FR35" s="124" t="s">
        <v>29</v>
      </c>
      <c r="FS35" s="143">
        <f>SUM(FF35:FQ35)/$FR$4</f>
        <v>2018.2691868008362</v>
      </c>
      <c r="FT35" s="196">
        <f t="shared" ref="FT35:FU35" si="973">FT11/FT32</f>
        <v>1910.8474576271187</v>
      </c>
      <c r="FU35" s="87">
        <f t="shared" si="973"/>
        <v>1995.3684210526317</v>
      </c>
      <c r="FV35" s="639">
        <f t="shared" ref="FV35:FW35" si="974">FV11/FV32</f>
        <v>2439.5344827586205</v>
      </c>
      <c r="FW35" s="87">
        <f t="shared" si="974"/>
        <v>1910.8305084745762</v>
      </c>
      <c r="FX35" s="86">
        <f t="shared" ref="FX35:FY35" si="975">FX11/FX32</f>
        <v>1880.6</v>
      </c>
      <c r="FY35" s="87">
        <f t="shared" si="975"/>
        <v>1840.311475409836</v>
      </c>
      <c r="FZ35" s="196">
        <f t="shared" ref="FZ35:GA35" si="976">FZ11/FZ32</f>
        <v>1752.953125</v>
      </c>
      <c r="GA35" s="87">
        <f t="shared" si="976"/>
        <v>1752.265625</v>
      </c>
      <c r="GB35" s="196">
        <f t="shared" ref="GB35:GC35" si="977">GB11/GB32</f>
        <v>2258.8548387096776</v>
      </c>
      <c r="GC35" s="87">
        <f t="shared" si="977"/>
        <v>1807.4677419354839</v>
      </c>
      <c r="GD35" s="196">
        <f t="shared" ref="GD35:GE35" si="978">GD11/GD32</f>
        <v>1871.15</v>
      </c>
      <c r="GE35" s="87">
        <f t="shared" si="978"/>
        <v>1824.0967741935483</v>
      </c>
      <c r="GF35" s="124" t="s">
        <v>29</v>
      </c>
      <c r="GG35" s="143">
        <f>SUM(FT35:GE35)/$GF$4</f>
        <v>1937.0233708467915</v>
      </c>
      <c r="GH35" s="196"/>
      <c r="GI35" s="87"/>
      <c r="GJ35" s="639"/>
      <c r="GK35" s="87"/>
      <c r="GL35" s="86"/>
      <c r="GM35" s="87"/>
      <c r="GN35" s="196"/>
      <c r="GO35" s="87"/>
      <c r="GP35" s="196"/>
      <c r="GQ35" s="87"/>
      <c r="GR35" s="196"/>
      <c r="GS35" s="87"/>
      <c r="GT35" s="124" t="s">
        <v>29</v>
      </c>
      <c r="GU35" s="143">
        <f>SUM(GH35:GS35)/$GF$4</f>
        <v>0</v>
      </c>
      <c r="GV35" s="241">
        <f t="shared" si="344"/>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6"/>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-47.053225806451792</v>
      </c>
      <c r="JO35" s="1064">
        <f>JN35/GD35</f>
        <v>-2.5146688296743602E-2</v>
      </c>
      <c r="JP35" s="189">
        <f>GH35-GE35</f>
        <v>-1824.0967741935483</v>
      </c>
      <c r="JQ35" s="1126">
        <f>JP35/GE35</f>
        <v>-1</v>
      </c>
      <c r="JR35" s="189">
        <f>GI35-GH35</f>
        <v>0</v>
      </c>
      <c r="JS35" s="1126" t="e">
        <f>JR35/GH35</f>
        <v>#DIV/0!</v>
      </c>
      <c r="JT35" s="189">
        <f>GJ35-GI35</f>
        <v>0</v>
      </c>
      <c r="JU35" s="1126" t="e">
        <f>JT35/GI35</f>
        <v>#DIV/0!</v>
      </c>
      <c r="JV35" s="189">
        <f>GK35-GJ35</f>
        <v>0</v>
      </c>
      <c r="JW35" s="1126" t="e">
        <f>JV35/GJ35</f>
        <v>#DIV/0!</v>
      </c>
      <c r="JX35" s="189">
        <f>GL35-GK35</f>
        <v>0</v>
      </c>
      <c r="JY35" s="1126" t="e">
        <f>JX35/GK35</f>
        <v>#DIV/0!</v>
      </c>
      <c r="JZ35" s="189">
        <f>GM35-GL35</f>
        <v>0</v>
      </c>
      <c r="KA35" s="1022" t="e">
        <f>JZ35/GL35</f>
        <v>#DIV/0!</v>
      </c>
      <c r="KB35" s="189">
        <f>GN35-GM35</f>
        <v>0</v>
      </c>
      <c r="KC35" s="1022" t="e">
        <f>KB35/GM35</f>
        <v>#DIV/0!</v>
      </c>
      <c r="KD35" s="189">
        <f>GO35-GN35</f>
        <v>0</v>
      </c>
      <c r="KE35" s="1064" t="e">
        <f>KD35/GN35</f>
        <v>#DIV/0!</v>
      </c>
      <c r="KF35" s="189">
        <f>GP35-GO35</f>
        <v>0</v>
      </c>
      <c r="KG35" s="1022" t="e">
        <f>KF35/GO35</f>
        <v>#DIV/0!</v>
      </c>
      <c r="KH35" s="189">
        <f>GQ35-HW35</f>
        <v>-6.5818271534195186E-3</v>
      </c>
      <c r="KI35" s="1022">
        <f t="shared" si="315"/>
        <v>-1</v>
      </c>
      <c r="KJ35" s="189">
        <f>GR35-GQ35</f>
        <v>0</v>
      </c>
      <c r="KK35" s="1022" t="e">
        <f>KJ35/GQ35</f>
        <v>#DIV/0!</v>
      </c>
      <c r="KL35" s="189">
        <f t="shared" si="316"/>
        <v>0</v>
      </c>
      <c r="KM35" s="1064" t="e">
        <f t="shared" si="317"/>
        <v>#DIV/0!</v>
      </c>
      <c r="KN35" s="189">
        <f>FQ35</f>
        <v>1813.1290322580646</v>
      </c>
      <c r="KO35" s="751">
        <f>GE35</f>
        <v>1824.0967741935483</v>
      </c>
      <c r="KP35" s="515">
        <f>KO35-KN35</f>
        <v>10.967741935483673</v>
      </c>
      <c r="KQ35" s="101">
        <f>IF(ISERROR(KP35/KN35),0,KP35/KN35)</f>
        <v>6.0490686213459863E-3</v>
      </c>
      <c r="KR35" s="948"/>
      <c r="KS35" s="85" t="str">
        <f>E35</f>
        <v>Employees Supported/Agent</v>
      </c>
      <c r="KT35" s="981">
        <f t="shared" si="857"/>
        <v>2249.516129032258</v>
      </c>
      <c r="KU35" s="981">
        <f t="shared" si="857"/>
        <v>1806.4032258064517</v>
      </c>
      <c r="KV35" s="981">
        <f t="shared" si="857"/>
        <v>1813.1290322580646</v>
      </c>
      <c r="KW35" s="1051">
        <f t="shared" si="858"/>
        <v>1910.8474576271187</v>
      </c>
      <c r="KX35" s="1051">
        <f t="shared" si="858"/>
        <v>1995.3684210526317</v>
      </c>
      <c r="KY35" s="1051">
        <f t="shared" si="858"/>
        <v>2439.5344827586205</v>
      </c>
      <c r="KZ35" s="1051">
        <f t="shared" si="858"/>
        <v>1910.8305084745762</v>
      </c>
      <c r="LA35" s="1051">
        <f t="shared" si="858"/>
        <v>1880.6</v>
      </c>
      <c r="LB35" s="1051">
        <f t="shared" si="858"/>
        <v>1840.311475409836</v>
      </c>
      <c r="LC35" s="1051">
        <f t="shared" si="858"/>
        <v>1752.953125</v>
      </c>
      <c r="LD35" s="1051">
        <f t="shared" si="858"/>
        <v>1752.265625</v>
      </c>
      <c r="LE35" s="1051">
        <f t="shared" si="858"/>
        <v>2258.8548387096776</v>
      </c>
      <c r="LF35" s="1051">
        <f t="shared" si="858"/>
        <v>1807.4677419354839</v>
      </c>
      <c r="LG35" s="1051">
        <f t="shared" si="858"/>
        <v>1871.15</v>
      </c>
      <c r="LH35" s="1051">
        <f t="shared" si="858"/>
        <v>1824.0967741935483</v>
      </c>
      <c r="LI35" s="1167">
        <f t="shared" si="859"/>
        <v>0</v>
      </c>
      <c r="LJ35" s="1167">
        <f t="shared" si="859"/>
        <v>0</v>
      </c>
      <c r="LK35" s="1167">
        <f t="shared" si="859"/>
        <v>0</v>
      </c>
      <c r="LL35" s="1167">
        <f t="shared" si="859"/>
        <v>0</v>
      </c>
      <c r="LM35" s="1167">
        <f t="shared" si="859"/>
        <v>0</v>
      </c>
      <c r="LN35" s="1167">
        <f t="shared" si="859"/>
        <v>0</v>
      </c>
      <c r="LO35" s="1167">
        <f t="shared" si="859"/>
        <v>0</v>
      </c>
      <c r="LP35" s="1167">
        <f t="shared" si="859"/>
        <v>0</v>
      </c>
      <c r="LQ35" s="1167">
        <f t="shared" si="859"/>
        <v>0</v>
      </c>
      <c r="LR35" s="1167">
        <f t="shared" si="859"/>
        <v>0</v>
      </c>
      <c r="LS35" s="1167">
        <f t="shared" si="859"/>
        <v>0</v>
      </c>
      <c r="LT35" s="1167">
        <f t="shared" si="859"/>
        <v>0</v>
      </c>
    </row>
    <row r="36" spans="1:332" ht="14.25" customHeight="1" x14ac:dyDescent="0.25">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6"/>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288"/>
      <c r="JR36" s="1003"/>
      <c r="JS36" s="288"/>
      <c r="JT36" s="1003"/>
      <c r="JU36" s="288"/>
      <c r="JV36" s="1003"/>
      <c r="JW36" s="288"/>
      <c r="JX36" s="1003"/>
      <c r="JY36" s="288"/>
      <c r="JZ36" s="1003"/>
      <c r="KA36" s="288"/>
      <c r="KB36" s="1003"/>
      <c r="KC36" s="288"/>
      <c r="KD36" s="1003"/>
      <c r="KE36" s="1066"/>
      <c r="KF36" s="1003"/>
      <c r="KG36" s="288"/>
      <c r="KH36" s="1003"/>
      <c r="KI36" s="288"/>
      <c r="KJ36" s="1003"/>
      <c r="KK36" s="288"/>
      <c r="KL36" s="1003">
        <f t="shared" si="316"/>
        <v>0</v>
      </c>
      <c r="KM36" s="1066" t="e">
        <f t="shared" si="317"/>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68"/>
      <c r="LJ36" s="1168"/>
      <c r="LK36" s="1168"/>
      <c r="LL36" s="1168"/>
      <c r="LM36" s="1168"/>
      <c r="LN36" s="1168"/>
      <c r="LO36" s="1168"/>
      <c r="LP36" s="1168"/>
      <c r="LQ36" s="1168"/>
      <c r="LR36" s="1168"/>
      <c r="LS36" s="1168"/>
      <c r="LT36" s="1168"/>
    </row>
    <row r="37" spans="1:332" x14ac:dyDescent="0.25">
      <c r="A37" s="573"/>
      <c r="B37" s="50">
        <v>5.0999999999999996</v>
      </c>
      <c r="E37" s="1226" t="s">
        <v>216</v>
      </c>
      <c r="F37" s="1226"/>
      <c r="G37" s="1227"/>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f>28570+28216+38</f>
        <v>56824</v>
      </c>
      <c r="GF37" s="125">
        <f>SUM(FT37:GE37)</f>
        <v>728242</v>
      </c>
      <c r="GG37" s="150">
        <f>SUM(FT37:GE37)/$GF$4</f>
        <v>60686.833333333336</v>
      </c>
      <c r="GH37" s="505"/>
      <c r="GI37" s="64"/>
      <c r="GJ37" s="20"/>
      <c r="GK37" s="64"/>
      <c r="GL37" s="20"/>
      <c r="GM37" s="64"/>
      <c r="GN37" s="187"/>
      <c r="GO37" s="64"/>
      <c r="GP37" s="505"/>
      <c r="GQ37" s="64"/>
      <c r="GR37" s="505"/>
      <c r="GS37" s="64"/>
      <c r="GT37" s="125">
        <f>SUM(GH37:GS37)</f>
        <v>0</v>
      </c>
      <c r="GU37" s="150">
        <f>SUM(GH37:GS37)/$GF$4</f>
        <v>0</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6"/>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753</v>
      </c>
      <c r="JO37" s="1066">
        <f>JN37/GD37</f>
        <v>1.3429402008168216E-2</v>
      </c>
      <c r="JP37" s="1008">
        <f>GH37-GE37</f>
        <v>-56824</v>
      </c>
      <c r="JQ37" s="1122">
        <f>JP37/GE37</f>
        <v>-1</v>
      </c>
      <c r="JR37" s="1008">
        <f>GI37-GH37</f>
        <v>0</v>
      </c>
      <c r="JS37" s="1122" t="e">
        <f>JR37/GH37</f>
        <v>#DIV/0!</v>
      </c>
      <c r="JT37" s="1008">
        <f>GJ37-GI37</f>
        <v>0</v>
      </c>
      <c r="JU37" s="1122" t="e">
        <f>JT37/GI37</f>
        <v>#DIV/0!</v>
      </c>
      <c r="JV37" s="1008">
        <f>GK37-GJ37</f>
        <v>0</v>
      </c>
      <c r="JW37" s="1122" t="e">
        <f>JV37/GJ37</f>
        <v>#DIV/0!</v>
      </c>
      <c r="JX37" s="1008">
        <f>GL37-GK37</f>
        <v>0</v>
      </c>
      <c r="JY37" s="1122" t="e">
        <f>JX37/GK37</f>
        <v>#DIV/0!</v>
      </c>
      <c r="JZ37" s="1008">
        <f>GM37-GL37</f>
        <v>0</v>
      </c>
      <c r="KA37" s="288" t="e">
        <f>JZ37/GL37</f>
        <v>#DIV/0!</v>
      </c>
      <c r="KB37" s="1008">
        <f>GN37-GM37</f>
        <v>0</v>
      </c>
      <c r="KC37" s="288" t="e">
        <f>KB37/GM37</f>
        <v>#DIV/0!</v>
      </c>
      <c r="KD37" s="1008">
        <f>GO37-GN37</f>
        <v>0</v>
      </c>
      <c r="KE37" s="1066" t="e">
        <f>KD37/GN37</f>
        <v>#DIV/0!</v>
      </c>
      <c r="KF37" s="1008">
        <f>GP37-GO37</f>
        <v>0</v>
      </c>
      <c r="KG37" s="288" t="e">
        <f>KF37/GO37</f>
        <v>#DIV/0!</v>
      </c>
      <c r="KH37" s="1008">
        <f>GQ37-HW37</f>
        <v>-1.8961681974741677E-2</v>
      </c>
      <c r="KI37" s="288">
        <f t="shared" si="315"/>
        <v>-1</v>
      </c>
      <c r="KJ37" s="1008">
        <f>GR37-GQ37</f>
        <v>0</v>
      </c>
      <c r="KK37" s="288" t="e">
        <f>KJ37/GQ37</f>
        <v>#DIV/0!</v>
      </c>
      <c r="KL37" s="1008">
        <f t="shared" si="316"/>
        <v>0</v>
      </c>
      <c r="KM37" s="1066" t="e">
        <f t="shared" si="317"/>
        <v>#DIV/0!</v>
      </c>
      <c r="KN37" s="1008">
        <f>FQ37</f>
        <v>54645</v>
      </c>
      <c r="KO37" s="752">
        <f>GE37</f>
        <v>56824</v>
      </c>
      <c r="KP37" s="110">
        <f>KO37-KN37</f>
        <v>2179</v>
      </c>
      <c r="KQ37" s="100">
        <f>IF(ISERROR(KP37/KN37),0,KP37/KN37)</f>
        <v>3.9875560435538478E-2</v>
      </c>
      <c r="KR37" s="945"/>
      <c r="KS37" t="str">
        <f>E37</f>
        <v>Bi Weekly Payrolls</v>
      </c>
      <c r="KT37" s="972">
        <f t="shared" ref="KT37:KV40" si="979">FO37</f>
        <v>81285</v>
      </c>
      <c r="KU37" s="972">
        <f t="shared" si="979"/>
        <v>54388</v>
      </c>
      <c r="KV37" s="972">
        <f t="shared" si="979"/>
        <v>54645</v>
      </c>
      <c r="KW37" s="1042">
        <f t="shared" ref="KW37:LH40" si="980">FT37</f>
        <v>55517</v>
      </c>
      <c r="KX37" s="1042">
        <f t="shared" si="980"/>
        <v>56517</v>
      </c>
      <c r="KY37" s="1042">
        <f t="shared" si="980"/>
        <v>84276</v>
      </c>
      <c r="KZ37" s="1042">
        <f t="shared" si="980"/>
        <v>56082</v>
      </c>
      <c r="LA37" s="1042">
        <f t="shared" si="980"/>
        <v>56327</v>
      </c>
      <c r="LB37" s="1042">
        <f t="shared" si="980"/>
        <v>55916</v>
      </c>
      <c r="LC37" s="1042">
        <f t="shared" si="980"/>
        <v>55571</v>
      </c>
      <c r="LD37" s="1042">
        <f t="shared" si="980"/>
        <v>55582</v>
      </c>
      <c r="LE37" s="1042">
        <f t="shared" si="980"/>
        <v>83605</v>
      </c>
      <c r="LF37" s="1042">
        <f t="shared" si="980"/>
        <v>55954</v>
      </c>
      <c r="LG37" s="1042">
        <f t="shared" si="980"/>
        <v>56071</v>
      </c>
      <c r="LH37" s="1042">
        <f t="shared" si="980"/>
        <v>56824</v>
      </c>
      <c r="LI37" s="1158">
        <f t="shared" ref="LI37:LT40" si="981">GH37</f>
        <v>0</v>
      </c>
      <c r="LJ37" s="1158">
        <f t="shared" si="981"/>
        <v>0</v>
      </c>
      <c r="LK37" s="1158">
        <f t="shared" si="981"/>
        <v>0</v>
      </c>
      <c r="LL37" s="1158">
        <f t="shared" si="981"/>
        <v>0</v>
      </c>
      <c r="LM37" s="1158">
        <f t="shared" si="981"/>
        <v>0</v>
      </c>
      <c r="LN37" s="1158">
        <f t="shared" si="981"/>
        <v>0</v>
      </c>
      <c r="LO37" s="1158">
        <f t="shared" si="981"/>
        <v>0</v>
      </c>
      <c r="LP37" s="1158">
        <f t="shared" si="981"/>
        <v>0</v>
      </c>
      <c r="LQ37" s="1158">
        <f t="shared" si="981"/>
        <v>0</v>
      </c>
      <c r="LR37" s="1158">
        <f t="shared" si="981"/>
        <v>0</v>
      </c>
      <c r="LS37" s="1158">
        <f t="shared" si="981"/>
        <v>0</v>
      </c>
      <c r="LT37" s="1158">
        <f t="shared" si="981"/>
        <v>0</v>
      </c>
    </row>
    <row r="38" spans="1:332" x14ac:dyDescent="0.25">
      <c r="A38" s="573"/>
      <c r="B38" s="50">
        <v>5.2</v>
      </c>
      <c r="E38" s="1226" t="s">
        <v>217</v>
      </c>
      <c r="F38" s="1226"/>
      <c r="G38" s="1227"/>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f>56241+29</f>
        <v>56270</v>
      </c>
      <c r="GF38" s="125">
        <f>SUM(FT38:GE38)</f>
        <v>679370</v>
      </c>
      <c r="GG38" s="150">
        <f>SUM(FT38:GE38)/$GF$4</f>
        <v>56614.166666666664</v>
      </c>
      <c r="GH38" s="187"/>
      <c r="GI38" s="64"/>
      <c r="GJ38" s="20"/>
      <c r="GK38" s="64"/>
      <c r="GL38" s="20"/>
      <c r="GM38" s="64"/>
      <c r="GN38" s="187"/>
      <c r="GO38" s="64"/>
      <c r="GP38" s="187"/>
      <c r="GQ38" s="64"/>
      <c r="GR38" s="187"/>
      <c r="GS38" s="64"/>
      <c r="GT38" s="125">
        <f>SUM(GH38:GS38)</f>
        <v>0</v>
      </c>
      <c r="GU38" s="150">
        <f>SUM(GH38:GS38)/$GF$4</f>
        <v>0</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6"/>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72</v>
      </c>
      <c r="JO38" s="1066">
        <f>JN38/GD38</f>
        <v>1.2811843837858999E-3</v>
      </c>
      <c r="JP38" s="1008">
        <f>GH38-GE38</f>
        <v>-56270</v>
      </c>
      <c r="JQ38" s="1122">
        <f>JP38/GE38</f>
        <v>-1</v>
      </c>
      <c r="JR38" s="1008">
        <f>GI38-GH38</f>
        <v>0</v>
      </c>
      <c r="JS38" s="1122" t="e">
        <f>JR38/GH38</f>
        <v>#DIV/0!</v>
      </c>
      <c r="JT38" s="1008">
        <f>GJ38-GI38</f>
        <v>0</v>
      </c>
      <c r="JU38" s="1122" t="e">
        <f>JT38/GI38</f>
        <v>#DIV/0!</v>
      </c>
      <c r="JV38" s="1008">
        <f>GK38-GJ38</f>
        <v>0</v>
      </c>
      <c r="JW38" s="1122" t="e">
        <f>JV38/GJ38</f>
        <v>#DIV/0!</v>
      </c>
      <c r="JX38" s="1008">
        <f>GL38-GK38</f>
        <v>0</v>
      </c>
      <c r="JY38" s="1122" t="e">
        <f>JX38/GK38</f>
        <v>#DIV/0!</v>
      </c>
      <c r="JZ38" s="1008">
        <f>GM38-GL38</f>
        <v>0</v>
      </c>
      <c r="KA38" s="288" t="e">
        <f>JZ38/GL38</f>
        <v>#DIV/0!</v>
      </c>
      <c r="KB38" s="1008">
        <f>GN38-GM38</f>
        <v>0</v>
      </c>
      <c r="KC38" s="288" t="e">
        <f>KB38/GM38</f>
        <v>#DIV/0!</v>
      </c>
      <c r="KD38" s="1008">
        <f>GO38-GN38</f>
        <v>0</v>
      </c>
      <c r="KE38" s="1066" t="e">
        <f>KD38/GN38</f>
        <v>#DIV/0!</v>
      </c>
      <c r="KF38" s="1008">
        <f>GP38-GO38</f>
        <v>0</v>
      </c>
      <c r="KG38" s="288" t="e">
        <f>KF38/GO38</f>
        <v>#DIV/0!</v>
      </c>
      <c r="KH38" s="1008">
        <f>GQ38-HW38</f>
        <v>3.290179529361276E-3</v>
      </c>
      <c r="KI38" s="288">
        <f t="shared" si="315"/>
        <v>-1</v>
      </c>
      <c r="KJ38" s="1008">
        <f>GR38-GQ38</f>
        <v>0</v>
      </c>
      <c r="KK38" s="288" t="e">
        <f>KJ38/GQ38</f>
        <v>#DIV/0!</v>
      </c>
      <c r="KL38" s="1008">
        <f t="shared" si="316"/>
        <v>0</v>
      </c>
      <c r="KM38" s="1066" t="e">
        <f t="shared" si="317"/>
        <v>#DIV/0!</v>
      </c>
      <c r="KN38" s="1008">
        <f>FQ38</f>
        <v>57769</v>
      </c>
      <c r="KO38" s="744">
        <f>GE38</f>
        <v>56270</v>
      </c>
      <c r="KP38" s="110">
        <f>KO38-KN38</f>
        <v>-1499</v>
      </c>
      <c r="KQ38" s="100">
        <f>IF(ISERROR(KP38/KN38),0,KP38/KN38)</f>
        <v>-2.5948172895497584E-2</v>
      </c>
      <c r="KR38" s="945"/>
      <c r="KS38" t="str">
        <f>E38</f>
        <v>Monthly Payrolls</v>
      </c>
      <c r="KT38" s="972">
        <f t="shared" si="979"/>
        <v>58185</v>
      </c>
      <c r="KU38" s="972">
        <f t="shared" si="979"/>
        <v>57609</v>
      </c>
      <c r="KV38" s="972">
        <f t="shared" si="979"/>
        <v>57769</v>
      </c>
      <c r="KW38" s="1042">
        <f t="shared" si="980"/>
        <v>57223</v>
      </c>
      <c r="KX38" s="1042">
        <f t="shared" si="980"/>
        <v>57219</v>
      </c>
      <c r="KY38" s="1042">
        <f t="shared" si="980"/>
        <v>57217</v>
      </c>
      <c r="KZ38" s="1042">
        <f t="shared" si="980"/>
        <v>56657</v>
      </c>
      <c r="LA38" s="1042">
        <f t="shared" si="980"/>
        <v>56509</v>
      </c>
      <c r="LB38" s="1042">
        <f t="shared" si="980"/>
        <v>56343</v>
      </c>
      <c r="LC38" s="1042">
        <f t="shared" si="980"/>
        <v>56618</v>
      </c>
      <c r="LD38" s="1042">
        <f t="shared" si="980"/>
        <v>56563</v>
      </c>
      <c r="LE38" s="1042">
        <f t="shared" si="980"/>
        <v>56444</v>
      </c>
      <c r="LF38" s="1042">
        <f t="shared" si="980"/>
        <v>56109</v>
      </c>
      <c r="LG38" s="1042">
        <f t="shared" si="980"/>
        <v>56198</v>
      </c>
      <c r="LH38" s="1042">
        <f t="shared" si="980"/>
        <v>56270</v>
      </c>
      <c r="LI38" s="1158">
        <f t="shared" si="981"/>
        <v>0</v>
      </c>
      <c r="LJ38" s="1158">
        <f t="shared" si="981"/>
        <v>0</v>
      </c>
      <c r="LK38" s="1158">
        <f t="shared" si="981"/>
        <v>0</v>
      </c>
      <c r="LL38" s="1158">
        <f t="shared" si="981"/>
        <v>0</v>
      </c>
      <c r="LM38" s="1158">
        <f t="shared" si="981"/>
        <v>0</v>
      </c>
      <c r="LN38" s="1158">
        <f t="shared" si="981"/>
        <v>0</v>
      </c>
      <c r="LO38" s="1158">
        <f t="shared" si="981"/>
        <v>0</v>
      </c>
      <c r="LP38" s="1158">
        <f t="shared" si="981"/>
        <v>0</v>
      </c>
      <c r="LQ38" s="1158">
        <f t="shared" si="981"/>
        <v>0</v>
      </c>
      <c r="LR38" s="1158">
        <f t="shared" si="981"/>
        <v>0</v>
      </c>
      <c r="LS38" s="1158">
        <f t="shared" si="981"/>
        <v>0</v>
      </c>
      <c r="LT38" s="1158">
        <f t="shared" si="981"/>
        <v>0</v>
      </c>
    </row>
    <row r="39" spans="1:332" s="25" customFormat="1" x14ac:dyDescent="0.25">
      <c r="A39" s="573"/>
      <c r="B39" s="52">
        <v>5.3</v>
      </c>
      <c r="C39" s="24"/>
      <c r="D39" s="24"/>
      <c r="E39" s="1230" t="s">
        <v>156</v>
      </c>
      <c r="F39" s="1230"/>
      <c r="G39" s="1231"/>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82">SUM(V37:V38)</f>
        <v>125806</v>
      </c>
      <c r="W39" s="65">
        <f t="shared" si="982"/>
        <v>158093</v>
      </c>
      <c r="X39" s="30">
        <f t="shared" si="982"/>
        <v>127601</v>
      </c>
      <c r="Y39" s="65">
        <f t="shared" si="982"/>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83">SUM(AK37:AK38)</f>
        <v>134889</v>
      </c>
      <c r="AL39" s="30">
        <f t="shared" si="983"/>
        <v>111390</v>
      </c>
      <c r="AM39" s="65">
        <f t="shared" si="983"/>
        <v>111467</v>
      </c>
      <c r="AN39" s="30">
        <f t="shared" si="983"/>
        <v>111297</v>
      </c>
      <c r="AO39" s="65">
        <f t="shared" si="983"/>
        <v>111106</v>
      </c>
      <c r="AP39" s="197">
        <f t="shared" si="983"/>
        <v>111020</v>
      </c>
      <c r="AQ39" s="65">
        <f t="shared" si="983"/>
        <v>132508</v>
      </c>
      <c r="AR39" s="197">
        <f t="shared" si="983"/>
        <v>110944</v>
      </c>
      <c r="AS39" s="65">
        <f t="shared" si="983"/>
        <v>111316</v>
      </c>
      <c r="AT39" s="197">
        <f t="shared" si="983"/>
        <v>111603</v>
      </c>
      <c r="AU39" s="65">
        <f t="shared" si="983"/>
        <v>112436</v>
      </c>
      <c r="AV39" s="126">
        <f>SUM(AJ39:AU39)</f>
        <v>1381525</v>
      </c>
      <c r="AW39" s="145">
        <f>SUM(AJ39:AU39)/$AV$4</f>
        <v>115127.08333333333</v>
      </c>
      <c r="AX39" s="297">
        <f t="shared" ref="AX39:BC39" si="984">SUM(AX37:AX38)</f>
        <v>112399</v>
      </c>
      <c r="AY39" s="65">
        <f t="shared" si="984"/>
        <v>133843</v>
      </c>
      <c r="AZ39" s="30">
        <f t="shared" si="984"/>
        <v>110716</v>
      </c>
      <c r="BA39" s="65">
        <f t="shared" si="984"/>
        <v>110651</v>
      </c>
      <c r="BB39" s="30">
        <f t="shared" si="984"/>
        <v>110119</v>
      </c>
      <c r="BC39" s="65">
        <f t="shared" si="984"/>
        <v>109794</v>
      </c>
      <c r="BD39" s="197">
        <f t="shared" ref="BD39:BI39" si="985">SUM(BD37:BD38)</f>
        <v>123268</v>
      </c>
      <c r="BE39" s="65">
        <f t="shared" si="985"/>
        <v>109540</v>
      </c>
      <c r="BF39" s="197">
        <f t="shared" si="985"/>
        <v>109775</v>
      </c>
      <c r="BG39" s="65">
        <f t="shared" si="985"/>
        <v>110455</v>
      </c>
      <c r="BH39" s="197">
        <f t="shared" si="985"/>
        <v>111303</v>
      </c>
      <c r="BI39" s="65">
        <f t="shared" si="985"/>
        <v>136203</v>
      </c>
      <c r="BJ39" s="126">
        <f>SUM(AX39:BI39)</f>
        <v>1388066</v>
      </c>
      <c r="BK39" s="145">
        <f>SUM(AX39:BI39)/$BJ$4</f>
        <v>115672.16666666667</v>
      </c>
      <c r="BL39" s="297">
        <f t="shared" ref="BL39" si="986">SUM(BL37:BL38)</f>
        <v>113834</v>
      </c>
      <c r="BM39" s="65">
        <f t="shared" ref="BM39:BN39" si="987">SUM(BM37:BM38)</f>
        <v>115414</v>
      </c>
      <c r="BN39" s="30">
        <f t="shared" si="987"/>
        <v>115875</v>
      </c>
      <c r="BO39" s="65">
        <f t="shared" ref="BO39" si="988">SUM(BO37:BO38)</f>
        <v>116600</v>
      </c>
      <c r="BP39" s="30">
        <f t="shared" ref="BP39:BQ39" si="989">SUM(BP37:BP38)</f>
        <v>117464</v>
      </c>
      <c r="BQ39" s="65">
        <f t="shared" si="989"/>
        <v>117293</v>
      </c>
      <c r="BR39" s="197">
        <f t="shared" ref="BR39" si="990">SUM(BR37:BR38)</f>
        <v>142567</v>
      </c>
      <c r="BS39" s="65">
        <f t="shared" ref="BS39:BT39" si="991">SUM(BS37:BS38)</f>
        <v>117052</v>
      </c>
      <c r="BT39" s="197">
        <f t="shared" si="991"/>
        <v>117471</v>
      </c>
      <c r="BU39" s="197">
        <f t="shared" ref="BU39" si="992">SUM(BU37:BU38)</f>
        <v>118989</v>
      </c>
      <c r="BV39" s="197">
        <f t="shared" ref="BV39:BW39" si="993">SUM(BV37:BV38)</f>
        <v>119836</v>
      </c>
      <c r="BW39" s="197">
        <f t="shared" si="993"/>
        <v>121134</v>
      </c>
      <c r="BX39" s="126">
        <f>SUM(BL39:BW39)</f>
        <v>1433529</v>
      </c>
      <c r="BY39" s="145">
        <f>SUM(BL39:BW39)/$BX$4</f>
        <v>119460.75</v>
      </c>
      <c r="BZ39" s="197">
        <f t="shared" ref="BZ39:CA39" si="994">SUM(BZ37:BZ38)</f>
        <v>148617</v>
      </c>
      <c r="CA39" s="65">
        <f t="shared" si="994"/>
        <v>121181</v>
      </c>
      <c r="CB39" s="30">
        <f t="shared" ref="CB39:CC39" si="995">SUM(CB37:CB38)</f>
        <v>120655</v>
      </c>
      <c r="CC39" s="65">
        <f t="shared" si="995"/>
        <v>120725</v>
      </c>
      <c r="CD39" s="30">
        <f t="shared" ref="CD39:CE39" si="996">SUM(CD37:CD38)</f>
        <v>120484</v>
      </c>
      <c r="CE39" s="65">
        <f t="shared" si="996"/>
        <v>146930</v>
      </c>
      <c r="CF39" s="197">
        <f t="shared" ref="CF39:CG39" si="997">SUM(CF37:CF38)</f>
        <v>122677</v>
      </c>
      <c r="CG39" s="65">
        <f t="shared" si="997"/>
        <v>118613</v>
      </c>
      <c r="CH39" s="197">
        <f t="shared" ref="CH39:CI39" si="998">SUM(CH37:CH38)</f>
        <v>117993</v>
      </c>
      <c r="CI39" s="197">
        <f t="shared" si="998"/>
        <v>118591</v>
      </c>
      <c r="CJ39" s="197">
        <f t="shared" ref="CJ39:CK39" si="999">SUM(CJ37:CJ38)</f>
        <v>118832</v>
      </c>
      <c r="CK39" s="197">
        <f t="shared" si="999"/>
        <v>119298</v>
      </c>
      <c r="CL39" s="126">
        <f>SUM(BZ39:CK39)</f>
        <v>1494596</v>
      </c>
      <c r="CM39" s="145">
        <f>SUM(BZ39:CK39)/$CL$4</f>
        <v>124549.66666666667</v>
      </c>
      <c r="CN39" s="197">
        <f t="shared" ref="CN39:CO39" si="1000">SUM(CN37:CN38)</f>
        <v>145790</v>
      </c>
      <c r="CO39" s="65">
        <f t="shared" si="1000"/>
        <v>116206</v>
      </c>
      <c r="CP39" s="30">
        <f t="shared" ref="CP39:CQ39" si="1001">SUM(CP37:CP38)</f>
        <v>115029</v>
      </c>
      <c r="CQ39" s="65">
        <f t="shared" si="1001"/>
        <v>119153</v>
      </c>
      <c r="CR39" s="30">
        <f t="shared" ref="CR39:CS39" si="1002">SUM(CR37:CR38)</f>
        <v>118608</v>
      </c>
      <c r="CS39" s="65">
        <f t="shared" si="1002"/>
        <v>138463</v>
      </c>
      <c r="CT39" s="197">
        <f t="shared" ref="CT39:CU39" si="1003">SUM(CT37:CT38)</f>
        <v>122677</v>
      </c>
      <c r="CU39" s="65">
        <f t="shared" si="1003"/>
        <v>118351</v>
      </c>
      <c r="CV39" s="197">
        <f t="shared" ref="CV39:CW39" si="1004">SUM(CV37:CV38)</f>
        <v>118694</v>
      </c>
      <c r="CW39" s="753">
        <f t="shared" si="1004"/>
        <v>118948</v>
      </c>
      <c r="CX39" s="197">
        <f t="shared" ref="CX39:CY39" si="1005">SUM(CX37:CX38)</f>
        <v>119134</v>
      </c>
      <c r="CY39" s="65">
        <f t="shared" si="1005"/>
        <v>145902</v>
      </c>
      <c r="CZ39" s="126">
        <f>SUM(CN39:CY39)</f>
        <v>1496955</v>
      </c>
      <c r="DA39" s="145">
        <f>SUM(CN39:CY39)/$CZ$4</f>
        <v>124746.25</v>
      </c>
      <c r="DB39" s="197">
        <f t="shared" ref="DB39:DC39" si="1006">SUM(DB37:DB38)</f>
        <v>120333</v>
      </c>
      <c r="DC39" s="65">
        <f t="shared" si="1006"/>
        <v>120439</v>
      </c>
      <c r="DD39" s="30">
        <f t="shared" ref="DD39:DE39" si="1007">SUM(DD37:DD38)</f>
        <v>120457</v>
      </c>
      <c r="DE39" s="65">
        <f t="shared" si="1007"/>
        <v>123696</v>
      </c>
      <c r="DF39" s="30">
        <f t="shared" ref="DF39:DG39" si="1008">SUM(DF37:DF38)</f>
        <v>123112</v>
      </c>
      <c r="DG39" s="65">
        <f t="shared" si="1008"/>
        <v>150674</v>
      </c>
      <c r="DH39" s="197">
        <f t="shared" ref="DH39:DI39" si="1009">SUM(DH37:DH38)</f>
        <v>122749</v>
      </c>
      <c r="DI39" s="65">
        <f t="shared" si="1009"/>
        <v>122426</v>
      </c>
      <c r="DJ39" s="197">
        <f t="shared" ref="DJ39:DK39" si="1010">SUM(DJ37:DJ38)</f>
        <v>122432</v>
      </c>
      <c r="DK39" s="65">
        <f t="shared" si="1010"/>
        <v>123204</v>
      </c>
      <c r="DL39" s="197">
        <f t="shared" ref="DL39:DM39" si="1011">SUM(DL37:DL38)</f>
        <v>123631</v>
      </c>
      <c r="DM39" s="65">
        <f t="shared" si="1011"/>
        <v>152519</v>
      </c>
      <c r="DN39" s="126">
        <f>SUM(DB39:DM39)</f>
        <v>1525672</v>
      </c>
      <c r="DO39" s="145">
        <f>SUM(DB39:DM39)/$DN$4</f>
        <v>127139.33333333333</v>
      </c>
      <c r="DP39" s="197">
        <f t="shared" ref="DP39:DQ39" si="1012">SUM(DP37:DP38)</f>
        <v>125241</v>
      </c>
      <c r="DQ39" s="65">
        <f t="shared" si="1012"/>
        <v>124809</v>
      </c>
      <c r="DR39" s="30">
        <f t="shared" ref="DR39:DS39" si="1013">SUM(DR37:DR38)</f>
        <v>124209</v>
      </c>
      <c r="DS39" s="65">
        <f t="shared" si="1013"/>
        <v>124310</v>
      </c>
      <c r="DT39" s="30">
        <f t="shared" ref="DT39:DU39" si="1014">SUM(DT37:DT38)</f>
        <v>148752</v>
      </c>
      <c r="DU39" s="65">
        <f t="shared" si="1014"/>
        <v>123800</v>
      </c>
      <c r="DV39" s="197">
        <f t="shared" ref="DV39:DW39" si="1015">SUM(DV37:DV38)</f>
        <v>122462</v>
      </c>
      <c r="DW39" s="65">
        <f t="shared" si="1015"/>
        <v>122199</v>
      </c>
      <c r="DX39" s="197">
        <f t="shared" ref="DX39:DY39" si="1016">SUM(DX37:DX38)</f>
        <v>122455</v>
      </c>
      <c r="DY39" s="65">
        <f t="shared" si="1016"/>
        <v>151087</v>
      </c>
      <c r="DZ39" s="197">
        <f t="shared" ref="DZ39:EA39" si="1017">SUM(DZ37:DZ38)</f>
        <v>124080</v>
      </c>
      <c r="EA39" s="65">
        <f t="shared" si="1017"/>
        <v>124589</v>
      </c>
      <c r="EB39" s="126">
        <f>SUM(DP39:EA39)</f>
        <v>1537993</v>
      </c>
      <c r="EC39" s="145">
        <f>SUM(DP39:EA39)/$EB$4</f>
        <v>128166.08333333333</v>
      </c>
      <c r="ED39" s="197">
        <f t="shared" ref="ED39" si="1018">SUM(ED37:ED38)</f>
        <v>125172</v>
      </c>
      <c r="EE39" s="65">
        <f t="shared" ref="EE39:EF39" si="1019">SUM(EE37:EE38)</f>
        <v>124995</v>
      </c>
      <c r="EF39" s="30">
        <f t="shared" si="1019"/>
        <v>125067</v>
      </c>
      <c r="EG39" s="65">
        <f t="shared" ref="EG39:EH39" si="1020">SUM(EG37:EG38)</f>
        <v>145112</v>
      </c>
      <c r="EH39" s="30">
        <f t="shared" si="1020"/>
        <v>124322</v>
      </c>
      <c r="EI39" s="65">
        <f t="shared" ref="EI39:EJ39" si="1021">SUM(EI37:EI38)</f>
        <v>123988</v>
      </c>
      <c r="EJ39" s="197">
        <f t="shared" si="1021"/>
        <v>124094</v>
      </c>
      <c r="EK39" s="65">
        <f t="shared" ref="EK39:EL39" si="1022">SUM(EK37:EK38)</f>
        <v>124481</v>
      </c>
      <c r="EL39" s="197">
        <f t="shared" si="1022"/>
        <v>124667</v>
      </c>
      <c r="EM39" s="65">
        <f t="shared" ref="EM39:EN39" si="1023">SUM(EM37:EM38)</f>
        <v>125342</v>
      </c>
      <c r="EN39" s="197">
        <f t="shared" si="1023"/>
        <v>153668</v>
      </c>
      <c r="EO39" s="65">
        <f t="shared" ref="EO39" si="1024">SUM(EO37:EO38)</f>
        <v>126715</v>
      </c>
      <c r="EP39" s="126">
        <f>SUM(ED39:EO39)</f>
        <v>1547623</v>
      </c>
      <c r="EQ39" s="145">
        <f>SUM(ED39:EO39)/$EP$4</f>
        <v>128968.58333333333</v>
      </c>
      <c r="ER39" s="197">
        <f t="shared" ref="ER39:ES39" si="1025">SUM(ER37:ER38)</f>
        <v>122765</v>
      </c>
      <c r="ES39" s="65">
        <f t="shared" si="1025"/>
        <v>123392</v>
      </c>
      <c r="ET39" s="30">
        <f t="shared" ref="ET39:EU39" si="1026">SUM(ET37:ET38)</f>
        <v>123648</v>
      </c>
      <c r="EU39" s="65">
        <f t="shared" si="1026"/>
        <v>151921</v>
      </c>
      <c r="EV39" s="30">
        <f t="shared" ref="EV39" si="1027">SUM(EV37:EV38)</f>
        <v>124755</v>
      </c>
      <c r="EW39" s="65">
        <f t="shared" ref="EW39:EX39" si="1028">SUM(EW37:EW38)</f>
        <v>125060</v>
      </c>
      <c r="EX39" s="197">
        <f t="shared" si="1028"/>
        <v>125228</v>
      </c>
      <c r="EY39" s="65">
        <f t="shared" ref="EY39" si="1029">SUM(EY37:EY38)</f>
        <v>124814</v>
      </c>
      <c r="EZ39" s="197">
        <f t="shared" ref="EZ39:FA39" si="1030">SUM(EZ37:EZ38)</f>
        <v>124633</v>
      </c>
      <c r="FA39" s="65">
        <f t="shared" si="1030"/>
        <v>152325</v>
      </c>
      <c r="FB39" s="197">
        <f t="shared" ref="FB39:FC39" si="1031">SUM(FB37:FB38)</f>
        <v>125460</v>
      </c>
      <c r="FC39" s="65">
        <f t="shared" si="1031"/>
        <v>125688</v>
      </c>
      <c r="FD39" s="126">
        <f>SUM(ER39:FC39)</f>
        <v>1549689</v>
      </c>
      <c r="FE39" s="145">
        <f>SUM(ER39:FC39)/$FD$4</f>
        <v>129140.75</v>
      </c>
      <c r="FF39" s="197">
        <f t="shared" ref="FF39:FG39" si="1032">SUM(FF37:FF38)</f>
        <v>125649</v>
      </c>
      <c r="FG39" s="65">
        <f t="shared" si="1032"/>
        <v>126476</v>
      </c>
      <c r="FH39" s="30">
        <f t="shared" ref="FH39:FI39" si="1033">SUM(FH37:FH38)</f>
        <v>125205</v>
      </c>
      <c r="FI39" s="65">
        <f t="shared" si="1033"/>
        <v>152165</v>
      </c>
      <c r="FJ39" s="30">
        <f t="shared" ref="FJ39:FK39" si="1034">SUM(FJ37:FJ38)</f>
        <v>122947</v>
      </c>
      <c r="FK39" s="65">
        <f t="shared" si="1034"/>
        <v>121833</v>
      </c>
      <c r="FL39" s="197">
        <f t="shared" ref="FL39:FM39" si="1035">SUM(FL37:FL38)</f>
        <v>114374</v>
      </c>
      <c r="FM39" s="65">
        <f t="shared" si="1035"/>
        <v>112202</v>
      </c>
      <c r="FN39" s="197">
        <f t="shared" ref="FN39:FO39" si="1036">SUM(FN37:FN38)</f>
        <v>108331</v>
      </c>
      <c r="FO39" s="65">
        <f t="shared" si="1036"/>
        <v>139470</v>
      </c>
      <c r="FP39" s="197">
        <f t="shared" ref="FP39:FQ39" si="1037">SUM(FP37:FP38)</f>
        <v>111997</v>
      </c>
      <c r="FQ39" s="65">
        <f t="shared" si="1037"/>
        <v>112414</v>
      </c>
      <c r="FR39" s="126">
        <f>SUM(FF39:FQ39)</f>
        <v>1473063</v>
      </c>
      <c r="FS39" s="145">
        <f>SUM(FF39:FQ39)/$FR$4</f>
        <v>122755.25</v>
      </c>
      <c r="FT39" s="197">
        <f t="shared" ref="FT39:FV39" si="1038">SUM(FT37:FT38)</f>
        <v>112740</v>
      </c>
      <c r="FU39" s="65">
        <f t="shared" si="1038"/>
        <v>113736</v>
      </c>
      <c r="FV39" s="30">
        <f t="shared" si="1038"/>
        <v>141493</v>
      </c>
      <c r="FW39" s="65">
        <f t="shared" ref="FW39:FX39" si="1039">SUM(FW37:FW38)</f>
        <v>112739</v>
      </c>
      <c r="FX39" s="30">
        <f t="shared" si="1039"/>
        <v>112836</v>
      </c>
      <c r="FY39" s="65">
        <f t="shared" ref="FY39:FZ39" si="1040">SUM(FY37:FY38)</f>
        <v>112259</v>
      </c>
      <c r="FZ39" s="197">
        <f t="shared" si="1040"/>
        <v>112189</v>
      </c>
      <c r="GA39" s="65">
        <f t="shared" ref="GA39:GB39" si="1041">SUM(GA37:GA38)</f>
        <v>112145</v>
      </c>
      <c r="GB39" s="197">
        <f t="shared" si="1041"/>
        <v>140049</v>
      </c>
      <c r="GC39" s="65">
        <f t="shared" ref="GC39:GD39" si="1042">SUM(GC37:GC38)</f>
        <v>112063</v>
      </c>
      <c r="GD39" s="197">
        <f t="shared" si="1042"/>
        <v>112269</v>
      </c>
      <c r="GE39" s="65">
        <f t="shared" ref="GE39" si="1043">SUM(GE37:GE38)</f>
        <v>113094</v>
      </c>
      <c r="GF39" s="126">
        <f>SUM(FT39:GE39)</f>
        <v>1407612</v>
      </c>
      <c r="GG39" s="145">
        <f>SUM(FT39:GE39)/$GF$4</f>
        <v>117301</v>
      </c>
      <c r="GH39" s="197"/>
      <c r="GI39" s="65"/>
      <c r="GJ39" s="30"/>
      <c r="GK39" s="65"/>
      <c r="GL39" s="30"/>
      <c r="GM39" s="65"/>
      <c r="GN39" s="197"/>
      <c r="GO39" s="65"/>
      <c r="GP39" s="197"/>
      <c r="GQ39" s="65"/>
      <c r="GR39" s="197"/>
      <c r="GS39" s="65"/>
      <c r="GT39" s="126">
        <f>SUM(GH39:GS39)</f>
        <v>0</v>
      </c>
      <c r="GU39" s="145">
        <f>SUM(GH39:GS39)/$GF$4</f>
        <v>0</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6"/>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825</v>
      </c>
      <c r="JO39" s="1068">
        <f>JN39/GD39</f>
        <v>7.3484220933650425E-3</v>
      </c>
      <c r="JP39" s="1009">
        <f>GH39-GE39</f>
        <v>-113094</v>
      </c>
      <c r="JQ39" s="1127">
        <f>JP39/GE39</f>
        <v>-1</v>
      </c>
      <c r="JR39" s="1009">
        <f>GI39-GH39</f>
        <v>0</v>
      </c>
      <c r="JS39" s="1127" t="e">
        <f>JR39/GH39</f>
        <v>#DIV/0!</v>
      </c>
      <c r="JT39" s="1009">
        <f>GJ39-GI39</f>
        <v>0</v>
      </c>
      <c r="JU39" s="1127" t="e">
        <f>JT39/GI39</f>
        <v>#DIV/0!</v>
      </c>
      <c r="JV39" s="1009">
        <f>GK39-GJ39</f>
        <v>0</v>
      </c>
      <c r="JW39" s="1127" t="e">
        <f>JV39/GJ39</f>
        <v>#DIV/0!</v>
      </c>
      <c r="JX39" s="1009">
        <f>GL39-GK39</f>
        <v>0</v>
      </c>
      <c r="JY39" s="1127" t="e">
        <f>JX39/GK39</f>
        <v>#DIV/0!</v>
      </c>
      <c r="JZ39" s="1009">
        <f>GM39-GL39</f>
        <v>0</v>
      </c>
      <c r="KA39" s="1024" t="e">
        <f>JZ39/GL39</f>
        <v>#DIV/0!</v>
      </c>
      <c r="KB39" s="1009">
        <f>GN39-GM39</f>
        <v>0</v>
      </c>
      <c r="KC39" s="1024" t="e">
        <f>KB39/GM39</f>
        <v>#DIV/0!</v>
      </c>
      <c r="KD39" s="1009">
        <f>GO39-GN39</f>
        <v>0</v>
      </c>
      <c r="KE39" s="1068" t="e">
        <f>KD39/GN39</f>
        <v>#DIV/0!</v>
      </c>
      <c r="KF39" s="1009">
        <f>GP39-GO39</f>
        <v>0</v>
      </c>
      <c r="KG39" s="1024" t="e">
        <f>KF39/GO39</f>
        <v>#DIV/0!</v>
      </c>
      <c r="KH39" s="1009">
        <f>GQ39-HW39</f>
        <v>-6.5818271534194466E-3</v>
      </c>
      <c r="KI39" s="1024">
        <f t="shared" si="315"/>
        <v>-1</v>
      </c>
      <c r="KJ39" s="1009">
        <f>GR39-GQ39</f>
        <v>0</v>
      </c>
      <c r="KK39" s="1024" t="e">
        <f>KJ39/GQ39</f>
        <v>#DIV/0!</v>
      </c>
      <c r="KL39" s="1009">
        <f t="shared" si="316"/>
        <v>0</v>
      </c>
      <c r="KM39" s="1068" t="e">
        <f t="shared" si="317"/>
        <v>#DIV/0!</v>
      </c>
      <c r="KN39" s="1009">
        <f>FQ39</f>
        <v>112414</v>
      </c>
      <c r="KO39" s="753">
        <f>GE39</f>
        <v>113094</v>
      </c>
      <c r="KP39" s="201">
        <f>KO39-KN39</f>
        <v>680</v>
      </c>
      <c r="KQ39" s="103">
        <f>IF(ISERROR(KP39/KN39),0,KP39/KN39)</f>
        <v>6.0490686213460956E-3</v>
      </c>
      <c r="KR39" s="949"/>
      <c r="KS39" s="25" t="str">
        <f>E39</f>
        <v>Total Payrolls Processed</v>
      </c>
      <c r="KT39" s="983">
        <f t="shared" si="979"/>
        <v>139470</v>
      </c>
      <c r="KU39" s="983">
        <f t="shared" si="979"/>
        <v>111997</v>
      </c>
      <c r="KV39" s="983">
        <f t="shared" si="979"/>
        <v>112414</v>
      </c>
      <c r="KW39" s="1053">
        <f t="shared" si="980"/>
        <v>112740</v>
      </c>
      <c r="KX39" s="1053">
        <f t="shared" si="980"/>
        <v>113736</v>
      </c>
      <c r="KY39" s="1053">
        <f t="shared" si="980"/>
        <v>141493</v>
      </c>
      <c r="KZ39" s="1053">
        <f t="shared" si="980"/>
        <v>112739</v>
      </c>
      <c r="LA39" s="1053">
        <f t="shared" si="980"/>
        <v>112836</v>
      </c>
      <c r="LB39" s="1053">
        <f t="shared" si="980"/>
        <v>112259</v>
      </c>
      <c r="LC39" s="1053">
        <f t="shared" si="980"/>
        <v>112189</v>
      </c>
      <c r="LD39" s="1053">
        <f t="shared" si="980"/>
        <v>112145</v>
      </c>
      <c r="LE39" s="1053">
        <f t="shared" si="980"/>
        <v>140049</v>
      </c>
      <c r="LF39" s="1053">
        <f t="shared" si="980"/>
        <v>112063</v>
      </c>
      <c r="LG39" s="1053">
        <f t="shared" si="980"/>
        <v>112269</v>
      </c>
      <c r="LH39" s="1053">
        <f t="shared" si="980"/>
        <v>113094</v>
      </c>
      <c r="LI39" s="1169">
        <f t="shared" si="981"/>
        <v>0</v>
      </c>
      <c r="LJ39" s="1169">
        <f t="shared" si="981"/>
        <v>0</v>
      </c>
      <c r="LK39" s="1169">
        <f t="shared" si="981"/>
        <v>0</v>
      </c>
      <c r="LL39" s="1169">
        <f t="shared" si="981"/>
        <v>0</v>
      </c>
      <c r="LM39" s="1169">
        <f t="shared" si="981"/>
        <v>0</v>
      </c>
      <c r="LN39" s="1169">
        <f t="shared" si="981"/>
        <v>0</v>
      </c>
      <c r="LO39" s="1169">
        <f t="shared" si="981"/>
        <v>0</v>
      </c>
      <c r="LP39" s="1169">
        <f t="shared" si="981"/>
        <v>0</v>
      </c>
      <c r="LQ39" s="1169">
        <f t="shared" si="981"/>
        <v>0</v>
      </c>
      <c r="LR39" s="1169">
        <f t="shared" si="981"/>
        <v>0</v>
      </c>
      <c r="LS39" s="1169">
        <f t="shared" si="981"/>
        <v>0</v>
      </c>
      <c r="LT39" s="1169">
        <f t="shared" si="981"/>
        <v>0</v>
      </c>
    </row>
    <row r="40" spans="1:332" s="1" customFormat="1" ht="15.75" thickBot="1" x14ac:dyDescent="0.3">
      <c r="A40" s="574"/>
      <c r="B40" s="51">
        <v>5.4</v>
      </c>
      <c r="C40" s="3"/>
      <c r="D40" s="3"/>
      <c r="E40" s="1228" t="s">
        <v>18</v>
      </c>
      <c r="F40" s="1228"/>
      <c r="G40" s="1229"/>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44">AJ5/AJ39</f>
        <v>1.792934046921084E-4</v>
      </c>
      <c r="AK40" s="174">
        <f t="shared" si="1044"/>
        <v>1.4827005908561855E-4</v>
      </c>
      <c r="AL40" s="175">
        <f t="shared" si="1044"/>
        <v>1.8852679773767844E-4</v>
      </c>
      <c r="AM40" s="176">
        <f t="shared" si="1044"/>
        <v>1.8839656579974342E-4</v>
      </c>
      <c r="AN40" s="175">
        <f t="shared" si="1044"/>
        <v>1.7969936296575829E-4</v>
      </c>
      <c r="AO40" s="483">
        <f t="shared" si="1044"/>
        <v>2.0700952243803215E-4</v>
      </c>
      <c r="AP40" s="491">
        <f t="shared" si="1044"/>
        <v>2.5220680958385876E-4</v>
      </c>
      <c r="AQ40" s="483">
        <f t="shared" si="1044"/>
        <v>1.0565399824916231E-4</v>
      </c>
      <c r="AR40" s="491">
        <f t="shared" si="1044"/>
        <v>9.0135563888087689E-5</v>
      </c>
      <c r="AS40" s="483">
        <f t="shared" si="1044"/>
        <v>1.7068525638722196E-4</v>
      </c>
      <c r="AT40" s="491">
        <f t="shared" si="1044"/>
        <v>1.7920665215092783E-4</v>
      </c>
      <c r="AU40" s="483">
        <f t="shared" si="1044"/>
        <v>2.8460635383684943E-4</v>
      </c>
      <c r="AV40" s="132">
        <f t="shared" si="1044"/>
        <v>1.7951177141202655E-4</v>
      </c>
      <c r="AW40" s="146">
        <f>SUM(AJ40:AU40)/$AV$4</f>
        <v>1.8114086223458724E-4</v>
      </c>
      <c r="AX40" s="298">
        <f t="shared" ref="AX40:BH40" si="1045">AX5/AX39</f>
        <v>2.402156602816751E-4</v>
      </c>
      <c r="AY40" s="174">
        <f t="shared" si="1045"/>
        <v>1.6437168921796432E-4</v>
      </c>
      <c r="AZ40" s="175">
        <f t="shared" si="1045"/>
        <v>6.1418403844069511E-4</v>
      </c>
      <c r="BA40" s="176">
        <f t="shared" si="1045"/>
        <v>7.7721846164969133E-4</v>
      </c>
      <c r="BB40" s="175">
        <f t="shared" si="1045"/>
        <v>1.1805410510447789E-4</v>
      </c>
      <c r="BC40" s="483">
        <f t="shared" si="1045"/>
        <v>3.8253456473031315E-4</v>
      </c>
      <c r="BD40" s="491">
        <f t="shared" si="1045"/>
        <v>2.1903494824285298E-4</v>
      </c>
      <c r="BE40" s="483">
        <f t="shared" si="1045"/>
        <v>1.9171079057878402E-4</v>
      </c>
      <c r="BF40" s="491">
        <f t="shared" si="1045"/>
        <v>2.9150535185606925E-4</v>
      </c>
      <c r="BG40" s="483">
        <f t="shared" si="1045"/>
        <v>2.8971074193110319E-4</v>
      </c>
      <c r="BH40" s="491">
        <f t="shared" si="1045"/>
        <v>2.2461209491208683E-4</v>
      </c>
      <c r="BI40" s="483">
        <f t="shared" ref="BI40" si="1046">BI5/BI39</f>
        <v>2.6431135878064358E-4</v>
      </c>
      <c r="BJ40" s="132">
        <f>BJ5/BJ39</f>
        <v>3.105039673905996E-4</v>
      </c>
      <c r="BK40" s="146">
        <f>SUM(AX40:BI40)/$BJ$4</f>
        <v>3.1478865047719645E-4</v>
      </c>
      <c r="BL40" s="298">
        <f t="shared" ref="BL40:BX40" si="1047">BL5/BL39</f>
        <v>1.0893054799093417E-3</v>
      </c>
      <c r="BM40" s="174">
        <f t="shared" ref="BM40:BN40" si="1048">BM5/BM39</f>
        <v>2.7726272375968252E-4</v>
      </c>
      <c r="BN40" s="175">
        <f t="shared" si="1048"/>
        <v>6.3861920172599788E-4</v>
      </c>
      <c r="BO40" s="176">
        <f t="shared" ref="BO40" si="1049">BO5/BO39</f>
        <v>2.144082332761578E-4</v>
      </c>
      <c r="BP40" s="175">
        <f t="shared" ref="BP40:BQ40" si="1050">BP5/BP39</f>
        <v>1.4472519239937343E-4</v>
      </c>
      <c r="BQ40" s="483">
        <f t="shared" si="1050"/>
        <v>3.9218026651206806E-4</v>
      </c>
      <c r="BR40" s="491">
        <f t="shared" ref="BR40" si="1051">BR5/BR39</f>
        <v>1.3327067273632748E-4</v>
      </c>
      <c r="BS40" s="483">
        <f t="shared" ref="BS40:BU40" si="1052">BS5/BS39</f>
        <v>5.6385196323001743E-4</v>
      </c>
      <c r="BT40" s="491">
        <f t="shared" si="1052"/>
        <v>1.3279873330439003E-3</v>
      </c>
      <c r="BU40" s="491">
        <f t="shared" si="1052"/>
        <v>1.4287034936002487E-4</v>
      </c>
      <c r="BV40" s="491">
        <f t="shared" ref="BV40:BW40" si="1053">BV5/BV39</f>
        <v>5.0068426850028375E-5</v>
      </c>
      <c r="BW40" s="491">
        <f t="shared" si="1053"/>
        <v>2.2289365496062211E-4</v>
      </c>
      <c r="BX40" s="132">
        <f t="shared" si="1047"/>
        <v>4.24825727278625E-4</v>
      </c>
      <c r="BY40" s="146">
        <f>SUM(BL40:BW40)/$BX$4</f>
        <v>4.331202914802952E-4</v>
      </c>
      <c r="BZ40" s="491">
        <f t="shared" ref="BZ40:CA40" si="1054">BZ5/BZ39</f>
        <v>1.6148892791537981E-4</v>
      </c>
      <c r="CA40" s="174">
        <f t="shared" si="1054"/>
        <v>2.5581568067601355E-4</v>
      </c>
      <c r="CB40" s="175">
        <f t="shared" ref="CB40:CC40" si="1055">CB5/CB39</f>
        <v>2.3206663627698811E-4</v>
      </c>
      <c r="CC40" s="176">
        <f t="shared" si="1055"/>
        <v>2.0708221163802029E-4</v>
      </c>
      <c r="CD40" s="175">
        <f t="shared" ref="CD40:CE40" si="1056">CD5/CD39</f>
        <v>1.3694764450051459E-3</v>
      </c>
      <c r="CE40" s="483">
        <f t="shared" si="1056"/>
        <v>3.6752194922752329E-4</v>
      </c>
      <c r="CF40" s="491">
        <f t="shared" ref="CF40:CG40" si="1057">CF5/CF39</f>
        <v>8.9666359627314004E-5</v>
      </c>
      <c r="CG40" s="483">
        <f t="shared" si="1057"/>
        <v>3.0350804717863976E-4</v>
      </c>
      <c r="CH40" s="491">
        <f t="shared" ref="CH40:CI40" si="1058">CH5/CH39</f>
        <v>4.0680379344537387E-4</v>
      </c>
      <c r="CI40" s="491">
        <f t="shared" si="1058"/>
        <v>3.7102309618773768E-4</v>
      </c>
      <c r="CJ40" s="491">
        <f t="shared" ref="CJ40:CK40" si="1059">CJ5/CJ39</f>
        <v>2.0196580045778916E-4</v>
      </c>
      <c r="CK40" s="491">
        <f t="shared" si="1059"/>
        <v>4.2750088014887087E-4</v>
      </c>
      <c r="CL40" s="132">
        <f t="shared" ref="CL40" si="1060">CL5/CL39</f>
        <v>3.6197072653747231E-4</v>
      </c>
      <c r="CM40" s="146">
        <f>SUM(BZ40:CK40)/$CL$4</f>
        <v>3.6615998564873306E-4</v>
      </c>
      <c r="CN40" s="491">
        <f t="shared" ref="CN40:CO40" si="1061">CN5/CN39</f>
        <v>4.3898758488236504E-4</v>
      </c>
      <c r="CO40" s="174">
        <f t="shared" si="1061"/>
        <v>4.2166497426983119E-4</v>
      </c>
      <c r="CP40" s="175">
        <f t="shared" ref="CP40:CQ40" si="1062">CP5/CP39</f>
        <v>3.2165801667405613E-4</v>
      </c>
      <c r="CQ40" s="176">
        <f t="shared" si="1062"/>
        <v>3.5248797764219112E-4</v>
      </c>
      <c r="CR40" s="175">
        <f t="shared" ref="CR40:CS40" si="1063">CR5/CR39</f>
        <v>2.9508970727101037E-4</v>
      </c>
      <c r="CS40" s="483">
        <f t="shared" si="1063"/>
        <v>4.1888446733062261E-4</v>
      </c>
      <c r="CT40" s="491">
        <f t="shared" ref="CT40:CU40" si="1064">CT5/CT39</f>
        <v>8.9666359627314004E-5</v>
      </c>
      <c r="CU40" s="483">
        <f t="shared" si="1064"/>
        <v>8.6184316144350282E-4</v>
      </c>
      <c r="CV40" s="491">
        <f t="shared" ref="CV40:CW40" si="1065">CV5/CV39</f>
        <v>1.5165046253391072E-4</v>
      </c>
      <c r="CW40" s="776">
        <f t="shared" si="1065"/>
        <v>2.6061808521370681E-4</v>
      </c>
      <c r="CX40" s="491">
        <f t="shared" ref="CX40:CY40" si="1066">CX5/CX39</f>
        <v>3.9451374082965401E-4</v>
      </c>
      <c r="CY40" s="174">
        <f t="shared" si="1066"/>
        <v>1.850557223341695E-4</v>
      </c>
      <c r="CZ40" s="132">
        <f t="shared" ref="CZ40" si="1067">CZ5/CZ39</f>
        <v>3.4803985423743531E-4</v>
      </c>
      <c r="DA40" s="146">
        <f>SUM(CN40:CY40)/$CZ$4</f>
        <v>3.493433550043612E-4</v>
      </c>
      <c r="DB40" s="491">
        <f t="shared" ref="DB40:DC40" si="1068">DB5/DB39</f>
        <v>3.2410062077734285E-4</v>
      </c>
      <c r="DC40" s="174">
        <f t="shared" si="1068"/>
        <v>3.4872425045043547E-4</v>
      </c>
      <c r="DD40" s="175">
        <f t="shared" ref="DD40:DE40" si="1069">DD5/DD39</f>
        <v>3.8187901076732774E-4</v>
      </c>
      <c r="DE40" s="176">
        <f t="shared" si="1069"/>
        <v>3.3145776742982797E-4</v>
      </c>
      <c r="DF40" s="175">
        <f t="shared" ref="DF40:DG40" si="1070">DF5/DF39</f>
        <v>2.3555786600818767E-4</v>
      </c>
      <c r="DG40" s="483">
        <f t="shared" si="1070"/>
        <v>2.5883695926304473E-4</v>
      </c>
      <c r="DH40" s="491">
        <f t="shared" ref="DH40:DI40" si="1071">DH5/DH39</f>
        <v>3.910418822149264E-4</v>
      </c>
      <c r="DI40" s="483">
        <f t="shared" si="1071"/>
        <v>2.8588698479081243E-4</v>
      </c>
      <c r="DJ40" s="491">
        <f t="shared" ref="DJ40:DK40" si="1072">DJ5/DJ39</f>
        <v>1.8785938316779927E-4</v>
      </c>
      <c r="DK40" s="483">
        <f t="shared" si="1072"/>
        <v>4.5453069705529041E-4</v>
      </c>
      <c r="DL40" s="491">
        <f t="shared" ref="DL40:DM40" si="1073">DL5/DL39</f>
        <v>2.6692334446862031E-4</v>
      </c>
      <c r="DM40" s="483">
        <f t="shared" si="1073"/>
        <v>2.6226240665097464E-4</v>
      </c>
      <c r="DN40" s="132">
        <f t="shared" ref="DN40" si="1074">DN5/DN39</f>
        <v>3.0871642135400009E-4</v>
      </c>
      <c r="DO40" s="146">
        <f>SUM(DB40:DM40)/$DN$4</f>
        <v>3.1075509775371589E-4</v>
      </c>
      <c r="DP40" s="491">
        <f t="shared" ref="DP40:DQ40" si="1075">DP5/DP39</f>
        <v>3.5132264993093318E-4</v>
      </c>
      <c r="DQ40" s="174">
        <f t="shared" si="1075"/>
        <v>3.6856316451537948E-4</v>
      </c>
      <c r="DR40" s="175">
        <f t="shared" ref="DR40:DS40" si="1076">DR5/DR39</f>
        <v>7.7289085331980775E-4</v>
      </c>
      <c r="DS40" s="176">
        <f t="shared" si="1076"/>
        <v>5.1484192743946587E-4</v>
      </c>
      <c r="DT40" s="175">
        <f t="shared" ref="DT40:DU40" si="1077">DT5/DT39</f>
        <v>4.4369151339141658E-4</v>
      </c>
      <c r="DU40" s="483">
        <f t="shared" si="1077"/>
        <v>4.2810985460420032E-4</v>
      </c>
      <c r="DV40" s="491">
        <f t="shared" ref="DV40:DW40" si="1078">DV5/DV39</f>
        <v>3.1846613643415916E-4</v>
      </c>
      <c r="DW40" s="483">
        <f t="shared" si="1078"/>
        <v>2.8641805579423727E-4</v>
      </c>
      <c r="DX40" s="491">
        <f t="shared" ref="DX40:DY40" si="1079">DX5/DX39</f>
        <v>3.8381446245559591E-4</v>
      </c>
      <c r="DY40" s="849">
        <f t="shared" si="1079"/>
        <v>1.3237406262616902E-4</v>
      </c>
      <c r="DZ40" s="850">
        <f t="shared" ref="DZ40:EA40" si="1080">DZ5/DZ39</f>
        <v>2.4983881366860092E-4</v>
      </c>
      <c r="EA40" s="483">
        <f t="shared" si="1080"/>
        <v>2.0065976932152917E-4</v>
      </c>
      <c r="EB40" s="132">
        <f t="shared" ref="EB40" si="1081">EB5/EB39</f>
        <v>3.6801207807837875E-4</v>
      </c>
      <c r="EC40" s="146">
        <f>SUM(DP40:EA40)/$EB$4</f>
        <v>3.7091593862512455E-4</v>
      </c>
      <c r="ED40" s="491">
        <f t="shared" ref="ED40" si="1082">ED5/ED39</f>
        <v>2.3967021378583069E-4</v>
      </c>
      <c r="EE40" s="174">
        <f t="shared" ref="EE40:EF40" si="1083">EE5/EE39</f>
        <v>8.8003520140805634E-5</v>
      </c>
      <c r="EF40" s="175">
        <f t="shared" si="1083"/>
        <v>3.7579857196542651E-4</v>
      </c>
      <c r="EG40" s="176">
        <f t="shared" ref="EG40:EH40" si="1084">EG5/EG39</f>
        <v>3.1699652682066267E-4</v>
      </c>
      <c r="EH40" s="175">
        <f t="shared" si="1084"/>
        <v>8.0436286417528678E-5</v>
      </c>
      <c r="EI40" s="483">
        <f t="shared" ref="EI40:EJ40" si="1085">EI5/EI39</f>
        <v>2.8228538245636672E-4</v>
      </c>
      <c r="EJ40" s="491">
        <f t="shared" si="1085"/>
        <v>9.6700888036488467E-5</v>
      </c>
      <c r="EK40" s="483">
        <f t="shared" ref="EK40:EL40" si="1086">EK5/EK39</f>
        <v>1.3656702629316923E-4</v>
      </c>
      <c r="EL40" s="491">
        <f t="shared" si="1086"/>
        <v>9.8662837799898934E-4</v>
      </c>
      <c r="EM40" s="483">
        <f t="shared" ref="EM40:EN40" si="1087">EM5/EM39</f>
        <v>1.3562891927685852E-4</v>
      </c>
      <c r="EN40" s="491">
        <f t="shared" si="1087"/>
        <v>2.9934664341307236E-4</v>
      </c>
      <c r="EO40" s="483">
        <f t="shared" ref="EO40" si="1088">EO5/EO39</f>
        <v>4.4982835496981417E-4</v>
      </c>
      <c r="EP40" s="132">
        <f t="shared" ref="EP40" si="1089">EP5/EP39</f>
        <v>2.9141464038722609E-4</v>
      </c>
      <c r="EQ40" s="146">
        <f>SUM(ED40:EO40)/$EP$4</f>
        <v>2.9065755929791776E-4</v>
      </c>
      <c r="ER40" s="491">
        <f t="shared" ref="ER40:ES40" si="1090">ER5/ER39</f>
        <v>3.0953447643872439E-4</v>
      </c>
      <c r="ES40" s="174">
        <f t="shared" si="1090"/>
        <v>3.7279564315352695E-4</v>
      </c>
      <c r="ET40" s="175">
        <f t="shared" ref="ET40:EU40" si="1091">ET5/ET39</f>
        <v>3.8819875776397513E-4</v>
      </c>
      <c r="EU40" s="176">
        <f t="shared" si="1091"/>
        <v>2.1721815943812902E-4</v>
      </c>
      <c r="EV40" s="175">
        <f t="shared" ref="EV40" si="1092">EV5/EV39</f>
        <v>2.404713237946375E-4</v>
      </c>
      <c r="EW40" s="483">
        <f t="shared" ref="EW40:EX40" si="1093">EW5/EW39</f>
        <v>3.3583879737725893E-4</v>
      </c>
      <c r="EX40" s="491">
        <f t="shared" si="1093"/>
        <v>3.0344651355926789E-4</v>
      </c>
      <c r="EY40" s="483">
        <f t="shared" ref="EY40" si="1094">EY5/EY39</f>
        <v>2.8842918262374413E-4</v>
      </c>
      <c r="EZ40" s="491">
        <f t="shared" ref="EZ40:FA40" si="1095">EZ5/EZ39</f>
        <v>1.2837691462132822E-4</v>
      </c>
      <c r="FA40" s="483">
        <f t="shared" si="1095"/>
        <v>1.1816838995568685E-4</v>
      </c>
      <c r="FB40" s="491">
        <f t="shared" ref="FB40:FC40" si="1096">FB5/FB39</f>
        <v>9.5648015303682451E-5</v>
      </c>
      <c r="FC40" s="483">
        <f t="shared" si="1096"/>
        <v>2.5459868881675258E-4</v>
      </c>
      <c r="FD40" s="132">
        <f t="shared" ref="FD40" si="1097">FD5/FD39</f>
        <v>2.5101810750415086E-4</v>
      </c>
      <c r="FE40" s="146">
        <f>SUM(ER40:FC40)/$FD$4</f>
        <v>2.5439373857055953E-4</v>
      </c>
      <c r="FF40" s="491">
        <f t="shared" ref="FF40:FG40" si="1098">FF5/FF39</f>
        <v>3.6609921288669232E-4</v>
      </c>
      <c r="FG40" s="174">
        <f t="shared" si="1098"/>
        <v>2.2929251399475E-4</v>
      </c>
      <c r="FH40" s="175">
        <f t="shared" ref="FH40:FI40" si="1099">FH5/FH39</f>
        <v>1.9967253703925562E-4</v>
      </c>
      <c r="FI40" s="176">
        <f t="shared" si="1099"/>
        <v>2.3001347221765847E-4</v>
      </c>
      <c r="FJ40" s="175">
        <f t="shared" ref="FJ40:FK40" si="1100">FJ5/FJ39</f>
        <v>1.4640454830130057E-4</v>
      </c>
      <c r="FK40" s="483">
        <f t="shared" si="1100"/>
        <v>1.2147776054106851E-3</v>
      </c>
      <c r="FL40" s="491">
        <f t="shared" ref="FL40:FM40" si="1101">FL5/FL39</f>
        <v>8.743245842586602E-5</v>
      </c>
      <c r="FM40" s="483">
        <f t="shared" si="1101"/>
        <v>3.2084989572378389E-4</v>
      </c>
      <c r="FN40" s="491">
        <f t="shared" ref="FN40:FO40" si="1102">FN5/FN39</f>
        <v>6.1847485945851145E-4</v>
      </c>
      <c r="FO40" s="483">
        <f t="shared" si="1102"/>
        <v>1.9359001935900195E-4</v>
      </c>
      <c r="FP40" s="491">
        <f t="shared" ref="FP40:FQ40" si="1103">FP5/FP39</f>
        <v>5.089422038090306E-4</v>
      </c>
      <c r="FQ40" s="483">
        <f t="shared" si="1103"/>
        <v>4.6257583574999553E-4</v>
      </c>
      <c r="FR40" s="132">
        <f t="shared" ref="FR40" si="1104">FR5/FR39</f>
        <v>3.7337167521008945E-4</v>
      </c>
      <c r="FS40" s="146">
        <f>SUM(FF40:FQ40)/$FR$4</f>
        <v>3.8151043019804434E-4</v>
      </c>
      <c r="FT40" s="491">
        <f t="shared" ref="FT40:FU40" si="1105">FT5/FT39</f>
        <v>3.3705871917686714E-4</v>
      </c>
      <c r="FU40" s="174">
        <f t="shared" si="1105"/>
        <v>6.3304494619117959E-4</v>
      </c>
      <c r="FV40" s="175">
        <f t="shared" ref="FV40:FW40" si="1106">FV5/FV39</f>
        <v>1.8375467337606807E-4</v>
      </c>
      <c r="FW40" s="176">
        <f t="shared" si="1106"/>
        <v>4.7898242844091217E-4</v>
      </c>
      <c r="FX40" s="175">
        <f t="shared" ref="FX40:FY40" si="1107">FX5/FX39</f>
        <v>3.8108405118933674E-4</v>
      </c>
      <c r="FY40" s="483">
        <f t="shared" si="1107"/>
        <v>7.9280948520831288E-4</v>
      </c>
      <c r="FZ40" s="491">
        <f t="shared" ref="FZ40:GA40" si="1108">FZ5/FZ39</f>
        <v>2.4957883571473139E-4</v>
      </c>
      <c r="GA40" s="483">
        <f t="shared" si="1108"/>
        <v>9.4520486869677646E-4</v>
      </c>
      <c r="GB40" s="491">
        <f t="shared" ref="GB40:GC40" si="1109">GB5/GB39</f>
        <v>2.5705288863183599E-4</v>
      </c>
      <c r="GC40" s="483">
        <f t="shared" si="1109"/>
        <v>1.9631814247343012E-4</v>
      </c>
      <c r="GD40" s="491">
        <f t="shared" ref="GD40:GE40" si="1110">GD5/GD39</f>
        <v>3.0284406202958967E-4</v>
      </c>
      <c r="GE40" s="483">
        <f t="shared" si="1110"/>
        <v>5.9242753815410187E-4</v>
      </c>
      <c r="GF40" s="132">
        <f t="shared" ref="GF40" si="1111">GF5/GF39</f>
        <v>4.3691017126878712E-4</v>
      </c>
      <c r="GG40" s="146">
        <f>SUM(FT40:GE40)/$GF$4</f>
        <v>4.4584671994026183E-4</v>
      </c>
      <c r="GH40" s="491"/>
      <c r="GI40" s="174"/>
      <c r="GJ40" s="175"/>
      <c r="GK40" s="176"/>
      <c r="GL40" s="175"/>
      <c r="GM40" s="483"/>
      <c r="GN40" s="491"/>
      <c r="GO40" s="483"/>
      <c r="GP40" s="491"/>
      <c r="GQ40" s="483"/>
      <c r="GR40" s="491"/>
      <c r="GS40" s="483"/>
      <c r="GT40" s="132" t="e">
        <f t="shared" ref="GT40" si="1112">GT5/GT39</f>
        <v>#DIV/0!</v>
      </c>
      <c r="GU40" s="146">
        <f>SUM(GH40:GS40)/$GF$4</f>
        <v>0</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6"/>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2.8958347612451221E-4</v>
      </c>
      <c r="JO40" s="1064">
        <f>JN40/GD40</f>
        <v>0.9562131553242017</v>
      </c>
      <c r="JP40" s="1010">
        <f>GH40-GE40</f>
        <v>-5.9242753815410187E-4</v>
      </c>
      <c r="JQ40" s="1022">
        <f>JP40/GE40</f>
        <v>-1</v>
      </c>
      <c r="JR40" s="1010">
        <f>GI40-GH40</f>
        <v>0</v>
      </c>
      <c r="JS40" s="1022" t="e">
        <f>JR40/GH40</f>
        <v>#DIV/0!</v>
      </c>
      <c r="JT40" s="1010">
        <f>GJ40-GI40</f>
        <v>0</v>
      </c>
      <c r="JU40" s="1022" t="e">
        <f>JT40/GI40</f>
        <v>#DIV/0!</v>
      </c>
      <c r="JV40" s="1010">
        <f>GK40-GJ40</f>
        <v>0</v>
      </c>
      <c r="JW40" s="1022" t="e">
        <f>JV40/GJ40</f>
        <v>#DIV/0!</v>
      </c>
      <c r="JX40" s="1010">
        <f>GL40-GK40</f>
        <v>0</v>
      </c>
      <c r="JY40" s="1022" t="e">
        <f>JX40/GK40</f>
        <v>#DIV/0!</v>
      </c>
      <c r="JZ40" s="1010">
        <f>GM40-GL40</f>
        <v>0</v>
      </c>
      <c r="KA40" s="1022" t="e">
        <f>JZ40/GL40</f>
        <v>#DIV/0!</v>
      </c>
      <c r="KB40" s="1010">
        <f>GN40-GM40</f>
        <v>0</v>
      </c>
      <c r="KC40" s="1022" t="e">
        <f>KB40/GM40</f>
        <v>#DIV/0!</v>
      </c>
      <c r="KD40" s="1010">
        <f>GO40-GN40</f>
        <v>0</v>
      </c>
      <c r="KE40" s="1064" t="e">
        <f>KD40/GN40</f>
        <v>#DIV/0!</v>
      </c>
      <c r="KF40" s="1010">
        <f>GP40-GO40</f>
        <v>0</v>
      </c>
      <c r="KG40" s="1022" t="e">
        <f>KF40/GO40</f>
        <v>#DIV/0!</v>
      </c>
      <c r="KH40" s="1010">
        <f>GQ40-HW40</f>
        <v>0.37368749802334039</v>
      </c>
      <c r="KI40" s="1022">
        <f t="shared" si="315"/>
        <v>-1</v>
      </c>
      <c r="KJ40" s="1010">
        <f>GR40-GQ40</f>
        <v>0</v>
      </c>
      <c r="KK40" s="1022" t="e">
        <f>KJ40/GQ40</f>
        <v>#DIV/0!</v>
      </c>
      <c r="KL40" s="1010">
        <f t="shared" si="316"/>
        <v>0</v>
      </c>
      <c r="KM40" s="1064" t="e">
        <f t="shared" si="317"/>
        <v>#DIV/0!</v>
      </c>
      <c r="KN40" s="1033">
        <f>FQ40</f>
        <v>4.6257583574999553E-4</v>
      </c>
      <c r="KO40" s="754">
        <f>GE40</f>
        <v>5.9242753815410187E-4</v>
      </c>
      <c r="KP40" s="518">
        <f>(KO40-KN40)*100</f>
        <v>1.2985170240410635E-2</v>
      </c>
      <c r="KQ40" s="220">
        <f>IF(ISERROR((KP40/KN40)/100),0,(KP40/KN40)/100)</f>
        <v>0.28071440911644635</v>
      </c>
      <c r="KR40" s="948"/>
      <c r="KS40" s="1" t="str">
        <f>E40</f>
        <v>Payrolls Processed Off-Cycle %</v>
      </c>
      <c r="KT40" s="984">
        <f t="shared" si="979"/>
        <v>1.9359001935900195E-4</v>
      </c>
      <c r="KU40" s="984">
        <f t="shared" si="979"/>
        <v>5.089422038090306E-4</v>
      </c>
      <c r="KV40" s="984">
        <f t="shared" si="979"/>
        <v>4.6257583574999553E-4</v>
      </c>
      <c r="KW40" s="1054">
        <f t="shared" si="980"/>
        <v>3.3705871917686714E-4</v>
      </c>
      <c r="KX40" s="1054">
        <f t="shared" si="980"/>
        <v>6.3304494619117959E-4</v>
      </c>
      <c r="KY40" s="1054">
        <f t="shared" si="980"/>
        <v>1.8375467337606807E-4</v>
      </c>
      <c r="KZ40" s="1054">
        <f t="shared" si="980"/>
        <v>4.7898242844091217E-4</v>
      </c>
      <c r="LA40" s="1054">
        <f t="shared" si="980"/>
        <v>3.8108405118933674E-4</v>
      </c>
      <c r="LB40" s="1054">
        <f t="shared" si="980"/>
        <v>7.9280948520831288E-4</v>
      </c>
      <c r="LC40" s="1054">
        <f t="shared" si="980"/>
        <v>2.4957883571473139E-4</v>
      </c>
      <c r="LD40" s="1054">
        <f t="shared" si="980"/>
        <v>9.4520486869677646E-4</v>
      </c>
      <c r="LE40" s="1054">
        <f t="shared" si="980"/>
        <v>2.5705288863183599E-4</v>
      </c>
      <c r="LF40" s="1054">
        <f t="shared" si="980"/>
        <v>1.9631814247343012E-4</v>
      </c>
      <c r="LG40" s="1054">
        <f t="shared" si="980"/>
        <v>3.0284406202958967E-4</v>
      </c>
      <c r="LH40" s="1054">
        <f t="shared" si="980"/>
        <v>5.9242753815410187E-4</v>
      </c>
      <c r="LI40" s="1170">
        <f t="shared" si="981"/>
        <v>0</v>
      </c>
      <c r="LJ40" s="1170">
        <f t="shared" si="981"/>
        <v>0</v>
      </c>
      <c r="LK40" s="1170">
        <f t="shared" si="981"/>
        <v>0</v>
      </c>
      <c r="LL40" s="1170">
        <f t="shared" si="981"/>
        <v>0</v>
      </c>
      <c r="LM40" s="1170">
        <f t="shared" si="981"/>
        <v>0</v>
      </c>
      <c r="LN40" s="1170">
        <f t="shared" si="981"/>
        <v>0</v>
      </c>
      <c r="LO40" s="1170">
        <f t="shared" si="981"/>
        <v>0</v>
      </c>
      <c r="LP40" s="1170">
        <f t="shared" si="981"/>
        <v>0</v>
      </c>
      <c r="LQ40" s="1170">
        <f t="shared" si="981"/>
        <v>0</v>
      </c>
      <c r="LR40" s="1170">
        <f t="shared" si="981"/>
        <v>0</v>
      </c>
      <c r="LS40" s="1170">
        <f t="shared" si="981"/>
        <v>0</v>
      </c>
      <c r="LT40" s="1170">
        <f t="shared" si="981"/>
        <v>0</v>
      </c>
    </row>
    <row r="41" spans="1:332" ht="15.75" customHeight="1" x14ac:dyDescent="0.25">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6"/>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288"/>
      <c r="JR41" s="1003"/>
      <c r="JS41" s="288"/>
      <c r="JT41" s="1003"/>
      <c r="JU41" s="288"/>
      <c r="JV41" s="1003"/>
      <c r="JW41" s="288"/>
      <c r="JX41" s="1003"/>
      <c r="JY41" s="288"/>
      <c r="JZ41" s="1003"/>
      <c r="KA41" s="288"/>
      <c r="KB41" s="1003"/>
      <c r="KC41" s="288"/>
      <c r="KD41" s="1003"/>
      <c r="KE41" s="1066"/>
      <c r="KF41" s="1003"/>
      <c r="KG41" s="288"/>
      <c r="KH41" s="1003"/>
      <c r="KI41" s="288"/>
      <c r="KJ41" s="1003"/>
      <c r="KK41" s="288"/>
      <c r="KL41" s="1003">
        <f t="shared" si="316"/>
        <v>0</v>
      </c>
      <c r="KM41" s="1066" t="e">
        <f t="shared" si="317"/>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65"/>
      <c r="LJ41" s="1165"/>
      <c r="LK41" s="1165"/>
      <c r="LL41" s="1165"/>
      <c r="LM41" s="1165"/>
      <c r="LN41" s="1165"/>
      <c r="LO41" s="1165"/>
      <c r="LP41" s="1165"/>
      <c r="LQ41" s="1165"/>
      <c r="LR41" s="1165"/>
      <c r="LS41" s="1165"/>
      <c r="LT41" s="1165"/>
    </row>
    <row r="42" spans="1:332" x14ac:dyDescent="0.25">
      <c r="A42" s="573"/>
      <c r="B42" s="50">
        <v>6.1</v>
      </c>
      <c r="C42" s="50"/>
      <c r="D42" s="50"/>
      <c r="E42" s="1226" t="s">
        <v>15</v>
      </c>
      <c r="F42" s="1226"/>
      <c r="G42" s="1227"/>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v>112</v>
      </c>
      <c r="GF42" s="120" t="s">
        <v>29</v>
      </c>
      <c r="GG42" s="137">
        <f>SUM(FT42:GE42)/$GF$4</f>
        <v>108.75</v>
      </c>
      <c r="GH42" s="194"/>
      <c r="GI42" s="62"/>
      <c r="GJ42" s="18"/>
      <c r="GK42" s="62"/>
      <c r="GL42" s="18"/>
      <c r="GM42" s="62"/>
      <c r="GN42" s="194"/>
      <c r="GO42" s="62"/>
      <c r="GP42" s="194"/>
      <c r="GQ42" s="62"/>
      <c r="GR42" s="194"/>
      <c r="GS42" s="62"/>
      <c r="GT42" s="120" t="s">
        <v>29</v>
      </c>
      <c r="GU42" s="137">
        <f>SUM(GH42:GS42)/$GF$4</f>
        <v>0</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6"/>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v>
      </c>
      <c r="JO42" s="1066">
        <f>JN42/GD42</f>
        <v>9.0090090090090089E-3</v>
      </c>
      <c r="JP42" s="1003">
        <f>GH42-GE42</f>
        <v>-112</v>
      </c>
      <c r="JQ42" s="288">
        <f>JP42/GE42</f>
        <v>-1</v>
      </c>
      <c r="JR42" s="1003">
        <f>GI42-GH42</f>
        <v>0</v>
      </c>
      <c r="JS42" s="288" t="e">
        <f>JR42/GH42</f>
        <v>#DIV/0!</v>
      </c>
      <c r="JT42" s="1003">
        <f>GJ42-GI42</f>
        <v>0</v>
      </c>
      <c r="JU42" s="288" t="e">
        <f>JT42/GI42</f>
        <v>#DIV/0!</v>
      </c>
      <c r="JV42" s="1003">
        <f>GK42-GJ42</f>
        <v>0</v>
      </c>
      <c r="JW42" s="288" t="e">
        <f>JV42/GJ42</f>
        <v>#DIV/0!</v>
      </c>
      <c r="JX42" s="1003">
        <f>GL42-GK42</f>
        <v>0</v>
      </c>
      <c r="JY42" s="288" t="e">
        <f>JX42/GK42</f>
        <v>#DIV/0!</v>
      </c>
      <c r="JZ42" s="1003">
        <f>GM42-GL42</f>
        <v>0</v>
      </c>
      <c r="KA42" s="288" t="e">
        <f>JZ42/GL42</f>
        <v>#DIV/0!</v>
      </c>
      <c r="KB42" s="1003">
        <f>GN42-GM42</f>
        <v>0</v>
      </c>
      <c r="KC42" s="288" t="e">
        <f>KB42/GM42</f>
        <v>#DIV/0!</v>
      </c>
      <c r="KD42" s="1003">
        <f>GO42-GN42</f>
        <v>0</v>
      </c>
      <c r="KE42" s="1066" t="e">
        <f>KD42/GN42</f>
        <v>#DIV/0!</v>
      </c>
      <c r="KF42" s="1003">
        <f>GP42-GO42</f>
        <v>0</v>
      </c>
      <c r="KG42" s="288" t="e">
        <f>KF42/GO42</f>
        <v>#DIV/0!</v>
      </c>
      <c r="KH42" s="1003">
        <f>GQ42-HW42</f>
        <v>0</v>
      </c>
      <c r="KI42" s="288" t="e">
        <f t="shared" si="315"/>
        <v>#DIV/0!</v>
      </c>
      <c r="KJ42" s="1003">
        <f>GR42-GQ42</f>
        <v>0</v>
      </c>
      <c r="KK42" s="288" t="e">
        <f>KJ42/GQ42</f>
        <v>#DIV/0!</v>
      </c>
      <c r="KL42" s="1003">
        <f t="shared" si="316"/>
        <v>0</v>
      </c>
      <c r="KM42" s="1066" t="e">
        <f t="shared" si="317"/>
        <v>#DIV/0!</v>
      </c>
      <c r="KN42" s="1003">
        <f>FQ42</f>
        <v>104</v>
      </c>
      <c r="KO42" s="755">
        <f>GE42</f>
        <v>112</v>
      </c>
      <c r="KP42" s="102">
        <f>KO42-KN42</f>
        <v>8</v>
      </c>
      <c r="KQ42" s="100">
        <f>IF(ISERROR(KP42/KN42),0,KP42/KN42)</f>
        <v>7.6923076923076927E-2</v>
      </c>
      <c r="KR42" s="945"/>
      <c r="KS42" t="str">
        <f>E42</f>
        <v>Total Number ERP Employees</v>
      </c>
      <c r="KT42" s="973">
        <f t="shared" ref="KT42:KV43" si="1113">FO42</f>
        <v>104</v>
      </c>
      <c r="KU42" s="973">
        <f t="shared" si="1113"/>
        <v>104</v>
      </c>
      <c r="KV42" s="973">
        <f t="shared" si="1113"/>
        <v>104</v>
      </c>
      <c r="KW42" s="1043">
        <f t="shared" ref="KW42:LH43" si="1114">FT42</f>
        <v>101</v>
      </c>
      <c r="KX42" s="1043">
        <f t="shared" si="1114"/>
        <v>104</v>
      </c>
      <c r="KY42" s="1043">
        <f t="shared" si="1114"/>
        <v>107</v>
      </c>
      <c r="KZ42" s="1043">
        <f t="shared" si="1114"/>
        <v>108</v>
      </c>
      <c r="LA42" s="1043">
        <f t="shared" si="1114"/>
        <v>108</v>
      </c>
      <c r="LB42" s="1043">
        <f t="shared" si="1114"/>
        <v>109</v>
      </c>
      <c r="LC42" s="1043">
        <f t="shared" si="1114"/>
        <v>113</v>
      </c>
      <c r="LD42" s="1043">
        <f t="shared" si="1114"/>
        <v>111</v>
      </c>
      <c r="LE42" s="1043">
        <f t="shared" si="1114"/>
        <v>110</v>
      </c>
      <c r="LF42" s="1043">
        <f t="shared" si="1114"/>
        <v>111</v>
      </c>
      <c r="LG42" s="1043">
        <f t="shared" si="1114"/>
        <v>111</v>
      </c>
      <c r="LH42" s="1043">
        <f t="shared" si="1114"/>
        <v>112</v>
      </c>
      <c r="LI42" s="1159">
        <f t="shared" ref="LI42:LT43" si="1115">GH42</f>
        <v>0</v>
      </c>
      <c r="LJ42" s="1159">
        <f t="shared" si="1115"/>
        <v>0</v>
      </c>
      <c r="LK42" s="1159">
        <f t="shared" si="1115"/>
        <v>0</v>
      </c>
      <c r="LL42" s="1159">
        <f t="shared" si="1115"/>
        <v>0</v>
      </c>
      <c r="LM42" s="1159">
        <f t="shared" si="1115"/>
        <v>0</v>
      </c>
      <c r="LN42" s="1159">
        <f t="shared" si="1115"/>
        <v>0</v>
      </c>
      <c r="LO42" s="1159">
        <f t="shared" si="1115"/>
        <v>0</v>
      </c>
      <c r="LP42" s="1159">
        <f t="shared" si="1115"/>
        <v>0</v>
      </c>
      <c r="LQ42" s="1159">
        <f t="shared" si="1115"/>
        <v>0</v>
      </c>
      <c r="LR42" s="1159">
        <f t="shared" si="1115"/>
        <v>0</v>
      </c>
      <c r="LS42" s="1159">
        <f t="shared" si="1115"/>
        <v>0</v>
      </c>
      <c r="LT42" s="1159">
        <f t="shared" si="1115"/>
        <v>0</v>
      </c>
    </row>
    <row r="43" spans="1:332" s="1" customFormat="1" ht="15.75" thickBot="1" x14ac:dyDescent="0.3">
      <c r="A43" s="574"/>
      <c r="B43" s="51">
        <v>6.2</v>
      </c>
      <c r="C43" s="51"/>
      <c r="D43" s="51"/>
      <c r="E43" s="1228" t="s">
        <v>262</v>
      </c>
      <c r="F43" s="1228"/>
      <c r="G43" s="1229"/>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16">V11/V42</f>
        <v>1139.5471014492753</v>
      </c>
      <c r="W43" s="63">
        <f t="shared" si="1116"/>
        <v>1442.0596552038676</v>
      </c>
      <c r="X43" s="350">
        <f t="shared" si="1116"/>
        <v>1196.3341458841178</v>
      </c>
      <c r="Y43" s="351">
        <f t="shared" si="1116"/>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17">AJ11/AJ42</f>
        <v>1065.6190294230034</v>
      </c>
      <c r="AK43" s="63">
        <f t="shared" si="1117"/>
        <v>1317.9189057156816</v>
      </c>
      <c r="AL43" s="350">
        <f t="shared" si="1117"/>
        <v>1080.7218395265354</v>
      </c>
      <c r="AM43" s="351">
        <f t="shared" si="1117"/>
        <v>1060.8832207100029</v>
      </c>
      <c r="AN43" s="19">
        <f t="shared" si="1117"/>
        <v>1054.3482379689276</v>
      </c>
      <c r="AO43" s="63">
        <f t="shared" si="1117"/>
        <v>1062.9101693293792</v>
      </c>
      <c r="AP43" s="492">
        <f t="shared" si="1117"/>
        <v>1031.0178306092125</v>
      </c>
      <c r="AQ43" s="351">
        <f t="shared" si="1117"/>
        <v>1227.0395406982129</v>
      </c>
      <c r="AR43" s="493">
        <f t="shared" si="1117"/>
        <v>997.69784172661866</v>
      </c>
      <c r="AS43" s="351">
        <f t="shared" si="1117"/>
        <v>1052.3350349782568</v>
      </c>
      <c r="AT43" s="493">
        <f t="shared" si="1117"/>
        <v>1032.2142064372918</v>
      </c>
      <c r="AU43" s="351">
        <f t="shared" si="1117"/>
        <v>1068.0725752826067</v>
      </c>
      <c r="AV43" s="116" t="s">
        <v>29</v>
      </c>
      <c r="AW43" s="139">
        <f>SUM(AJ43:AU43)/$AV$4</f>
        <v>1087.5648693671442</v>
      </c>
      <c r="AX43" s="300">
        <f t="shared" ref="AX43:BC43" si="1118">AX11/AX42</f>
        <v>1071.7147817074751</v>
      </c>
      <c r="AY43" s="63">
        <f t="shared" si="1118"/>
        <v>1274.5738501095134</v>
      </c>
      <c r="AZ43" s="350">
        <f t="shared" si="1118"/>
        <v>1059.3818773323126</v>
      </c>
      <c r="BA43" s="351">
        <f t="shared" si="1118"/>
        <v>1099.0140077190899</v>
      </c>
      <c r="BB43" s="19">
        <f t="shared" si="1118"/>
        <v>1075.5909357296348</v>
      </c>
      <c r="BC43" s="351">
        <f t="shared" si="1118"/>
        <v>1049.6558317399617</v>
      </c>
      <c r="BD43" s="493">
        <f t="shared" ref="BD43:BI43" si="1119">BD11/BD42</f>
        <v>1168.9289045790706</v>
      </c>
      <c r="BE43" s="351">
        <f t="shared" si="1119"/>
        <v>1053.7441755598977</v>
      </c>
      <c r="BF43" s="493">
        <f t="shared" si="1119"/>
        <v>1019.8075646980757</v>
      </c>
      <c r="BG43" s="351">
        <f t="shared" si="1119"/>
        <v>1063.6071672821777</v>
      </c>
      <c r="BH43" s="493">
        <f t="shared" si="1119"/>
        <v>1080.0456512749827</v>
      </c>
      <c r="BI43" s="351">
        <f t="shared" si="1119"/>
        <v>1389.8265306122448</v>
      </c>
      <c r="BJ43" s="116" t="s">
        <v>29</v>
      </c>
      <c r="BK43" s="139">
        <f>SUM(AX43:BI43)/$BJ$4</f>
        <v>1117.1576065287031</v>
      </c>
      <c r="BL43" s="300">
        <f t="shared" ref="BL43:BM43" si="1120">BL11/BL42</f>
        <v>1161.5714285714287</v>
      </c>
      <c r="BM43" s="635">
        <f t="shared" si="1120"/>
        <v>1177.6938775510205</v>
      </c>
      <c r="BN43" s="350">
        <f t="shared" ref="BN43:BP43" si="1121">BN11/BN42</f>
        <v>1170.4545454545455</v>
      </c>
      <c r="BO43" s="351">
        <f t="shared" si="1121"/>
        <v>1177.7777777777778</v>
      </c>
      <c r="BP43" s="636">
        <f t="shared" si="1121"/>
        <v>1186.5050505050506</v>
      </c>
      <c r="BQ43" s="351">
        <f t="shared" ref="BQ43:BR43" si="1122">BQ11/BQ42</f>
        <v>1196.8673469387754</v>
      </c>
      <c r="BR43" s="493">
        <f t="shared" si="1122"/>
        <v>1454.7653061224489</v>
      </c>
      <c r="BS43" s="351">
        <f t="shared" ref="BS43:BU43" si="1123">BS11/BS42</f>
        <v>1170.52</v>
      </c>
      <c r="BT43" s="493">
        <f t="shared" si="1123"/>
        <v>1186.5757575757575</v>
      </c>
      <c r="BU43" s="493">
        <f t="shared" si="1123"/>
        <v>1189.8900000000001</v>
      </c>
      <c r="BV43" s="493">
        <f t="shared" ref="BV43:BW43" si="1124">BV11/BV42</f>
        <v>1210.4646464646464</v>
      </c>
      <c r="BW43" s="493">
        <f t="shared" si="1124"/>
        <v>1199.3465346534654</v>
      </c>
      <c r="BX43" s="637" t="s">
        <v>29</v>
      </c>
      <c r="BY43" s="139">
        <f>SUM(BL43:BW43)/$BX$4</f>
        <v>1206.8693559679098</v>
      </c>
      <c r="BZ43" s="493">
        <f t="shared" ref="BZ43:CA43" si="1125">BZ11/BZ42</f>
        <v>1486.17</v>
      </c>
      <c r="CA43" s="635">
        <f t="shared" si="1125"/>
        <v>1224.0505050505051</v>
      </c>
      <c r="CB43" s="350">
        <f t="shared" ref="CB43:CC43" si="1126">CB11/CB42</f>
        <v>1127.6168224299065</v>
      </c>
      <c r="CC43" s="351">
        <f t="shared" si="1126"/>
        <v>1138.9150943396226</v>
      </c>
      <c r="CD43" s="636">
        <f t="shared" ref="CD43:CE43" si="1127">CD11/CD42</f>
        <v>1147.4666666666667</v>
      </c>
      <c r="CE43" s="351">
        <f t="shared" si="1127"/>
        <v>1386.132075471698</v>
      </c>
      <c r="CF43" s="493">
        <f t="shared" ref="CF43:CG43" si="1128">CF11/CF42</f>
        <v>1115.2454545454545</v>
      </c>
      <c r="CG43" s="351">
        <f t="shared" si="1128"/>
        <v>1088.1926605504586</v>
      </c>
      <c r="CH43" s="493">
        <f t="shared" ref="CH43:CI43" si="1129">CH11/CH42</f>
        <v>1082.5045871559632</v>
      </c>
      <c r="CI43" s="493">
        <f t="shared" si="1129"/>
        <v>1151.3689320388351</v>
      </c>
      <c r="CJ43" s="493">
        <f t="shared" ref="CJ43:CK43" si="1130">CJ11/CJ42</f>
        <v>1153.7087378640776</v>
      </c>
      <c r="CK43" s="493">
        <f t="shared" si="1130"/>
        <v>1147.0961538461538</v>
      </c>
      <c r="CL43" s="637" t="s">
        <v>29</v>
      </c>
      <c r="CM43" s="139">
        <f>SUM(BZ43:CK43)/$CL$4</f>
        <v>1187.3723074966117</v>
      </c>
      <c r="CN43" s="493">
        <f t="shared" ref="CN43:CO43" si="1131">CN11/CN42</f>
        <v>1502.9896907216496</v>
      </c>
      <c r="CO43" s="635">
        <f t="shared" si="1131"/>
        <v>1198</v>
      </c>
      <c r="CP43" s="350">
        <f t="shared" ref="CP43:CQ43" si="1132">CP11/CP42</f>
        <v>1198.21875</v>
      </c>
      <c r="CQ43" s="351">
        <f t="shared" si="1132"/>
        <v>1215.8469387755101</v>
      </c>
      <c r="CR43" s="636">
        <f t="shared" ref="CR43:CS43" si="1133">CR11/CR42</f>
        <v>1210.2857142857142</v>
      </c>
      <c r="CS43" s="351">
        <f t="shared" si="1133"/>
        <v>1427.4536082474226</v>
      </c>
      <c r="CT43" s="493">
        <f t="shared" ref="CT43:CU43" si="1134">CT11/CT42</f>
        <v>1277.8854166666667</v>
      </c>
      <c r="CU43" s="351">
        <f t="shared" si="1134"/>
        <v>1207.6632653061224</v>
      </c>
      <c r="CV43" s="493">
        <f t="shared" ref="CV43:CW43" si="1135">CV11/CV42</f>
        <v>1198.9292929292928</v>
      </c>
      <c r="CW43" s="777">
        <f t="shared" si="1135"/>
        <v>1213.7551020408164</v>
      </c>
      <c r="CX43" s="493">
        <f t="shared" ref="CX43:CY43" si="1136">CX11/CX42</f>
        <v>1240.9791666666667</v>
      </c>
      <c r="CY43" s="635">
        <f t="shared" si="1136"/>
        <v>1473.7575757575758</v>
      </c>
      <c r="CZ43" s="637" t="s">
        <v>29</v>
      </c>
      <c r="DA43" s="139">
        <f>SUM(CN43:CY43)/$CZ$4</f>
        <v>1280.4803767831197</v>
      </c>
      <c r="DB43" s="493">
        <f t="shared" ref="DB43:DC43" si="1137">DB11/DB42</f>
        <v>1227.8877551020407</v>
      </c>
      <c r="DC43" s="635">
        <f t="shared" si="1137"/>
        <v>1281.2659574468084</v>
      </c>
      <c r="DD43" s="350">
        <f t="shared" ref="DD43:DE43" si="1138">DD11/DD42</f>
        <v>1281.4574468085107</v>
      </c>
      <c r="DE43" s="351">
        <f t="shared" si="1138"/>
        <v>1330.0645161290322</v>
      </c>
      <c r="DF43" s="636">
        <f t="shared" ref="DF43:DG43" si="1139">DF11/DF42</f>
        <v>1323.7849462365591</v>
      </c>
      <c r="DG43" s="351">
        <f t="shared" si="1139"/>
        <v>1569.5208333333333</v>
      </c>
      <c r="DH43" s="493">
        <f t="shared" ref="DH43:DI43" si="1140">DH11/DH42</f>
        <v>1278.6354166666667</v>
      </c>
      <c r="DI43" s="351">
        <f t="shared" si="1140"/>
        <v>1316.4086021505377</v>
      </c>
      <c r="DJ43" s="493">
        <f t="shared" ref="DJ43:DK43" si="1141">DJ11/DJ42</f>
        <v>1302.4680851063829</v>
      </c>
      <c r="DK43" s="351">
        <f t="shared" si="1141"/>
        <v>1310.6808510638298</v>
      </c>
      <c r="DL43" s="493">
        <f t="shared" ref="DL43:DM43" si="1142">DL11/DL42</f>
        <v>1248.7979797979799</v>
      </c>
      <c r="DM43" s="351">
        <f t="shared" si="1142"/>
        <v>1540.5959595959596</v>
      </c>
      <c r="DN43" s="637" t="s">
        <v>29</v>
      </c>
      <c r="DO43" s="139">
        <f>SUM(DB43:DM43)/$DN$4</f>
        <v>1334.2973624531367</v>
      </c>
      <c r="DP43" s="493">
        <f t="shared" ref="DP43:DQ43" si="1143">DP11/DP42</f>
        <v>1277.9693877551019</v>
      </c>
      <c r="DQ43" s="635">
        <f t="shared" si="1143"/>
        <v>1273.5612244897959</v>
      </c>
      <c r="DR43" s="350">
        <f t="shared" ref="DR43:DS43" si="1144">DR11/DR42</f>
        <v>1280.5051546391753</v>
      </c>
      <c r="DS43" s="351">
        <f t="shared" si="1144"/>
        <v>1322.4468085106382</v>
      </c>
      <c r="DT43" s="636">
        <f t="shared" ref="DT43" si="1145">DT11/DT42</f>
        <v>1599.483870967742</v>
      </c>
      <c r="DU43" s="351">
        <f t="shared" ref="DU43:DZ43" si="1146">DU11/DU42</f>
        <v>1303.1578947368421</v>
      </c>
      <c r="DV43" s="493">
        <f t="shared" si="1146"/>
        <v>1275.6458333333333</v>
      </c>
      <c r="DW43" s="351">
        <f t="shared" si="1146"/>
        <v>1299.9893617021276</v>
      </c>
      <c r="DX43" s="493">
        <f t="shared" si="1146"/>
        <v>1275.5729166666667</v>
      </c>
      <c r="DY43" s="351">
        <f t="shared" si="1146"/>
        <v>1557.5979381443299</v>
      </c>
      <c r="DZ43" s="493">
        <f t="shared" si="1146"/>
        <v>1279.1752577319587</v>
      </c>
      <c r="EA43" s="351">
        <f t="shared" ref="EA43" si="1147">EA11/EA42</f>
        <v>1284.4226804123712</v>
      </c>
      <c r="EB43" s="637" t="s">
        <v>29</v>
      </c>
      <c r="EC43" s="139">
        <f>SUM(DP43:EA43)/$EB$4</f>
        <v>1335.7940274241737</v>
      </c>
      <c r="ED43" s="493">
        <f t="shared" ref="ED43" si="1148">ED11/ED42</f>
        <v>1317.6</v>
      </c>
      <c r="EE43" s="635">
        <f t="shared" ref="EE43:EF43" si="1149">EE11/EE42</f>
        <v>1288.6082474226805</v>
      </c>
      <c r="EF43" s="350">
        <f t="shared" si="1149"/>
        <v>1276.1938775510205</v>
      </c>
      <c r="EG43" s="351">
        <f t="shared" ref="EG43:EH43" si="1150">EG11/EG42</f>
        <v>1511.5833333333333</v>
      </c>
      <c r="EH43" s="636">
        <f t="shared" si="1150"/>
        <v>1308.6526315789474</v>
      </c>
      <c r="EI43" s="351">
        <f t="shared" ref="EI43:EJ43" si="1151">EI11/EI42</f>
        <v>1278.2268041237114</v>
      </c>
      <c r="EJ43" s="493">
        <f t="shared" si="1151"/>
        <v>1279.319587628866</v>
      </c>
      <c r="EK43" s="351">
        <f t="shared" ref="EK43:EL43" si="1152">EK11/EK42</f>
        <v>1283.3092783505156</v>
      </c>
      <c r="EL43" s="493">
        <f t="shared" si="1152"/>
        <v>1259.2626262626263</v>
      </c>
      <c r="EM43" s="351">
        <f t="shared" ref="EM43:EN43" si="1153">EM11/EM42</f>
        <v>1266.0808080808081</v>
      </c>
      <c r="EN43" s="493">
        <f t="shared" si="1153"/>
        <v>1552.2020202020201</v>
      </c>
      <c r="EO43" s="351">
        <f t="shared" ref="EO43" si="1154">EO11/EO42</f>
        <v>1293.0102040816328</v>
      </c>
      <c r="EP43" s="637" t="s">
        <v>29</v>
      </c>
      <c r="EQ43" s="139">
        <f>SUM(ED43:EO43)/$EP$4</f>
        <v>1326.1707848846802</v>
      </c>
      <c r="ER43" s="493">
        <f t="shared" ref="ER43:ES43" si="1155">ER11/ER42</f>
        <v>1278.8020833333333</v>
      </c>
      <c r="ES43" s="635">
        <f t="shared" si="1155"/>
        <v>1285.3333333333333</v>
      </c>
      <c r="ET43" s="350">
        <f t="shared" ref="ET43:EU43" si="1156">ET11/ET42</f>
        <v>1274.7216494845361</v>
      </c>
      <c r="EU43" s="351">
        <f t="shared" si="1156"/>
        <v>1582.5104166666667</v>
      </c>
      <c r="EV43" s="636">
        <f t="shared" ref="EV43" si="1157">EV11/EV42</f>
        <v>1273.0102040816328</v>
      </c>
      <c r="EW43" s="351">
        <f t="shared" ref="EW43:EX43" si="1158">EW11/EW42</f>
        <v>1263.2323232323233</v>
      </c>
      <c r="EX43" s="493">
        <f t="shared" si="1158"/>
        <v>1252.28</v>
      </c>
      <c r="EY43" s="351">
        <f t="shared" ref="EY43" si="1159">EY11/EY42</f>
        <v>1260.7474747474748</v>
      </c>
      <c r="EZ43" s="493">
        <f t="shared" ref="EZ43:FA43" si="1160">EZ11/EZ42</f>
        <v>1198.3942307692307</v>
      </c>
      <c r="FA43" s="351">
        <f t="shared" si="1160"/>
        <v>1450.7142857142858</v>
      </c>
      <c r="FB43" s="493">
        <f t="shared" ref="FB43:FC43" si="1161">FB11/FB42</f>
        <v>1218.0582524271845</v>
      </c>
      <c r="FC43" s="351">
        <f t="shared" si="1161"/>
        <v>1208.5384615384614</v>
      </c>
      <c r="FD43" s="637" t="s">
        <v>29</v>
      </c>
      <c r="FE43" s="139">
        <f>SUM(ER43:FC43)/$FD$4</f>
        <v>1295.5285596107053</v>
      </c>
      <c r="FF43" s="493">
        <f t="shared" ref="FF43:FG43" si="1162">FF11/FF42</f>
        <v>1219.8932038834951</v>
      </c>
      <c r="FG43" s="635">
        <f t="shared" si="1162"/>
        <v>1227.9223300970873</v>
      </c>
      <c r="FH43" s="350">
        <f t="shared" ref="FH43:FI43" si="1163">FH11/FH42</f>
        <v>1215.5825242718447</v>
      </c>
      <c r="FI43" s="351">
        <f t="shared" si="1163"/>
        <v>1521.65</v>
      </c>
      <c r="FJ43" s="636">
        <f t="shared" ref="FJ43:FK43" si="1164">FJ11/FJ42</f>
        <v>1241.8888888888889</v>
      </c>
      <c r="FK43" s="351">
        <f t="shared" si="1164"/>
        <v>1218.33</v>
      </c>
      <c r="FL43" s="493">
        <f t="shared" ref="FL43:FM43" si="1165">FL11/FL42</f>
        <v>1132.4158415841584</v>
      </c>
      <c r="FM43" s="351">
        <f t="shared" si="1165"/>
        <v>1122.02</v>
      </c>
      <c r="FN43" s="493">
        <f t="shared" ref="FN43:FO43" si="1166">FN11/FN42</f>
        <v>1072.5841584158416</v>
      </c>
      <c r="FO43" s="351">
        <f t="shared" si="1166"/>
        <v>1341.0576923076924</v>
      </c>
      <c r="FP43" s="493">
        <f t="shared" ref="FP43:FQ43" si="1167">FP11/FP42</f>
        <v>1076.8942307692307</v>
      </c>
      <c r="FQ43" s="351">
        <f t="shared" si="1167"/>
        <v>1080.9038461538462</v>
      </c>
      <c r="FR43" s="637" t="s">
        <v>29</v>
      </c>
      <c r="FS43" s="139">
        <f>SUM(FF43:FQ43)/$FR$4</f>
        <v>1205.9285596976736</v>
      </c>
      <c r="FT43" s="493">
        <f t="shared" ref="FT43:FU43" si="1168">FT11/FT42</f>
        <v>1116.2376237623762</v>
      </c>
      <c r="FU43" s="635">
        <f t="shared" si="1168"/>
        <v>1093.6153846153845</v>
      </c>
      <c r="FV43" s="350">
        <f t="shared" ref="FV43:FW43" si="1169">FV11/FV42</f>
        <v>1322.3644859813085</v>
      </c>
      <c r="FW43" s="351">
        <f t="shared" si="1169"/>
        <v>1043.8796296296296</v>
      </c>
      <c r="FX43" s="636">
        <f t="shared" ref="FX43:FY43" si="1170">FX11/FX42</f>
        <v>1044.7777777777778</v>
      </c>
      <c r="FY43" s="351">
        <f t="shared" si="1170"/>
        <v>1029.8990825688074</v>
      </c>
      <c r="FZ43" s="493">
        <f t="shared" ref="FZ43:GA43" si="1171">FZ11/FZ42</f>
        <v>992.82300884955748</v>
      </c>
      <c r="GA43" s="351">
        <f t="shared" si="1171"/>
        <v>1010.3153153153153</v>
      </c>
      <c r="GB43" s="493">
        <f t="shared" ref="GB43:GC43" si="1172">GB11/GB42</f>
        <v>1273.1727272727273</v>
      </c>
      <c r="GC43" s="351">
        <f t="shared" si="1172"/>
        <v>1009.5765765765766</v>
      </c>
      <c r="GD43" s="493">
        <f t="shared" ref="GD43:GE43" si="1173">GD11/GD42</f>
        <v>1011.4324324324324</v>
      </c>
      <c r="GE43" s="351">
        <f t="shared" si="1173"/>
        <v>1009.7678571428571</v>
      </c>
      <c r="GF43" s="637" t="s">
        <v>29</v>
      </c>
      <c r="GG43" s="139">
        <f>SUM(FT43:GE43)/$GF$4</f>
        <v>1079.8218251603957</v>
      </c>
      <c r="GH43" s="493"/>
      <c r="GI43" s="635"/>
      <c r="GJ43" s="350"/>
      <c r="GK43" s="351"/>
      <c r="GL43" s="636"/>
      <c r="GM43" s="351"/>
      <c r="GN43" s="493"/>
      <c r="GO43" s="351"/>
      <c r="GP43" s="493"/>
      <c r="GQ43" s="351"/>
      <c r="GR43" s="493"/>
      <c r="GS43" s="351"/>
      <c r="GT43" s="637" t="s">
        <v>29</v>
      </c>
      <c r="GU43" s="139">
        <f>SUM(GH43:GS43)/$GF$4</f>
        <v>0</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6"/>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-1.6645752895752821</v>
      </c>
      <c r="JO43" s="1064">
        <f>JN43/GD43</f>
        <v>-1.6457602467542804E-3</v>
      </c>
      <c r="JP43" s="1011">
        <f>GH43-GE43</f>
        <v>-1009.7678571428571</v>
      </c>
      <c r="JQ43" s="1126">
        <f>JP43/GE43</f>
        <v>-1</v>
      </c>
      <c r="JR43" s="1011">
        <f>GI43-GH43</f>
        <v>0</v>
      </c>
      <c r="JS43" s="1126" t="e">
        <f>JR43/GH43</f>
        <v>#DIV/0!</v>
      </c>
      <c r="JT43" s="1011">
        <f>GJ43-GI43</f>
        <v>0</v>
      </c>
      <c r="JU43" s="1126" t="e">
        <f>JT43/GI43</f>
        <v>#DIV/0!</v>
      </c>
      <c r="JV43" s="1011">
        <f>GK43-GJ43</f>
        <v>0</v>
      </c>
      <c r="JW43" s="1126" t="e">
        <f>JV43/GJ43</f>
        <v>#DIV/0!</v>
      </c>
      <c r="JX43" s="1011">
        <f>GL43-GK43</f>
        <v>0</v>
      </c>
      <c r="JY43" s="1126" t="e">
        <f>JX43/GK43</f>
        <v>#DIV/0!</v>
      </c>
      <c r="JZ43" s="1011">
        <f>GM43-GL43</f>
        <v>0</v>
      </c>
      <c r="KA43" s="1022" t="e">
        <f>JZ43/GL43</f>
        <v>#DIV/0!</v>
      </c>
      <c r="KB43" s="1011">
        <f>GN43-GM43</f>
        <v>0</v>
      </c>
      <c r="KC43" s="1022" t="e">
        <f>KB43/GM43</f>
        <v>#DIV/0!</v>
      </c>
      <c r="KD43" s="1011">
        <f>GO43-GN43</f>
        <v>0</v>
      </c>
      <c r="KE43" s="1064" t="e">
        <f>KD43/GN43</f>
        <v>#DIV/0!</v>
      </c>
      <c r="KF43" s="1011">
        <f>GP43-GO43</f>
        <v>0</v>
      </c>
      <c r="KG43" s="1022" t="e">
        <f>KF43/GO43</f>
        <v>#DIV/0!</v>
      </c>
      <c r="KH43" s="1011">
        <f>GQ43-HW43</f>
        <v>-6.5818271534194483E-3</v>
      </c>
      <c r="KI43" s="1022">
        <f t="shared" si="315"/>
        <v>-1</v>
      </c>
      <c r="KJ43" s="1011">
        <f>GR43-GQ43</f>
        <v>0</v>
      </c>
      <c r="KK43" s="1022" t="e">
        <f>KJ43/GQ43</f>
        <v>#DIV/0!</v>
      </c>
      <c r="KL43" s="1011">
        <f t="shared" ref="KL43:KL71" si="1174">GS43-GR43</f>
        <v>0</v>
      </c>
      <c r="KM43" s="1064" t="e">
        <f t="shared" ref="KM43:KM71" si="1175">KL43/GR43</f>
        <v>#DIV/0!</v>
      </c>
      <c r="KN43" s="1011">
        <f>FQ43</f>
        <v>1080.9038461538462</v>
      </c>
      <c r="KO43" s="756">
        <f>GE43</f>
        <v>1009.7678571428571</v>
      </c>
      <c r="KP43" s="104">
        <f>KO43-KN43</f>
        <v>-71.135989010989078</v>
      </c>
      <c r="KQ43" s="101">
        <f>IF(ISERROR(KP43/KN43),0,KP43/KN43)</f>
        <v>-6.5811579137321538E-2</v>
      </c>
      <c r="KR43" s="948"/>
      <c r="KS43" s="1" t="str">
        <f>E43</f>
        <v>Payrolls Processed/ERP Employee</v>
      </c>
      <c r="KT43" s="975">
        <f t="shared" si="1113"/>
        <v>1341.0576923076924</v>
      </c>
      <c r="KU43" s="975">
        <f t="shared" si="1113"/>
        <v>1076.8942307692307</v>
      </c>
      <c r="KV43" s="975">
        <f t="shared" si="1113"/>
        <v>1080.9038461538462</v>
      </c>
      <c r="KW43" s="1045">
        <f t="shared" si="1114"/>
        <v>1116.2376237623762</v>
      </c>
      <c r="KX43" s="1045">
        <f t="shared" si="1114"/>
        <v>1093.6153846153845</v>
      </c>
      <c r="KY43" s="1045">
        <f t="shared" si="1114"/>
        <v>1322.3644859813085</v>
      </c>
      <c r="KZ43" s="1045">
        <f t="shared" si="1114"/>
        <v>1043.8796296296296</v>
      </c>
      <c r="LA43" s="1045">
        <f t="shared" si="1114"/>
        <v>1044.7777777777778</v>
      </c>
      <c r="LB43" s="1045">
        <f t="shared" si="1114"/>
        <v>1029.8990825688074</v>
      </c>
      <c r="LC43" s="1045">
        <f t="shared" si="1114"/>
        <v>992.82300884955748</v>
      </c>
      <c r="LD43" s="1045">
        <f t="shared" si="1114"/>
        <v>1010.3153153153153</v>
      </c>
      <c r="LE43" s="1045">
        <f t="shared" si="1114"/>
        <v>1273.1727272727273</v>
      </c>
      <c r="LF43" s="1045">
        <f t="shared" si="1114"/>
        <v>1009.5765765765766</v>
      </c>
      <c r="LG43" s="1045">
        <f t="shared" si="1114"/>
        <v>1011.4324324324324</v>
      </c>
      <c r="LH43" s="1045">
        <f t="shared" si="1114"/>
        <v>1009.7678571428571</v>
      </c>
      <c r="LI43" s="1161">
        <f t="shared" si="1115"/>
        <v>0</v>
      </c>
      <c r="LJ43" s="1161">
        <f t="shared" si="1115"/>
        <v>0</v>
      </c>
      <c r="LK43" s="1161">
        <f t="shared" si="1115"/>
        <v>0</v>
      </c>
      <c r="LL43" s="1161">
        <f t="shared" si="1115"/>
        <v>0</v>
      </c>
      <c r="LM43" s="1161">
        <f t="shared" si="1115"/>
        <v>0</v>
      </c>
      <c r="LN43" s="1161">
        <f t="shared" si="1115"/>
        <v>0</v>
      </c>
      <c r="LO43" s="1161">
        <f t="shared" si="1115"/>
        <v>0</v>
      </c>
      <c r="LP43" s="1161">
        <f t="shared" si="1115"/>
        <v>0</v>
      </c>
      <c r="LQ43" s="1161">
        <f t="shared" si="1115"/>
        <v>0</v>
      </c>
      <c r="LR43" s="1161">
        <f t="shared" si="1115"/>
        <v>0</v>
      </c>
      <c r="LS43" s="1161">
        <f t="shared" si="1115"/>
        <v>0</v>
      </c>
      <c r="LT43" s="1161">
        <f t="shared" si="1115"/>
        <v>0</v>
      </c>
    </row>
    <row r="44" spans="1:332" ht="15.75" customHeight="1" x14ac:dyDescent="0.25">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6"/>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288"/>
      <c r="JR44" s="1003"/>
      <c r="JS44" s="288"/>
      <c r="JT44" s="1003"/>
      <c r="JU44" s="288"/>
      <c r="JV44" s="1003"/>
      <c r="JW44" s="288"/>
      <c r="JX44" s="1003"/>
      <c r="JY44" s="288"/>
      <c r="JZ44" s="1003"/>
      <c r="KA44" s="288"/>
      <c r="KB44" s="1003"/>
      <c r="KC44" s="288"/>
      <c r="KD44" s="1003"/>
      <c r="KE44" s="1066"/>
      <c r="KF44" s="1003"/>
      <c r="KG44" s="288"/>
      <c r="KH44" s="1003"/>
      <c r="KI44" s="288"/>
      <c r="KJ44" s="1003"/>
      <c r="KK44" s="288"/>
      <c r="KL44" s="1003">
        <f t="shared" si="1174"/>
        <v>0</v>
      </c>
      <c r="KM44" s="1066" t="e">
        <f t="shared" si="1175"/>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65"/>
      <c r="LJ44" s="1165"/>
      <c r="LK44" s="1165"/>
      <c r="LL44" s="1165"/>
      <c r="LM44" s="1165"/>
      <c r="LN44" s="1165"/>
      <c r="LO44" s="1165"/>
      <c r="LP44" s="1165"/>
      <c r="LQ44" s="1165"/>
      <c r="LR44" s="1165"/>
      <c r="LS44" s="1165"/>
      <c r="LT44" s="1165"/>
    </row>
    <row r="45" spans="1:332" x14ac:dyDescent="0.25">
      <c r="A45" s="573"/>
      <c r="B45" s="50">
        <v>7.1</v>
      </c>
      <c r="E45" s="1226" t="s">
        <v>57</v>
      </c>
      <c r="F45" s="1226"/>
      <c r="G45" s="1227"/>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76">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77">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78">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79">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v>1090325.9099999999</v>
      </c>
      <c r="GF45" s="128">
        <f>SUM(FT45:GE45)</f>
        <v>14439475.639999999</v>
      </c>
      <c r="GG45" s="147">
        <f>SUM(FT45:GE45)/$GF$4</f>
        <v>1203289.6366666665</v>
      </c>
      <c r="GH45" s="502"/>
      <c r="GI45" s="219"/>
      <c r="GJ45" s="199"/>
      <c r="GK45" s="503"/>
      <c r="GL45" s="640"/>
      <c r="GM45" s="504"/>
      <c r="GN45" s="502"/>
      <c r="GO45" s="504"/>
      <c r="GP45" s="502"/>
      <c r="GQ45" s="504"/>
      <c r="GR45" s="502"/>
      <c r="GS45" s="504"/>
      <c r="GT45" s="128">
        <f>SUM(GH45:GS45)</f>
        <v>0</v>
      </c>
      <c r="GU45" s="147">
        <f>SUM(GH45:GS45)/$GF$4</f>
        <v>0</v>
      </c>
      <c r="GV45" s="249">
        <f t="shared" ref="GV45:GV50" si="1180">ER45-EO45</f>
        <v>-354782.7899999998</v>
      </c>
      <c r="GW45" s="894">
        <f t="shared" ref="GW45:GW50" si="1181">GV45/EO45</f>
        <v>-0.29037527226253057</v>
      </c>
      <c r="GX45" s="249">
        <f t="shared" ref="GX45:GX50" si="1182">ES45-ER45</f>
        <v>-29230.770000000368</v>
      </c>
      <c r="GY45" s="890">
        <f t="shared" ref="GY45:GY50" si="1183">GX45/ER45</f>
        <v>-3.3713869427097844E-2</v>
      </c>
      <c r="GZ45" s="249">
        <f t="shared" ref="GZ45:GZ50" si="1184">ET45-ES45</f>
        <v>-9867.0999999997439</v>
      </c>
      <c r="HA45" s="890">
        <f t="shared" ref="HA45:HA50" si="1185">GZ45/ES45</f>
        <v>-1.177747330102359E-2</v>
      </c>
      <c r="HB45" s="249">
        <f t="shared" ref="HB45:HB50" si="1186">EU45-ET45</f>
        <v>32583.180000000051</v>
      </c>
      <c r="HC45" s="890">
        <f t="shared" ref="HC45:HC50" si="1187">HB45/ET45</f>
        <v>3.9355126875889636E-2</v>
      </c>
      <c r="HD45" s="249">
        <f t="shared" ref="HD45:HD50" si="1188">EV45-EU45</f>
        <v>-38090.030000000028</v>
      </c>
      <c r="HE45" s="890">
        <f t="shared" ref="HE45:HE50" si="1189">HD45/EU45</f>
        <v>-4.4264463143373158E-2</v>
      </c>
      <c r="HF45" s="249">
        <f t="shared" ref="HF45:HF50" si="1190">EW45-EV45</f>
        <v>-60144.599999999977</v>
      </c>
      <c r="HG45" s="890">
        <f t="shared" ref="HG45:HG50" si="1191">HF45/EV45</f>
        <v>-7.313121568550679E-2</v>
      </c>
      <c r="HH45" s="249">
        <f t="shared" ref="HH45:HH50" si="1192">EX45-EW45</f>
        <v>133361.39999999991</v>
      </c>
      <c r="HI45" s="925">
        <f t="shared" ref="HI45:HI50" si="1193">HH45/EW45</f>
        <v>0.17495164971468646</v>
      </c>
      <c r="HJ45" s="249">
        <f t="shared" ref="HJ45:HJ50" si="1194">EY45-EX45</f>
        <v>146543.49400000006</v>
      </c>
      <c r="HK45" s="890">
        <f t="shared" ref="HK45:HK50" si="1195">HJ45/EX45</f>
        <v>0.1636192670212486</v>
      </c>
      <c r="HL45" s="249">
        <f t="shared" ref="HL45:HL50" si="1196">EZ45-EY45</f>
        <v>1447884.7060000002</v>
      </c>
      <c r="HM45" s="890">
        <f t="shared" ref="HM45:HM50" si="1197">HL45/EY45</f>
        <v>1.3892838197827826</v>
      </c>
      <c r="HN45" s="249">
        <f t="shared" ref="HN45:HN50" si="1198">FA45-EZ45</f>
        <v>-1605595.29</v>
      </c>
      <c r="HO45" s="890">
        <f t="shared" ref="HO45:HO50" si="1199">HN45/EZ45</f>
        <v>-0.64480046276697112</v>
      </c>
      <c r="HP45" s="249">
        <f t="shared" ref="HP45:HP50" si="1200">FB45-FA45</f>
        <v>-21196.440000000061</v>
      </c>
      <c r="HQ45" s="890">
        <f t="shared" ref="HQ45:HQ50" si="1201">HP45/FA45</f>
        <v>-2.3965130035040486E-2</v>
      </c>
      <c r="HR45" s="249">
        <f t="shared" ref="HR45:HR50" si="1202">FC45-FB45</f>
        <v>87946.349999999977</v>
      </c>
      <c r="HS45" s="890">
        <f t="shared" ref="HS45:HS50" si="1203">HR45/FB45</f>
        <v>0.10187540539000831</v>
      </c>
      <c r="HT45" s="1012">
        <f t="shared" ref="HT45:HT50" si="1204">FF45-FC45</f>
        <v>-85283.579999999958</v>
      </c>
      <c r="HU45" s="288">
        <f t="shared" ref="HU45:HU50" si="1205">HT45/FC45</f>
        <v>-8.9657053772746131E-2</v>
      </c>
      <c r="HV45" s="1012">
        <f t="shared" ref="HV45:HV50" si="1206">FG45-FF45</f>
        <v>-7828.4300000000512</v>
      </c>
      <c r="HW45" s="288">
        <f t="shared" ref="HW45:HW50" si="1207">HV45/FF45</f>
        <v>-9.0404215487468447E-3</v>
      </c>
      <c r="HX45" s="1012">
        <f t="shared" ref="HX45:HX50" si="1208">FH45-FG45</f>
        <v>35331.370000000112</v>
      </c>
      <c r="HY45" s="288">
        <f t="shared" ref="HY45:HY50" si="1209">HX45/FG45</f>
        <v>4.1173572145863924E-2</v>
      </c>
      <c r="HZ45" s="1012">
        <f t="shared" ref="HZ45:HZ50" si="1210">FI45-FH45</f>
        <v>-18530.130000000121</v>
      </c>
      <c r="IA45" s="288">
        <f t="shared" ref="IA45:IA50" si="1211">HZ45/FH45</f>
        <v>-2.0740221946575956E-2</v>
      </c>
      <c r="IB45" s="1012">
        <f t="shared" ref="IB45:IB50" si="1212">FJ45-FI45</f>
        <v>-42248.479999999981</v>
      </c>
      <c r="IC45" s="288">
        <f t="shared" ref="IC45:IC50" si="1213">IB45/FI45</f>
        <v>-4.8288988160142772E-2</v>
      </c>
      <c r="ID45" s="1012">
        <f t="shared" ref="ID45:ID50" si="1214">FK45-FJ45</f>
        <v>119318.03000000003</v>
      </c>
      <c r="IE45" s="288">
        <f t="shared" ref="IE45:IE50" si="1215">ID45/FJ45</f>
        <v>0.1432972964066325</v>
      </c>
      <c r="IF45" s="1012">
        <f t="shared" ref="IF45:IF50" si="1216">FL45-FK45</f>
        <v>326760.87999999989</v>
      </c>
      <c r="IG45" s="288">
        <f t="shared" ref="IG45:IG50" si="1217">IF45/FK45</f>
        <v>0.34324388018114887</v>
      </c>
      <c r="IH45" s="1012">
        <f t="shared" ref="IH45:IH50" si="1218">FM45-FL45</f>
        <v>-352659.99999999988</v>
      </c>
      <c r="II45" s="288">
        <f t="shared" ref="II45:II50" si="1219">IH45/FL45</f>
        <v>-0.27578718272773006</v>
      </c>
      <c r="IJ45" s="1012">
        <f t="shared" ref="IJ45:IJ50" si="1220">FN45-FM45</f>
        <v>-54660.820000000065</v>
      </c>
      <c r="IK45" s="288">
        <f t="shared" ref="IK45:IK50" si="1221">IJ45/FM45</f>
        <v>-5.9023887611047078E-2</v>
      </c>
      <c r="IL45" s="1012">
        <f t="shared" ref="IL45:IL50" si="1222">FO45-FN45</f>
        <v>1686214.2400000002</v>
      </c>
      <c r="IM45" s="288">
        <f t="shared" ref="IM45:IM50" si="1223">IL45/FN45</f>
        <v>1.9350216229553276</v>
      </c>
      <c r="IN45" s="1012">
        <f t="shared" ref="IN45:IN50" si="1224">FP45-FO45</f>
        <v>-1656613.6700000004</v>
      </c>
      <c r="IO45" s="288">
        <f t="shared" ref="IO45:IO50" si="1225">IN45/FO45</f>
        <v>-0.64771358424540226</v>
      </c>
      <c r="IP45" s="1012">
        <f t="shared" ref="IP45:IP50" si="1226">FQ45-FP45</f>
        <v>183696.65000000002</v>
      </c>
      <c r="IQ45" s="288">
        <f t="shared" ref="IQ45:IQ50" si="1227">IP45/FP45</f>
        <v>0.20387646933853967</v>
      </c>
      <c r="IR45" s="1012">
        <f t="shared" ref="IR45:IR50" si="1228">FT45-FQ45</f>
        <v>-131824.31000000017</v>
      </c>
      <c r="IS45" s="288">
        <f t="shared" ref="IS45:IS50" si="1229">IR45/FQ45</f>
        <v>-0.12152886686850213</v>
      </c>
      <c r="IT45" s="1012">
        <f t="shared" ref="IT45:IT50" si="1230">FU45-FT45</f>
        <v>25405.530000000144</v>
      </c>
      <c r="IU45" s="288">
        <f t="shared" ref="IU45:IU50" si="1231">IT45/FT45</f>
        <v>2.6661507773412228E-2</v>
      </c>
      <c r="IV45" s="1012">
        <f t="shared" ref="IV45:IV71" si="1232">FV45-FU45</f>
        <v>96345.790000000037</v>
      </c>
      <c r="IW45" s="288">
        <f t="shared" ref="IW45:IW50" si="1233">IV45/FU45</f>
        <v>9.8483145076815909E-2</v>
      </c>
      <c r="IX45" s="1012">
        <f t="shared" ref="IX45:IX50" si="1234">FZ45-FW45</f>
        <v>151338.54000000004</v>
      </c>
      <c r="IY45" s="288">
        <f t="shared" ref="IY45:IY50" si="1235">IX45/FV45</f>
        <v>0.14082679956685901</v>
      </c>
      <c r="IZ45" s="1012">
        <f t="shared" ref="IZ45:IZ50" si="1236">FX45-FW45</f>
        <v>66445.140000000363</v>
      </c>
      <c r="JA45" s="288">
        <f t="shared" ref="JA45:JA50" si="1237">IZ45/FW45</f>
        <v>7.3767715927181093E-2</v>
      </c>
      <c r="JB45" s="1012">
        <f t="shared" ref="JB45:JB50" si="1238">FY45-FX45</f>
        <v>-89471.280000000261</v>
      </c>
      <c r="JC45" s="288">
        <f t="shared" ref="JC45:JC50" si="1239">JB45/FX45</f>
        <v>-9.2507389163682341E-2</v>
      </c>
      <c r="JD45" s="1012">
        <f t="shared" ref="JD45:JD50" si="1240">FZ45-FY45</f>
        <v>174364.67999999993</v>
      </c>
      <c r="JE45" s="288">
        <f t="shared" ref="JE45:JE50" si="1241">JD45/FY45</f>
        <v>0.19865897624739975</v>
      </c>
      <c r="JF45" s="1012">
        <f t="shared" ref="JF45:JF50" si="1242">GA45-FZ45</f>
        <v>237972.77000000002</v>
      </c>
      <c r="JG45" s="1066">
        <f t="shared" ref="JG45:JG50" si="1243">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-66019.370000000112</v>
      </c>
      <c r="JO45" s="1066">
        <f>JN45/GD45</f>
        <v>-5.7093128792811879E-2</v>
      </c>
      <c r="JP45" s="1012">
        <f t="shared" ref="JP45:JP50" si="1244">GH45-GE45</f>
        <v>-1090325.9099999999</v>
      </c>
      <c r="JQ45" s="288">
        <f t="shared" ref="JQ45:JQ50" si="1245">JP45/GE45</f>
        <v>-1</v>
      </c>
      <c r="JR45" s="1012">
        <f t="shared" ref="JR45:JR50" si="1246">GI45-GH45</f>
        <v>0</v>
      </c>
      <c r="JS45" s="288" t="e">
        <f t="shared" ref="JS45:JS50" si="1247">JR45/GH45</f>
        <v>#DIV/0!</v>
      </c>
      <c r="JT45" s="1012">
        <f t="shared" ref="JT45:JT50" si="1248">GJ45-GI45</f>
        <v>0</v>
      </c>
      <c r="JU45" s="288" t="e">
        <f t="shared" ref="JU45:JU50" si="1249">JT45/GI45</f>
        <v>#DIV/0!</v>
      </c>
      <c r="JV45" s="1012">
        <f t="shared" ref="JV45:JV50" si="1250">GK45-GJ45</f>
        <v>0</v>
      </c>
      <c r="JW45" s="288" t="e">
        <f t="shared" ref="JW45:JW50" si="1251">JV45/GJ45</f>
        <v>#DIV/0!</v>
      </c>
      <c r="JX45" s="1012">
        <f t="shared" ref="JX45:JX50" si="1252">GL45-GK45</f>
        <v>0</v>
      </c>
      <c r="JY45" s="288" t="e">
        <f t="shared" ref="JY45:JY50" si="1253">JX45/GK45</f>
        <v>#DIV/0!</v>
      </c>
      <c r="JZ45" s="1012">
        <f t="shared" ref="JZ45:JZ50" si="1254">GM45-GL45</f>
        <v>0</v>
      </c>
      <c r="KA45" s="288" t="e">
        <f t="shared" ref="KA45:KA50" si="1255">JZ45/GL45</f>
        <v>#DIV/0!</v>
      </c>
      <c r="KB45" s="1012">
        <f t="shared" ref="KB45:KB50" si="1256">GN45-GM45</f>
        <v>0</v>
      </c>
      <c r="KC45" s="288" t="e">
        <f t="shared" ref="KC45:KC50" si="1257">KB45/GM45</f>
        <v>#DIV/0!</v>
      </c>
      <c r="KD45" s="1012">
        <f t="shared" ref="KD45:KD50" si="1258">GO45-GN45</f>
        <v>0</v>
      </c>
      <c r="KE45" s="1066" t="e">
        <f t="shared" ref="KE45:KE50" si="1259">KD45/GN45</f>
        <v>#DIV/0!</v>
      </c>
      <c r="KF45" s="1012">
        <f t="shared" ref="KF45:KF50" si="1260">GP45-GO45</f>
        <v>0</v>
      </c>
      <c r="KG45" s="288" t="e">
        <f t="shared" ref="KG45:KG50" si="1261">KF45/GO45</f>
        <v>#DIV/0!</v>
      </c>
      <c r="KH45" s="1012">
        <f t="shared" ref="KH45:KH50" si="1262">GQ45-HW45</f>
        <v>9.0404215487468447E-3</v>
      </c>
      <c r="KI45" s="288">
        <f t="shared" si="315"/>
        <v>-1</v>
      </c>
      <c r="KJ45" s="1012">
        <f t="shared" ref="KJ45:KJ50" si="1263">GR45-GQ45</f>
        <v>0</v>
      </c>
      <c r="KK45" s="288" t="e">
        <f t="shared" ref="KK45:KK50" si="1264">KJ45/GQ45</f>
        <v>#DIV/0!</v>
      </c>
      <c r="KL45" s="1012">
        <f t="shared" si="1174"/>
        <v>0</v>
      </c>
      <c r="KM45" s="1066" t="e">
        <f t="shared" si="1175"/>
        <v>#DIV/0!</v>
      </c>
      <c r="KN45" s="1012">
        <f t="shared" ref="KN45:KN50" si="1265">FQ45</f>
        <v>1084716.03</v>
      </c>
      <c r="KO45" s="757">
        <f t="shared" ref="KO45:KO50" si="1266">GE45</f>
        <v>1090325.9099999999</v>
      </c>
      <c r="KP45" s="519">
        <f>KO45-KN45</f>
        <v>5609.8799999998882</v>
      </c>
      <c r="KQ45" s="100">
        <f t="shared" ref="KQ45:KQ49" si="1267">IF(ISERROR(KP45/KN45),0,KP45/KN45)</f>
        <v>5.1717498818560723E-3</v>
      </c>
      <c r="KR45" s="945"/>
      <c r="KS45" t="str">
        <f t="shared" ref="KS45:KS50" si="1268">E45</f>
        <v>Total ERP Costs</v>
      </c>
      <c r="KT45" s="985">
        <f t="shared" ref="KT45:KV50" si="1269">FO45</f>
        <v>2557633.0500000003</v>
      </c>
      <c r="KU45" s="985">
        <f t="shared" si="1269"/>
        <v>901019.38</v>
      </c>
      <c r="KV45" s="985">
        <f t="shared" si="1269"/>
        <v>1084716.03</v>
      </c>
      <c r="KW45" s="1055">
        <f t="shared" ref="KW45:LH50" si="1270">FT45</f>
        <v>952891.71999999986</v>
      </c>
      <c r="KX45" s="1055">
        <f t="shared" si="1270"/>
        <v>978297.25</v>
      </c>
      <c r="KY45" s="1055">
        <f t="shared" si="1270"/>
        <v>1074643.04</v>
      </c>
      <c r="KZ45" s="1055">
        <f t="shared" si="1270"/>
        <v>900734.67999999993</v>
      </c>
      <c r="LA45" s="1055">
        <f t="shared" si="1270"/>
        <v>967179.8200000003</v>
      </c>
      <c r="LB45" s="1055">
        <f t="shared" si="1270"/>
        <v>877708.54</v>
      </c>
      <c r="LC45" s="1055">
        <f t="shared" si="1270"/>
        <v>1052073.22</v>
      </c>
      <c r="LD45" s="1055">
        <f t="shared" si="1270"/>
        <v>1290045.99</v>
      </c>
      <c r="LE45" s="1055">
        <f t="shared" si="1270"/>
        <v>2926046.68</v>
      </c>
      <c r="LF45" s="1055">
        <f t="shared" si="1270"/>
        <v>1173183.51</v>
      </c>
      <c r="LG45" s="1055">
        <f t="shared" si="1270"/>
        <v>1156345.28</v>
      </c>
      <c r="LH45" s="1055">
        <f t="shared" si="1270"/>
        <v>1090325.9099999999</v>
      </c>
      <c r="LI45" s="1171">
        <f t="shared" ref="LI45:LT50" si="1271">GH45</f>
        <v>0</v>
      </c>
      <c r="LJ45" s="1171">
        <f t="shared" si="1271"/>
        <v>0</v>
      </c>
      <c r="LK45" s="1171">
        <f t="shared" si="1271"/>
        <v>0</v>
      </c>
      <c r="LL45" s="1171">
        <f t="shared" si="1271"/>
        <v>0</v>
      </c>
      <c r="LM45" s="1171">
        <f t="shared" si="1271"/>
        <v>0</v>
      </c>
      <c r="LN45" s="1171">
        <f t="shared" si="1271"/>
        <v>0</v>
      </c>
      <c r="LO45" s="1171">
        <f t="shared" si="1271"/>
        <v>0</v>
      </c>
      <c r="LP45" s="1171">
        <f t="shared" si="1271"/>
        <v>0</v>
      </c>
      <c r="LQ45" s="1171">
        <f t="shared" si="1271"/>
        <v>0</v>
      </c>
      <c r="LR45" s="1171">
        <f t="shared" si="1271"/>
        <v>0</v>
      </c>
      <c r="LS45" s="1171">
        <f t="shared" si="1271"/>
        <v>0</v>
      </c>
      <c r="LT45" s="1171">
        <f t="shared" si="1271"/>
        <v>0</v>
      </c>
    </row>
    <row r="46" spans="1:332" x14ac:dyDescent="0.25">
      <c r="A46" s="573"/>
      <c r="B46" s="50">
        <v>7.2</v>
      </c>
      <c r="E46" s="1226" t="s">
        <v>161</v>
      </c>
      <c r="F46" s="1226"/>
      <c r="G46" s="1227"/>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72">V45/V39</f>
        <v>7.1276031349856126</v>
      </c>
      <c r="W46" s="55">
        <f t="shared" si="1272"/>
        <v>5.8187893834641633</v>
      </c>
      <c r="X46" s="22">
        <f t="shared" si="1272"/>
        <v>6.9148461218955957</v>
      </c>
      <c r="Y46" s="55">
        <f t="shared" si="127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73">AJ45/AJ39</f>
        <v>7.554210436669087</v>
      </c>
      <c r="AK46" s="55">
        <f t="shared" si="1273"/>
        <v>5.4004929979464604</v>
      </c>
      <c r="AL46" s="22">
        <f t="shared" si="1273"/>
        <v>6.7063297423467096</v>
      </c>
      <c r="AM46" s="55">
        <f t="shared" si="1273"/>
        <v>6.6176180394197379</v>
      </c>
      <c r="AN46" s="22">
        <f t="shared" si="1273"/>
        <v>6.5188954778655299</v>
      </c>
      <c r="AO46" s="496">
        <f t="shared" si="1273"/>
        <v>24.557644501647076</v>
      </c>
      <c r="AP46" s="495">
        <f t="shared" si="1273"/>
        <v>6.7136833903801119</v>
      </c>
      <c r="AQ46" s="496">
        <f t="shared" si="1273"/>
        <v>6.1067696290035327</v>
      </c>
      <c r="AR46" s="495">
        <f t="shared" si="1273"/>
        <v>6.9713154384193841</v>
      </c>
      <c r="AS46" s="496">
        <f t="shared" si="1273"/>
        <v>6.6372805346940247</v>
      </c>
      <c r="AT46" s="495">
        <f t="shared" si="1273"/>
        <v>6.8673200541204089</v>
      </c>
      <c r="AU46" s="496">
        <f t="shared" si="1273"/>
        <v>6.9872841438685134</v>
      </c>
      <c r="AV46" s="129">
        <f t="shared" ref="AV46:BA46" si="1274">AV45/AV39</f>
        <v>8.0553568556486468</v>
      </c>
      <c r="AW46" s="533">
        <f t="shared" si="1274"/>
        <v>8.0553568556486468</v>
      </c>
      <c r="AX46" s="22">
        <f t="shared" si="1274"/>
        <v>7.2044808227831201</v>
      </c>
      <c r="AY46" s="55">
        <f t="shared" si="1274"/>
        <v>6.2230960154808255</v>
      </c>
      <c r="AZ46" s="22">
        <f t="shared" si="1274"/>
        <v>6.7132748654214378</v>
      </c>
      <c r="BA46" s="55">
        <f t="shared" si="1274"/>
        <v>9.6427381587152414</v>
      </c>
      <c r="BB46" s="22">
        <f t="shared" ref="BB46:BG46" si="1275">BB45/BB39</f>
        <v>7.9134498133837026</v>
      </c>
      <c r="BC46" s="496">
        <f t="shared" si="1275"/>
        <v>8.5444342131628321</v>
      </c>
      <c r="BD46" s="495">
        <f t="shared" si="1275"/>
        <v>18.912466576889379</v>
      </c>
      <c r="BE46" s="496">
        <f t="shared" si="1275"/>
        <v>8.5624482380865441</v>
      </c>
      <c r="BF46" s="495">
        <f t="shared" si="1275"/>
        <v>8.392220542017764</v>
      </c>
      <c r="BG46" s="496">
        <f t="shared" si="1275"/>
        <v>7.234812095423476</v>
      </c>
      <c r="BH46" s="495">
        <f t="shared" ref="BH46:BI46" si="1276">BH45/BH39</f>
        <v>10.919642327700062</v>
      </c>
      <c r="BI46" s="496">
        <f t="shared" si="1276"/>
        <v>8.7339944054095717</v>
      </c>
      <c r="BJ46" s="129">
        <f>BJ45/BJ39</f>
        <v>9.1185026576546075</v>
      </c>
      <c r="BK46" s="533">
        <f>BK45/BK39</f>
        <v>9.1185026576546075</v>
      </c>
      <c r="BL46" s="22">
        <f t="shared" ref="BL46:BM46" si="1277">BL45/BL39</f>
        <v>7.3309693940299026</v>
      </c>
      <c r="BM46" s="55">
        <f t="shared" si="1277"/>
        <v>7.2953430259760514</v>
      </c>
      <c r="BN46" s="22">
        <f t="shared" ref="BN46:BO46" si="1278">BN45/BN39</f>
        <v>7.2609066666666671</v>
      </c>
      <c r="BO46" s="55">
        <f t="shared" si="1278"/>
        <v>7.1233452830188684</v>
      </c>
      <c r="BP46" s="22">
        <f t="shared" ref="BP46:BQ46" si="1279">BP45/BP39</f>
        <v>7.3409814922018652</v>
      </c>
      <c r="BQ46" s="496">
        <f t="shared" si="1279"/>
        <v>7.6645483532691623</v>
      </c>
      <c r="BR46" s="495">
        <f t="shared" ref="BR46" si="1280">BR45/BR39</f>
        <v>19.478162548135259</v>
      </c>
      <c r="BS46" s="496">
        <f t="shared" ref="BS46:BT46" si="1281">BS45/BS39</f>
        <v>7.6363097597648917</v>
      </c>
      <c r="BT46" s="495">
        <f t="shared" si="1281"/>
        <v>7.3813157289884312</v>
      </c>
      <c r="BU46" s="495">
        <f t="shared" ref="BU46:BV46" si="1282">BU45/BU39</f>
        <v>7.4179274554790782</v>
      </c>
      <c r="BV46" s="495">
        <f t="shared" si="1282"/>
        <v>7.7899269835441762</v>
      </c>
      <c r="BW46" s="495">
        <f t="shared" ref="BW46" si="1283">BW45/BW39</f>
        <v>19.240757425660838</v>
      </c>
      <c r="BX46" s="129">
        <f>BX45/BX39</f>
        <v>9.6227500594686237</v>
      </c>
      <c r="BY46" s="533">
        <f>BY45/BY39</f>
        <v>9.6227500594686237</v>
      </c>
      <c r="BZ46" s="495">
        <f t="shared" ref="BZ46:CA46" si="1284">BZ45/BZ39</f>
        <v>5.7464934697914778</v>
      </c>
      <c r="CA46" s="55">
        <f t="shared" si="1284"/>
        <v>7.2803860341142581</v>
      </c>
      <c r="CB46" s="22">
        <f t="shared" ref="CB46:CC46" si="1285">CB45/CB39</f>
        <v>7.259557664415067</v>
      </c>
      <c r="CC46" s="55">
        <f t="shared" si="1285"/>
        <v>8.3566230689583776</v>
      </c>
      <c r="CD46" s="22">
        <f t="shared" ref="CD46:CE46" si="1286">CD45/CD39</f>
        <v>7.7029146608678332</v>
      </c>
      <c r="CE46" s="496">
        <f t="shared" si="1286"/>
        <v>6.9576184577690059</v>
      </c>
      <c r="CF46" s="495">
        <f t="shared" ref="CF46:CG46" si="1287">CF45/CF39</f>
        <v>23.768378017069214</v>
      </c>
      <c r="CG46" s="496">
        <f t="shared" si="1287"/>
        <v>8.4477706490856814</v>
      </c>
      <c r="CH46" s="495">
        <f t="shared" ref="CH46:CI46" si="1288">CH45/CH39</f>
        <v>7.6528401684845715</v>
      </c>
      <c r="CI46" s="495">
        <f t="shared" si="1288"/>
        <v>5.8909297501496738</v>
      </c>
      <c r="CJ46" s="495">
        <f t="shared" ref="CJ46:CK46" si="1289">CJ45/CJ39</f>
        <v>8.5097287767604701</v>
      </c>
      <c r="CK46" s="495">
        <f t="shared" si="1289"/>
        <v>8.6339022447987386</v>
      </c>
      <c r="CL46" s="129">
        <f>CL45/CL39</f>
        <v>8.7863637330756941</v>
      </c>
      <c r="CM46" s="533">
        <f>CM45/CM39</f>
        <v>8.7863637330756923</v>
      </c>
      <c r="CN46" s="495">
        <f t="shared" ref="CN46:CO46" si="1290">CN45/CN39</f>
        <v>6.6931092667535497</v>
      </c>
      <c r="CO46" s="55">
        <f t="shared" si="1290"/>
        <v>8.141658692322256</v>
      </c>
      <c r="CP46" s="22">
        <f t="shared" ref="CP46:CQ46" si="1291">CP45/CP39</f>
        <v>8.2773829208286607</v>
      </c>
      <c r="CQ46" s="55">
        <f t="shared" si="1291"/>
        <v>8.2047361795338762</v>
      </c>
      <c r="CR46" s="22">
        <f t="shared" ref="CR46:CS46" si="1292">CR45/CR39</f>
        <v>7.2719211183056798</v>
      </c>
      <c r="CS46" s="496">
        <f t="shared" si="1292"/>
        <v>6.1598287629186137</v>
      </c>
      <c r="CT46" s="495">
        <f t="shared" ref="CT46:CU46" si="1293">CT45/CT39</f>
        <v>6.1687863250650077</v>
      </c>
      <c r="CU46" s="496">
        <f t="shared" si="1293"/>
        <v>23.169198823837569</v>
      </c>
      <c r="CV46" s="495">
        <f t="shared" ref="CV46:CW46" si="1294">CV45/CV39</f>
        <v>7.9655091243028284</v>
      </c>
      <c r="CW46" s="780">
        <f t="shared" si="1294"/>
        <v>6.3539833372566168</v>
      </c>
      <c r="CX46" s="495">
        <f t="shared" ref="CX46:CY46" si="1295">CX45/CX39</f>
        <v>6.6681060822267364</v>
      </c>
      <c r="CY46" s="55">
        <f t="shared" si="1295"/>
        <v>6.65121842058368</v>
      </c>
      <c r="CZ46" s="129">
        <f>CZ45/CZ39</f>
        <v>8.3716707649862556</v>
      </c>
      <c r="DA46" s="802" t="s">
        <v>266</v>
      </c>
      <c r="DB46" s="801">
        <f t="shared" ref="DB46:DC46" si="1296">DB45/DB39</f>
        <v>6.1854054997382262</v>
      </c>
      <c r="DC46" s="55">
        <f t="shared" si="1296"/>
        <v>6.3201861523260732</v>
      </c>
      <c r="DD46" s="22">
        <f t="shared" ref="DD46:DE46" si="1297">DD45/DD39</f>
        <v>6.1149125414048164</v>
      </c>
      <c r="DE46" s="55">
        <f t="shared" si="1297"/>
        <v>6.0584741624628125</v>
      </c>
      <c r="DF46" s="22">
        <f t="shared" ref="DF46:DG46" si="1298">DF45/DF39</f>
        <v>6.1837970303463514</v>
      </c>
      <c r="DG46" s="496">
        <f t="shared" si="1298"/>
        <v>4.9314671409798638</v>
      </c>
      <c r="DH46" s="495">
        <f t="shared" ref="DH46:DI46" si="1299">DH45/DH39</f>
        <v>23.925806646082656</v>
      </c>
      <c r="DI46" s="496">
        <f t="shared" si="1299"/>
        <v>6.483226602192345</v>
      </c>
      <c r="DJ46" s="495">
        <f t="shared" ref="DJ46:DK46" si="1300">DJ45/DJ39</f>
        <v>6.4682765126764243</v>
      </c>
      <c r="DK46" s="496">
        <f t="shared" si="1300"/>
        <v>6.1820857277361121</v>
      </c>
      <c r="DL46" s="495">
        <f t="shared" ref="DL46:DM46" si="1301">DL45/DL39</f>
        <v>7.8920241686955546</v>
      </c>
      <c r="DM46" s="496">
        <f t="shared" si="1301"/>
        <v>5.5193834210819634</v>
      </c>
      <c r="DN46" s="129">
        <f>DN45/DN39</f>
        <v>7.6015798808656108</v>
      </c>
      <c r="DO46" s="533">
        <f>DO45/DO39</f>
        <v>7.6015798808656116</v>
      </c>
      <c r="DP46" s="801">
        <f t="shared" ref="DP46:DQ46" si="1302">DP45/DP39</f>
        <v>6.3320820657771817</v>
      </c>
      <c r="DQ46" s="55">
        <f t="shared" si="1302"/>
        <v>6.4471315369885192</v>
      </c>
      <c r="DR46" s="22">
        <f t="shared" ref="DR46:DS46" si="1303">DR45/DR39</f>
        <v>6.3814643061291862</v>
      </c>
      <c r="DS46" s="55">
        <f t="shared" si="1303"/>
        <v>6.5088176333360144</v>
      </c>
      <c r="DT46" s="22">
        <f t="shared" ref="DT46:DU46" si="1304">DT45/DT39</f>
        <v>5.2327429547165751</v>
      </c>
      <c r="DU46" s="496">
        <f t="shared" si="1304"/>
        <v>6.2934394184168019</v>
      </c>
      <c r="DV46" s="495">
        <f t="shared" ref="DV46:DW46" si="1305">DV45/DV39</f>
        <v>7.5128041351602945</v>
      </c>
      <c r="DW46" s="496">
        <f t="shared" si="1305"/>
        <v>6.7118129444594476</v>
      </c>
      <c r="DX46" s="495">
        <f t="shared" ref="DX46:DY46" si="1306">DX45/DX39</f>
        <v>6.3252222449062927</v>
      </c>
      <c r="DY46" s="496">
        <f t="shared" si="1306"/>
        <v>14.48260948989655</v>
      </c>
      <c r="DZ46" s="495">
        <f t="shared" ref="DZ46:EA46" si="1307">DZ45/DZ39</f>
        <v>7.9609887169568019</v>
      </c>
      <c r="EA46" s="496">
        <f t="shared" si="1307"/>
        <v>6.3604064564287368</v>
      </c>
      <c r="EB46" s="129">
        <f>EB45/EB39</f>
        <v>7.3082820598013125</v>
      </c>
      <c r="EC46" s="533">
        <f>EC45/EC39</f>
        <v>7.3082820598013134</v>
      </c>
      <c r="ED46" s="801">
        <f t="shared" ref="ED46" si="1308">ED45/ED39</f>
        <v>6.1555756878535135</v>
      </c>
      <c r="EE46" s="55">
        <f t="shared" ref="EE46:EF46" si="1309">EE45/EE39</f>
        <v>6.0494882195287811</v>
      </c>
      <c r="EF46" s="22">
        <f t="shared" si="1309"/>
        <v>6.6909388567727701</v>
      </c>
      <c r="EG46" s="55">
        <f t="shared" ref="EG46:EH46" si="1310">EG45/EG39</f>
        <v>5.9593706929819721</v>
      </c>
      <c r="EH46" s="22">
        <f t="shared" si="1310"/>
        <v>6.5222888145300111</v>
      </c>
      <c r="EI46" s="496">
        <f t="shared" ref="EI46:EJ46" si="1311">EI45/EI39</f>
        <v>6.7013378714069098</v>
      </c>
      <c r="EJ46" s="495">
        <f t="shared" si="1311"/>
        <v>20.480917207923024</v>
      </c>
      <c r="EK46" s="496">
        <f t="shared" ref="EK46:EL46" si="1312">EK45/EK39</f>
        <v>6.8526088318699241</v>
      </c>
      <c r="EL46" s="495">
        <f t="shared" si="1312"/>
        <v>6.8767390728901789</v>
      </c>
      <c r="EM46" s="496">
        <f t="shared" ref="EM46:EN46" si="1313">EM45/EM39</f>
        <v>7.4706857238595203</v>
      </c>
      <c r="EN46" s="495">
        <f t="shared" si="1313"/>
        <v>5.8271077908217714</v>
      </c>
      <c r="EO46" s="496">
        <f t="shared" ref="EO46" si="1314">EO45/EO39</f>
        <v>9.6421722763682265</v>
      </c>
      <c r="EP46" s="129">
        <f>EP45/EP39</f>
        <v>7.8672404972011902</v>
      </c>
      <c r="EQ46" s="533">
        <f>EQ45/EQ39</f>
        <v>7.8672404972011902</v>
      </c>
      <c r="ER46" s="801">
        <f t="shared" ref="ER46:ES46" si="1315">ER45/ER39</f>
        <v>7.0624776605710098</v>
      </c>
      <c r="ES46" s="55">
        <f t="shared" si="1315"/>
        <v>6.7896970630186697</v>
      </c>
      <c r="ET46" s="22">
        <f t="shared" ref="ET46:EU46" si="1316">ET45/ET39</f>
        <v>6.6958398033126292</v>
      </c>
      <c r="EU46" s="55">
        <f t="shared" si="1316"/>
        <v>5.6641963915456062</v>
      </c>
      <c r="EV46" s="22">
        <f t="shared" ref="EV46" si="1317">EV45/EV39</f>
        <v>6.5922836760049695</v>
      </c>
      <c r="EW46" s="496">
        <f t="shared" ref="EW46:EX46" si="1318">EW45/EW39</f>
        <v>6.0952802654725735</v>
      </c>
      <c r="EX46" s="495">
        <f t="shared" si="1318"/>
        <v>7.1520518574120793</v>
      </c>
      <c r="EY46" s="496">
        <f t="shared" ref="EY46" si="1319">EY45/EY39</f>
        <v>8.3498697582002013</v>
      </c>
      <c r="EZ46" s="495">
        <f t="shared" ref="EZ46:FA46" si="1320">EZ45/EZ39</f>
        <v>19.97918167740486</v>
      </c>
      <c r="FA46" s="496">
        <f t="shared" si="1320"/>
        <v>5.8064668307894305</v>
      </c>
      <c r="FB46" s="495">
        <f t="shared" ref="FB46:FC46" si="1321">FB45/FB39</f>
        <v>6.8808673680854451</v>
      </c>
      <c r="FC46" s="496">
        <f t="shared" si="1321"/>
        <v>7.5681049105722105</v>
      </c>
      <c r="FD46" s="129">
        <f>FD45/FD39</f>
        <v>7.8111155489907977</v>
      </c>
      <c r="FE46" s="533">
        <f>FE45/FE39</f>
        <v>7.8111155489907977</v>
      </c>
      <c r="FF46" s="801">
        <f t="shared" ref="FF46:FG46" si="1322">FF45/FF39</f>
        <v>6.8917093649770393</v>
      </c>
      <c r="FG46" s="55">
        <f t="shared" si="1322"/>
        <v>6.7847493595622881</v>
      </c>
      <c r="FH46" s="22">
        <f t="shared" ref="FH46:FI46" si="1323">FH45/FH39</f>
        <v>7.1358119084701093</v>
      </c>
      <c r="FI46" s="55">
        <f t="shared" si="1323"/>
        <v>5.749740084776394</v>
      </c>
      <c r="FJ46" s="22">
        <f t="shared" ref="FJ46:FK46" si="1324">FJ45/FJ39</f>
        <v>6.7725175888797606</v>
      </c>
      <c r="FK46" s="496">
        <f t="shared" si="1324"/>
        <v>7.8138004481544412</v>
      </c>
      <c r="FL46" s="495">
        <f t="shared" ref="FL46:FM46" si="1325">FL45/FL39</f>
        <v>11.180334953748229</v>
      </c>
      <c r="FM46" s="496">
        <f t="shared" si="1325"/>
        <v>8.2536820199283429</v>
      </c>
      <c r="FN46" s="495">
        <f t="shared" ref="FN46:FO46" si="1326">FN45/FN39</f>
        <v>8.0440391946903471</v>
      </c>
      <c r="FO46" s="496">
        <f t="shared" si="1326"/>
        <v>18.338230802323082</v>
      </c>
      <c r="FP46" s="495">
        <f t="shared" ref="FP46:FQ46" si="1327">FP45/FP39</f>
        <v>8.045031384769235</v>
      </c>
      <c r="FQ46" s="496">
        <f t="shared" si="1327"/>
        <v>9.649296617858985</v>
      </c>
      <c r="FR46" s="129">
        <f>FR45/FR39</f>
        <v>8.7549812058275851</v>
      </c>
      <c r="FS46" s="533">
        <f>FS45/FS39</f>
        <v>8.7549812058275833</v>
      </c>
      <c r="FT46" s="801">
        <f t="shared" ref="FT46:FU46" si="1328">FT45/FT39</f>
        <v>8.4521174383537332</v>
      </c>
      <c r="FU46" s="55">
        <f t="shared" si="1328"/>
        <v>8.6014740275726247</v>
      </c>
      <c r="FV46" s="22">
        <f t="shared" ref="FV46:FW46" si="1329">FV45/FV39</f>
        <v>7.5950261850409566</v>
      </c>
      <c r="FW46" s="55">
        <f t="shared" si="1329"/>
        <v>7.9895571186545906</v>
      </c>
      <c r="FX46" s="22">
        <f t="shared" ref="FX46:FY46" si="1330">FX45/FX39</f>
        <v>8.5715535821900843</v>
      </c>
      <c r="FY46" s="496">
        <f t="shared" si="1330"/>
        <v>7.8186028737116846</v>
      </c>
      <c r="FZ46" s="495">
        <f t="shared" ref="FZ46:GA46" si="1331">FZ45/FZ39</f>
        <v>9.3776860476517303</v>
      </c>
      <c r="GA46" s="496">
        <f t="shared" si="1331"/>
        <v>11.503375005573142</v>
      </c>
      <c r="GB46" s="495">
        <f t="shared" ref="GB46:GC46" si="1332">GB45/GB39</f>
        <v>20.893020871266486</v>
      </c>
      <c r="GC46" s="496">
        <f t="shared" si="1332"/>
        <v>10.468963975620856</v>
      </c>
      <c r="GD46" s="495">
        <f t="shared" ref="GD46:GE46" si="1333">GD45/GD39</f>
        <v>10.299773579527741</v>
      </c>
      <c r="GE46" s="496">
        <f t="shared" si="1333"/>
        <v>9.6408820096556838</v>
      </c>
      <c r="GF46" s="129">
        <f>GF45/GF39</f>
        <v>10.258136219355901</v>
      </c>
      <c r="GG46" s="533">
        <f>GG45/GG39</f>
        <v>10.258136219355901</v>
      </c>
      <c r="GH46" s="801"/>
      <c r="GI46" s="55"/>
      <c r="GJ46" s="22"/>
      <c r="GK46" s="55"/>
      <c r="GL46" s="22"/>
      <c r="GM46" s="496"/>
      <c r="GN46" s="495"/>
      <c r="GO46" s="496"/>
      <c r="GP46" s="495"/>
      <c r="GQ46" s="496"/>
      <c r="GR46" s="495"/>
      <c r="GS46" s="496"/>
      <c r="GT46" s="129" t="e">
        <f>GT45/GT39</f>
        <v>#DIV/0!</v>
      </c>
      <c r="GU46" s="533" t="e">
        <f>GU45/GU39</f>
        <v>#DIV/0!</v>
      </c>
      <c r="GV46" s="349">
        <f t="shared" si="1180"/>
        <v>-2.5796946157972167</v>
      </c>
      <c r="GW46" s="894">
        <f t="shared" si="1181"/>
        <v>-0.26754288783241609</v>
      </c>
      <c r="GX46" s="349">
        <f t="shared" si="1182"/>
        <v>-0.27278059755234008</v>
      </c>
      <c r="GY46" s="890">
        <f t="shared" si="1183"/>
        <v>-3.8623923594865633E-2</v>
      </c>
      <c r="GZ46" s="349">
        <f t="shared" si="1184"/>
        <v>-9.385725970604053E-2</v>
      </c>
      <c r="HA46" s="890">
        <f t="shared" si="1185"/>
        <v>-1.3823482673071132E-2</v>
      </c>
      <c r="HB46" s="349">
        <f t="shared" si="1186"/>
        <v>-1.031643411767023</v>
      </c>
      <c r="HC46" s="890">
        <f t="shared" si="1187"/>
        <v>-0.15407229594361541</v>
      </c>
      <c r="HD46" s="349">
        <f t="shared" si="1188"/>
        <v>0.92808728445936328</v>
      </c>
      <c r="HE46" s="890">
        <f t="shared" si="1189"/>
        <v>0.16385153697082763</v>
      </c>
      <c r="HF46" s="349">
        <f t="shared" si="1190"/>
        <v>-0.49700341053239594</v>
      </c>
      <c r="HG46" s="890">
        <f t="shared" si="1191"/>
        <v>-7.5391690491327282E-2</v>
      </c>
      <c r="HH46" s="349">
        <f t="shared" si="1192"/>
        <v>1.0567715919395058</v>
      </c>
      <c r="HI46" s="925">
        <f t="shared" si="1193"/>
        <v>0.17337538979556227</v>
      </c>
      <c r="HJ46" s="349">
        <f t="shared" si="1194"/>
        <v>1.197817900788122</v>
      </c>
      <c r="HK46" s="890">
        <f t="shared" si="1195"/>
        <v>0.16747891719307864</v>
      </c>
      <c r="HL46" s="349">
        <f t="shared" si="1196"/>
        <v>11.629311919204659</v>
      </c>
      <c r="HM46" s="890">
        <f t="shared" si="1197"/>
        <v>1.3927536902936477</v>
      </c>
      <c r="HN46" s="349">
        <f t="shared" si="1198"/>
        <v>-14.172714846615429</v>
      </c>
      <c r="HO46" s="890">
        <f t="shared" si="1199"/>
        <v>-0.70937414131650034</v>
      </c>
      <c r="HP46" s="349">
        <f t="shared" si="1200"/>
        <v>1.0744005372960146</v>
      </c>
      <c r="HQ46" s="890">
        <f t="shared" si="1201"/>
        <v>0.18503516313894833</v>
      </c>
      <c r="HR46" s="349">
        <f t="shared" si="1202"/>
        <v>0.68723754248676538</v>
      </c>
      <c r="HS46" s="890">
        <f t="shared" si="1203"/>
        <v>9.9876586151664865E-2</v>
      </c>
      <c r="HT46" s="1013">
        <f t="shared" si="1204"/>
        <v>-0.67639554559517112</v>
      </c>
      <c r="HU46" s="288">
        <f t="shared" si="1205"/>
        <v>-8.937449382477311E-2</v>
      </c>
      <c r="HV46" s="1013">
        <f t="shared" si="1206"/>
        <v>-0.10696000541475126</v>
      </c>
      <c r="HW46" s="288">
        <f t="shared" si="1207"/>
        <v>-1.552009809907409E-2</v>
      </c>
      <c r="HX46" s="1013">
        <f t="shared" si="1208"/>
        <v>0.35106254890782118</v>
      </c>
      <c r="HY46" s="288">
        <f t="shared" si="1209"/>
        <v>5.174289134395816E-2</v>
      </c>
      <c r="HZ46" s="1013">
        <f t="shared" si="1210"/>
        <v>-1.3860718236937153</v>
      </c>
      <c r="IA46" s="288">
        <f t="shared" si="1211"/>
        <v>-0.19424164222272555</v>
      </c>
      <c r="IB46" s="1013">
        <f t="shared" si="1212"/>
        <v>1.0227775041033667</v>
      </c>
      <c r="IC46" s="288">
        <f t="shared" si="1213"/>
        <v>0.17788238929467057</v>
      </c>
      <c r="ID46" s="1013">
        <f t="shared" si="1214"/>
        <v>1.0412828592746806</v>
      </c>
      <c r="IE46" s="288">
        <f t="shared" si="1215"/>
        <v>0.15375122258588608</v>
      </c>
      <c r="IF46" s="1013">
        <f t="shared" si="1216"/>
        <v>3.3665345055937879</v>
      </c>
      <c r="IG46" s="288">
        <f t="shared" si="1217"/>
        <v>0.43084469944314191</v>
      </c>
      <c r="IH46" s="1013">
        <f t="shared" si="1218"/>
        <v>-2.9266529338198861</v>
      </c>
      <c r="II46" s="288">
        <f t="shared" si="1219"/>
        <v>-0.26176791177787745</v>
      </c>
      <c r="IJ46" s="1013">
        <f t="shared" si="1220"/>
        <v>-0.20964282523799582</v>
      </c>
      <c r="IK46" s="288">
        <f t="shared" si="1221"/>
        <v>-2.5399915423421644E-2</v>
      </c>
      <c r="IL46" s="1013">
        <f t="shared" si="1222"/>
        <v>10.294191607632735</v>
      </c>
      <c r="IM46" s="288">
        <f t="shared" si="1223"/>
        <v>1.2797291706917158</v>
      </c>
      <c r="IN46" s="1013">
        <f t="shared" si="1224"/>
        <v>-10.293199417553847</v>
      </c>
      <c r="IO46" s="288">
        <f t="shared" si="1225"/>
        <v>-0.56129729898752867</v>
      </c>
      <c r="IP46" s="1013">
        <f t="shared" si="1226"/>
        <v>1.60426523308975</v>
      </c>
      <c r="IQ46" s="288">
        <f t="shared" si="1227"/>
        <v>0.19941068671614226</v>
      </c>
      <c r="IR46" s="1013">
        <f t="shared" si="1228"/>
        <v>-1.1971791795052518</v>
      </c>
      <c r="IS46" s="288">
        <f t="shared" si="1229"/>
        <v>-0.12406906191374657</v>
      </c>
      <c r="IT46" s="1013">
        <f t="shared" si="1230"/>
        <v>0.1493565892188915</v>
      </c>
      <c r="IU46" s="288">
        <f t="shared" si="1231"/>
        <v>1.7670907948006756E-2</v>
      </c>
      <c r="IV46" s="1013">
        <f t="shared" si="1232"/>
        <v>-1.0064478425316681</v>
      </c>
      <c r="IW46" s="288">
        <f t="shared" si="1233"/>
        <v>-0.11700876376600444</v>
      </c>
      <c r="IX46" s="1013">
        <f t="shared" si="1234"/>
        <v>1.3881289289971397</v>
      </c>
      <c r="IY46" s="288">
        <f t="shared" si="1235"/>
        <v>0.18276815578742525</v>
      </c>
      <c r="IZ46" s="1013">
        <f t="shared" si="1236"/>
        <v>0.58199646353549372</v>
      </c>
      <c r="JA46" s="288">
        <f t="shared" si="1237"/>
        <v>7.2844646441866806E-2</v>
      </c>
      <c r="JB46" s="1013">
        <f t="shared" si="1238"/>
        <v>-0.75295070847839973</v>
      </c>
      <c r="JC46" s="288">
        <f t="shared" si="1239"/>
        <v>-8.7842968168906466E-2</v>
      </c>
      <c r="JD46" s="1013">
        <f t="shared" si="1240"/>
        <v>1.5590831739400457</v>
      </c>
      <c r="JE46" s="288">
        <f t="shared" si="1241"/>
        <v>0.19940687602667689</v>
      </c>
      <c r="JF46" s="1013">
        <f t="shared" si="1242"/>
        <v>2.1256889579214118</v>
      </c>
      <c r="JG46" s="1066">
        <f t="shared" si="1243"/>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-0.65889156987205766</v>
      </c>
      <c r="JO46" s="1066">
        <f>JN46/GD46</f>
        <v>-6.3971461584524339E-2</v>
      </c>
      <c r="JP46" s="1013">
        <f t="shared" si="1244"/>
        <v>-9.6408820096556838</v>
      </c>
      <c r="JQ46" s="288">
        <f t="shared" si="1245"/>
        <v>-1</v>
      </c>
      <c r="JR46" s="1013">
        <f t="shared" si="1246"/>
        <v>0</v>
      </c>
      <c r="JS46" s="288" t="e">
        <f t="shared" si="1247"/>
        <v>#DIV/0!</v>
      </c>
      <c r="JT46" s="1013">
        <f t="shared" si="1248"/>
        <v>0</v>
      </c>
      <c r="JU46" s="288" t="e">
        <f t="shared" si="1249"/>
        <v>#DIV/0!</v>
      </c>
      <c r="JV46" s="1013">
        <f t="shared" si="1250"/>
        <v>0</v>
      </c>
      <c r="JW46" s="288" t="e">
        <f t="shared" si="1251"/>
        <v>#DIV/0!</v>
      </c>
      <c r="JX46" s="1013">
        <f t="shared" si="1252"/>
        <v>0</v>
      </c>
      <c r="JY46" s="288" t="e">
        <f t="shared" si="1253"/>
        <v>#DIV/0!</v>
      </c>
      <c r="JZ46" s="1013">
        <f t="shared" si="1254"/>
        <v>0</v>
      </c>
      <c r="KA46" s="288" t="e">
        <f t="shared" si="1255"/>
        <v>#DIV/0!</v>
      </c>
      <c r="KB46" s="1013">
        <f t="shared" si="1256"/>
        <v>0</v>
      </c>
      <c r="KC46" s="288" t="e">
        <f t="shared" si="1257"/>
        <v>#DIV/0!</v>
      </c>
      <c r="KD46" s="1013">
        <f t="shared" si="1258"/>
        <v>0</v>
      </c>
      <c r="KE46" s="1066" t="e">
        <f t="shared" si="1259"/>
        <v>#DIV/0!</v>
      </c>
      <c r="KF46" s="1013">
        <f t="shared" si="1260"/>
        <v>0</v>
      </c>
      <c r="KG46" s="288" t="e">
        <f t="shared" si="1261"/>
        <v>#DIV/0!</v>
      </c>
      <c r="KH46" s="1013">
        <f t="shared" si="1262"/>
        <v>1.552009809907409E-2</v>
      </c>
      <c r="KI46" s="288">
        <f t="shared" si="315"/>
        <v>-1</v>
      </c>
      <c r="KJ46" s="1013">
        <f t="shared" si="1263"/>
        <v>0</v>
      </c>
      <c r="KK46" s="288" t="e">
        <f t="shared" si="1264"/>
        <v>#DIV/0!</v>
      </c>
      <c r="KL46" s="1013">
        <f t="shared" si="1174"/>
        <v>0</v>
      </c>
      <c r="KM46" s="1066" t="e">
        <f t="shared" si="1175"/>
        <v>#DIV/0!</v>
      </c>
      <c r="KN46" s="1013">
        <f t="shared" si="1265"/>
        <v>9.649296617858985</v>
      </c>
      <c r="KO46" s="758">
        <f t="shared" si="1266"/>
        <v>9.6408820096556838</v>
      </c>
      <c r="KP46" s="520">
        <f>KO46-KN46</f>
        <v>-8.4146082033011993E-3</v>
      </c>
      <c r="KQ46" s="100">
        <f t="shared" si="1267"/>
        <v>-8.7204368738415445E-4</v>
      </c>
      <c r="KR46" s="945"/>
      <c r="KS46" t="str">
        <f t="shared" si="1268"/>
        <v>Cost Per Employee Payroll</v>
      </c>
      <c r="KT46" s="986">
        <f t="shared" si="1269"/>
        <v>18.338230802323082</v>
      </c>
      <c r="KU46" s="986">
        <f t="shared" si="1269"/>
        <v>8.045031384769235</v>
      </c>
      <c r="KV46" s="986">
        <f t="shared" si="1269"/>
        <v>9.649296617858985</v>
      </c>
      <c r="KW46" s="1056">
        <f t="shared" si="1270"/>
        <v>8.4521174383537332</v>
      </c>
      <c r="KX46" s="1056">
        <f t="shared" si="1270"/>
        <v>8.6014740275726247</v>
      </c>
      <c r="KY46" s="1056">
        <f t="shared" si="1270"/>
        <v>7.5950261850409566</v>
      </c>
      <c r="KZ46" s="1056">
        <f t="shared" si="1270"/>
        <v>7.9895571186545906</v>
      </c>
      <c r="LA46" s="1056">
        <f t="shared" si="1270"/>
        <v>8.5715535821900843</v>
      </c>
      <c r="LB46" s="1056">
        <f t="shared" si="1270"/>
        <v>7.8186028737116846</v>
      </c>
      <c r="LC46" s="1056">
        <f t="shared" si="1270"/>
        <v>9.3776860476517303</v>
      </c>
      <c r="LD46" s="1056">
        <f t="shared" si="1270"/>
        <v>11.503375005573142</v>
      </c>
      <c r="LE46" s="1056">
        <f t="shared" si="1270"/>
        <v>20.893020871266486</v>
      </c>
      <c r="LF46" s="1056">
        <f t="shared" si="1270"/>
        <v>10.468963975620856</v>
      </c>
      <c r="LG46" s="1056">
        <f t="shared" si="1270"/>
        <v>10.299773579527741</v>
      </c>
      <c r="LH46" s="1056">
        <f t="shared" si="1270"/>
        <v>9.6408820096556838</v>
      </c>
      <c r="LI46" s="1172">
        <f t="shared" si="1271"/>
        <v>0</v>
      </c>
      <c r="LJ46" s="1172">
        <f t="shared" si="1271"/>
        <v>0</v>
      </c>
      <c r="LK46" s="1172">
        <f t="shared" si="1271"/>
        <v>0</v>
      </c>
      <c r="LL46" s="1172">
        <f t="shared" si="1271"/>
        <v>0</v>
      </c>
      <c r="LM46" s="1172">
        <f t="shared" si="1271"/>
        <v>0</v>
      </c>
      <c r="LN46" s="1172">
        <f t="shared" si="1271"/>
        <v>0</v>
      </c>
      <c r="LO46" s="1172">
        <f t="shared" si="1271"/>
        <v>0</v>
      </c>
      <c r="LP46" s="1172">
        <f t="shared" si="1271"/>
        <v>0</v>
      </c>
      <c r="LQ46" s="1172">
        <f t="shared" si="1271"/>
        <v>0</v>
      </c>
      <c r="LR46" s="1172">
        <f t="shared" si="1271"/>
        <v>0</v>
      </c>
      <c r="LS46" s="1172">
        <f t="shared" si="1271"/>
        <v>0</v>
      </c>
      <c r="LT46" s="1172">
        <f t="shared" si="1271"/>
        <v>0</v>
      </c>
    </row>
    <row r="47" spans="1:332" x14ac:dyDescent="0.25">
      <c r="A47" s="573"/>
      <c r="B47" s="69">
        <v>7.3</v>
      </c>
      <c r="C47" s="26"/>
      <c r="D47" s="26"/>
      <c r="E47" s="1221" t="s">
        <v>1</v>
      </c>
      <c r="F47" s="1221"/>
      <c r="G47" s="1222"/>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34">V45/V8</f>
        <v>9.4654689268022438E-3</v>
      </c>
      <c r="W47" s="88">
        <f t="shared" si="1334"/>
        <v>9.7105213694941572E-3</v>
      </c>
      <c r="X47" s="89">
        <f t="shared" si="1334"/>
        <v>9.3139492618193424E-3</v>
      </c>
      <c r="Y47" s="88">
        <f t="shared" si="1334"/>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35">AJ45/AJ8</f>
        <v>8.8951244754300485E-3</v>
      </c>
      <c r="AK47" s="88">
        <f>AK45/AK8</f>
        <v>7.6896613159759203E-3</v>
      </c>
      <c r="AL47" s="89">
        <f t="shared" si="1335"/>
        <v>7.8854844030897091E-3</v>
      </c>
      <c r="AM47" s="88">
        <f t="shared" si="1335"/>
        <v>7.7865536299089036E-3</v>
      </c>
      <c r="AN47" s="89">
        <f t="shared" si="1335"/>
        <v>7.6586944905147085E-3</v>
      </c>
      <c r="AO47" s="88">
        <f t="shared" si="1335"/>
        <v>2.8801923365628271E-2</v>
      </c>
      <c r="AP47" s="497">
        <f t="shared" si="1335"/>
        <v>7.8679093819097254E-3</v>
      </c>
      <c r="AQ47" s="498">
        <f t="shared" ref="AQ47:AW47" si="1336">AQ45/AQ8</f>
        <v>8.5418296461158335E-3</v>
      </c>
      <c r="AR47" s="497">
        <f t="shared" si="1336"/>
        <v>8.164241145411635E-3</v>
      </c>
      <c r="AS47" s="498">
        <f t="shared" si="1336"/>
        <v>7.7991098252933495E-3</v>
      </c>
      <c r="AT47" s="497">
        <f t="shared" si="1336"/>
        <v>8.0902217777370274E-3</v>
      </c>
      <c r="AU47" s="498">
        <f t="shared" si="1336"/>
        <v>8.2929884623269921E-3</v>
      </c>
      <c r="AV47" s="130">
        <f t="shared" si="1336"/>
        <v>0.1174737419193421</v>
      </c>
      <c r="AW47" s="148">
        <f t="shared" si="1336"/>
        <v>9.7894784932785073E-3</v>
      </c>
      <c r="AX47" s="303">
        <f t="shared" ref="AX47:BC47" si="1337">AX45/AX8</f>
        <v>8.5479585354735921E-3</v>
      </c>
      <c r="AY47" s="88">
        <f t="shared" si="1337"/>
        <v>8.7922379660443431E-3</v>
      </c>
      <c r="AZ47" s="89">
        <f t="shared" si="1337"/>
        <v>7.8458876673521624E-3</v>
      </c>
      <c r="BA47" s="88">
        <f t="shared" si="1337"/>
        <v>1.1262971545574771E-2</v>
      </c>
      <c r="BB47" s="89">
        <f t="shared" si="1337"/>
        <v>9.1986772467391974E-3</v>
      </c>
      <c r="BC47" s="88">
        <f t="shared" si="1337"/>
        <v>9.9028268978323709E-3</v>
      </c>
      <c r="BD47" s="497">
        <f t="shared" ref="BD47:BK47" si="1338">BD45/BD8</f>
        <v>2.4609103509247023E-2</v>
      </c>
      <c r="BE47" s="498">
        <f t="shared" si="1338"/>
        <v>9.9007470592657621E-3</v>
      </c>
      <c r="BF47" s="497">
        <f t="shared" si="1338"/>
        <v>9.724731154237885E-3</v>
      </c>
      <c r="BG47" s="498">
        <f t="shared" si="1338"/>
        <v>8.4354820522799401E-3</v>
      </c>
      <c r="BH47" s="497">
        <f t="shared" si="1338"/>
        <v>1.2829583371273172E-2</v>
      </c>
      <c r="BI47" s="498">
        <f t="shared" si="1338"/>
        <v>1.2557316848432009E-2</v>
      </c>
      <c r="BJ47" s="130">
        <f t="shared" si="1338"/>
        <v>0.13360752385375221</v>
      </c>
      <c r="BK47" s="148">
        <f t="shared" si="1338"/>
        <v>1.113396032114602E-2</v>
      </c>
      <c r="BL47" s="303">
        <f t="shared" ref="BL47:BM47" si="1339">BL45/BL8</f>
        <v>8.8090824100168184E-3</v>
      </c>
      <c r="BM47" s="88">
        <f t="shared" si="1339"/>
        <v>8.887947485928761E-3</v>
      </c>
      <c r="BN47" s="89">
        <f t="shared" ref="BN47:BO47" si="1340">BN45/BN8</f>
        <v>8.8813272171603761E-3</v>
      </c>
      <c r="BO47" s="88">
        <f t="shared" si="1340"/>
        <v>8.7675815922580308E-3</v>
      </c>
      <c r="BP47" s="89">
        <f t="shared" ref="BP47:BQ47" si="1341">BP45/BP8</f>
        <v>9.1024056225880567E-3</v>
      </c>
      <c r="BQ47" s="88">
        <f t="shared" si="1341"/>
        <v>9.4897753708901161E-3</v>
      </c>
      <c r="BR47" s="497">
        <f t="shared" ref="BR47:BS47" si="1342">BR45/BR8</f>
        <v>2.9313269880962885E-2</v>
      </c>
      <c r="BS47" s="498">
        <f t="shared" si="1342"/>
        <v>9.435385423125808E-3</v>
      </c>
      <c r="BT47" s="497">
        <f t="shared" ref="BT47:BU47" si="1343">BT45/BT8</f>
        <v>9.1529632331874295E-3</v>
      </c>
      <c r="BU47" s="497">
        <f t="shared" si="1343"/>
        <v>9.3172267783221442E-3</v>
      </c>
      <c r="BV47" s="497">
        <f t="shared" ref="BV47:BW47" si="1344">BV45/BV8</f>
        <v>9.8541225951411342E-3</v>
      </c>
      <c r="BW47" s="497">
        <f t="shared" si="1344"/>
        <v>2.4602854176514928E-2</v>
      </c>
      <c r="BX47" s="130">
        <f>BX45/BX8</f>
        <v>0.14561394178609646</v>
      </c>
      <c r="BY47" s="148">
        <f t="shared" si="1178"/>
        <v>1.2134495148841374E-2</v>
      </c>
      <c r="BZ47" s="497">
        <f t="shared" ref="BZ47:CA47" si="1345">BZ45/BZ8</f>
        <v>9.0150611642278236E-3</v>
      </c>
      <c r="CA47" s="88">
        <f t="shared" si="1345"/>
        <v>9.3129272348690343E-3</v>
      </c>
      <c r="CB47" s="89">
        <f t="shared" ref="CB47:CC47" si="1346">CB45/CB8</f>
        <v>9.2459758137459422E-3</v>
      </c>
      <c r="CC47" s="88">
        <f t="shared" si="1346"/>
        <v>1.064940386229917E-2</v>
      </c>
      <c r="CD47" s="89">
        <f t="shared" ref="CD47:CE47" si="1347">CD45/CD8</f>
        <v>9.7967434138322238E-3</v>
      </c>
      <c r="CE47" s="88">
        <f t="shared" si="1347"/>
        <v>1.0791165608330771E-2</v>
      </c>
      <c r="CF47" s="497">
        <f t="shared" ref="CF47:CG47" si="1348">CF45/CF8</f>
        <v>3.0779386753006444E-2</v>
      </c>
      <c r="CG47" s="88">
        <f t="shared" si="1348"/>
        <v>1.0577223340883018E-2</v>
      </c>
      <c r="CH47" s="497">
        <f t="shared" ref="CH47:CI47" si="1349">CH45/CH8</f>
        <v>9.5318271036100351E-3</v>
      </c>
      <c r="CI47" s="497">
        <f t="shared" si="1349"/>
        <v>7.3745044958524308E-3</v>
      </c>
      <c r="CJ47" s="497">
        <f t="shared" ref="CJ47:CK47" si="1350">CJ45/CJ8</f>
        <v>1.0674471812524157E-2</v>
      </c>
      <c r="CK47" s="497">
        <f t="shared" si="1350"/>
        <v>1.0872703872684112E-2</v>
      </c>
      <c r="CL47" s="130">
        <f>CL45/CL8</f>
        <v>0.13862139447586516</v>
      </c>
      <c r="CM47" s="148">
        <f t="shared" si="1179"/>
        <v>1.1551782872988761E-2</v>
      </c>
      <c r="CN47" s="497">
        <f t="shared" ref="CN47:CO47" si="1351">CN45/CN8</f>
        <v>1.0300372263974636E-2</v>
      </c>
      <c r="CO47" s="88">
        <f t="shared" si="1351"/>
        <v>9.9870842690038281E-3</v>
      </c>
      <c r="CP47" s="89">
        <f t="shared" ref="CP47:CQ47" si="1352">CP45/CP8</f>
        <v>1.0050731255955006E-2</v>
      </c>
      <c r="CQ47" s="88">
        <f t="shared" si="1352"/>
        <v>1.0319695244695018E-2</v>
      </c>
      <c r="CR47" s="89">
        <f t="shared" ref="CR47:CS47" si="1353">CR45/CR8</f>
        <v>9.1045903872844572E-3</v>
      </c>
      <c r="CS47" s="88">
        <f t="shared" si="1353"/>
        <v>9.0032569746266878E-3</v>
      </c>
      <c r="CT47" s="89">
        <f t="shared" ref="CT47:CU47" si="1354">CT45/CT8</f>
        <v>7.9884062749034611E-3</v>
      </c>
      <c r="CU47" s="88">
        <f t="shared" si="1354"/>
        <v>2.8945444154946379E-2</v>
      </c>
      <c r="CV47" s="497">
        <f t="shared" ref="CV47:CW47" si="1355">CV45/CV8</f>
        <v>9.9802075962422254E-3</v>
      </c>
      <c r="CW47" s="781">
        <f t="shared" si="1355"/>
        <v>7.978118552888375E-3</v>
      </c>
      <c r="CX47" s="497">
        <f t="shared" ref="CX47:CY47" si="1356">CX45/CX8</f>
        <v>8.3856260955887177E-3</v>
      </c>
      <c r="CY47" s="88">
        <f t="shared" si="1356"/>
        <v>1.0243767783738675E-2</v>
      </c>
      <c r="CZ47" s="130">
        <f>CZ45/CZ8</f>
        <v>0.13228730085384746</v>
      </c>
      <c r="DA47" s="148">
        <f>SUM(CN47:CY47)/$CZ$4</f>
        <v>1.1023941737820621E-2</v>
      </c>
      <c r="DB47" s="497">
        <f t="shared" ref="DB47:DC47" si="1357">DB45/DB8</f>
        <v>7.8568812656548675E-3</v>
      </c>
      <c r="DC47" s="88">
        <f t="shared" si="1357"/>
        <v>8.0351554047818907E-3</v>
      </c>
      <c r="DD47" s="89">
        <f t="shared" ref="DD47:DE47" si="1358">DD45/DD8</f>
        <v>7.7753431068610145E-3</v>
      </c>
      <c r="DE47" s="88">
        <f t="shared" si="1358"/>
        <v>7.9107231485641902E-3</v>
      </c>
      <c r="DF47" s="89">
        <f t="shared" ref="DF47:DG47" si="1359">DF45/DF8</f>
        <v>8.0362397118293565E-3</v>
      </c>
      <c r="DG47" s="88">
        <f t="shared" si="1359"/>
        <v>7.8435330574416519E-3</v>
      </c>
      <c r="DH47" s="89">
        <f t="shared" ref="DH47:DI47" si="1360">DH45/DH8</f>
        <v>3.1001436727949788E-2</v>
      </c>
      <c r="DI47" s="88">
        <f t="shared" si="1360"/>
        <v>8.3784200772285874E-3</v>
      </c>
      <c r="DJ47" s="497">
        <f t="shared" ref="DJ47:DK47" si="1361">DJ45/DJ8</f>
        <v>8.3595094118632859E-3</v>
      </c>
      <c r="DK47" s="88">
        <f t="shared" si="1361"/>
        <v>8.0400194803699147E-3</v>
      </c>
      <c r="DL47" s="497">
        <f t="shared" ref="DL47:DM47" si="1362">DL45/DL8</f>
        <v>1.0299426873211679E-2</v>
      </c>
      <c r="DM47" s="88">
        <f t="shared" si="1362"/>
        <v>8.8861120175738814E-3</v>
      </c>
      <c r="DN47" s="130">
        <f>DN45/DN8</f>
        <v>0.12242280028333009</v>
      </c>
      <c r="DO47" s="148">
        <f>SUM(DB47:DM47)/$DN$4</f>
        <v>1.0201900023610842E-2</v>
      </c>
      <c r="DP47" s="497">
        <f t="shared" ref="DP47:DQ47" si="1363">DP45/DP8</f>
        <v>8.3712503713318856E-3</v>
      </c>
      <c r="DQ47" s="88">
        <f t="shared" si="1363"/>
        <v>8.4939500796942461E-3</v>
      </c>
      <c r="DR47" s="89">
        <f t="shared" ref="DR47:DS47" si="1364">DR45/DR8</f>
        <v>8.3670175414743749E-3</v>
      </c>
      <c r="DS47" s="88">
        <f t="shared" si="1364"/>
        <v>8.5409354517039272E-3</v>
      </c>
      <c r="DT47" s="89">
        <f t="shared" ref="DT47:DU47" si="1365">DT45/DT8</f>
        <v>8.2165496712170334E-3</v>
      </c>
      <c r="DU47" s="88">
        <f t="shared" si="1365"/>
        <v>8.2244330648033707E-3</v>
      </c>
      <c r="DV47" s="89">
        <f t="shared" ref="DV47:DW47" si="1366">DV45/DV8</f>
        <v>9.7118213345729672E-3</v>
      </c>
      <c r="DW47" s="88">
        <f t="shared" si="1366"/>
        <v>8.6577445184700293E-3</v>
      </c>
      <c r="DX47" s="497">
        <f t="shared" ref="DX47:DY47" si="1367">DX45/DX8</f>
        <v>8.1761637727568587E-3</v>
      </c>
      <c r="DY47" s="88">
        <f t="shared" si="1367"/>
        <v>2.3097830399979462E-2</v>
      </c>
      <c r="DZ47" s="497">
        <f t="shared" ref="DZ47:EA47" si="1368">DZ45/DZ8</f>
        <v>1.0427160607935661E-2</v>
      </c>
      <c r="EA47" s="88">
        <f t="shared" si="1368"/>
        <v>8.364920918949378E-3</v>
      </c>
      <c r="EB47" s="130">
        <f>EB45/EB8</f>
        <v>0.11864977773288919</v>
      </c>
      <c r="EC47" s="148">
        <f>SUM(DP47:EA47)/$EB$4</f>
        <v>9.8874814777407671E-3</v>
      </c>
      <c r="ED47" s="497">
        <f t="shared" ref="ED47" si="1369">ED45/ED8</f>
        <v>8.1334188308877266E-3</v>
      </c>
      <c r="EE47" s="88">
        <f t="shared" ref="EE47:EF47" si="1370">EE45/EE8</f>
        <v>7.9819416008184828E-3</v>
      </c>
      <c r="EF47" s="89">
        <f t="shared" si="1370"/>
        <v>8.8333830483329229E-3</v>
      </c>
      <c r="EG47" s="88">
        <f t="shared" ref="EG47:EH47" si="1371">EG45/EG8</f>
        <v>9.1285331789406204E-3</v>
      </c>
      <c r="EH47" s="89">
        <f t="shared" si="1371"/>
        <v>8.5594386574505358E-3</v>
      </c>
      <c r="EI47" s="88">
        <f t="shared" ref="EI47:EJ47" si="1372">EI45/EI8</f>
        <v>8.7707844782037286E-3</v>
      </c>
      <c r="EJ47" s="89">
        <f t="shared" si="1372"/>
        <v>2.6828565714485612E-2</v>
      </c>
      <c r="EK47" s="88">
        <f t="shared" ref="EK47:EL47" si="1373">EK45/EK8</f>
        <v>9.0044311127973412E-3</v>
      </c>
      <c r="EL47" s="497">
        <f t="shared" si="1373"/>
        <v>9.0496404464431579E-3</v>
      </c>
      <c r="EM47" s="88">
        <f t="shared" ref="EM47:EN47" si="1374">EM45/EM8</f>
        <v>9.8844920594670631E-3</v>
      </c>
      <c r="EN47" s="497">
        <f t="shared" si="1374"/>
        <v>9.4522186777926936E-3</v>
      </c>
      <c r="EO47" s="88">
        <f t="shared" ref="EO47" si="1375">EO45/EO8</f>
        <v>1.2897341055755738E-2</v>
      </c>
      <c r="EP47" s="130">
        <f>EP45/EP8</f>
        <v>0.12852418886137562</v>
      </c>
      <c r="EQ47" s="148">
        <f>SUM(ED47:EO47)/$EP$4</f>
        <v>1.0710349071781302E-2</v>
      </c>
      <c r="ER47" s="497">
        <f t="shared" ref="ER47:ES47" si="1376">ER45/ER8</f>
        <v>9.1522721352279516E-3</v>
      </c>
      <c r="ES47" s="88">
        <f t="shared" si="1376"/>
        <v>8.8437136274996109E-3</v>
      </c>
      <c r="ET47" s="89">
        <f t="shared" ref="ET47:EU47" si="1377">ET45/ET8</f>
        <v>8.7395570263698354E-3</v>
      </c>
      <c r="EU47" s="88">
        <f t="shared" si="1377"/>
        <v>9.0835034019816942E-3</v>
      </c>
      <c r="EV47" s="89">
        <f t="shared" ref="EV47" si="1378">EV45/EV8</f>
        <v>8.6814270004319707E-3</v>
      </c>
      <c r="EW47" s="88">
        <f t="shared" ref="EW47:EX47" si="1379">EW45/EW8</f>
        <v>8.0465436900053981E-3</v>
      </c>
      <c r="EX47" s="89">
        <f t="shared" si="1379"/>
        <v>9.4542997830731421E-3</v>
      </c>
      <c r="EY47" s="88">
        <f t="shared" ref="EY47" si="1380">EY45/EY8</f>
        <v>1.1001205383778721E-2</v>
      </c>
      <c r="EZ47" s="497">
        <f t="shared" ref="EZ47:FA47" si="1381">EZ45/EZ8</f>
        <v>2.628500202156973E-2</v>
      </c>
      <c r="FA47" s="88">
        <f t="shared" si="1381"/>
        <v>9.3364205542307965E-3</v>
      </c>
      <c r="FB47" s="497">
        <f t="shared" ref="FB47:FC47" si="1382">FB45/FB8</f>
        <v>9.11267202158683E-3</v>
      </c>
      <c r="FC47" s="88">
        <f t="shared" si="1382"/>
        <v>1.0041029177972175E-2</v>
      </c>
      <c r="FD47" s="130">
        <f>FD45/FD8</f>
        <v>0.12777764582372786</v>
      </c>
      <c r="FE47" s="148">
        <f>SUM(ER47:FC47)/$FD$4</f>
        <v>1.0648137151977322E-2</v>
      </c>
      <c r="FF47" s="497">
        <f t="shared" ref="FF47:FG47" si="1383">FF45/FF8</f>
        <v>9.140780085029011E-3</v>
      </c>
      <c r="FG47" s="88">
        <f t="shared" si="1383"/>
        <v>9.0581435797759593E-3</v>
      </c>
      <c r="FH47" s="89">
        <f t="shared" ref="FH47:FI47" si="1384">FH45/FH8</f>
        <v>9.4310997079654589E-3</v>
      </c>
      <c r="FI47" s="88">
        <f t="shared" si="1384"/>
        <v>9.235496606821967E-3</v>
      </c>
      <c r="FJ47" s="89">
        <f t="shared" ref="FJ47:FK47" si="1385">FJ45/FJ8</f>
        <v>8.7895238205221021E-3</v>
      </c>
      <c r="FK47" s="88">
        <f t="shared" si="1385"/>
        <v>1.0049038820704615E-2</v>
      </c>
      <c r="FL47" s="89">
        <f t="shared" ref="FL47:FM47" si="1386">FL45/FL8</f>
        <v>1.3498309897614264E-2</v>
      </c>
      <c r="FM47" s="88">
        <f t="shared" si="1386"/>
        <v>9.775649039365392E-3</v>
      </c>
      <c r="FN47" s="497">
        <f t="shared" ref="FN47:FO47" si="1387">FN45/FN8</f>
        <v>9.1986522291408485E-3</v>
      </c>
      <c r="FO47" s="88">
        <f t="shared" si="1387"/>
        <v>2.6998243194574618E-2</v>
      </c>
      <c r="FP47" s="497">
        <f t="shared" ref="FP47:FQ47" si="1388">FP45/FP8</f>
        <v>9.5111143266876537E-3</v>
      </c>
      <c r="FQ47" s="88">
        <f t="shared" si="1388"/>
        <v>1.1450206735087934E-2</v>
      </c>
      <c r="FR47" s="130">
        <f>FR45/FR8</f>
        <v>0.1361362580432898</v>
      </c>
      <c r="FS47" s="148">
        <f>SUM(FF47:FQ47)/$FR$4</f>
        <v>1.1344688170274153E-2</v>
      </c>
      <c r="FT47" s="497">
        <f t="shared" ref="FT47:FU47" si="1389">FT45/FT8</f>
        <v>1.0058676085162605E-2</v>
      </c>
      <c r="FU47" s="88">
        <f t="shared" si="1389"/>
        <v>1.0326855555797404E-2</v>
      </c>
      <c r="FV47" s="89">
        <f t="shared" ref="FV47:FW47" si="1390">FV45/FV8</f>
        <v>1.1343876769686323E-2</v>
      </c>
      <c r="FW47" s="88">
        <f t="shared" si="1390"/>
        <v>9.5081090481010724E-3</v>
      </c>
      <c r="FX47" s="89">
        <f t="shared" ref="FX47:FY47" si="1391">FX45/FX8</f>
        <v>1.0209500535366052E-2</v>
      </c>
      <c r="FY47" s="88">
        <f t="shared" si="1391"/>
        <v>9.2650462961741207E-3</v>
      </c>
      <c r="FZ47" s="89">
        <f t="shared" ref="FZ47:GA47" si="1392">FZ45/FZ8</f>
        <v>1.1105630908256836E-2</v>
      </c>
      <c r="GA47" s="88">
        <f t="shared" si="1392"/>
        <v>1.3617659253427996E-2</v>
      </c>
      <c r="GB47" s="497">
        <f t="shared" ref="GB47:GC47" si="1393">GB45/GB8</f>
        <v>3.0887198562482468E-2</v>
      </c>
      <c r="GC47" s="88">
        <f t="shared" si="1393"/>
        <v>1.23840649130041E-2</v>
      </c>
      <c r="GD47" s="497">
        <f t="shared" ref="GD47:GE47" si="1394">GD45/GD8</f>
        <v>1.2206321421416758E-2</v>
      </c>
      <c r="GE47" s="88">
        <f t="shared" si="1394"/>
        <v>1.1509424340417353E-2</v>
      </c>
      <c r="GF47" s="130">
        <f>GF45/GF8</f>
        <v>0.15242236368929307</v>
      </c>
      <c r="GG47" s="148">
        <f>SUM(FT47:GE47)/$GF$4</f>
        <v>1.2701863640774422E-2</v>
      </c>
      <c r="GH47" s="497"/>
      <c r="GI47" s="88"/>
      <c r="GJ47" s="89"/>
      <c r="GK47" s="88"/>
      <c r="GL47" s="89"/>
      <c r="GM47" s="88"/>
      <c r="GN47" s="89"/>
      <c r="GO47" s="88"/>
      <c r="GP47" s="497"/>
      <c r="GQ47" s="88"/>
      <c r="GR47" s="497"/>
      <c r="GS47" s="88"/>
      <c r="GT47" s="130">
        <f>GT45/GT8</f>
        <v>0</v>
      </c>
      <c r="GU47" s="148">
        <f>SUM(GH47:GS47)/$GF$4</f>
        <v>0</v>
      </c>
      <c r="GV47" s="309">
        <f t="shared" si="1180"/>
        <v>-3.7450689205277866E-3</v>
      </c>
      <c r="GW47" s="903">
        <f t="shared" si="1181"/>
        <v>-0.29037527226253063</v>
      </c>
      <c r="GX47" s="309">
        <f t="shared" si="1182"/>
        <v>-3.0855850772834072E-4</v>
      </c>
      <c r="GY47" s="892">
        <f t="shared" si="1183"/>
        <v>-3.3713869427097795E-2</v>
      </c>
      <c r="GZ47" s="309">
        <f t="shared" si="1184"/>
        <v>-1.0415660112977551E-4</v>
      </c>
      <c r="HA47" s="892">
        <f t="shared" si="1185"/>
        <v>-1.1777473301023631E-2</v>
      </c>
      <c r="HB47" s="309">
        <f t="shared" si="1186"/>
        <v>3.4394637561185881E-4</v>
      </c>
      <c r="HC47" s="892">
        <f t="shared" si="1187"/>
        <v>3.9355126875889775E-2</v>
      </c>
      <c r="HD47" s="309">
        <f t="shared" si="1188"/>
        <v>-4.020764015497235E-4</v>
      </c>
      <c r="HE47" s="892">
        <f t="shared" si="1189"/>
        <v>-4.4264463143373171E-2</v>
      </c>
      <c r="HF47" s="309">
        <f t="shared" si="1190"/>
        <v>-6.3488331042657262E-4</v>
      </c>
      <c r="HG47" s="892">
        <f t="shared" si="1191"/>
        <v>-7.3131215685506776E-2</v>
      </c>
      <c r="HH47" s="309">
        <f t="shared" si="1192"/>
        <v>1.4077560930677441E-3</v>
      </c>
      <c r="HI47" s="927">
        <f t="shared" si="1193"/>
        <v>0.17495164971468635</v>
      </c>
      <c r="HJ47" s="309">
        <f t="shared" si="1194"/>
        <v>1.5469056007055785E-3</v>
      </c>
      <c r="HK47" s="892">
        <f t="shared" si="1195"/>
        <v>0.16361926702124874</v>
      </c>
      <c r="HL47" s="309">
        <f t="shared" si="1196"/>
        <v>1.528379663779101E-2</v>
      </c>
      <c r="HM47" s="892">
        <f t="shared" si="1197"/>
        <v>1.3892838197827821</v>
      </c>
      <c r="HN47" s="309">
        <f t="shared" si="1198"/>
        <v>-1.6948581467338936E-2</v>
      </c>
      <c r="HO47" s="892">
        <f t="shared" si="1199"/>
        <v>-0.64480046276697123</v>
      </c>
      <c r="HP47" s="309">
        <f t="shared" si="1200"/>
        <v>-2.2374853264396644E-4</v>
      </c>
      <c r="HQ47" s="892">
        <f t="shared" si="1201"/>
        <v>-2.3965130035040555E-2</v>
      </c>
      <c r="HR47" s="309">
        <f t="shared" si="1202"/>
        <v>9.2835715638534509E-4</v>
      </c>
      <c r="HS47" s="892">
        <f t="shared" si="1203"/>
        <v>0.10187540539000833</v>
      </c>
      <c r="HT47" s="1014">
        <f t="shared" si="1204"/>
        <v>-9.0024909294316412E-4</v>
      </c>
      <c r="HU47" s="1021">
        <f t="shared" si="1205"/>
        <v>-8.9657053772746118E-2</v>
      </c>
      <c r="HV47" s="1014">
        <f t="shared" si="1206"/>
        <v>-8.2636505253051717E-5</v>
      </c>
      <c r="HW47" s="1021">
        <f t="shared" si="1207"/>
        <v>-9.0404215487467823E-3</v>
      </c>
      <c r="HX47" s="1014">
        <f t="shared" si="1208"/>
        <v>3.7295612818949962E-4</v>
      </c>
      <c r="HY47" s="1021">
        <f t="shared" si="1209"/>
        <v>4.1173572145863931E-2</v>
      </c>
      <c r="HZ47" s="1014">
        <f t="shared" si="1210"/>
        <v>-1.9560310114349194E-4</v>
      </c>
      <c r="IA47" s="1021">
        <f t="shared" si="1211"/>
        <v>-2.0740221946576026E-2</v>
      </c>
      <c r="IB47" s="1014">
        <f t="shared" si="1212"/>
        <v>-4.4597278629986484E-4</v>
      </c>
      <c r="IC47" s="1021">
        <f t="shared" si="1213"/>
        <v>-4.8288988160142786E-2</v>
      </c>
      <c r="ID47" s="1014">
        <f t="shared" si="1214"/>
        <v>1.259515000182513E-3</v>
      </c>
      <c r="IE47" s="1021">
        <f t="shared" si="1215"/>
        <v>0.14329729640663255</v>
      </c>
      <c r="IF47" s="1014">
        <f t="shared" si="1216"/>
        <v>3.4492710769096491E-3</v>
      </c>
      <c r="IG47" s="1021">
        <f t="shared" si="1217"/>
        <v>0.34324388018114893</v>
      </c>
      <c r="IH47" s="1014">
        <f t="shared" si="1218"/>
        <v>-3.7226608582488722E-3</v>
      </c>
      <c r="II47" s="1021">
        <f t="shared" si="1219"/>
        <v>-0.27578718272773006</v>
      </c>
      <c r="IJ47" s="1014">
        <f t="shared" si="1220"/>
        <v>-5.7699681022454347E-4</v>
      </c>
      <c r="IK47" s="1021">
        <f t="shared" si="1221"/>
        <v>-5.9023887611047099E-2</v>
      </c>
      <c r="IL47" s="1014">
        <f t="shared" si="1222"/>
        <v>1.7799590965433772E-2</v>
      </c>
      <c r="IM47" s="1021">
        <f t="shared" si="1223"/>
        <v>1.9350216229553281</v>
      </c>
      <c r="IN47" s="1014">
        <f t="shared" si="1224"/>
        <v>-1.7487128867886965E-2</v>
      </c>
      <c r="IO47" s="1021">
        <f t="shared" si="1225"/>
        <v>-0.64771358424540226</v>
      </c>
      <c r="IP47" s="1014">
        <f t="shared" si="1226"/>
        <v>1.9390924084002805E-3</v>
      </c>
      <c r="IQ47" s="1021">
        <f t="shared" si="1227"/>
        <v>0.20387646933853965</v>
      </c>
      <c r="IR47" s="1014">
        <f t="shared" si="1228"/>
        <v>-1.391530649925329E-3</v>
      </c>
      <c r="IS47" s="1021">
        <f t="shared" si="1229"/>
        <v>-0.12152886686850221</v>
      </c>
      <c r="IT47" s="1014">
        <f t="shared" si="1230"/>
        <v>2.6817947063479883E-4</v>
      </c>
      <c r="IU47" s="1021">
        <f t="shared" si="1231"/>
        <v>2.6661507773412262E-2</v>
      </c>
      <c r="IV47" s="1014">
        <f t="shared" si="1232"/>
        <v>1.0170212138889186E-3</v>
      </c>
      <c r="IW47" s="1021">
        <f t="shared" si="1233"/>
        <v>9.8483145076815964E-2</v>
      </c>
      <c r="IX47" s="1014">
        <f t="shared" si="1234"/>
        <v>1.5975218601557636E-3</v>
      </c>
      <c r="IY47" s="1021">
        <f t="shared" si="1235"/>
        <v>0.14082679956685901</v>
      </c>
      <c r="IZ47" s="1014">
        <f t="shared" si="1236"/>
        <v>7.0139148726497923E-4</v>
      </c>
      <c r="JA47" s="1021">
        <f t="shared" si="1237"/>
        <v>7.3767715927180996E-2</v>
      </c>
      <c r="JB47" s="1014">
        <f t="shared" si="1238"/>
        <v>-9.4445423919193097E-4</v>
      </c>
      <c r="JC47" s="1021">
        <f t="shared" si="1239"/>
        <v>-9.2507389163682383E-2</v>
      </c>
      <c r="JD47" s="1014">
        <f t="shared" si="1240"/>
        <v>1.8405846120827154E-3</v>
      </c>
      <c r="JE47" s="1021">
        <f t="shared" si="1241"/>
        <v>0.19865897624739995</v>
      </c>
      <c r="JF47" s="1014">
        <f t="shared" si="1242"/>
        <v>2.5120283451711602E-3</v>
      </c>
      <c r="JG47" s="1067">
        <f t="shared" si="1243"/>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-6.9689708099940517E-2</v>
      </c>
      <c r="JO47" s="1067">
        <f>(JN47/GD47)/100</f>
        <v>-5.7093128792811844E-2</v>
      </c>
      <c r="JP47" s="1014">
        <f t="shared" si="1244"/>
        <v>-1.1509424340417353E-2</v>
      </c>
      <c r="JQ47" s="1021">
        <f t="shared" si="1245"/>
        <v>-1</v>
      </c>
      <c r="JR47" s="1014">
        <f t="shared" si="1246"/>
        <v>0</v>
      </c>
      <c r="JS47" s="1021" t="e">
        <f t="shared" si="1247"/>
        <v>#DIV/0!</v>
      </c>
      <c r="JT47" s="1014">
        <f t="shared" si="1248"/>
        <v>0</v>
      </c>
      <c r="JU47" s="1021" t="e">
        <f t="shared" si="1249"/>
        <v>#DIV/0!</v>
      </c>
      <c r="JV47" s="1014">
        <f t="shared" si="1250"/>
        <v>0</v>
      </c>
      <c r="JW47" s="1021" t="e">
        <f t="shared" si="1251"/>
        <v>#DIV/0!</v>
      </c>
      <c r="JX47" s="1014">
        <f t="shared" si="1252"/>
        <v>0</v>
      </c>
      <c r="JY47" s="1021" t="e">
        <f t="shared" si="1253"/>
        <v>#DIV/0!</v>
      </c>
      <c r="JZ47" s="1014">
        <f t="shared" si="1254"/>
        <v>0</v>
      </c>
      <c r="KA47" s="1021" t="e">
        <f t="shared" si="1255"/>
        <v>#DIV/0!</v>
      </c>
      <c r="KB47" s="1014">
        <f t="shared" si="1256"/>
        <v>0</v>
      </c>
      <c r="KC47" s="1021" t="e">
        <f t="shared" si="1257"/>
        <v>#DIV/0!</v>
      </c>
      <c r="KD47" s="1014">
        <f t="shared" si="1258"/>
        <v>0</v>
      </c>
      <c r="KE47" s="1067" t="e">
        <f t="shared" si="1259"/>
        <v>#DIV/0!</v>
      </c>
      <c r="KF47" s="1014">
        <f t="shared" si="1260"/>
        <v>0</v>
      </c>
      <c r="KG47" s="1021" t="e">
        <f t="shared" si="1261"/>
        <v>#DIV/0!</v>
      </c>
      <c r="KH47" s="1014">
        <f t="shared" si="1262"/>
        <v>9.0404215487467823E-3</v>
      </c>
      <c r="KI47" s="1021">
        <f t="shared" si="315"/>
        <v>-1</v>
      </c>
      <c r="KJ47" s="1014">
        <f t="shared" si="1263"/>
        <v>0</v>
      </c>
      <c r="KK47" s="1021" t="e">
        <f t="shared" si="1264"/>
        <v>#DIV/0!</v>
      </c>
      <c r="KL47" s="1014">
        <f t="shared" si="1174"/>
        <v>0</v>
      </c>
      <c r="KM47" s="1067" t="e">
        <f t="shared" si="1175"/>
        <v>#DIV/0!</v>
      </c>
      <c r="KN47" s="89">
        <f t="shared" si="1265"/>
        <v>1.1450206735087934E-2</v>
      </c>
      <c r="KO47" s="759">
        <f t="shared" si="1266"/>
        <v>1.1509424340417353E-2</v>
      </c>
      <c r="KP47" s="521">
        <f>(KO47-KN47)*100</f>
        <v>5.9217605329418832E-3</v>
      </c>
      <c r="KQ47" s="108">
        <f>IF(ISERROR((KP47/KN47)/100),0,(KP47/KN47)/100)</f>
        <v>5.1717498818560905E-3</v>
      </c>
      <c r="KR47" s="945"/>
      <c r="KS47" t="str">
        <f t="shared" si="1268"/>
        <v>Cost as % of System Implementation</v>
      </c>
      <c r="KT47" s="987">
        <f t="shared" si="1269"/>
        <v>2.6998243194574618E-2</v>
      </c>
      <c r="KU47" s="987">
        <f t="shared" si="1269"/>
        <v>9.5111143266876537E-3</v>
      </c>
      <c r="KV47" s="987">
        <f t="shared" si="1269"/>
        <v>1.1450206735087934E-2</v>
      </c>
      <c r="KW47" s="1057">
        <f t="shared" si="1270"/>
        <v>1.0058676085162605E-2</v>
      </c>
      <c r="KX47" s="1057">
        <f t="shared" si="1270"/>
        <v>1.0326855555797404E-2</v>
      </c>
      <c r="KY47" s="1057">
        <f t="shared" si="1270"/>
        <v>1.1343876769686323E-2</v>
      </c>
      <c r="KZ47" s="1057">
        <f t="shared" si="1270"/>
        <v>9.5081090481010724E-3</v>
      </c>
      <c r="LA47" s="1057">
        <f t="shared" si="1270"/>
        <v>1.0209500535366052E-2</v>
      </c>
      <c r="LB47" s="1057">
        <f t="shared" si="1270"/>
        <v>9.2650462961741207E-3</v>
      </c>
      <c r="LC47" s="1057">
        <f t="shared" si="1270"/>
        <v>1.1105630908256836E-2</v>
      </c>
      <c r="LD47" s="1057">
        <f t="shared" si="1270"/>
        <v>1.3617659253427996E-2</v>
      </c>
      <c r="LE47" s="1057">
        <f t="shared" si="1270"/>
        <v>3.0887198562482468E-2</v>
      </c>
      <c r="LF47" s="1057">
        <f t="shared" si="1270"/>
        <v>1.23840649130041E-2</v>
      </c>
      <c r="LG47" s="1057">
        <f t="shared" si="1270"/>
        <v>1.2206321421416758E-2</v>
      </c>
      <c r="LH47" s="1057">
        <f t="shared" si="1270"/>
        <v>1.1509424340417353E-2</v>
      </c>
      <c r="LI47" s="1173">
        <f t="shared" si="1271"/>
        <v>0</v>
      </c>
      <c r="LJ47" s="1173">
        <f t="shared" si="1271"/>
        <v>0</v>
      </c>
      <c r="LK47" s="1173">
        <f t="shared" si="1271"/>
        <v>0</v>
      </c>
      <c r="LL47" s="1173">
        <f t="shared" si="1271"/>
        <v>0</v>
      </c>
      <c r="LM47" s="1173">
        <f t="shared" si="1271"/>
        <v>0</v>
      </c>
      <c r="LN47" s="1173">
        <f t="shared" si="1271"/>
        <v>0</v>
      </c>
      <c r="LO47" s="1173">
        <f t="shared" si="1271"/>
        <v>0</v>
      </c>
      <c r="LP47" s="1173">
        <f t="shared" si="1271"/>
        <v>0</v>
      </c>
      <c r="LQ47" s="1173">
        <f t="shared" si="1271"/>
        <v>0</v>
      </c>
      <c r="LR47" s="1173">
        <f t="shared" si="1271"/>
        <v>0</v>
      </c>
      <c r="LS47" s="1173">
        <f t="shared" si="1271"/>
        <v>0</v>
      </c>
      <c r="LT47" s="1173">
        <f t="shared" si="1271"/>
        <v>0</v>
      </c>
    </row>
    <row r="48" spans="1:332" x14ac:dyDescent="0.25">
      <c r="A48" s="573"/>
      <c r="B48" s="50">
        <v>7.4</v>
      </c>
      <c r="E48" s="1226" t="s">
        <v>91</v>
      </c>
      <c r="F48" s="1226"/>
      <c r="G48" s="1227"/>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76"/>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77"/>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78"/>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79"/>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v>478811.06</v>
      </c>
      <c r="GF48" s="128">
        <f>SUM(FT48:GE48)</f>
        <v>5364142.5199999986</v>
      </c>
      <c r="GG48" s="147">
        <f>SUM(FT48:GE48)/$GF$4</f>
        <v>447011.87666666653</v>
      </c>
      <c r="GH48" s="502"/>
      <c r="GI48" s="503"/>
      <c r="GJ48" s="806"/>
      <c r="GK48" s="503"/>
      <c r="GL48" s="640"/>
      <c r="GM48" s="504"/>
      <c r="GN48" s="502"/>
      <c r="GO48" s="504"/>
      <c r="GP48" s="502"/>
      <c r="GQ48" s="504"/>
      <c r="GR48" s="502"/>
      <c r="GS48" s="504"/>
      <c r="GT48" s="128">
        <f>SUM(GH48:GS48)</f>
        <v>0</v>
      </c>
      <c r="GU48" s="147">
        <f>SUM(GH48:GS48)/$GF$4</f>
        <v>0</v>
      </c>
      <c r="GV48" s="249">
        <f t="shared" si="1180"/>
        <v>3048.2600000000093</v>
      </c>
      <c r="GW48" s="894">
        <f t="shared" si="1181"/>
        <v>8.1809569953199667E-3</v>
      </c>
      <c r="GX48" s="249">
        <f t="shared" si="1182"/>
        <v>-10786.450000000012</v>
      </c>
      <c r="GY48" s="890">
        <f t="shared" si="1183"/>
        <v>-2.8713897593518552E-2</v>
      </c>
      <c r="GZ48" s="249">
        <f t="shared" si="1184"/>
        <v>-5839.859999999986</v>
      </c>
      <c r="HA48" s="890">
        <f t="shared" si="1185"/>
        <v>-1.6005486286011592E-2</v>
      </c>
      <c r="HB48" s="249">
        <f t="shared" si="1186"/>
        <v>12981.389999999956</v>
      </c>
      <c r="HC48" s="890">
        <f t="shared" si="1187"/>
        <v>3.6157213895316953E-2</v>
      </c>
      <c r="HD48" s="249">
        <f t="shared" si="1188"/>
        <v>-11093.609999999986</v>
      </c>
      <c r="HE48" s="890">
        <f t="shared" si="1189"/>
        <v>-2.9820917402052453E-2</v>
      </c>
      <c r="HF48" s="249">
        <f t="shared" si="1190"/>
        <v>8563.25</v>
      </c>
      <c r="HG48" s="890">
        <f t="shared" si="1191"/>
        <v>2.3726562495237784E-2</v>
      </c>
      <c r="HH48" s="249">
        <f t="shared" si="1192"/>
        <v>11896.789999999979</v>
      </c>
      <c r="HI48" s="925">
        <f t="shared" si="1193"/>
        <v>3.2198973192697489E-2</v>
      </c>
      <c r="HJ48" s="249">
        <f t="shared" si="1194"/>
        <v>20487.880000000005</v>
      </c>
      <c r="HK48" s="890">
        <f t="shared" si="1195"/>
        <v>5.3721214943542324E-2</v>
      </c>
      <c r="HL48" s="249">
        <f t="shared" si="1196"/>
        <v>9672.1199999999953</v>
      </c>
      <c r="HM48" s="890">
        <f t="shared" si="1197"/>
        <v>2.4068263437113397E-2</v>
      </c>
      <c r="HN48" s="249">
        <f t="shared" si="1198"/>
        <v>-12806.739999999991</v>
      </c>
      <c r="HO48" s="890">
        <f t="shared" si="1199"/>
        <v>-3.1119511117061724E-2</v>
      </c>
      <c r="HP48" s="249">
        <f t="shared" si="1200"/>
        <v>-23872.52999999997</v>
      </c>
      <c r="HQ48" s="890">
        <f t="shared" si="1201"/>
        <v>-5.9871813160752178E-2</v>
      </c>
      <c r="HR48" s="249">
        <f t="shared" si="1202"/>
        <v>22180.159999999974</v>
      </c>
      <c r="HS48" s="890">
        <f t="shared" si="1203"/>
        <v>5.9169999223432634E-2</v>
      </c>
      <c r="HT48" s="844">
        <f t="shared" si="1204"/>
        <v>-16740.909999999974</v>
      </c>
      <c r="HU48" s="288">
        <f t="shared" si="1205"/>
        <v>-4.2164822803148851E-2</v>
      </c>
      <c r="HV48" s="844">
        <f t="shared" si="1206"/>
        <v>-2257.2800000000279</v>
      </c>
      <c r="HW48" s="288">
        <f t="shared" si="1207"/>
        <v>-5.9356169835723654E-3</v>
      </c>
      <c r="HX48" s="844">
        <f t="shared" si="1208"/>
        <v>6898.3800000000047</v>
      </c>
      <c r="HY48" s="288">
        <f t="shared" si="1209"/>
        <v>1.8247906023963818E-2</v>
      </c>
      <c r="HZ48" s="844">
        <f t="shared" si="1210"/>
        <v>-11228.25</v>
      </c>
      <c r="IA48" s="288">
        <f t="shared" si="1211"/>
        <v>-2.9169196746319733E-2</v>
      </c>
      <c r="IB48" s="844">
        <f t="shared" si="1212"/>
        <v>-8323.859999999986</v>
      </c>
      <c r="IC48" s="288">
        <f t="shared" si="1213"/>
        <v>-2.2273764096373556E-2</v>
      </c>
      <c r="ID48" s="844">
        <f t="shared" si="1214"/>
        <v>85751.87</v>
      </c>
      <c r="IE48" s="288">
        <f t="shared" si="1215"/>
        <v>0.23469032103758938</v>
      </c>
      <c r="IF48" s="844">
        <f t="shared" si="1216"/>
        <v>-4641.4700000000303</v>
      </c>
      <c r="IG48" s="288">
        <f t="shared" si="1217"/>
        <v>-1.028842944419253E-2</v>
      </c>
      <c r="IH48" s="844">
        <f t="shared" si="1218"/>
        <v>-26713.459999999963</v>
      </c>
      <c r="II48" s="288">
        <f t="shared" si="1219"/>
        <v>-5.9829452824920297E-2</v>
      </c>
      <c r="IJ48" s="844">
        <f t="shared" si="1220"/>
        <v>-19695.030000000028</v>
      </c>
      <c r="IK48" s="288">
        <f t="shared" si="1221"/>
        <v>-4.6917503289401578E-2</v>
      </c>
      <c r="IL48" s="844">
        <f t="shared" si="1222"/>
        <v>4133.4700000000303</v>
      </c>
      <c r="IM48" s="288">
        <f t="shared" si="1223"/>
        <v>1.0331480077057704E-2</v>
      </c>
      <c r="IN48" s="844">
        <f t="shared" si="1224"/>
        <v>4396.5599999999977</v>
      </c>
      <c r="IO48" s="288">
        <f t="shared" si="1225"/>
        <v>1.0876693035659302E-2</v>
      </c>
      <c r="IP48" s="844">
        <f t="shared" si="1226"/>
        <v>22702.330000000016</v>
      </c>
      <c r="IQ48" s="288">
        <f t="shared" si="1227"/>
        <v>5.5559216975411684E-2</v>
      </c>
      <c r="IR48" s="844">
        <f t="shared" si="1228"/>
        <v>-26448.620000000054</v>
      </c>
      <c r="IS48" s="288">
        <f t="shared" si="1229"/>
        <v>-6.1320558083753487E-2</v>
      </c>
      <c r="IT48" s="844">
        <f t="shared" si="1230"/>
        <v>26604.850000000035</v>
      </c>
      <c r="IU48" s="288">
        <f t="shared" si="1231"/>
        <v>6.5712288170842237E-2</v>
      </c>
      <c r="IV48" s="844">
        <f t="shared" si="1232"/>
        <v>7458.2000000000116</v>
      </c>
      <c r="IW48" s="288">
        <f t="shared" si="1233"/>
        <v>1.7285415651299364E-2</v>
      </c>
      <c r="IX48" s="844">
        <f t="shared" si="1234"/>
        <v>32541.799999999988</v>
      </c>
      <c r="IY48" s="288">
        <f t="shared" si="1235"/>
        <v>7.41386297920517E-2</v>
      </c>
      <c r="IZ48" s="844">
        <f t="shared" si="1236"/>
        <v>9804.859999999986</v>
      </c>
      <c r="JA48" s="288">
        <f t="shared" si="1237"/>
        <v>2.3202716306595407E-2</v>
      </c>
      <c r="JB48" s="844">
        <f t="shared" si="1238"/>
        <v>-3862.4899999999907</v>
      </c>
      <c r="JC48" s="288">
        <f t="shared" si="1239"/>
        <v>-8.9331189471746619E-3</v>
      </c>
      <c r="JD48" s="844">
        <f t="shared" si="1240"/>
        <v>26599.429999999993</v>
      </c>
      <c r="JE48" s="288">
        <f t="shared" si="1241"/>
        <v>6.2073340196240424E-2</v>
      </c>
      <c r="JF48" s="844">
        <f t="shared" si="1242"/>
        <v>34949.450000000012</v>
      </c>
      <c r="JG48" s="1066">
        <f t="shared" si="1243"/>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56916.039999999979</v>
      </c>
      <c r="JO48" s="1066">
        <f>JN48/GD48</f>
        <v>0.1349056928901412</v>
      </c>
      <c r="JP48" s="844">
        <f t="shared" si="1244"/>
        <v>-478811.06</v>
      </c>
      <c r="JQ48" s="1128">
        <f t="shared" si="1245"/>
        <v>-1</v>
      </c>
      <c r="JR48" s="844">
        <f t="shared" si="1246"/>
        <v>0</v>
      </c>
      <c r="JS48" s="1128" t="e">
        <f t="shared" si="1247"/>
        <v>#DIV/0!</v>
      </c>
      <c r="JT48" s="844">
        <f t="shared" si="1248"/>
        <v>0</v>
      </c>
      <c r="JU48" s="1128" t="e">
        <f t="shared" si="1249"/>
        <v>#DIV/0!</v>
      </c>
      <c r="JV48" s="844">
        <f t="shared" si="1250"/>
        <v>0</v>
      </c>
      <c r="JW48" s="1128" t="e">
        <f t="shared" si="1251"/>
        <v>#DIV/0!</v>
      </c>
      <c r="JX48" s="844">
        <f t="shared" si="1252"/>
        <v>0</v>
      </c>
      <c r="JY48" s="1128" t="e">
        <f t="shared" si="1253"/>
        <v>#DIV/0!</v>
      </c>
      <c r="JZ48" s="844">
        <f t="shared" si="1254"/>
        <v>0</v>
      </c>
      <c r="KA48" s="288" t="e">
        <f t="shared" si="1255"/>
        <v>#DIV/0!</v>
      </c>
      <c r="KB48" s="844">
        <f t="shared" si="1256"/>
        <v>0</v>
      </c>
      <c r="KC48" s="288" t="e">
        <f t="shared" si="1257"/>
        <v>#DIV/0!</v>
      </c>
      <c r="KD48" s="844">
        <f t="shared" si="1258"/>
        <v>0</v>
      </c>
      <c r="KE48" s="1066" t="e">
        <f t="shared" si="1259"/>
        <v>#DIV/0!</v>
      </c>
      <c r="KF48" s="844">
        <f t="shared" si="1260"/>
        <v>0</v>
      </c>
      <c r="KG48" s="288" t="e">
        <f t="shared" si="1261"/>
        <v>#DIV/0!</v>
      </c>
      <c r="KH48" s="844">
        <f t="shared" si="1262"/>
        <v>5.9356169835723654E-3</v>
      </c>
      <c r="KI48" s="288">
        <f t="shared" si="315"/>
        <v>-1</v>
      </c>
      <c r="KJ48" s="844">
        <f t="shared" si="1263"/>
        <v>0</v>
      </c>
      <c r="KK48" s="288" t="e">
        <f t="shared" si="1264"/>
        <v>#DIV/0!</v>
      </c>
      <c r="KL48" s="844">
        <f t="shared" si="1174"/>
        <v>0</v>
      </c>
      <c r="KM48" s="1066" t="e">
        <f t="shared" si="1175"/>
        <v>#DIV/0!</v>
      </c>
      <c r="KN48" s="844">
        <f t="shared" si="1265"/>
        <v>431317.34</v>
      </c>
      <c r="KO48" s="757">
        <f t="shared" si="1266"/>
        <v>478811.06</v>
      </c>
      <c r="KP48" s="113">
        <f>KO48-KN48</f>
        <v>47493.719999999972</v>
      </c>
      <c r="KQ48" s="100">
        <f t="shared" si="1267"/>
        <v>0.11011317096595274</v>
      </c>
      <c r="KR48" s="945"/>
      <c r="KS48" t="str">
        <f t="shared" si="1268"/>
        <v>Service Center Costs</v>
      </c>
      <c r="KT48" s="985">
        <f t="shared" si="1269"/>
        <v>404218.45</v>
      </c>
      <c r="KU48" s="985">
        <f t="shared" si="1269"/>
        <v>408615.01</v>
      </c>
      <c r="KV48" s="985">
        <f t="shared" si="1269"/>
        <v>431317.34</v>
      </c>
      <c r="KW48" s="1055">
        <f t="shared" si="1270"/>
        <v>404868.72</v>
      </c>
      <c r="KX48" s="1055">
        <f t="shared" si="1270"/>
        <v>431473.57</v>
      </c>
      <c r="KY48" s="1055">
        <f t="shared" si="1270"/>
        <v>438931.77</v>
      </c>
      <c r="KZ48" s="1055">
        <f t="shared" si="1270"/>
        <v>422573.8</v>
      </c>
      <c r="LA48" s="1055">
        <f t="shared" si="1270"/>
        <v>432378.66</v>
      </c>
      <c r="LB48" s="1055">
        <f t="shared" si="1270"/>
        <v>428516.17</v>
      </c>
      <c r="LC48" s="1055">
        <f t="shared" si="1270"/>
        <v>455115.6</v>
      </c>
      <c r="LD48" s="1055">
        <f t="shared" si="1270"/>
        <v>490065.05</v>
      </c>
      <c r="LE48" s="1055">
        <f t="shared" si="1270"/>
        <v>510891.75</v>
      </c>
      <c r="LF48" s="1055">
        <f t="shared" si="1270"/>
        <v>448621.35</v>
      </c>
      <c r="LG48" s="1055">
        <f t="shared" si="1270"/>
        <v>421895.02</v>
      </c>
      <c r="LH48" s="1055">
        <f t="shared" si="1270"/>
        <v>478811.06</v>
      </c>
      <c r="LI48" s="1171">
        <f t="shared" si="1271"/>
        <v>0</v>
      </c>
      <c r="LJ48" s="1171">
        <f t="shared" si="1271"/>
        <v>0</v>
      </c>
      <c r="LK48" s="1171">
        <f t="shared" si="1271"/>
        <v>0</v>
      </c>
      <c r="LL48" s="1171">
        <f t="shared" si="1271"/>
        <v>0</v>
      </c>
      <c r="LM48" s="1171">
        <f t="shared" si="1271"/>
        <v>0</v>
      </c>
      <c r="LN48" s="1171">
        <f t="shared" si="1271"/>
        <v>0</v>
      </c>
      <c r="LO48" s="1171">
        <f t="shared" si="1271"/>
        <v>0</v>
      </c>
      <c r="LP48" s="1171">
        <f t="shared" si="1271"/>
        <v>0</v>
      </c>
      <c r="LQ48" s="1171">
        <f t="shared" si="1271"/>
        <v>0</v>
      </c>
      <c r="LR48" s="1171">
        <f t="shared" si="1271"/>
        <v>0</v>
      </c>
      <c r="LS48" s="1171">
        <f t="shared" si="1271"/>
        <v>0</v>
      </c>
      <c r="LT48" s="1171">
        <f t="shared" si="1271"/>
        <v>0</v>
      </c>
    </row>
    <row r="49" spans="1:332" s="80" customFormat="1" x14ac:dyDescent="0.25">
      <c r="A49" s="577"/>
      <c r="B49" s="78">
        <v>7.5</v>
      </c>
      <c r="C49" s="79"/>
      <c r="D49" s="79"/>
      <c r="E49" s="1251" t="s">
        <v>205</v>
      </c>
      <c r="F49" s="1251"/>
      <c r="G49" s="1252"/>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395">V48/V22</f>
        <v>47.776128512880554</v>
      </c>
      <c r="W49" s="82">
        <f t="shared" si="1395"/>
        <v>51.34404639553663</v>
      </c>
      <c r="X49" s="81">
        <f t="shared" si="1395"/>
        <v>51.665070081328949</v>
      </c>
      <c r="Y49" s="82">
        <f t="shared" si="1395"/>
        <v>41.976308558867977</v>
      </c>
      <c r="Z49" s="81">
        <f t="shared" si="1395"/>
        <v>50.301429754804502</v>
      </c>
      <c r="AA49" s="82">
        <f t="shared" si="1395"/>
        <v>49.553390924956368</v>
      </c>
      <c r="AB49" s="81">
        <f t="shared" si="1395"/>
        <v>47.578596949891065</v>
      </c>
      <c r="AC49" s="82">
        <f t="shared" si="1395"/>
        <v>47.769614035087713</v>
      </c>
      <c r="AD49" s="81">
        <f t="shared" si="1395"/>
        <v>43.334614940871063</v>
      </c>
      <c r="AE49" s="82">
        <f t="shared" si="1395"/>
        <v>45.63790742218675</v>
      </c>
      <c r="AF49" s="81">
        <f t="shared" si="1395"/>
        <v>46.991349503499919</v>
      </c>
      <c r="AG49" s="82">
        <f t="shared" si="1395"/>
        <v>100.88102919099249</v>
      </c>
      <c r="AH49" s="131">
        <f t="shared" ref="AH49" si="1396">AH48/AH22</f>
        <v>51.618946458744468</v>
      </c>
      <c r="AI49" s="149">
        <v>51.62</v>
      </c>
      <c r="AJ49" s="304">
        <f>AJ48/AJ22</f>
        <v>43.265963356973991</v>
      </c>
      <c r="AK49" s="82">
        <f t="shared" ref="AK49:AU49" si="1397">AK48/AK22</f>
        <v>40.006065620952647</v>
      </c>
      <c r="AL49" s="81">
        <f t="shared" si="1397"/>
        <v>53.277193638914881</v>
      </c>
      <c r="AM49" s="82">
        <f t="shared" si="1397"/>
        <v>33.583963468309861</v>
      </c>
      <c r="AN49" s="81">
        <f t="shared" si="1397"/>
        <v>47.840799163852708</v>
      </c>
      <c r="AO49" s="82">
        <f t="shared" si="1397"/>
        <v>53.898932584269666</v>
      </c>
      <c r="AP49" s="200">
        <f t="shared" si="1397"/>
        <v>45.301547425474254</v>
      </c>
      <c r="AQ49" s="82">
        <f t="shared" si="1397"/>
        <v>51.637844827586207</v>
      </c>
      <c r="AR49" s="200">
        <f t="shared" si="1397"/>
        <v>49.989050830728736</v>
      </c>
      <c r="AS49" s="82">
        <f t="shared" si="1397"/>
        <v>45.174164524421592</v>
      </c>
      <c r="AT49" s="200">
        <f t="shared" si="1397"/>
        <v>36.597701190905809</v>
      </c>
      <c r="AU49" s="82">
        <f t="shared" si="1397"/>
        <v>54.386269413629158</v>
      </c>
      <c r="AV49" s="131">
        <f>AV48/AV22</f>
        <v>45.369247136445018</v>
      </c>
      <c r="AW49" s="149">
        <f t="shared" ref="AW49:BH49" si="1398">AW48/AW22</f>
        <v>45.369247136445018</v>
      </c>
      <c r="AX49" s="304">
        <f t="shared" si="1398"/>
        <v>42.018864423210076</v>
      </c>
      <c r="AY49" s="82">
        <f t="shared" si="1398"/>
        <v>43.604213402358354</v>
      </c>
      <c r="AZ49" s="81">
        <f t="shared" si="1398"/>
        <v>39.503350240256268</v>
      </c>
      <c r="BA49" s="82">
        <f t="shared" si="1398"/>
        <v>22.783460814138781</v>
      </c>
      <c r="BB49" s="81">
        <f t="shared" si="1398"/>
        <v>34.856215875200732</v>
      </c>
      <c r="BC49" s="82">
        <f t="shared" si="1398"/>
        <v>45.976438554852322</v>
      </c>
      <c r="BD49" s="200">
        <f t="shared" si="1398"/>
        <v>35.633894047619052</v>
      </c>
      <c r="BE49" s="82">
        <f t="shared" si="1398"/>
        <v>53.032216095380029</v>
      </c>
      <c r="BF49" s="200">
        <f t="shared" si="1398"/>
        <v>48.064350861556747</v>
      </c>
      <c r="BG49" s="82">
        <f t="shared" si="1398"/>
        <v>51.250562686567164</v>
      </c>
      <c r="BH49" s="200">
        <f t="shared" si="1398"/>
        <v>43.035081794987242</v>
      </c>
      <c r="BI49" s="82">
        <f t="shared" ref="BI49" si="1399">BI48/BI22</f>
        <v>49.323001406469757</v>
      </c>
      <c r="BJ49" s="131">
        <f t="shared" ref="BJ49:BO49" si="1400">BJ48/BJ22</f>
        <v>40.697836433202255</v>
      </c>
      <c r="BK49" s="149">
        <f t="shared" si="1400"/>
        <v>40.697836433202255</v>
      </c>
      <c r="BL49" s="304">
        <f t="shared" si="1400"/>
        <v>38.964457127687808</v>
      </c>
      <c r="BM49" s="82">
        <f t="shared" si="1400"/>
        <v>43.737467916366263</v>
      </c>
      <c r="BN49" s="81">
        <f t="shared" si="1400"/>
        <v>40.744468056123146</v>
      </c>
      <c r="BO49" s="82">
        <f t="shared" si="1400"/>
        <v>21.219337893103937</v>
      </c>
      <c r="BP49" s="81">
        <f t="shared" ref="BP49:BQ49" si="1401">BP48/BP22</f>
        <v>45.399168904593637</v>
      </c>
      <c r="BQ49" s="82">
        <f t="shared" si="1401"/>
        <v>43.972748387096772</v>
      </c>
      <c r="BR49" s="200">
        <f t="shared" ref="BR49" si="1402">BR48/BR22</f>
        <v>35.060459327978279</v>
      </c>
      <c r="BS49" s="82">
        <f t="shared" ref="BS49:BT49" si="1403">BS48/BS22</f>
        <v>48.212014978098061</v>
      </c>
      <c r="BT49" s="200">
        <f t="shared" si="1403"/>
        <v>42.034075180482951</v>
      </c>
      <c r="BU49" s="200">
        <f t="shared" ref="BU49:BV49" si="1404">BU48/BU22</f>
        <v>35.599426879810537</v>
      </c>
      <c r="BV49" s="200">
        <f t="shared" si="1404"/>
        <v>45.06989707885576</v>
      </c>
      <c r="BW49" s="200">
        <f t="shared" ref="BW49" si="1405">BW48/BW22</f>
        <v>40.03689608269859</v>
      </c>
      <c r="BX49" s="131">
        <f>BX48/BX22</f>
        <v>38.449595522635803</v>
      </c>
      <c r="BY49" s="149">
        <f>BY48/BY22</f>
        <v>38.449595522635803</v>
      </c>
      <c r="BZ49" s="200">
        <f t="shared" ref="BZ49:CA49" si="1406">BZ48/BZ22</f>
        <v>40.541857843787298</v>
      </c>
      <c r="CA49" s="82">
        <f t="shared" si="1406"/>
        <v>43.823615209988652</v>
      </c>
      <c r="CB49" s="81">
        <f t="shared" ref="CB49:CC49" si="1407">CB48/CB22</f>
        <v>43.903600707755821</v>
      </c>
      <c r="CC49" s="82">
        <f t="shared" si="1407"/>
        <v>44.910589930031549</v>
      </c>
      <c r="CD49" s="81">
        <f t="shared" ref="CD49:CE49" si="1408">CD48/CD22</f>
        <v>44.112177006260673</v>
      </c>
      <c r="CE49" s="82">
        <f t="shared" si="1408"/>
        <v>52.117015316682767</v>
      </c>
      <c r="CF49" s="200">
        <f t="shared" ref="CF49:CG49" si="1409">CF48/CF22</f>
        <v>47.566619206741244</v>
      </c>
      <c r="CG49" s="82">
        <f t="shared" si="1409"/>
        <v>48.938092218258681</v>
      </c>
      <c r="CH49" s="200">
        <f t="shared" ref="CH49:CI49" si="1410">CH48/CH22</f>
        <v>39.081278903796743</v>
      </c>
      <c r="CI49" s="200">
        <f t="shared" si="1410"/>
        <v>46.85709027996225</v>
      </c>
      <c r="CJ49" s="200">
        <f t="shared" ref="CJ49:CK49" si="1411">CJ48/CJ22</f>
        <v>53.811207128446533</v>
      </c>
      <c r="CK49" s="200">
        <f t="shared" si="1411"/>
        <v>53.860165542611888</v>
      </c>
      <c r="CL49" s="131">
        <f>CL48/CL22</f>
        <v>46.482366052653703</v>
      </c>
      <c r="CM49" s="149">
        <f>CM48/CM22</f>
        <v>46.482366052653703</v>
      </c>
      <c r="CN49" s="200">
        <f t="shared" ref="CN49:CO49" si="1412">CN48/CN22</f>
        <v>47.354446773469078</v>
      </c>
      <c r="CO49" s="82">
        <f t="shared" si="1412"/>
        <v>44.764912354508489</v>
      </c>
      <c r="CP49" s="81">
        <f t="shared" ref="CP49:CQ49" si="1413">CP48/CP22</f>
        <v>43.649801067442986</v>
      </c>
      <c r="CQ49" s="82">
        <f t="shared" si="1413"/>
        <v>46.795800081710475</v>
      </c>
      <c r="CR49" s="81">
        <f t="shared" ref="CR49:CS49" si="1414">CR48/CR22</f>
        <v>52.599493482923613</v>
      </c>
      <c r="CS49" s="82">
        <f t="shared" si="1414"/>
        <v>52.290948290104076</v>
      </c>
      <c r="CT49" s="200">
        <f t="shared" ref="CT49:CU49" si="1415">CT48/CT22</f>
        <v>42.092769385699903</v>
      </c>
      <c r="CU49" s="82">
        <f t="shared" si="1415"/>
        <v>56.78474939246658</v>
      </c>
      <c r="CV49" s="200">
        <f t="shared" ref="CV49:CW49" si="1416">CV48/CV22</f>
        <v>56.512062773014073</v>
      </c>
      <c r="CW49" s="760">
        <f t="shared" si="1416"/>
        <v>64.85097790585975</v>
      </c>
      <c r="CX49" s="200">
        <f t="shared" ref="CX49:CY49" si="1417">CX48/CX22</f>
        <v>64.217366197183097</v>
      </c>
      <c r="CY49" s="82">
        <f t="shared" si="1417"/>
        <v>64.477084245076583</v>
      </c>
      <c r="CZ49" s="131">
        <f>CZ48/CZ22</f>
        <v>52.372871648904479</v>
      </c>
      <c r="DA49" s="149">
        <f>DA48/DA22</f>
        <v>52.372871648904479</v>
      </c>
      <c r="DB49" s="200">
        <f t="shared" ref="DB49:DC49" si="1418">DB48/DB22</f>
        <v>65.554007476635519</v>
      </c>
      <c r="DC49" s="82">
        <f t="shared" si="1418"/>
        <v>59.200106259339186</v>
      </c>
      <c r="DD49" s="81">
        <f t="shared" ref="DD49:DE49" si="1419">DD48/DD22</f>
        <v>69.808054418985279</v>
      </c>
      <c r="DE49" s="82">
        <f t="shared" si="1419"/>
        <v>62.186054227613276</v>
      </c>
      <c r="DF49" s="81">
        <f t="shared" ref="DF49:DG49" si="1420">DF48/DF22</f>
        <v>70.712440464074902</v>
      </c>
      <c r="DG49" s="82">
        <f t="shared" si="1420"/>
        <v>75.337243337702063</v>
      </c>
      <c r="DH49" s="200">
        <f t="shared" ref="DH49:DI49" si="1421">DH48/DH22</f>
        <v>56.537362310211371</v>
      </c>
      <c r="DI49" s="82">
        <f t="shared" si="1421"/>
        <v>60.672750039625932</v>
      </c>
      <c r="DJ49" s="200">
        <f t="shared" ref="DJ49:DK49" si="1422">DJ48/DJ22</f>
        <v>64.759733732734233</v>
      </c>
      <c r="DK49" s="82">
        <f t="shared" si="1422"/>
        <v>57.063871234690495</v>
      </c>
      <c r="DL49" s="200">
        <f t="shared" ref="DL49:DM49" si="1423">DL48/DL22</f>
        <v>72.735463387777571</v>
      </c>
      <c r="DM49" s="82">
        <f t="shared" si="1423"/>
        <v>56.125583294806589</v>
      </c>
      <c r="DN49" s="131">
        <f>DN48/DN22</f>
        <v>63.569120864656163</v>
      </c>
      <c r="DO49" s="149">
        <f>DO48/DO22</f>
        <v>63.569120864656163</v>
      </c>
      <c r="DP49" s="200">
        <f t="shared" ref="DP49:DQ49" si="1424">DP48/DP22</f>
        <v>63.056378488767876</v>
      </c>
      <c r="DQ49" s="82">
        <f t="shared" si="1424"/>
        <v>64.747800166527895</v>
      </c>
      <c r="DR49" s="81">
        <f t="shared" ref="DR49:DS49" si="1425">DR48/DR22</f>
        <v>81.687146012812022</v>
      </c>
      <c r="DS49" s="82">
        <f t="shared" si="1425"/>
        <v>55.822275124303147</v>
      </c>
      <c r="DT49" s="81">
        <f t="shared" ref="DT49:DU49" si="1426">DT48/DT22</f>
        <v>66.882562737642587</v>
      </c>
      <c r="DU49" s="82">
        <f t="shared" si="1426"/>
        <v>75.566786595394731</v>
      </c>
      <c r="DV49" s="200">
        <f t="shared" ref="DV49:DW49" si="1427">DV48/DV22</f>
        <v>51.792566457898403</v>
      </c>
      <c r="DW49" s="82">
        <f t="shared" si="1427"/>
        <v>62.620955803639703</v>
      </c>
      <c r="DX49" s="200">
        <f t="shared" ref="DX49:DY49" si="1428">DX48/DX22</f>
        <v>58.121888836552046</v>
      </c>
      <c r="DY49" s="82">
        <f t="shared" si="1428"/>
        <v>69.382695338148395</v>
      </c>
      <c r="DZ49" s="200">
        <f t="shared" ref="DZ49:EA49" si="1429">DZ48/DZ22</f>
        <v>66.565158099275749</v>
      </c>
      <c r="EA49" s="82">
        <f t="shared" si="1429"/>
        <v>64.764311314125095</v>
      </c>
      <c r="EB49" s="131">
        <f>EB48/EB22</f>
        <v>64.193200531771964</v>
      </c>
      <c r="EC49" s="149">
        <f>EC48/EC22</f>
        <v>64.19320053177195</v>
      </c>
      <c r="ED49" s="200">
        <f t="shared" ref="ED49" si="1430">ED48/ED22</f>
        <v>59.431000841042888</v>
      </c>
      <c r="EE49" s="82">
        <f t="shared" ref="EE49:EF49" si="1431">EE48/EE22</f>
        <v>64.27368107302533</v>
      </c>
      <c r="EF49" s="81">
        <f t="shared" si="1431"/>
        <v>78.186436007348433</v>
      </c>
      <c r="EG49" s="82">
        <f t="shared" ref="EG49:EH49" si="1432">EG48/EG22</f>
        <v>62.748522299838797</v>
      </c>
      <c r="EH49" s="81">
        <f t="shared" si="1432"/>
        <v>69.331465330976229</v>
      </c>
      <c r="EI49" s="82">
        <f t="shared" ref="EI49:EJ49" si="1433">EI48/EI22</f>
        <v>74.341957726246662</v>
      </c>
      <c r="EJ49" s="200">
        <f t="shared" si="1433"/>
        <v>51.86660975956751</v>
      </c>
      <c r="EK49" s="82">
        <f t="shared" ref="EK49:EL49" si="1434">EK48/EK22</f>
        <v>58.595981497542645</v>
      </c>
      <c r="EL49" s="200">
        <f t="shared" si="1434"/>
        <v>60.109189903140596</v>
      </c>
      <c r="EM49" s="82">
        <f t="shared" ref="EM49:EN49" si="1435">EM48/EM22</f>
        <v>60.058359082777685</v>
      </c>
      <c r="EN49" s="200">
        <f t="shared" si="1435"/>
        <v>69.491929113924044</v>
      </c>
      <c r="EO49" s="82">
        <f t="shared" ref="EO49" si="1436">EO48/EO22</f>
        <v>50.964892627547535</v>
      </c>
      <c r="EP49" s="131">
        <f>EP48/EP22</f>
        <v>62.305790974202075</v>
      </c>
      <c r="EQ49" s="149">
        <f>EQ48/EQ22</f>
        <v>62.305790974202083</v>
      </c>
      <c r="ER49" s="200">
        <f t="shared" ref="ER49:ES49" si="1437">ER48/ER22</f>
        <v>47.490845764854619</v>
      </c>
      <c r="ES49" s="82">
        <f t="shared" si="1437"/>
        <v>47.845022292158404</v>
      </c>
      <c r="ET49" s="81">
        <f t="shared" ref="ET49:EU49" si="1438">ET48/ET22</f>
        <v>46.064444444444447</v>
      </c>
      <c r="EU49" s="82">
        <f t="shared" si="1438"/>
        <v>43.126323904474845</v>
      </c>
      <c r="EV49" s="81">
        <f t="shared" ref="EV49" si="1439">EV48/EV22</f>
        <v>67.034557949479947</v>
      </c>
      <c r="EW49" s="82">
        <f t="shared" ref="EW49:EX49" si="1440">EW48/EW22</f>
        <v>65.140569464033845</v>
      </c>
      <c r="EX49" s="200">
        <f t="shared" si="1440"/>
        <v>60.363105413105409</v>
      </c>
      <c r="EY49" s="82">
        <f t="shared" ref="EY49" si="1441">EY48/EY22</f>
        <v>54.020967872025807</v>
      </c>
      <c r="EZ49" s="200">
        <f t="shared" ref="EZ49:FA49" si="1442">EZ48/EZ22</f>
        <v>55.770985228350725</v>
      </c>
      <c r="FA49" s="82">
        <f t="shared" si="1442"/>
        <v>62.841191489361698</v>
      </c>
      <c r="FB49" s="200">
        <f t="shared" ref="FB49:FC49" si="1443">FB48/FB22</f>
        <v>63.653392766174228</v>
      </c>
      <c r="FC49" s="82">
        <f t="shared" si="1443"/>
        <v>58.837431831653824</v>
      </c>
      <c r="FD49" s="131">
        <f>FD48/FD22</f>
        <v>54.942035486587272</v>
      </c>
      <c r="FE49" s="149">
        <f>FE48/FE22</f>
        <v>54.94203548658728</v>
      </c>
      <c r="FF49" s="200">
        <f t="shared" ref="FF49:FG49" si="1444">FF48/FF22</f>
        <v>62.445661740558293</v>
      </c>
      <c r="FG49" s="82">
        <f t="shared" si="1444"/>
        <v>60.476211806111017</v>
      </c>
      <c r="FH49" s="81">
        <f t="shared" ref="FH49:FI49" si="1445">FH48/FH22</f>
        <v>69.432752525252525</v>
      </c>
      <c r="FI49" s="82">
        <f t="shared" si="1445"/>
        <v>64.868413469883706</v>
      </c>
      <c r="FJ49" s="81">
        <f t="shared" ref="FJ49:FK49" si="1446">FJ48/FJ22</f>
        <v>68.385377128953778</v>
      </c>
      <c r="FK49" s="82">
        <f t="shared" si="1446"/>
        <v>91.083169796083183</v>
      </c>
      <c r="FL49" s="200">
        <f t="shared" ref="FL49:FM49" si="1447">FL48/FL22</f>
        <v>70.714835286664552</v>
      </c>
      <c r="FM49" s="82">
        <f t="shared" si="1447"/>
        <v>56.105320769847637</v>
      </c>
      <c r="FN49" s="200">
        <f t="shared" ref="FN49:FO49" si="1448">FN48/FN22</f>
        <v>53.883498989898989</v>
      </c>
      <c r="FO49" s="82">
        <f t="shared" si="1448"/>
        <v>51.558475765306127</v>
      </c>
      <c r="FP49" s="200">
        <f t="shared" ref="FP49:FQ49" si="1449">FP48/FP22</f>
        <v>62.042971454600668</v>
      </c>
      <c r="FQ49" s="82">
        <f t="shared" si="1449"/>
        <v>57.76313646712201</v>
      </c>
      <c r="FR49" s="131">
        <f>FR48/FR22</f>
        <v>62.863375467192689</v>
      </c>
      <c r="FS49" s="149">
        <f>FS48/FS22</f>
        <v>62.863375467192689</v>
      </c>
      <c r="FT49" s="200">
        <f t="shared" ref="FT49:FU49" si="1450">FT48/FT22</f>
        <v>63.359737089201872</v>
      </c>
      <c r="FU49" s="82">
        <f t="shared" si="1450"/>
        <v>61.419725266903917</v>
      </c>
      <c r="FV49" s="81">
        <f t="shared" ref="FV49:FW49" si="1451">FV48/FV22</f>
        <v>71.371019512195119</v>
      </c>
      <c r="FW49" s="82">
        <f t="shared" si="1451"/>
        <v>58.821520044543426</v>
      </c>
      <c r="FX49" s="81">
        <f t="shared" ref="FX49:FY49" si="1452">FX48/FX22</f>
        <v>68.784387527839641</v>
      </c>
      <c r="FY49" s="82">
        <f t="shared" si="1452"/>
        <v>80.366873593398353</v>
      </c>
      <c r="FZ49" s="200">
        <f t="shared" ref="FZ49:GA49" si="1453">FZ48/FZ22</f>
        <v>64.409227285592976</v>
      </c>
      <c r="GA49" s="82">
        <f t="shared" si="1453"/>
        <v>64.660911729779656</v>
      </c>
      <c r="GB49" s="200">
        <f t="shared" ref="GB49:GC49" si="1454">GB48/GB22</f>
        <v>66.826913015042507</v>
      </c>
      <c r="GC49" s="82">
        <f t="shared" si="1454"/>
        <v>73.616893665900889</v>
      </c>
      <c r="GD49" s="200">
        <f t="shared" ref="GD49:GE49" si="1455">GD48/GD22</f>
        <v>72.366212692967409</v>
      </c>
      <c r="GE49" s="82">
        <f t="shared" si="1455"/>
        <v>71.742741983817794</v>
      </c>
      <c r="GF49" s="131">
        <f>GF48/GF22</f>
        <v>67.68207078417764</v>
      </c>
      <c r="GG49" s="149">
        <f>GG48/GG22</f>
        <v>67.68207078417764</v>
      </c>
      <c r="GH49" s="200"/>
      <c r="GI49" s="82"/>
      <c r="GJ49" s="81"/>
      <c r="GK49" s="82"/>
      <c r="GL49" s="81"/>
      <c r="GM49" s="82"/>
      <c r="GN49" s="200"/>
      <c r="GO49" s="82"/>
      <c r="GP49" s="200"/>
      <c r="GQ49" s="82"/>
      <c r="GR49" s="200"/>
      <c r="GS49" s="82"/>
      <c r="GT49" s="131" t="e">
        <f>GT48/GT22</f>
        <v>#DIV/0!</v>
      </c>
      <c r="GU49" s="149" t="e">
        <f>GU48/GU22</f>
        <v>#DIV/0!</v>
      </c>
      <c r="GV49" s="249">
        <f t="shared" si="1180"/>
        <v>-3.4740468626929157</v>
      </c>
      <c r="GW49" s="894">
        <f t="shared" si="1181"/>
        <v>-6.8165489684856598E-2</v>
      </c>
      <c r="GX49" s="249">
        <f t="shared" si="1182"/>
        <v>0.35417652730378535</v>
      </c>
      <c r="GY49" s="890">
        <f t="shared" si="1183"/>
        <v>7.4577852131218949E-3</v>
      </c>
      <c r="GZ49" s="249">
        <f t="shared" si="1184"/>
        <v>-1.7805778477139569</v>
      </c>
      <c r="HA49" s="890">
        <f t="shared" si="1185"/>
        <v>-3.7215529691701825E-2</v>
      </c>
      <c r="HB49" s="249">
        <f t="shared" si="1186"/>
        <v>-2.9381205399696029</v>
      </c>
      <c r="HC49" s="890">
        <f t="shared" si="1187"/>
        <v>-6.3782828066299452E-2</v>
      </c>
      <c r="HD49" s="249">
        <f t="shared" si="1188"/>
        <v>23.908234045005102</v>
      </c>
      <c r="HE49" s="890">
        <f t="shared" si="1189"/>
        <v>0.5543768139840074</v>
      </c>
      <c r="HF49" s="249">
        <f t="shared" si="1190"/>
        <v>-1.8939884854461013</v>
      </c>
      <c r="HG49" s="890">
        <f t="shared" si="1191"/>
        <v>-2.8253911764041025E-2</v>
      </c>
      <c r="HH49" s="249">
        <f t="shared" si="1192"/>
        <v>-4.7774640509284367</v>
      </c>
      <c r="HI49" s="925">
        <f t="shared" si="1193"/>
        <v>-7.3340839514248107E-2</v>
      </c>
      <c r="HJ49" s="249">
        <f t="shared" si="1194"/>
        <v>-6.3421375410796017</v>
      </c>
      <c r="HK49" s="890">
        <f t="shared" si="1195"/>
        <v>-0.10506645570462422</v>
      </c>
      <c r="HL49" s="249">
        <f t="shared" si="1196"/>
        <v>1.7500173563249177</v>
      </c>
      <c r="HM49" s="890">
        <f t="shared" si="1197"/>
        <v>3.2395149980849303E-2</v>
      </c>
      <c r="HN49" s="249">
        <f t="shared" si="1198"/>
        <v>7.0702062610109735</v>
      </c>
      <c r="HO49" s="890">
        <f t="shared" si="1199"/>
        <v>0.12677212410830591</v>
      </c>
      <c r="HP49" s="249">
        <f t="shared" si="1200"/>
        <v>0.81220127681253018</v>
      </c>
      <c r="HQ49" s="890">
        <f t="shared" si="1201"/>
        <v>1.2924663863988427E-2</v>
      </c>
      <c r="HR49" s="249">
        <f t="shared" si="1202"/>
        <v>-4.8159609345204046</v>
      </c>
      <c r="HS49" s="890">
        <f t="shared" si="1203"/>
        <v>-7.5659139681862067E-2</v>
      </c>
      <c r="HT49" s="1015">
        <f t="shared" si="1204"/>
        <v>3.6082299089044696</v>
      </c>
      <c r="HU49" s="288">
        <f t="shared" si="1205"/>
        <v>6.1325414733062598E-2</v>
      </c>
      <c r="HV49" s="1015">
        <f t="shared" si="1206"/>
        <v>-1.969449934447276</v>
      </c>
      <c r="HW49" s="288">
        <f t="shared" si="1207"/>
        <v>-3.1538619009751377E-2</v>
      </c>
      <c r="HX49" s="1015">
        <f t="shared" si="1208"/>
        <v>8.9565407191415076</v>
      </c>
      <c r="HY49" s="288">
        <f t="shared" si="1209"/>
        <v>0.14810022737297948</v>
      </c>
      <c r="HZ49" s="1015">
        <f t="shared" si="1210"/>
        <v>-4.5643390553688192</v>
      </c>
      <c r="IA49" s="288">
        <f t="shared" si="1211"/>
        <v>-6.5737550210310039E-2</v>
      </c>
      <c r="IB49" s="1015">
        <f t="shared" si="1212"/>
        <v>3.5169636590700719</v>
      </c>
      <c r="IC49" s="288">
        <f t="shared" si="1213"/>
        <v>5.4216890331422761E-2</v>
      </c>
      <c r="ID49" s="1015">
        <f t="shared" si="1214"/>
        <v>22.697792667129406</v>
      </c>
      <c r="IE49" s="288">
        <f t="shared" si="1215"/>
        <v>0.33191003135550973</v>
      </c>
      <c r="IF49" s="1015">
        <f t="shared" si="1216"/>
        <v>-20.368334509418631</v>
      </c>
      <c r="IG49" s="288">
        <f t="shared" si="1217"/>
        <v>-0.22362347023077059</v>
      </c>
      <c r="IH49" s="1015">
        <f t="shared" si="1218"/>
        <v>-14.609514516816915</v>
      </c>
      <c r="II49" s="288">
        <f t="shared" si="1219"/>
        <v>-0.20659758956649915</v>
      </c>
      <c r="IJ49" s="1015">
        <f t="shared" si="1220"/>
        <v>-2.2218217799486482</v>
      </c>
      <c r="IK49" s="288">
        <f t="shared" si="1221"/>
        <v>-3.9600910385360621E-2</v>
      </c>
      <c r="IL49" s="1015">
        <f t="shared" si="1222"/>
        <v>-2.3250232245928615</v>
      </c>
      <c r="IM49" s="288">
        <f t="shared" si="1223"/>
        <v>-4.3149076585184472E-2</v>
      </c>
      <c r="IN49" s="1015">
        <f t="shared" si="1224"/>
        <v>10.48449568929454</v>
      </c>
      <c r="IO49" s="288">
        <f t="shared" si="1225"/>
        <v>0.2033515447008151</v>
      </c>
      <c r="IP49" s="1015">
        <f t="shared" si="1226"/>
        <v>-4.2798349874786581</v>
      </c>
      <c r="IQ49" s="288">
        <f t="shared" si="1227"/>
        <v>-6.8981786125611108E-2</v>
      </c>
      <c r="IR49" s="1015">
        <f t="shared" si="1228"/>
        <v>5.5966006220798619</v>
      </c>
      <c r="IS49" s="288">
        <f t="shared" si="1229"/>
        <v>9.6888793863632569E-2</v>
      </c>
      <c r="IT49" s="1015">
        <f t="shared" si="1230"/>
        <v>-1.9400118222979543</v>
      </c>
      <c r="IU49" s="288">
        <f t="shared" si="1231"/>
        <v>-3.0619000510792558E-2</v>
      </c>
      <c r="IV49" s="1015">
        <f t="shared" si="1232"/>
        <v>9.9512942452912014</v>
      </c>
      <c r="IW49" s="288">
        <f t="shared" si="1233"/>
        <v>0.16202114552038654</v>
      </c>
      <c r="IX49" s="1015">
        <f t="shared" si="1234"/>
        <v>5.5877072410495501</v>
      </c>
      <c r="IY49" s="288">
        <f t="shared" si="1235"/>
        <v>7.8290982519799684E-2</v>
      </c>
      <c r="IZ49" s="1015">
        <f t="shared" si="1236"/>
        <v>9.9628674832962147</v>
      </c>
      <c r="JA49" s="288">
        <f t="shared" si="1237"/>
        <v>0.16937453292182339</v>
      </c>
      <c r="JB49" s="1015">
        <f t="shared" si="1238"/>
        <v>11.582486065558712</v>
      </c>
      <c r="JC49" s="288">
        <f t="shared" si="1239"/>
        <v>0.16838829975582528</v>
      </c>
      <c r="JD49" s="1015">
        <f t="shared" si="1240"/>
        <v>-15.957646307805376</v>
      </c>
      <c r="JE49" s="288">
        <f t="shared" si="1241"/>
        <v>-0.19855999859519483</v>
      </c>
      <c r="JF49" s="1015">
        <f t="shared" si="1242"/>
        <v>0.25168444418667946</v>
      </c>
      <c r="JG49" s="1066">
        <f t="shared" si="1243"/>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-0.62347070914961478</v>
      </c>
      <c r="JO49" s="1066">
        <f>JN49/GD49</f>
        <v>-8.6154945235955953E-3</v>
      </c>
      <c r="JP49" s="1015">
        <f t="shared" si="1244"/>
        <v>-71.742741983817794</v>
      </c>
      <c r="JQ49" s="288">
        <f t="shared" si="1245"/>
        <v>-1</v>
      </c>
      <c r="JR49" s="1015">
        <f t="shared" si="1246"/>
        <v>0</v>
      </c>
      <c r="JS49" s="288" t="e">
        <f t="shared" si="1247"/>
        <v>#DIV/0!</v>
      </c>
      <c r="JT49" s="1015">
        <f t="shared" si="1248"/>
        <v>0</v>
      </c>
      <c r="JU49" s="288" t="e">
        <f t="shared" si="1249"/>
        <v>#DIV/0!</v>
      </c>
      <c r="JV49" s="1015">
        <f t="shared" si="1250"/>
        <v>0</v>
      </c>
      <c r="JW49" s="288" t="e">
        <f t="shared" si="1251"/>
        <v>#DIV/0!</v>
      </c>
      <c r="JX49" s="1015">
        <f t="shared" si="1252"/>
        <v>0</v>
      </c>
      <c r="JY49" s="288" t="e">
        <f t="shared" si="1253"/>
        <v>#DIV/0!</v>
      </c>
      <c r="JZ49" s="1015">
        <f t="shared" si="1254"/>
        <v>0</v>
      </c>
      <c r="KA49" s="288" t="e">
        <f t="shared" si="1255"/>
        <v>#DIV/0!</v>
      </c>
      <c r="KB49" s="1015">
        <f t="shared" si="1256"/>
        <v>0</v>
      </c>
      <c r="KC49" s="288" t="e">
        <f t="shared" si="1257"/>
        <v>#DIV/0!</v>
      </c>
      <c r="KD49" s="1015">
        <f t="shared" si="1258"/>
        <v>0</v>
      </c>
      <c r="KE49" s="1066" t="e">
        <f t="shared" si="1259"/>
        <v>#DIV/0!</v>
      </c>
      <c r="KF49" s="1015">
        <f t="shared" si="1260"/>
        <v>0</v>
      </c>
      <c r="KG49" s="288" t="e">
        <f t="shared" si="1261"/>
        <v>#DIV/0!</v>
      </c>
      <c r="KH49" s="1015">
        <f t="shared" si="1262"/>
        <v>3.1538619009751377E-2</v>
      </c>
      <c r="KI49" s="288">
        <f t="shared" si="315"/>
        <v>-1</v>
      </c>
      <c r="KJ49" s="1015">
        <f t="shared" si="1263"/>
        <v>0</v>
      </c>
      <c r="KK49" s="288" t="e">
        <f t="shared" si="1264"/>
        <v>#DIV/0!</v>
      </c>
      <c r="KL49" s="1015">
        <f t="shared" si="1174"/>
        <v>0</v>
      </c>
      <c r="KM49" s="1066" t="e">
        <f t="shared" si="1175"/>
        <v>#DIV/0!</v>
      </c>
      <c r="KN49" s="1015">
        <f t="shared" si="1265"/>
        <v>57.76313646712201</v>
      </c>
      <c r="KO49" s="760">
        <f t="shared" si="1266"/>
        <v>71.742741983817794</v>
      </c>
      <c r="KP49" s="527">
        <f>KO49-KN49</f>
        <v>13.979605516695784</v>
      </c>
      <c r="KQ49" s="105">
        <f t="shared" si="1267"/>
        <v>0.24201603949696854</v>
      </c>
      <c r="KR49" s="950"/>
      <c r="KS49" s="80" t="str">
        <f t="shared" si="1268"/>
        <v>Service Center Costs Per Ticket</v>
      </c>
      <c r="KT49" s="988">
        <f t="shared" si="1269"/>
        <v>51.558475765306127</v>
      </c>
      <c r="KU49" s="988">
        <f t="shared" si="1269"/>
        <v>62.042971454600668</v>
      </c>
      <c r="KV49" s="988">
        <f t="shared" si="1269"/>
        <v>57.76313646712201</v>
      </c>
      <c r="KW49" s="1058">
        <f t="shared" si="1270"/>
        <v>63.359737089201872</v>
      </c>
      <c r="KX49" s="1058">
        <f t="shared" si="1270"/>
        <v>61.419725266903917</v>
      </c>
      <c r="KY49" s="1058">
        <f t="shared" si="1270"/>
        <v>71.371019512195119</v>
      </c>
      <c r="KZ49" s="1058">
        <f t="shared" si="1270"/>
        <v>58.821520044543426</v>
      </c>
      <c r="LA49" s="1058">
        <f t="shared" si="1270"/>
        <v>68.784387527839641</v>
      </c>
      <c r="LB49" s="1058">
        <f t="shared" si="1270"/>
        <v>80.366873593398353</v>
      </c>
      <c r="LC49" s="1058">
        <f t="shared" si="1270"/>
        <v>64.409227285592976</v>
      </c>
      <c r="LD49" s="1058">
        <f t="shared" si="1270"/>
        <v>64.660911729779656</v>
      </c>
      <c r="LE49" s="1058">
        <f t="shared" si="1270"/>
        <v>66.826913015042507</v>
      </c>
      <c r="LF49" s="1058">
        <f t="shared" si="1270"/>
        <v>73.616893665900889</v>
      </c>
      <c r="LG49" s="1058">
        <f t="shared" si="1270"/>
        <v>72.366212692967409</v>
      </c>
      <c r="LH49" s="1058">
        <f t="shared" si="1270"/>
        <v>71.742741983817794</v>
      </c>
      <c r="LI49" s="1174">
        <f t="shared" si="1271"/>
        <v>0</v>
      </c>
      <c r="LJ49" s="1174">
        <f t="shared" si="1271"/>
        <v>0</v>
      </c>
      <c r="LK49" s="1174">
        <f t="shared" si="1271"/>
        <v>0</v>
      </c>
      <c r="LL49" s="1174">
        <f t="shared" si="1271"/>
        <v>0</v>
      </c>
      <c r="LM49" s="1174">
        <f t="shared" si="1271"/>
        <v>0</v>
      </c>
      <c r="LN49" s="1174">
        <f t="shared" si="1271"/>
        <v>0</v>
      </c>
      <c r="LO49" s="1174">
        <f t="shared" si="1271"/>
        <v>0</v>
      </c>
      <c r="LP49" s="1174">
        <f t="shared" si="1271"/>
        <v>0</v>
      </c>
      <c r="LQ49" s="1174">
        <f t="shared" si="1271"/>
        <v>0</v>
      </c>
      <c r="LR49" s="1174">
        <f t="shared" si="1271"/>
        <v>0</v>
      </c>
      <c r="LS49" s="1174">
        <f t="shared" si="1271"/>
        <v>0</v>
      </c>
      <c r="LT49" s="1174">
        <f t="shared" si="1271"/>
        <v>0</v>
      </c>
    </row>
    <row r="50" spans="1:332" s="1" customFormat="1" ht="15.75" thickBot="1" x14ac:dyDescent="0.3">
      <c r="A50" s="574"/>
      <c r="B50" s="51">
        <v>7.6</v>
      </c>
      <c r="C50" s="3"/>
      <c r="D50" s="3"/>
      <c r="E50" s="1228" t="s">
        <v>92</v>
      </c>
      <c r="F50" s="1228"/>
      <c r="G50" s="1229"/>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56">V48/V45</f>
        <v>0.36401053048971238</v>
      </c>
      <c r="W50" s="174">
        <f t="shared" si="1456"/>
        <v>0.38015061192897082</v>
      </c>
      <c r="X50" s="175">
        <f t="shared" si="1456"/>
        <v>0.33838657078358619</v>
      </c>
      <c r="Y50" s="174">
        <f t="shared" si="1456"/>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57">AJ48/AJ45</f>
        <v>0.34749772691299174</v>
      </c>
      <c r="AK50" s="174">
        <f t="shared" ref="AK50:AP50" si="1458">AK48/AK45</f>
        <v>0.38162622581033506</v>
      </c>
      <c r="AL50" s="175">
        <f t="shared" si="1458"/>
        <v>0.38120443324751174</v>
      </c>
      <c r="AM50" s="174">
        <f t="shared" si="1458"/>
        <v>0.41376357709130496</v>
      </c>
      <c r="AN50" s="175">
        <f t="shared" si="1458"/>
        <v>0.41007331280949383</v>
      </c>
      <c r="AO50" s="483">
        <f t="shared" si="1458"/>
        <v>0.1090027964615671</v>
      </c>
      <c r="AP50" s="491">
        <f t="shared" si="1458"/>
        <v>0.44854634205400062</v>
      </c>
      <c r="AQ50" s="483">
        <f t="shared" ref="AQ50:AW50" si="1459">AQ48/AQ45</f>
        <v>0.44414391013359522</v>
      </c>
      <c r="AR50" s="491">
        <f t="shared" si="1459"/>
        <v>0.39290583624576592</v>
      </c>
      <c r="AS50" s="483">
        <f t="shared" si="1459"/>
        <v>0.40433458044897463</v>
      </c>
      <c r="AT50" s="491">
        <f t="shared" si="1459"/>
        <v>0.39696153846555315</v>
      </c>
      <c r="AU50" s="483">
        <f t="shared" si="1459"/>
        <v>0.43682233655593361</v>
      </c>
      <c r="AV50" s="132">
        <f t="shared" si="1459"/>
        <v>0.33242937951128659</v>
      </c>
      <c r="AW50" s="146">
        <f t="shared" si="1459"/>
        <v>0.33242937951128659</v>
      </c>
      <c r="AX50" s="298">
        <f t="shared" ref="AX50:BC50" si="1460">AX48/AX45</f>
        <v>0.37469381055344114</v>
      </c>
      <c r="AY50" s="174">
        <f t="shared" si="1460"/>
        <v>0.36404995239386395</v>
      </c>
      <c r="AZ50" s="175">
        <f t="shared" si="1460"/>
        <v>0.39818682100942093</v>
      </c>
      <c r="BA50" s="174">
        <f t="shared" si="1460"/>
        <v>0.29480296428057762</v>
      </c>
      <c r="BB50" s="175">
        <f t="shared" si="1460"/>
        <v>0.34871368400754271</v>
      </c>
      <c r="BC50" s="483">
        <f t="shared" si="1460"/>
        <v>0.37168217445385709</v>
      </c>
      <c r="BD50" s="491">
        <f t="shared" ref="BD50:BK50" si="1461">BD48/BD45</f>
        <v>0.12839379839573162</v>
      </c>
      <c r="BE50" s="483">
        <f t="shared" si="1461"/>
        <v>0.37939499744213473</v>
      </c>
      <c r="BF50" s="491">
        <f t="shared" si="1461"/>
        <v>0.35122615916502953</v>
      </c>
      <c r="BG50" s="483">
        <f t="shared" si="1461"/>
        <v>0.42969549911936383</v>
      </c>
      <c r="BH50" s="491">
        <f t="shared" si="1461"/>
        <v>0.23592673769166653</v>
      </c>
      <c r="BI50" s="483">
        <f t="shared" si="1461"/>
        <v>0.29479459350006015</v>
      </c>
      <c r="BJ50" s="132">
        <f t="shared" si="1461"/>
        <v>0.30253884530149555</v>
      </c>
      <c r="BK50" s="146">
        <f t="shared" si="1461"/>
        <v>0.3025388453014955</v>
      </c>
      <c r="BL50" s="298">
        <f t="shared" ref="BL50:BM50" si="1462">BL48/BL45</f>
        <v>0.35177165543275707</v>
      </c>
      <c r="BM50" s="174">
        <f t="shared" si="1462"/>
        <v>0.36024328327478439</v>
      </c>
      <c r="BN50" s="175">
        <f t="shared" ref="BN50:BO50" si="1463">BN48/BN45</f>
        <v>0.35550300397847495</v>
      </c>
      <c r="BO50" s="174">
        <f t="shared" si="1463"/>
        <v>0.36231537435325778</v>
      </c>
      <c r="BP50" s="175">
        <f t="shared" ref="BP50:BQ50" si="1464">BP48/BP45</f>
        <v>0.37249069799926604</v>
      </c>
      <c r="BQ50" s="483">
        <f t="shared" si="1464"/>
        <v>0.34116868374782694</v>
      </c>
      <c r="BR50" s="491">
        <f t="shared" ref="BR50" si="1465">BR48/BR45</f>
        <v>0.1115973131895532</v>
      </c>
      <c r="BS50" s="483">
        <f t="shared" ref="BS50:BT50" si="1466">BS48/BS45</f>
        <v>0.38171752824395239</v>
      </c>
      <c r="BT50" s="491">
        <f t="shared" si="1466"/>
        <v>0.389465395389967</v>
      </c>
      <c r="BU50" s="491">
        <f t="shared" ref="BU50:BV50" si="1467">BU48/BU45</f>
        <v>0.34060676046681465</v>
      </c>
      <c r="BV50" s="491">
        <f t="shared" si="1467"/>
        <v>0.31898494172056546</v>
      </c>
      <c r="BW50" s="491">
        <f t="shared" ref="BW50" si="1468">BW48/BW45</f>
        <v>0.12629253376281391</v>
      </c>
      <c r="BX50" s="132">
        <f>BX48/BX45</f>
        <v>0.26868603832173082</v>
      </c>
      <c r="BY50" s="146">
        <f t="shared" si="1178"/>
        <v>0.31767976429666944</v>
      </c>
      <c r="BZ50" s="491">
        <f t="shared" ref="BZ50:CA50" si="1469">BZ48/BZ45</f>
        <v>0.35798199124050728</v>
      </c>
      <c r="CA50" s="174">
        <f t="shared" si="1469"/>
        <v>0.35009439447202656</v>
      </c>
      <c r="CB50" s="175">
        <f t="shared" ref="CB50:CC50" si="1470">CB48/CB45</f>
        <v>0.33994013462214884</v>
      </c>
      <c r="CC50" s="174">
        <f t="shared" si="1470"/>
        <v>0.32448055977057194</v>
      </c>
      <c r="CD50" s="175">
        <f t="shared" ref="CD50:CE50" si="1471">CD48/CD45</f>
        <v>0.33404561903349567</v>
      </c>
      <c r="CE50" s="483">
        <f t="shared" si="1471"/>
        <v>0.36945939073145784</v>
      </c>
      <c r="CF50" s="491">
        <f t="shared" ref="CF50:CG50" si="1472">CF48/CF45</f>
        <v>0.11228386714602694</v>
      </c>
      <c r="CG50" s="483">
        <f t="shared" si="1472"/>
        <v>0.36966738495900592</v>
      </c>
      <c r="CH50" s="491">
        <f t="shared" ref="CH50:CI50" si="1473">CH48/CH45</f>
        <v>0.30322151536271108</v>
      </c>
      <c r="CI50" s="491">
        <f t="shared" si="1473"/>
        <v>0.42644228818244767</v>
      </c>
      <c r="CJ50" s="491">
        <f t="shared" ref="CJ50:CK50" si="1474">CJ48/CJ45</f>
        <v>0.31651519886082274</v>
      </c>
      <c r="CK50" s="491">
        <f t="shared" si="1474"/>
        <v>0.3411468348179717</v>
      </c>
      <c r="CL50" s="132">
        <f>CL48/CL45</f>
        <v>0.29457684058561423</v>
      </c>
      <c r="CM50" s="146">
        <f t="shared" si="1179"/>
        <v>0.32877326493326614</v>
      </c>
      <c r="CN50" s="491">
        <f t="shared" ref="CN50:CO50" si="1475">CN48/CN45</f>
        <v>0.32412800767051542</v>
      </c>
      <c r="CO50" s="174">
        <f t="shared" si="1475"/>
        <v>0.33740128350247461</v>
      </c>
      <c r="CP50" s="175">
        <f t="shared" ref="CP50:CQ50" si="1476">CP48/CP45</f>
        <v>0.28345304343562916</v>
      </c>
      <c r="CQ50" s="174">
        <f t="shared" si="1476"/>
        <v>0.35148824297009063</v>
      </c>
      <c r="CR50" s="175">
        <f t="shared" ref="CR50:CS50" si="1477">CR48/CR45</f>
        <v>0.36962616301237411</v>
      </c>
      <c r="CS50" s="483">
        <f t="shared" si="1477"/>
        <v>0.37110329917386081</v>
      </c>
      <c r="CT50" s="491">
        <f t="shared" ref="CT50:CU50" si="1478">CT48/CT45</f>
        <v>0.38662676365100973</v>
      </c>
      <c r="CU50" s="483">
        <f t="shared" si="1478"/>
        <v>0.13634480257515244</v>
      </c>
      <c r="CV50" s="491">
        <f t="shared" ref="CV50:CW50" si="1479">CV48/CV45</f>
        <v>0.36945163960405486</v>
      </c>
      <c r="CW50" s="776">
        <f t="shared" si="1479"/>
        <v>0.44661576326373004</v>
      </c>
      <c r="CX50" s="491">
        <f t="shared" ref="CX50:CY50" si="1480">CX48/CX45</f>
        <v>0.45915847110167618</v>
      </c>
      <c r="CY50" s="174">
        <f t="shared" si="1480"/>
        <v>0.36436812749682207</v>
      </c>
      <c r="CZ50" s="132">
        <f>CZ48/CZ45</f>
        <v>0.31567030890447245</v>
      </c>
      <c r="DA50" s="146">
        <f>SUM(CN50:CY50)/$CZ$4</f>
        <v>0.34998046728811577</v>
      </c>
      <c r="DB50" s="491">
        <f t="shared" ref="DB50:DC50" si="1481">DB48/DB45</f>
        <v>0.47119438662790852</v>
      </c>
      <c r="DC50" s="174">
        <f t="shared" si="1481"/>
        <v>0.4684231372986411</v>
      </c>
      <c r="DD50" s="175">
        <f t="shared" ref="DD50:DE50" si="1482">DD48/DD45</f>
        <v>0.46324894477075407</v>
      </c>
      <c r="DE50" s="174">
        <f t="shared" si="1482"/>
        <v>0.46518658128774593</v>
      </c>
      <c r="DF50" s="175">
        <f t="shared" ref="DF50:DG50" si="1483">DF48/DF45</f>
        <v>0.45633835992194505</v>
      </c>
      <c r="DG50" s="483">
        <f t="shared" si="1483"/>
        <v>0.46416356998997155</v>
      </c>
      <c r="DH50" s="491">
        <f t="shared" ref="DH50:DI50" si="1484">DH48/DH45</f>
        <v>0.12932753237968911</v>
      </c>
      <c r="DI50" s="483">
        <f t="shared" si="1484"/>
        <v>0.48226899940847823</v>
      </c>
      <c r="DJ50" s="491">
        <f t="shared" ref="DJ50:DK50" si="1485">DJ48/DJ45</f>
        <v>0.49138708418786076</v>
      </c>
      <c r="DK50" s="483">
        <f t="shared" si="1485"/>
        <v>0.4526704246890752</v>
      </c>
      <c r="DL50" s="491">
        <f t="shared" ref="DL50:DM50" si="1486">DL48/DL45</f>
        <v>0.40620683734747492</v>
      </c>
      <c r="DM50" s="483">
        <f t="shared" si="1486"/>
        <v>0.43263746758119676</v>
      </c>
      <c r="DN50" s="132">
        <f>DN48/DN45</f>
        <v>0.37477632950481815</v>
      </c>
      <c r="DO50" s="146">
        <f>SUM(DB50:DM50)/$DN$4</f>
        <v>0.43192111045756176</v>
      </c>
      <c r="DP50" s="491">
        <f t="shared" ref="DP50:DQ50" si="1487">DP48/DP45</f>
        <v>0.46721604631737595</v>
      </c>
      <c r="DQ50" s="174">
        <f t="shared" si="1487"/>
        <v>0.48319851946419506</v>
      </c>
      <c r="DR50" s="175">
        <f t="shared" ref="DR50:DS50" si="1488">DR48/DR45</f>
        <v>0.46654206543665161</v>
      </c>
      <c r="DS50" s="174">
        <f t="shared" si="1488"/>
        <v>0.45790056624113634</v>
      </c>
      <c r="DT50" s="175">
        <f t="shared" ref="DT50:DU50" si="1489">DT48/DT45</f>
        <v>0.45196669630853525</v>
      </c>
      <c r="DU50" s="483">
        <f t="shared" si="1489"/>
        <v>0.47175424878947969</v>
      </c>
      <c r="DV50" s="491">
        <f t="shared" ref="DV50:DW50" si="1490">DV48/DV45</f>
        <v>0.40447416767715577</v>
      </c>
      <c r="DW50" s="483">
        <f t="shared" si="1490"/>
        <v>0.49925627623496749</v>
      </c>
      <c r="DX50" s="491">
        <f t="shared" ref="DX50:DY50" si="1491">DX48/DX45</f>
        <v>0.47792379751839209</v>
      </c>
      <c r="DY50" s="483">
        <f t="shared" si="1491"/>
        <v>0.19316887180429651</v>
      </c>
      <c r="DZ50" s="491">
        <f t="shared" ref="DZ50:EA50" si="1492">DZ48/DZ45</f>
        <v>0.38147960960659749</v>
      </c>
      <c r="EA50" s="483">
        <f t="shared" si="1492"/>
        <v>0.46519610879193535</v>
      </c>
      <c r="EB50" s="132">
        <f>EB48/EB45</f>
        <v>0.40381438073700254</v>
      </c>
      <c r="EC50" s="146">
        <f>SUM(DP50:EA50)/$EB$4</f>
        <v>0.43500641451589322</v>
      </c>
      <c r="ED50" s="491">
        <f t="shared" ref="ED50" si="1493">ED48/ED45</f>
        <v>0.45855246863060278</v>
      </c>
      <c r="EE50" s="174">
        <f t="shared" ref="EE50:EF50" si="1494">EE48/EE45</f>
        <v>0.45628312197785487</v>
      </c>
      <c r="EF50" s="175">
        <f t="shared" si="1494"/>
        <v>0.45772966841621565</v>
      </c>
      <c r="EG50" s="174">
        <f t="shared" ref="EG50:EH50" si="1495">EG48/EG45</f>
        <v>0.40510481208895438</v>
      </c>
      <c r="EH50" s="175">
        <f t="shared" si="1495"/>
        <v>0.43529678756606272</v>
      </c>
      <c r="EI50" s="483">
        <f t="shared" ref="EI50:EJ50" si="1496">EI48/EI45</f>
        <v>0.4360027569623674</v>
      </c>
      <c r="EJ50" s="491">
        <f t="shared" si="1496"/>
        <v>0.14344361417799739</v>
      </c>
      <c r="EK50" s="483">
        <f t="shared" ref="EK50:EL50" si="1497">EK48/EK45</f>
        <v>0.47521416858416854</v>
      </c>
      <c r="EL50" s="491">
        <f t="shared" si="1497"/>
        <v>0.47775907972172671</v>
      </c>
      <c r="EM50" s="483">
        <f t="shared" ref="EM50:EN50" si="1498">EM48/EM45</f>
        <v>0.39438543542119153</v>
      </c>
      <c r="EN50" s="491">
        <f t="shared" si="1498"/>
        <v>0.45981827928169389</v>
      </c>
      <c r="EO50" s="483">
        <f t="shared" ref="EO50" si="1499">EO48/EO45</f>
        <v>0.30496147733081375</v>
      </c>
      <c r="EP50" s="132">
        <f>EP48/EP45</f>
        <v>0.36795940041780589</v>
      </c>
      <c r="EQ50" s="146">
        <f>SUM(ED50:EO50)/$EP$4</f>
        <v>0.40871263917997086</v>
      </c>
      <c r="ER50" s="491">
        <f t="shared" ref="ER50:ES50" si="1500">ER48/ER45</f>
        <v>0.43326612228179284</v>
      </c>
      <c r="ES50" s="174">
        <f t="shared" si="1500"/>
        <v>0.43550802386695653</v>
      </c>
      <c r="ET50" s="175">
        <f t="shared" ref="ET50:EU50" si="1501">ET48/ET45</f>
        <v>0.43364474557666427</v>
      </c>
      <c r="EU50" s="174">
        <f t="shared" si="1501"/>
        <v>0.43231049694019957</v>
      </c>
      <c r="EV50" s="175">
        <f t="shared" ref="EV50" si="1502">EV48/EV45</f>
        <v>0.43884378590583273</v>
      </c>
      <c r="EW50" s="483">
        <f t="shared" ref="EW50:EX50" si="1503">EW48/EW45</f>
        <v>0.48470295690240706</v>
      </c>
      <c r="EX50" s="491">
        <f t="shared" si="1503"/>
        <v>0.42581317668656332</v>
      </c>
      <c r="EY50" s="483">
        <f t="shared" ref="EY50" si="1504">EY48/EY45</f>
        <v>0.3855972400884467</v>
      </c>
      <c r="EZ50" s="491">
        <f t="shared" ref="EZ50:FA50" si="1505">EZ48/EZ45</f>
        <v>0.16527040143745622</v>
      </c>
      <c r="FA50" s="483">
        <f t="shared" si="1505"/>
        <v>0.45080933547937163</v>
      </c>
      <c r="FB50" s="491">
        <f t="shared" ref="FB50:FC50" si="1506">FB48/FB45</f>
        <v>0.43422481738756252</v>
      </c>
      <c r="FC50" s="483">
        <f t="shared" si="1506"/>
        <v>0.41739555783295845</v>
      </c>
      <c r="FD50" s="132">
        <f>FD48/FD45</f>
        <v>0.37731573168175053</v>
      </c>
      <c r="FE50" s="146">
        <f>SUM(ER50:FC50)/$FD$4</f>
        <v>0.41144888836551763</v>
      </c>
      <c r="FF50" s="491">
        <f t="shared" ref="FF50:FG50" si="1507">FF48/FF45</f>
        <v>0.43917091877845671</v>
      </c>
      <c r="FG50" s="174">
        <f t="shared" si="1507"/>
        <v>0.44054689808494496</v>
      </c>
      <c r="FH50" s="175">
        <f t="shared" ref="FH50:FI50" si="1508">FH48/FH45</f>
        <v>0.43084646833266221</v>
      </c>
      <c r="FI50" s="174">
        <f t="shared" si="1508"/>
        <v>0.42713795900191703</v>
      </c>
      <c r="FJ50" s="175">
        <f t="shared" ref="FJ50:FK50" si="1509">FJ48/FJ45</f>
        <v>0.43881386646892628</v>
      </c>
      <c r="FK50" s="483">
        <f t="shared" si="1509"/>
        <v>0.47389181743815184</v>
      </c>
      <c r="FL50" s="491">
        <f t="shared" ref="FL50:FM50" si="1510">FL48/FL45</f>
        <v>0.34916683547220634</v>
      </c>
      <c r="FM50" s="483">
        <f t="shared" si="1510"/>
        <v>0.45328716494930354</v>
      </c>
      <c r="FN50" s="491">
        <f t="shared" ref="FN50:FO50" si="1511">FN48/FN45</f>
        <v>0.45911905436147288</v>
      </c>
      <c r="FO50" s="483">
        <f t="shared" si="1511"/>
        <v>0.15804395786956224</v>
      </c>
      <c r="FP50" s="491">
        <f t="shared" ref="FP50:FQ50" si="1512">FP48/FP45</f>
        <v>0.45350302010152105</v>
      </c>
      <c r="FQ50" s="483">
        <f t="shared" si="1512"/>
        <v>0.39763157183175402</v>
      </c>
      <c r="FR50" s="132">
        <f>FR48/FR45</f>
        <v>0.37560175989048089</v>
      </c>
      <c r="FS50" s="146">
        <f>SUM(FF50:FQ50)/$FR$4</f>
        <v>0.41009662772423994</v>
      </c>
      <c r="FT50" s="491">
        <f t="shared" ref="FT50:FU50" si="1513">FT48/FT45</f>
        <v>0.42488428800703615</v>
      </c>
      <c r="FU50" s="174">
        <f t="shared" si="1513"/>
        <v>0.44104546956459295</v>
      </c>
      <c r="FV50" s="175">
        <f t="shared" ref="FV50:FW50" si="1514">FV48/FV45</f>
        <v>0.40844424954355074</v>
      </c>
      <c r="FW50" s="174">
        <f t="shared" si="1514"/>
        <v>0.46914347741112844</v>
      </c>
      <c r="FX50" s="175">
        <f t="shared" ref="FX50:FY50" si="1515">FX48/FX45</f>
        <v>0.44705095273803358</v>
      </c>
      <c r="FY50" s="483">
        <f t="shared" si="1515"/>
        <v>0.48822148865043513</v>
      </c>
      <c r="FZ50" s="491">
        <f t="shared" ref="FZ50:GA50" si="1516">FZ48/FZ45</f>
        <v>0.43258928309191252</v>
      </c>
      <c r="GA50" s="483">
        <f t="shared" si="1516"/>
        <v>0.37988184436742445</v>
      </c>
      <c r="GB50" s="491">
        <f t="shared" ref="GB50:GC50" si="1517">GB48/GB45</f>
        <v>0.17460136692009301</v>
      </c>
      <c r="GC50" s="483">
        <f t="shared" si="1517"/>
        <v>0.38239656982563619</v>
      </c>
      <c r="GD50" s="491">
        <f t="shared" ref="GD50:GE50" si="1518">GD48/GD45</f>
        <v>0.36485211406752144</v>
      </c>
      <c r="GE50" s="483">
        <f t="shared" si="1518"/>
        <v>0.43914489751050678</v>
      </c>
      <c r="GF50" s="132">
        <f>GF48/GF45</f>
        <v>0.37149150382859741</v>
      </c>
      <c r="GG50" s="146">
        <f>SUM(FT50:GE50)/$GF$4</f>
        <v>0.40435466680815596</v>
      </c>
      <c r="GH50" s="491"/>
      <c r="GI50" s="174"/>
      <c r="GJ50" s="175"/>
      <c r="GK50" s="174"/>
      <c r="GL50" s="175"/>
      <c r="GM50" s="483"/>
      <c r="GN50" s="491"/>
      <c r="GO50" s="483"/>
      <c r="GP50" s="491"/>
      <c r="GQ50" s="483"/>
      <c r="GR50" s="491"/>
      <c r="GS50" s="483"/>
      <c r="GT50" s="132" t="e">
        <f>GT48/GT45</f>
        <v>#DIV/0!</v>
      </c>
      <c r="GU50" s="146">
        <f>SUM(GH50:GS50)/$GF$4</f>
        <v>0</v>
      </c>
      <c r="GV50" s="312">
        <f t="shared" si="1180"/>
        <v>0.1283046449509791</v>
      </c>
      <c r="GW50" s="902">
        <f t="shared" si="1181"/>
        <v>0.42072410611979616</v>
      </c>
      <c r="GX50" s="312">
        <f t="shared" si="1182"/>
        <v>2.2419015851636859E-3</v>
      </c>
      <c r="GY50" s="891">
        <f t="shared" si="1183"/>
        <v>5.1744216080332516E-3</v>
      </c>
      <c r="GZ50" s="312">
        <f t="shared" si="1184"/>
        <v>-1.8632782902922584E-3</v>
      </c>
      <c r="HA50" s="891">
        <f t="shared" si="1185"/>
        <v>-4.2784017473383494E-3</v>
      </c>
      <c r="HB50" s="312">
        <f t="shared" si="1186"/>
        <v>-1.3342486364646966E-3</v>
      </c>
      <c r="HC50" s="891">
        <f t="shared" si="1187"/>
        <v>-3.076824174798664E-3</v>
      </c>
      <c r="HD50" s="312">
        <f t="shared" si="1188"/>
        <v>6.533288965633155E-3</v>
      </c>
      <c r="HE50" s="891">
        <f t="shared" si="1189"/>
        <v>1.5112492090463602E-2</v>
      </c>
      <c r="HF50" s="312">
        <f t="shared" si="1190"/>
        <v>4.5859170996574328E-2</v>
      </c>
      <c r="HG50" s="891">
        <f t="shared" si="1191"/>
        <v>0.10449998944821519</v>
      </c>
      <c r="HH50" s="312">
        <f t="shared" si="1192"/>
        <v>-5.8889780215843734E-2</v>
      </c>
      <c r="HI50" s="926">
        <f t="shared" si="1193"/>
        <v>-0.12149663908013036</v>
      </c>
      <c r="HJ50" s="312">
        <f t="shared" si="1194"/>
        <v>-4.0215936598116619E-2</v>
      </c>
      <c r="HK50" s="891">
        <f t="shared" si="1195"/>
        <v>-9.4445026128722062E-2</v>
      </c>
      <c r="HL50" s="312">
        <f t="shared" si="1196"/>
        <v>-0.22032683865099048</v>
      </c>
      <c r="HM50" s="891">
        <f t="shared" si="1197"/>
        <v>-0.57139111939819076</v>
      </c>
      <c r="HN50" s="312">
        <f t="shared" si="1198"/>
        <v>0.28553893404191544</v>
      </c>
      <c r="HO50" s="891">
        <f t="shared" si="1199"/>
        <v>1.7277076328151402</v>
      </c>
      <c r="HP50" s="312">
        <f t="shared" si="1200"/>
        <v>-1.6584518091809108E-2</v>
      </c>
      <c r="HQ50" s="891">
        <f t="shared" si="1201"/>
        <v>-3.6788319998240122E-2</v>
      </c>
      <c r="HR50" s="312">
        <f t="shared" si="1202"/>
        <v>-1.682925955460407E-2</v>
      </c>
      <c r="HS50" s="891">
        <f t="shared" si="1203"/>
        <v>-3.8757019130906331E-2</v>
      </c>
      <c r="HT50" s="1016">
        <f t="shared" si="1204"/>
        <v>2.1775360945498257E-2</v>
      </c>
      <c r="HU50" s="1022">
        <f t="shared" si="1205"/>
        <v>5.2169603956860384E-2</v>
      </c>
      <c r="HV50" s="1016">
        <f t="shared" si="1206"/>
        <v>1.3759793064882508E-3</v>
      </c>
      <c r="HW50" s="1022">
        <f t="shared" si="1207"/>
        <v>3.1331293754957726E-3</v>
      </c>
      <c r="HX50" s="1016">
        <f t="shared" si="1208"/>
        <v>-9.7004297522827465E-3</v>
      </c>
      <c r="HY50" s="1022">
        <f t="shared" si="1209"/>
        <v>-2.2019062657007604E-2</v>
      </c>
      <c r="HZ50" s="1016">
        <f t="shared" si="1210"/>
        <v>-3.70850933074518E-3</v>
      </c>
      <c r="IA50" s="1022">
        <f t="shared" si="1211"/>
        <v>-8.6074961809407043E-3</v>
      </c>
      <c r="IB50" s="1016">
        <f t="shared" si="1212"/>
        <v>1.167590746700925E-2</v>
      </c>
      <c r="IC50" s="1022">
        <f t="shared" si="1213"/>
        <v>2.7335213883336571E-2</v>
      </c>
      <c r="ID50" s="1016">
        <f t="shared" si="1214"/>
        <v>3.5077950969225558E-2</v>
      </c>
      <c r="IE50" s="1022">
        <f t="shared" si="1215"/>
        <v>7.9938109639727015E-2</v>
      </c>
      <c r="IF50" s="1016">
        <f t="shared" si="1216"/>
        <v>-0.1247249819659455</v>
      </c>
      <c r="IG50" s="1022">
        <f t="shared" si="1217"/>
        <v>-0.26319294272732091</v>
      </c>
      <c r="IH50" s="1016">
        <f t="shared" si="1218"/>
        <v>0.10412032947709721</v>
      </c>
      <c r="II50" s="1022">
        <f t="shared" si="1219"/>
        <v>0.29819650350322341</v>
      </c>
      <c r="IJ50" s="1016">
        <f t="shared" si="1220"/>
        <v>5.8318894121693332E-3</v>
      </c>
      <c r="IK50" s="1022">
        <f t="shared" si="1221"/>
        <v>1.2865772214886301E-2</v>
      </c>
      <c r="IL50" s="1016">
        <f t="shared" si="1222"/>
        <v>-0.30107509649191067</v>
      </c>
      <c r="IM50" s="1022">
        <f t="shared" si="1223"/>
        <v>-0.6557669380780452</v>
      </c>
      <c r="IN50" s="1016">
        <f t="shared" si="1224"/>
        <v>0.29545906223195884</v>
      </c>
      <c r="IO50" s="1022">
        <f t="shared" si="1225"/>
        <v>1.8694739502525546</v>
      </c>
      <c r="IP50" s="1016">
        <f t="shared" si="1226"/>
        <v>-5.5871448269767032E-2</v>
      </c>
      <c r="IQ50" s="1022">
        <f t="shared" si="1227"/>
        <v>-0.12319972699908298</v>
      </c>
      <c r="IR50" s="1016">
        <f t="shared" si="1228"/>
        <v>2.7252716175282132E-2</v>
      </c>
      <c r="IS50" s="1022">
        <f t="shared" si="1229"/>
        <v>6.8537606432351683E-2</v>
      </c>
      <c r="IT50" s="1016">
        <f t="shared" si="1230"/>
        <v>1.6161181557556803E-2</v>
      </c>
      <c r="IU50" s="1022">
        <f t="shared" si="1231"/>
        <v>3.8036665543370651E-2</v>
      </c>
      <c r="IV50" s="1016">
        <f t="shared" si="1232"/>
        <v>-3.260122002104221E-2</v>
      </c>
      <c r="IW50" s="1022">
        <f t="shared" si="1233"/>
        <v>-7.3918047618143884E-2</v>
      </c>
      <c r="IX50" s="1016">
        <f t="shared" si="1234"/>
        <v>-3.6554194319215916E-2</v>
      </c>
      <c r="IY50" s="1022">
        <f t="shared" si="1235"/>
        <v>-8.9496165902853017E-2</v>
      </c>
      <c r="IZ50" s="1016">
        <f t="shared" si="1236"/>
        <v>-2.209252467309486E-2</v>
      </c>
      <c r="JA50" s="1022">
        <f t="shared" si="1237"/>
        <v>-4.7091190087535484E-2</v>
      </c>
      <c r="JB50" s="1016">
        <f t="shared" si="1238"/>
        <v>4.1170535912401551E-2</v>
      </c>
      <c r="JC50" s="1022">
        <f t="shared" si="1239"/>
        <v>9.2093609599188095E-2</v>
      </c>
      <c r="JD50" s="1016">
        <f t="shared" si="1240"/>
        <v>-5.5632205558522607E-2</v>
      </c>
      <c r="JE50" s="1022">
        <f t="shared" si="1241"/>
        <v>-0.11394870330739389</v>
      </c>
      <c r="JF50" s="1016">
        <f t="shared" si="1242"/>
        <v>-5.2707438724488076E-2</v>
      </c>
      <c r="JG50" s="1064">
        <f t="shared" si="1243"/>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7.4292783442985344E-2</v>
      </c>
      <c r="JO50" s="1064">
        <f>JN50/GD50</f>
        <v>0.20362437431083744</v>
      </c>
      <c r="JP50" s="1016">
        <f t="shared" si="1244"/>
        <v>-0.43914489751050678</v>
      </c>
      <c r="JQ50" s="1022">
        <f t="shared" si="1245"/>
        <v>-1</v>
      </c>
      <c r="JR50" s="1016">
        <f t="shared" si="1246"/>
        <v>0</v>
      </c>
      <c r="JS50" s="1022" t="e">
        <f t="shared" si="1247"/>
        <v>#DIV/0!</v>
      </c>
      <c r="JT50" s="1016">
        <f t="shared" si="1248"/>
        <v>0</v>
      </c>
      <c r="JU50" s="1022" t="e">
        <f t="shared" si="1249"/>
        <v>#DIV/0!</v>
      </c>
      <c r="JV50" s="1016">
        <f t="shared" si="1250"/>
        <v>0</v>
      </c>
      <c r="JW50" s="1022" t="e">
        <f t="shared" si="1251"/>
        <v>#DIV/0!</v>
      </c>
      <c r="JX50" s="1016">
        <f t="shared" si="1252"/>
        <v>0</v>
      </c>
      <c r="JY50" s="1022" t="e">
        <f t="shared" si="1253"/>
        <v>#DIV/0!</v>
      </c>
      <c r="JZ50" s="1016">
        <f t="shared" si="1254"/>
        <v>0</v>
      </c>
      <c r="KA50" s="1022" t="e">
        <f t="shared" si="1255"/>
        <v>#DIV/0!</v>
      </c>
      <c r="KB50" s="1016">
        <f t="shared" si="1256"/>
        <v>0</v>
      </c>
      <c r="KC50" s="1022" t="e">
        <f t="shared" si="1257"/>
        <v>#DIV/0!</v>
      </c>
      <c r="KD50" s="1016">
        <f t="shared" si="1258"/>
        <v>0</v>
      </c>
      <c r="KE50" s="1064" t="e">
        <f t="shared" si="1259"/>
        <v>#DIV/0!</v>
      </c>
      <c r="KF50" s="1016">
        <f t="shared" si="1260"/>
        <v>0</v>
      </c>
      <c r="KG50" s="1022" t="e">
        <f t="shared" si="1261"/>
        <v>#DIV/0!</v>
      </c>
      <c r="KH50" s="1016">
        <f t="shared" si="1262"/>
        <v>-3.1331293754957726E-3</v>
      </c>
      <c r="KI50" s="1022">
        <f t="shared" si="315"/>
        <v>-1</v>
      </c>
      <c r="KJ50" s="1016">
        <f t="shared" si="1263"/>
        <v>0</v>
      </c>
      <c r="KK50" s="1022" t="e">
        <f t="shared" si="1264"/>
        <v>#DIV/0!</v>
      </c>
      <c r="KL50" s="1016">
        <f t="shared" si="1174"/>
        <v>0</v>
      </c>
      <c r="KM50" s="1064" t="e">
        <f t="shared" si="1175"/>
        <v>#DIV/0!</v>
      </c>
      <c r="KN50" s="175">
        <f t="shared" si="1265"/>
        <v>0.39763157183175402</v>
      </c>
      <c r="KO50" s="754">
        <f t="shared" si="1266"/>
        <v>0.43914489751050678</v>
      </c>
      <c r="KP50" s="522">
        <f>(KO50-KN50)*100</f>
        <v>4.1513325678752766</v>
      </c>
      <c r="KQ50" s="101">
        <f>IF(ISERROR((KP50/KN50)/100),0,(KP50/KN50)/100)</f>
        <v>0.10440148272813181</v>
      </c>
      <c r="KR50" s="948"/>
      <c r="KS50" s="1" t="str">
        <f t="shared" si="1268"/>
        <v>Service Center Costs % of Total Costs</v>
      </c>
      <c r="KT50" s="984">
        <f t="shared" si="1269"/>
        <v>0.15804395786956224</v>
      </c>
      <c r="KU50" s="984">
        <f t="shared" si="1269"/>
        <v>0.45350302010152105</v>
      </c>
      <c r="KV50" s="984">
        <f t="shared" si="1269"/>
        <v>0.39763157183175402</v>
      </c>
      <c r="KW50" s="1054">
        <f t="shared" si="1270"/>
        <v>0.42488428800703615</v>
      </c>
      <c r="KX50" s="1054">
        <f t="shared" si="1270"/>
        <v>0.44104546956459295</v>
      </c>
      <c r="KY50" s="1054">
        <f t="shared" si="1270"/>
        <v>0.40844424954355074</v>
      </c>
      <c r="KZ50" s="1054">
        <f t="shared" si="1270"/>
        <v>0.46914347741112844</v>
      </c>
      <c r="LA50" s="1054">
        <f t="shared" si="1270"/>
        <v>0.44705095273803358</v>
      </c>
      <c r="LB50" s="1054">
        <f t="shared" si="1270"/>
        <v>0.48822148865043513</v>
      </c>
      <c r="LC50" s="1054">
        <f t="shared" si="1270"/>
        <v>0.43258928309191252</v>
      </c>
      <c r="LD50" s="1054">
        <f t="shared" si="1270"/>
        <v>0.37988184436742445</v>
      </c>
      <c r="LE50" s="1054">
        <f t="shared" si="1270"/>
        <v>0.17460136692009301</v>
      </c>
      <c r="LF50" s="1054">
        <f t="shared" si="1270"/>
        <v>0.38239656982563619</v>
      </c>
      <c r="LG50" s="1054">
        <f t="shared" si="1270"/>
        <v>0.36485211406752144</v>
      </c>
      <c r="LH50" s="1054">
        <f t="shared" si="1270"/>
        <v>0.43914489751050678</v>
      </c>
      <c r="LI50" s="1170">
        <f t="shared" si="1271"/>
        <v>0</v>
      </c>
      <c r="LJ50" s="1170">
        <f t="shared" si="1271"/>
        <v>0</v>
      </c>
      <c r="LK50" s="1170">
        <f t="shared" si="1271"/>
        <v>0</v>
      </c>
      <c r="LL50" s="1170">
        <f t="shared" si="1271"/>
        <v>0</v>
      </c>
      <c r="LM50" s="1170">
        <f t="shared" si="1271"/>
        <v>0</v>
      </c>
      <c r="LN50" s="1170">
        <f t="shared" si="1271"/>
        <v>0</v>
      </c>
      <c r="LO50" s="1170">
        <f t="shared" si="1271"/>
        <v>0</v>
      </c>
      <c r="LP50" s="1170">
        <f t="shared" si="1271"/>
        <v>0</v>
      </c>
      <c r="LQ50" s="1170">
        <f t="shared" si="1271"/>
        <v>0</v>
      </c>
      <c r="LR50" s="1170">
        <f t="shared" si="1271"/>
        <v>0</v>
      </c>
      <c r="LS50" s="1170">
        <f t="shared" si="1271"/>
        <v>0</v>
      </c>
      <c r="LT50" s="1170">
        <f t="shared" si="1271"/>
        <v>0</v>
      </c>
    </row>
    <row r="51" spans="1:332" ht="15.75" customHeight="1" x14ac:dyDescent="0.25">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32"/>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25"/>
      <c r="JR51" s="1017"/>
      <c r="JS51" s="1025"/>
      <c r="JT51" s="1017"/>
      <c r="JU51" s="1025"/>
      <c r="JV51" s="1017"/>
      <c r="JW51" s="1025"/>
      <c r="JX51" s="1017"/>
      <c r="JY51" s="1025"/>
      <c r="JZ51" s="1017"/>
      <c r="KA51" s="1025"/>
      <c r="KB51" s="1017"/>
      <c r="KC51" s="1025"/>
      <c r="KD51" s="1017"/>
      <c r="KE51" s="1069"/>
      <c r="KF51" s="1017"/>
      <c r="KG51" s="1025"/>
      <c r="KH51" s="1017"/>
      <c r="KI51" s="1025"/>
      <c r="KJ51" s="1017"/>
      <c r="KK51" s="1025"/>
      <c r="KL51" s="1017">
        <f t="shared" si="1174"/>
        <v>0</v>
      </c>
      <c r="KM51" s="1069" t="e">
        <f t="shared" si="1175"/>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65"/>
      <c r="LJ51" s="1165"/>
      <c r="LK51" s="1165"/>
      <c r="LL51" s="1165"/>
      <c r="LM51" s="1165"/>
      <c r="LN51" s="1165"/>
      <c r="LO51" s="1165"/>
      <c r="LP51" s="1165"/>
      <c r="LQ51" s="1165"/>
      <c r="LR51" s="1165"/>
      <c r="LS51" s="1165"/>
      <c r="LT51" s="1165"/>
    </row>
    <row r="52" spans="1:332" x14ac:dyDescent="0.25">
      <c r="B52" s="50">
        <v>8.1</v>
      </c>
      <c r="E52" s="1226" t="s">
        <v>63</v>
      </c>
      <c r="F52" s="1226"/>
      <c r="G52" s="1227"/>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19">SUM(AN53:AN63)</f>
        <v>101</v>
      </c>
      <c r="AO52" s="70">
        <f t="shared" si="1519"/>
        <v>99</v>
      </c>
      <c r="AP52" s="488">
        <f t="shared" si="1519"/>
        <v>122</v>
      </c>
      <c r="AQ52" s="70">
        <f t="shared" si="1519"/>
        <v>119</v>
      </c>
      <c r="AR52" s="488">
        <f t="shared" si="1519"/>
        <v>116</v>
      </c>
      <c r="AS52" s="70">
        <f t="shared" si="1519"/>
        <v>151</v>
      </c>
      <c r="AT52" s="488">
        <f t="shared" si="1519"/>
        <v>117</v>
      </c>
      <c r="AU52" s="70">
        <f t="shared" si="1519"/>
        <v>99</v>
      </c>
      <c r="AV52" s="118">
        <f t="shared" ref="AV52:AV65" si="1520">SUM(AJ52:AU52)</f>
        <v>1337</v>
      </c>
      <c r="AW52" s="150">
        <f t="shared" ref="AW52:AW65" si="1521">SUM(AJ52:AU52)/$AV$4</f>
        <v>111.41666666666667</v>
      </c>
      <c r="AX52" s="291">
        <f t="shared" ref="AX52:BC52" si="1522">SUM(AX53:AX63)</f>
        <v>88</v>
      </c>
      <c r="AY52" s="70">
        <f t="shared" si="1522"/>
        <v>121</v>
      </c>
      <c r="AZ52" s="29">
        <f t="shared" si="1522"/>
        <v>93</v>
      </c>
      <c r="BA52" s="70">
        <f t="shared" si="1522"/>
        <v>17</v>
      </c>
      <c r="BB52" s="29">
        <f t="shared" si="1522"/>
        <v>9</v>
      </c>
      <c r="BC52" s="70">
        <f t="shared" si="1522"/>
        <v>17</v>
      </c>
      <c r="BD52" s="488">
        <f t="shared" ref="BD52:BI52" si="1523">SUM(BD53:BD63)</f>
        <v>10</v>
      </c>
      <c r="BE52" s="70">
        <f t="shared" si="1523"/>
        <v>20</v>
      </c>
      <c r="BF52" s="488">
        <f t="shared" si="1523"/>
        <v>23</v>
      </c>
      <c r="BG52" s="70">
        <f t="shared" si="1523"/>
        <v>23</v>
      </c>
      <c r="BH52" s="488">
        <f t="shared" si="1523"/>
        <v>15</v>
      </c>
      <c r="BI52" s="70">
        <f t="shared" si="1523"/>
        <v>14</v>
      </c>
      <c r="BJ52" s="118">
        <f t="shared" ref="BJ52:BJ65" si="1524">SUM(AX52:BI52)</f>
        <v>450</v>
      </c>
      <c r="BK52" s="150">
        <f t="shared" ref="BK52:BK65" si="1525">SUM(AX52:BI52)/$BJ$4</f>
        <v>37.5</v>
      </c>
      <c r="BL52" s="291">
        <f t="shared" ref="BL52:BP52" si="1526">SUM(BL53:BL63)</f>
        <v>20</v>
      </c>
      <c r="BM52" s="70">
        <f t="shared" ref="BM52:BN52" si="1527">SUM(BM53:BM63)</f>
        <v>22</v>
      </c>
      <c r="BN52" s="29">
        <f t="shared" si="1527"/>
        <v>20</v>
      </c>
      <c r="BO52" s="70">
        <f t="shared" si="1526"/>
        <v>16</v>
      </c>
      <c r="BP52" s="29">
        <f t="shared" si="1526"/>
        <v>19</v>
      </c>
      <c r="BQ52" s="70">
        <f t="shared" ref="BQ52:BR52" si="1528">SUM(BQ53:BQ63)</f>
        <v>14</v>
      </c>
      <c r="BR52" s="488">
        <f t="shared" si="1528"/>
        <v>17</v>
      </c>
      <c r="BS52" s="70">
        <f t="shared" ref="BS52:BT52" si="1529">SUM(BS53:BS63)</f>
        <v>28</v>
      </c>
      <c r="BT52" s="488">
        <f t="shared" si="1529"/>
        <v>33</v>
      </c>
      <c r="BU52" s="488">
        <f t="shared" ref="BU52" si="1530">SUM(BU53:BU63)</f>
        <v>31</v>
      </c>
      <c r="BV52" s="488">
        <f t="shared" ref="BV52:BW52" si="1531">SUM(BV53:BV63)</f>
        <v>43</v>
      </c>
      <c r="BW52" s="488">
        <f t="shared" si="1531"/>
        <v>33</v>
      </c>
      <c r="BX52" s="118">
        <f t="shared" ref="BX52:BX65" si="1532">SUM(BL52:BW52)</f>
        <v>296</v>
      </c>
      <c r="BY52" s="150">
        <f t="shared" ref="BY52:BY65" si="1533">SUM(BL52:BW52)/$BX$4</f>
        <v>24.666666666666668</v>
      </c>
      <c r="BZ52" s="488">
        <f t="shared" ref="BZ52:CA52" si="1534">SUM(BZ53:BZ63)</f>
        <v>29</v>
      </c>
      <c r="CA52" s="70">
        <f t="shared" si="1534"/>
        <v>25</v>
      </c>
      <c r="CB52" s="29">
        <f t="shared" ref="CB52:CC52" si="1535">SUM(CB53:CB63)</f>
        <v>20</v>
      </c>
      <c r="CC52" s="70">
        <f t="shared" si="1535"/>
        <v>19</v>
      </c>
      <c r="CD52" s="29">
        <f t="shared" ref="CD52:CE52" si="1536">SUM(CD53:CD63)</f>
        <v>18</v>
      </c>
      <c r="CE52" s="70">
        <f t="shared" si="1536"/>
        <v>18</v>
      </c>
      <c r="CF52" s="488">
        <f t="shared" ref="CF52:CG52" si="1537">SUM(CF53:CF63)</f>
        <v>18</v>
      </c>
      <c r="CG52" s="70">
        <f t="shared" si="1537"/>
        <v>24</v>
      </c>
      <c r="CH52" s="488">
        <f t="shared" ref="CH52:CI52" si="1538">SUM(CH53:CH63)</f>
        <v>30</v>
      </c>
      <c r="CI52" s="488">
        <f t="shared" si="1538"/>
        <v>20</v>
      </c>
      <c r="CJ52" s="488">
        <f t="shared" ref="CJ52:CK52" si="1539">SUM(CJ53:CJ63)</f>
        <v>19</v>
      </c>
      <c r="CK52" s="488">
        <f t="shared" si="1539"/>
        <v>14</v>
      </c>
      <c r="CL52" s="118">
        <f t="shared" ref="CL52:CL65" si="1540">SUM(BZ52:CK52)</f>
        <v>254</v>
      </c>
      <c r="CM52" s="150">
        <f t="shared" ref="CM52:CM65" si="1541">SUM(BZ52:CK52)/$CL$4</f>
        <v>21.166666666666668</v>
      </c>
      <c r="CN52" s="488">
        <f t="shared" ref="CN52:CO52" si="1542">SUM(CN53:CN63)</f>
        <v>19</v>
      </c>
      <c r="CO52" s="70">
        <f t="shared" si="1542"/>
        <v>23</v>
      </c>
      <c r="CP52" s="29">
        <f t="shared" ref="CP52:CQ52" si="1543">SUM(CP53:CP63)</f>
        <v>22</v>
      </c>
      <c r="CQ52" s="70">
        <f t="shared" si="1543"/>
        <v>17</v>
      </c>
      <c r="CR52" s="29">
        <f t="shared" ref="CR52:CS52" si="1544">SUM(CR53:CR63)</f>
        <v>14</v>
      </c>
      <c r="CS52" s="70">
        <f t="shared" si="1544"/>
        <v>9</v>
      </c>
      <c r="CT52" s="488">
        <f t="shared" ref="CT52:CU52" si="1545">SUM(CT53:CT63)</f>
        <v>18</v>
      </c>
      <c r="CU52" s="70">
        <f t="shared" si="1545"/>
        <v>26</v>
      </c>
      <c r="CV52" s="783">
        <f t="shared" ref="CV52:CX52" si="1546">SUM(CV53:CV63)</f>
        <v>17</v>
      </c>
      <c r="CW52" s="784">
        <f t="shared" si="1546"/>
        <v>20</v>
      </c>
      <c r="CX52" s="783">
        <f t="shared" si="1546"/>
        <v>18</v>
      </c>
      <c r="CY52" s="785">
        <f t="shared" ref="CY52" si="1547">SUM(CY53:CY63)</f>
        <v>10</v>
      </c>
      <c r="CZ52" s="786">
        <f t="shared" ref="CZ52:CZ65" si="1548">SUM(CN52:CY52)</f>
        <v>213</v>
      </c>
      <c r="DA52" s="787">
        <f t="shared" ref="DA52:DA65" si="1549">SUM(CN52:CY52)/$CZ$4</f>
        <v>17.75</v>
      </c>
      <c r="DB52" s="803">
        <f t="shared" ref="DB52:DC52" si="1550">SUM(DB53:DB63)</f>
        <v>15</v>
      </c>
      <c r="DC52" s="804">
        <f t="shared" si="1550"/>
        <v>14</v>
      </c>
      <c r="DD52" s="805">
        <f t="shared" ref="DD52:DE52" si="1551">SUM(DD53:DD63)</f>
        <v>14</v>
      </c>
      <c r="DE52" s="804">
        <f t="shared" si="1551"/>
        <v>13</v>
      </c>
      <c r="DF52" s="805">
        <f t="shared" ref="DF52:DG52" si="1552">SUM(DF53:DF63)</f>
        <v>15</v>
      </c>
      <c r="DG52" s="804">
        <f t="shared" si="1552"/>
        <v>5</v>
      </c>
      <c r="DH52" s="803">
        <f t="shared" ref="DH52:DI52" si="1553">SUM(DH53:DH63)</f>
        <v>15</v>
      </c>
      <c r="DI52" s="804">
        <f t="shared" si="1553"/>
        <v>12</v>
      </c>
      <c r="DJ52" s="803">
        <f t="shared" ref="DJ52:DK52" si="1554">SUM(DJ53:DJ63)</f>
        <v>13</v>
      </c>
      <c r="DK52" s="804">
        <f t="shared" si="1554"/>
        <v>12</v>
      </c>
      <c r="DL52" s="803">
        <f t="shared" ref="DL52:DM52" si="1555">SUM(DL53:DL63)</f>
        <v>14</v>
      </c>
      <c r="DM52" s="804">
        <f t="shared" si="1555"/>
        <v>17</v>
      </c>
      <c r="DN52" s="786">
        <f t="shared" ref="DN52:DN65" si="1556">SUM(DB52:DM52)</f>
        <v>159</v>
      </c>
      <c r="DO52" s="787">
        <f t="shared" ref="DO52:DO65" si="1557">SUM(DB52:DM52)/$DN$4</f>
        <v>13.25</v>
      </c>
      <c r="DP52" s="783">
        <f t="shared" ref="DP52:DQ52" si="1558">SUM(DP53:DP63)</f>
        <v>11</v>
      </c>
      <c r="DQ52" s="785">
        <f t="shared" si="1558"/>
        <v>21</v>
      </c>
      <c r="DR52" s="844">
        <f t="shared" ref="DR52:DS52" si="1559">SUM(DR53:DR63)</f>
        <v>17</v>
      </c>
      <c r="DS52" s="785">
        <f t="shared" si="1559"/>
        <v>22</v>
      </c>
      <c r="DT52" s="844">
        <f t="shared" ref="DT52:DU52" si="1560">SUM(DT53:DT63)</f>
        <v>11</v>
      </c>
      <c r="DU52" s="785">
        <f t="shared" si="1560"/>
        <v>6</v>
      </c>
      <c r="DV52" s="783">
        <f t="shared" ref="DV52:DW52" si="1561">SUM(DV53:DV63)</f>
        <v>15</v>
      </c>
      <c r="DW52" s="785">
        <f t="shared" si="1561"/>
        <v>12</v>
      </c>
      <c r="DX52" s="783">
        <f t="shared" ref="DX52:DY52" si="1562">SUM(DX53:DX63)</f>
        <v>13</v>
      </c>
      <c r="DY52" s="785">
        <f t="shared" si="1562"/>
        <v>14</v>
      </c>
      <c r="DZ52" s="783">
        <f t="shared" ref="DZ52:EA52" si="1563">SUM(DZ53:DZ63)</f>
        <v>15</v>
      </c>
      <c r="EA52" s="785">
        <f t="shared" si="1563"/>
        <v>5</v>
      </c>
      <c r="EB52" s="786">
        <f t="shared" ref="EB52:EB65" si="1564">SUM(DP52:EA52)</f>
        <v>162</v>
      </c>
      <c r="EC52" s="787">
        <f t="shared" ref="EC52:EC65" si="1565">SUM(DP52:EA52)/$EB$4</f>
        <v>13.5</v>
      </c>
      <c r="ED52" s="803">
        <f t="shared" ref="ED52" si="1566">SUM(ED53:ED63)</f>
        <v>15</v>
      </c>
      <c r="EE52" s="804">
        <f t="shared" ref="EE52:EF52" si="1567">SUM(EE53:EE63)</f>
        <v>15</v>
      </c>
      <c r="EF52" s="805">
        <f t="shared" si="1567"/>
        <v>10</v>
      </c>
      <c r="EG52" s="804">
        <f t="shared" ref="EG52:EH52" si="1568">SUM(EG53:EG63)</f>
        <v>13</v>
      </c>
      <c r="EH52" s="805">
        <f t="shared" si="1568"/>
        <v>14</v>
      </c>
      <c r="EI52" s="804">
        <f t="shared" ref="EI52:EJ52" si="1569">SUM(EI53:EI63)</f>
        <v>9</v>
      </c>
      <c r="EJ52" s="803">
        <f t="shared" si="1569"/>
        <v>17</v>
      </c>
      <c r="EK52" s="804">
        <f t="shared" ref="EK52:EL52" si="1570">SUM(EK53:EK63)</f>
        <v>21</v>
      </c>
      <c r="EL52" s="803">
        <f t="shared" si="1570"/>
        <v>20</v>
      </c>
      <c r="EM52" s="804">
        <f t="shared" ref="EM52:EN52" si="1571">SUM(EM53:EM63)</f>
        <v>17</v>
      </c>
      <c r="EN52" s="803">
        <f t="shared" si="1571"/>
        <v>16</v>
      </c>
      <c r="EO52" s="804">
        <f t="shared" ref="EO52" si="1572">SUM(EO53:EO63)</f>
        <v>8</v>
      </c>
      <c r="EP52" s="118">
        <f t="shared" ref="EP52:EP65" si="1573">SUM(ED52:EO52)</f>
        <v>175</v>
      </c>
      <c r="EQ52" s="150">
        <f t="shared" ref="EQ52:EQ65" si="1574">SUM(ED52:EO52)/$EP$4</f>
        <v>14.583333333333334</v>
      </c>
      <c r="ER52" s="803">
        <f t="shared" ref="ER52:ES52" si="1575">SUM(ER53:ER63)</f>
        <v>15</v>
      </c>
      <c r="ES52" s="804">
        <f t="shared" si="1575"/>
        <v>17</v>
      </c>
      <c r="ET52" s="805">
        <f t="shared" ref="ET52:EU52" si="1576">SUM(ET53:ET63)</f>
        <v>19</v>
      </c>
      <c r="EU52" s="804">
        <f t="shared" si="1576"/>
        <v>16</v>
      </c>
      <c r="EV52" s="805">
        <f t="shared" ref="EV52" si="1577">SUM(EV53:EV63)</f>
        <v>16</v>
      </c>
      <c r="EW52" s="804">
        <f t="shared" ref="EW52:EX52" si="1578">SUM(EW53:EW63)</f>
        <v>7</v>
      </c>
      <c r="EX52" s="803">
        <f t="shared" si="1578"/>
        <v>15</v>
      </c>
      <c r="EY52" s="804">
        <f t="shared" ref="EY52" si="1579">SUM(EY53:EY63)</f>
        <v>16</v>
      </c>
      <c r="EZ52" s="803">
        <f t="shared" ref="EZ52:FA52" si="1580">SUM(EZ53:EZ63)</f>
        <v>16</v>
      </c>
      <c r="FA52" s="804">
        <f t="shared" si="1580"/>
        <v>15</v>
      </c>
      <c r="FB52" s="803">
        <f t="shared" ref="FB52:FC52" si="1581">SUM(FB53:FB63)</f>
        <v>16</v>
      </c>
      <c r="FC52" s="804">
        <f t="shared" si="1581"/>
        <v>10</v>
      </c>
      <c r="FD52" s="118">
        <f t="shared" ref="FD52:FD65" si="1582">SUM(ER52:FC52)</f>
        <v>178</v>
      </c>
      <c r="FE52" s="150">
        <f t="shared" ref="FE52:FE65" si="1583">SUM(ER52:FC52)/$FD$4</f>
        <v>14.833333333333334</v>
      </c>
      <c r="FF52" s="803">
        <f t="shared" ref="FF52:FG52" si="1584">SUM(FF53:FF63)</f>
        <v>15</v>
      </c>
      <c r="FG52" s="804">
        <f t="shared" si="1584"/>
        <v>15</v>
      </c>
      <c r="FH52" s="805">
        <f t="shared" ref="FH52:FI52" si="1585">SUM(FH53:FH63)</f>
        <v>16</v>
      </c>
      <c r="FI52" s="804">
        <f t="shared" si="1585"/>
        <v>15</v>
      </c>
      <c r="FJ52" s="805">
        <f t="shared" ref="FJ52:FK52" si="1586">SUM(FJ53:FJ63)</f>
        <v>14</v>
      </c>
      <c r="FK52" s="804">
        <f t="shared" si="1586"/>
        <v>6</v>
      </c>
      <c r="FL52" s="803">
        <f t="shared" ref="FL52:FM52" si="1587">SUM(FL53:FL63)</f>
        <v>16</v>
      </c>
      <c r="FM52" s="804">
        <f t="shared" si="1587"/>
        <v>15</v>
      </c>
      <c r="FN52" s="803">
        <f t="shared" ref="FN52:FO52" si="1588">SUM(FN53:FN63)</f>
        <v>16</v>
      </c>
      <c r="FO52" s="804">
        <f t="shared" si="1588"/>
        <v>15</v>
      </c>
      <c r="FP52" s="803">
        <f t="shared" ref="FP52:FQ52" si="1589">SUM(FP53:FP63)</f>
        <v>15</v>
      </c>
      <c r="FQ52" s="804">
        <f t="shared" si="1589"/>
        <v>15</v>
      </c>
      <c r="FR52" s="118">
        <f t="shared" ref="FR52:FR65" si="1590">SUM(FF52:FQ52)</f>
        <v>173</v>
      </c>
      <c r="FS52" s="150">
        <f t="shared" ref="FS52:FS65" si="1591">SUM(FF52:FQ52)/$FR$4</f>
        <v>14.416666666666666</v>
      </c>
      <c r="FT52" s="803">
        <f t="shared" ref="FT52:FU52" si="1592">SUM(FT53:FT63)</f>
        <v>13</v>
      </c>
      <c r="FU52" s="804">
        <f t="shared" si="1592"/>
        <v>21</v>
      </c>
      <c r="FV52" s="805">
        <f t="shared" ref="FV52:FW52" si="1593">SUM(FV53:FV63)</f>
        <v>19</v>
      </c>
      <c r="FW52" s="804">
        <f t="shared" si="1593"/>
        <v>17</v>
      </c>
      <c r="FX52" s="805">
        <f t="shared" ref="FX52:FY52" si="1594">SUM(FX53:FX63)</f>
        <v>19</v>
      </c>
      <c r="FY52" s="804">
        <f t="shared" si="1594"/>
        <v>5</v>
      </c>
      <c r="FZ52" s="803">
        <f t="shared" ref="FZ52:GA52" si="1595">SUM(FZ53:FZ63)</f>
        <v>16</v>
      </c>
      <c r="GA52" s="804">
        <f t="shared" si="1595"/>
        <v>19</v>
      </c>
      <c r="GB52" s="803">
        <f t="shared" ref="GB52:GC52" si="1596">SUM(GB53:GB63)</f>
        <v>17</v>
      </c>
      <c r="GC52" s="804">
        <f t="shared" si="1596"/>
        <v>15</v>
      </c>
      <c r="GD52" s="803">
        <f t="shared" ref="GD52:GE52" si="1597">SUM(GD53:GD63)</f>
        <v>15</v>
      </c>
      <c r="GE52" s="804">
        <f t="shared" si="1597"/>
        <v>14</v>
      </c>
      <c r="GF52" s="118">
        <f t="shared" ref="GF52:GF65" si="1598">SUM(FT52:GE52)</f>
        <v>190</v>
      </c>
      <c r="GG52" s="150">
        <f t="shared" ref="GG52:GG65" si="1599">SUM(FT52:GE52)/$GF$4</f>
        <v>15.833333333333334</v>
      </c>
      <c r="GH52" s="803"/>
      <c r="GI52" s="804"/>
      <c r="GJ52" s="805"/>
      <c r="GK52" s="804"/>
      <c r="GL52" s="805"/>
      <c r="GM52" s="804"/>
      <c r="GN52" s="803"/>
      <c r="GO52" s="804"/>
      <c r="GP52" s="803"/>
      <c r="GQ52" s="804"/>
      <c r="GR52" s="803"/>
      <c r="GS52" s="804"/>
      <c r="GT52" s="118">
        <f t="shared" ref="GT52:GT65" si="1600">SUM(GH52:GS52)</f>
        <v>0</v>
      </c>
      <c r="GU52" s="150">
        <f t="shared" ref="GU52:GU65" si="1601">SUM(GH52:GS52)/$GF$4</f>
        <v>0</v>
      </c>
      <c r="GV52" s="246">
        <f t="shared" ref="GV52:GV65" si="1602">ER52-EO52</f>
        <v>7</v>
      </c>
      <c r="GW52" s="894">
        <f>GV52/EO52</f>
        <v>0.875</v>
      </c>
      <c r="GX52" s="246">
        <f t="shared" ref="GX52:GX65" si="1603">ES52-ER52</f>
        <v>2</v>
      </c>
      <c r="GY52" s="890">
        <f>GX52/ER52</f>
        <v>0.13333333333333333</v>
      </c>
      <c r="GZ52" s="246">
        <f t="shared" ref="GZ52:GZ65" si="1604">ET52-ES52</f>
        <v>2</v>
      </c>
      <c r="HA52" s="890">
        <f t="shared" ref="HA52:HA65" si="1605">IF(ISERROR(GZ52/ES52),0,GZ52/ES52)</f>
        <v>0.11764705882352941</v>
      </c>
      <c r="HB52" s="246">
        <f t="shared" ref="HB52:HB65" si="1606">EU52-ET52</f>
        <v>-3</v>
      </c>
      <c r="HC52" s="890">
        <f t="shared" ref="HC52:HC65" si="1607">IF(ISERROR(HB52/ET52),0,HB52/ET52)</f>
        <v>-0.15789473684210525</v>
      </c>
      <c r="HD52" s="246">
        <f t="shared" ref="HD52:HD65" si="1608">EV52-EU52</f>
        <v>0</v>
      </c>
      <c r="HE52" s="890">
        <f t="shared" ref="HE52:HE65" si="1609">IF(ISERROR(HD52/EU52),0,HD52/EU52)</f>
        <v>0</v>
      </c>
      <c r="HF52" s="246">
        <f t="shared" ref="HF52:HF65" si="1610">EW52-EV52</f>
        <v>-9</v>
      </c>
      <c r="HG52" s="890">
        <f t="shared" ref="HG52:HG65" si="1611">IF(ISERROR(HF52/EV52),0,HF52/EV52)</f>
        <v>-0.5625</v>
      </c>
      <c r="HH52" s="246">
        <f t="shared" ref="HH52:HH65" si="1612">EX52-EW52</f>
        <v>8</v>
      </c>
      <c r="HI52" s="925">
        <f t="shared" ref="HI52:HI65" si="1613">IF(ISERROR(HH52/EW52),0,HH52/EW52)</f>
        <v>1.1428571428571428</v>
      </c>
      <c r="HJ52" s="246">
        <f t="shared" ref="HJ52:HJ65" si="1614">EY52-EX52</f>
        <v>1</v>
      </c>
      <c r="HK52" s="890">
        <f t="shared" ref="HK52:HK65" si="1615">IF(ISERROR(HJ52/EX52),0,HJ52/EX52)</f>
        <v>6.6666666666666666E-2</v>
      </c>
      <c r="HL52" s="246">
        <f t="shared" ref="HL52:HL65" si="1616">EZ52-EY52</f>
        <v>0</v>
      </c>
      <c r="HM52" s="890">
        <f t="shared" ref="HM52:HM65" si="1617">IF(ISERROR(HL52/EY52),0,HL52/EY52)</f>
        <v>0</v>
      </c>
      <c r="HN52" s="246">
        <f t="shared" ref="HN52:HN65" si="1618">FA52-EZ52</f>
        <v>-1</v>
      </c>
      <c r="HO52" s="890">
        <f t="shared" ref="HO52:HO65" si="1619">IF(ISERROR(HN52/EZ52),0,HN52/EZ52)</f>
        <v>-6.25E-2</v>
      </c>
      <c r="HP52" s="246">
        <f t="shared" ref="HP52:HP65" si="1620">FB52-FA52</f>
        <v>1</v>
      </c>
      <c r="HQ52" s="890">
        <f t="shared" ref="HQ52:HQ65" si="1621">IF(ISERROR(HP52/FA52),0,HP52/FA52)</f>
        <v>6.6666666666666666E-2</v>
      </c>
      <c r="HR52" s="246">
        <f t="shared" ref="HR52:HR65" si="1622">FC52-FB52</f>
        <v>-6</v>
      </c>
      <c r="HS52" s="890">
        <f t="shared" ref="HS52:HS65" si="1623">IF(ISERROR(HR52/FB52),0,HR52/FB52)</f>
        <v>-0.375</v>
      </c>
      <c r="HT52" s="1008">
        <f t="shared" ref="HT52:HT65" si="1624">FF52-FC52</f>
        <v>5</v>
      </c>
      <c r="HU52" s="288">
        <f>HT52/FC52</f>
        <v>0.5</v>
      </c>
      <c r="HV52" s="1008">
        <f t="shared" ref="HV52:HV65" si="1625">FG52-FF52</f>
        <v>0</v>
      </c>
      <c r="HW52" s="288">
        <f>HV52/FF52</f>
        <v>0</v>
      </c>
      <c r="HX52" s="1008">
        <f t="shared" ref="HX52:HX65" si="1626">FH52-FG52</f>
        <v>1</v>
      </c>
      <c r="HY52" s="288">
        <f>HX52/FG52</f>
        <v>6.6666666666666666E-2</v>
      </c>
      <c r="HZ52" s="1008">
        <f t="shared" ref="HZ52:HZ65" si="1627">FI52-FH52</f>
        <v>-1</v>
      </c>
      <c r="IA52" s="288">
        <f>HZ52/FH52</f>
        <v>-6.25E-2</v>
      </c>
      <c r="IB52" s="1008">
        <f t="shared" ref="IB52:IB65" si="1628">FJ52-FI52</f>
        <v>-1</v>
      </c>
      <c r="IC52" s="288">
        <f>IB52/FI52</f>
        <v>-6.6666666666666666E-2</v>
      </c>
      <c r="ID52" s="1008">
        <f t="shared" ref="ID52:ID65" si="1629">FK52-FJ52</f>
        <v>-8</v>
      </c>
      <c r="IE52" s="288">
        <f>ID52/FJ52</f>
        <v>-0.5714285714285714</v>
      </c>
      <c r="IF52" s="1008">
        <f t="shared" ref="IF52:IF65" si="1630">FL52-FK52</f>
        <v>10</v>
      </c>
      <c r="IG52" s="288">
        <f>IF52/FK52</f>
        <v>1.6666666666666667</v>
      </c>
      <c r="IH52" s="1008">
        <f t="shared" ref="IH52:IH65" si="1631">FM52-FL52</f>
        <v>-1</v>
      </c>
      <c r="II52" s="288">
        <f>IH52/FL52</f>
        <v>-6.25E-2</v>
      </c>
      <c r="IJ52" s="1008">
        <f t="shared" ref="IJ52:IJ65" si="1632">FN52-FM52</f>
        <v>1</v>
      </c>
      <c r="IK52" s="288">
        <f>IJ52/FM52</f>
        <v>6.6666666666666666E-2</v>
      </c>
      <c r="IL52" s="1008">
        <f t="shared" ref="IL52:IL65" si="1633">FO52-FN52</f>
        <v>-1</v>
      </c>
      <c r="IM52" s="288">
        <f>IL52/FN52</f>
        <v>-6.25E-2</v>
      </c>
      <c r="IN52" s="1008">
        <f t="shared" ref="IN52:IN65" si="1634">FP52-FO52</f>
        <v>0</v>
      </c>
      <c r="IO52" s="288">
        <f>IN52/FO52</f>
        <v>0</v>
      </c>
      <c r="IP52" s="1008">
        <f t="shared" ref="IP52:IP65" si="1635">FQ52-FP52</f>
        <v>0</v>
      </c>
      <c r="IQ52" s="288">
        <f>IP52/FP52</f>
        <v>0</v>
      </c>
      <c r="IR52" s="1008">
        <f t="shared" ref="IR52:IR65" si="1636">FT52-FQ52</f>
        <v>-2</v>
      </c>
      <c r="IS52" s="288">
        <f>IR52/FQ52</f>
        <v>-0.13333333333333333</v>
      </c>
      <c r="IT52" s="1008">
        <f t="shared" ref="IT52:IT65" si="1637">FU52-FT52</f>
        <v>8</v>
      </c>
      <c r="IU52" s="288">
        <f>IT52/FT52</f>
        <v>0.61538461538461542</v>
      </c>
      <c r="IV52" s="1008">
        <f t="shared" si="1232"/>
        <v>-2</v>
      </c>
      <c r="IW52" s="288">
        <f>IV52/FU52</f>
        <v>-9.5238095238095233E-2</v>
      </c>
      <c r="IX52" s="1008">
        <f t="shared" ref="IX52:IX65" si="1638">FZ52-FW52</f>
        <v>-1</v>
      </c>
      <c r="IY52" s="288">
        <f>IX52/FV52</f>
        <v>-5.2631578947368418E-2</v>
      </c>
      <c r="IZ52" s="1008">
        <f t="shared" ref="IZ52:IZ65" si="1639">FX52-FW52</f>
        <v>2</v>
      </c>
      <c r="JA52" s="288">
        <f>IZ52/FW52</f>
        <v>0.11764705882352941</v>
      </c>
      <c r="JB52" s="1008">
        <f t="shared" ref="JB52:JB65" si="1640">FY52-FX52</f>
        <v>-14</v>
      </c>
      <c r="JC52" s="288">
        <f>JB52/FX52</f>
        <v>-0.73684210526315785</v>
      </c>
      <c r="JD52" s="1008">
        <f t="shared" ref="JD52:JD65" si="1641">FZ52-FY52</f>
        <v>11</v>
      </c>
      <c r="JE52" s="288">
        <f>JD52/FY52</f>
        <v>2.2000000000000002</v>
      </c>
      <c r="JF52" s="1008">
        <f t="shared" ref="JF52:JF65" si="1642">GA52-FZ52</f>
        <v>3</v>
      </c>
      <c r="JG52" s="1066">
        <f>JF52/FZ52</f>
        <v>0.1875</v>
      </c>
      <c r="JH52" s="1008">
        <f t="shared" ref="JH52:JH65" si="1643">GB52-GA52</f>
        <v>-2</v>
      </c>
      <c r="JI52" s="288">
        <f>JH52/GA52</f>
        <v>-0.10526315789473684</v>
      </c>
      <c r="JJ52" s="1008">
        <f t="shared" ref="JJ52:JJ65" si="1644">GC52-GB52</f>
        <v>-2</v>
      </c>
      <c r="JK52" s="288">
        <f>JJ52/GB52</f>
        <v>-0.11764705882352941</v>
      </c>
      <c r="JL52" s="1008">
        <f t="shared" ref="JL52:JL65" si="1645">GD52-GC52</f>
        <v>0</v>
      </c>
      <c r="JM52" s="288">
        <f t="shared" ref="JM52:JM65" si="1646">JL52/GC52</f>
        <v>0</v>
      </c>
      <c r="JN52" s="1008">
        <f t="shared" ref="JN52:JN65" si="1647">GE52-GD52</f>
        <v>-1</v>
      </c>
      <c r="JO52" s="1066">
        <f t="shared" ref="JO52:JO65" si="1648">JN52/GD52</f>
        <v>-6.6666666666666666E-2</v>
      </c>
      <c r="JP52" s="1008">
        <f t="shared" ref="JP52:JP65" si="1649">GH52-GE52</f>
        <v>-14</v>
      </c>
      <c r="JQ52" s="288">
        <f t="shared" ref="JQ52:JQ65" si="1650">JP52/GE52</f>
        <v>-1</v>
      </c>
      <c r="JR52" s="1008">
        <f t="shared" ref="JR52:JR65" si="1651">GI52-GH52</f>
        <v>0</v>
      </c>
      <c r="JS52" s="288" t="e">
        <f t="shared" ref="JS52:JS65" si="1652">JR52/GH52</f>
        <v>#DIV/0!</v>
      </c>
      <c r="JT52" s="1008">
        <f t="shared" ref="JT52:JT65" si="1653">GJ52-GI52</f>
        <v>0</v>
      </c>
      <c r="JU52" s="288" t="e">
        <f t="shared" ref="JU52:JU65" si="1654">JT52/GI52</f>
        <v>#DIV/0!</v>
      </c>
      <c r="JV52" s="1008">
        <f t="shared" ref="JV52:JV65" si="1655">GK52-GJ52</f>
        <v>0</v>
      </c>
      <c r="JW52" s="288" t="e">
        <f t="shared" ref="JW52:JW65" si="1656">JV52/GJ52</f>
        <v>#DIV/0!</v>
      </c>
      <c r="JX52" s="1008">
        <f t="shared" ref="JX52:JX65" si="1657">GL52-GK52</f>
        <v>0</v>
      </c>
      <c r="JY52" s="288" t="e">
        <f t="shared" ref="JY52:JY65" si="1658">JX52/GK52</f>
        <v>#DIV/0!</v>
      </c>
      <c r="JZ52" s="1008">
        <f t="shared" ref="JZ52:JZ65" si="1659">GM52-GL52</f>
        <v>0</v>
      </c>
      <c r="KA52" s="288" t="e">
        <f t="shared" ref="KA52:KA65" si="1660">JZ52/GL52</f>
        <v>#DIV/0!</v>
      </c>
      <c r="KB52" s="1008">
        <f t="shared" ref="KB52:KB65" si="1661">GN52-GM52</f>
        <v>0</v>
      </c>
      <c r="KC52" s="288" t="e">
        <f t="shared" ref="KC52:KC65" si="1662">KB52/GM52</f>
        <v>#DIV/0!</v>
      </c>
      <c r="KD52" s="1008">
        <f t="shared" ref="KD52:KD65" si="1663">GO52-GN52</f>
        <v>0</v>
      </c>
      <c r="KE52" s="1066" t="e">
        <f t="shared" ref="KE52:KE65" si="1664">KD52/GN52</f>
        <v>#DIV/0!</v>
      </c>
      <c r="KF52" s="1008">
        <f t="shared" ref="KF52:KF65" si="1665">GP52-GO52</f>
        <v>0</v>
      </c>
      <c r="KG52" s="288" t="e">
        <f t="shared" ref="KG52:KG65" si="1666">KF52/GO52</f>
        <v>#DIV/0!</v>
      </c>
      <c r="KH52" s="1008">
        <f t="shared" ref="KH52:KH65" si="1667">GQ52-HW52</f>
        <v>0</v>
      </c>
      <c r="KI52" s="288" t="e">
        <f t="shared" si="315"/>
        <v>#DIV/0!</v>
      </c>
      <c r="KJ52" s="1008">
        <f t="shared" ref="KJ52:KJ65" si="1668">GR52-GQ52</f>
        <v>0</v>
      </c>
      <c r="KK52" s="288" t="e">
        <f t="shared" ref="KK52:KK65" si="1669">KJ52/GQ52</f>
        <v>#DIV/0!</v>
      </c>
      <c r="KL52" s="1008">
        <f t="shared" si="1174"/>
        <v>0</v>
      </c>
      <c r="KM52" s="1066" t="e">
        <f t="shared" si="1175"/>
        <v>#DIV/0!</v>
      </c>
      <c r="KN52" s="1008">
        <f t="shared" ref="KN52:KN65" si="1670">FQ52</f>
        <v>15</v>
      </c>
      <c r="KO52" s="743">
        <f t="shared" ref="KO52:KO65" si="1671">GE52</f>
        <v>14</v>
      </c>
      <c r="KP52" s="110">
        <f t="shared" ref="KP52:KP65" si="1672">KO52-KN52</f>
        <v>-1</v>
      </c>
      <c r="KQ52" s="100">
        <f t="shared" ref="KQ52:KQ65" si="1673">IF(ISERROR(KP52/KN52),0,KP52/KN52)</f>
        <v>-6.6666666666666666E-2</v>
      </c>
      <c r="KR52" s="945"/>
      <c r="KS52" t="str">
        <f t="shared" ref="KS52:KS65" si="1674">E52</f>
        <v>Number of Classes Offered</v>
      </c>
      <c r="KT52" s="972">
        <f t="shared" ref="KT52:KT65" si="1675">FO52</f>
        <v>15</v>
      </c>
      <c r="KU52" s="972">
        <f t="shared" ref="KU52:KU65" si="1676">FP52</f>
        <v>15</v>
      </c>
      <c r="KV52" s="972">
        <f t="shared" ref="KV52:KV65" si="1677">FQ52</f>
        <v>15</v>
      </c>
      <c r="KW52" s="1042">
        <f t="shared" ref="KW52:LH57" si="1678">FT52</f>
        <v>13</v>
      </c>
      <c r="KX52" s="1042">
        <f t="shared" si="1678"/>
        <v>21</v>
      </c>
      <c r="KY52" s="1042">
        <f t="shared" si="1678"/>
        <v>19</v>
      </c>
      <c r="KZ52" s="1042">
        <f t="shared" si="1678"/>
        <v>17</v>
      </c>
      <c r="LA52" s="1042">
        <f t="shared" si="1678"/>
        <v>19</v>
      </c>
      <c r="LB52" s="1042">
        <f t="shared" si="1678"/>
        <v>5</v>
      </c>
      <c r="LC52" s="1042">
        <f t="shared" si="1678"/>
        <v>16</v>
      </c>
      <c r="LD52" s="1042">
        <f t="shared" si="1678"/>
        <v>19</v>
      </c>
      <c r="LE52" s="1042">
        <f t="shared" si="1678"/>
        <v>17</v>
      </c>
      <c r="LF52" s="1042">
        <f t="shared" si="1678"/>
        <v>15</v>
      </c>
      <c r="LG52" s="1042">
        <f t="shared" si="1678"/>
        <v>15</v>
      </c>
      <c r="LH52" s="1042">
        <f t="shared" si="1678"/>
        <v>14</v>
      </c>
      <c r="LI52" s="1158">
        <f t="shared" ref="LI52:LT55" si="1679">GH52</f>
        <v>0</v>
      </c>
      <c r="LJ52" s="1158">
        <f t="shared" si="1679"/>
        <v>0</v>
      </c>
      <c r="LK52" s="1158">
        <f t="shared" si="1679"/>
        <v>0</v>
      </c>
      <c r="LL52" s="1158">
        <f t="shared" si="1679"/>
        <v>0</v>
      </c>
      <c r="LM52" s="1158">
        <f t="shared" si="1679"/>
        <v>0</v>
      </c>
      <c r="LN52" s="1158">
        <f t="shared" si="1679"/>
        <v>0</v>
      </c>
      <c r="LO52" s="1158">
        <f t="shared" si="1679"/>
        <v>0</v>
      </c>
      <c r="LP52" s="1158">
        <f t="shared" si="1679"/>
        <v>0</v>
      </c>
      <c r="LQ52" s="1158">
        <f t="shared" si="1679"/>
        <v>0</v>
      </c>
      <c r="LR52" s="1158">
        <f t="shared" si="1679"/>
        <v>0</v>
      </c>
      <c r="LS52" s="1158">
        <f t="shared" si="1679"/>
        <v>0</v>
      </c>
      <c r="LT52" s="1158">
        <f t="shared" si="1679"/>
        <v>0</v>
      </c>
    </row>
    <row r="53" spans="1:332" x14ac:dyDescent="0.25">
      <c r="A53" s="573"/>
      <c r="B53" s="50">
        <v>8.1999999999999993</v>
      </c>
      <c r="E53" s="1219" t="s">
        <v>6</v>
      </c>
      <c r="F53" s="1219"/>
      <c r="G53" s="1220"/>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20"/>
        <v>13</v>
      </c>
      <c r="AW53" s="150">
        <f t="shared" si="1521"/>
        <v>1.0833333333333333</v>
      </c>
      <c r="AX53" s="284">
        <v>0</v>
      </c>
      <c r="AY53" s="64">
        <v>2</v>
      </c>
      <c r="AZ53" s="20">
        <v>0</v>
      </c>
      <c r="BA53" s="64">
        <v>2</v>
      </c>
      <c r="BB53" s="20">
        <v>0</v>
      </c>
      <c r="BC53" s="64">
        <v>0</v>
      </c>
      <c r="BD53" s="187">
        <v>0</v>
      </c>
      <c r="BE53" s="64">
        <v>1</v>
      </c>
      <c r="BF53" s="187">
        <v>1</v>
      </c>
      <c r="BG53" s="64">
        <v>3</v>
      </c>
      <c r="BH53" s="187">
        <v>0</v>
      </c>
      <c r="BI53" s="64">
        <v>0</v>
      </c>
      <c r="BJ53" s="118">
        <f t="shared" si="1524"/>
        <v>9</v>
      </c>
      <c r="BK53" s="150">
        <f t="shared" si="1525"/>
        <v>0.75</v>
      </c>
      <c r="BL53" s="284">
        <v>1</v>
      </c>
      <c r="BM53" s="64">
        <v>1</v>
      </c>
      <c r="BN53" s="20">
        <v>1</v>
      </c>
      <c r="BO53" s="64">
        <v>1</v>
      </c>
      <c r="BP53" s="20">
        <v>1</v>
      </c>
      <c r="BQ53" s="64">
        <v>1</v>
      </c>
      <c r="BR53" s="187">
        <v>1</v>
      </c>
      <c r="BS53" s="64">
        <v>0</v>
      </c>
      <c r="BT53" s="187">
        <v>1</v>
      </c>
      <c r="BU53" s="187">
        <v>1</v>
      </c>
      <c r="BV53" s="187">
        <v>1</v>
      </c>
      <c r="BW53" s="187">
        <v>1</v>
      </c>
      <c r="BX53" s="118">
        <f t="shared" si="1532"/>
        <v>11</v>
      </c>
      <c r="BY53" s="150">
        <f t="shared" si="1533"/>
        <v>0.91666666666666663</v>
      </c>
      <c r="BZ53" s="187">
        <v>0</v>
      </c>
      <c r="CA53" s="64">
        <v>0</v>
      </c>
      <c r="CB53" s="20">
        <v>2</v>
      </c>
      <c r="CC53" s="64">
        <v>1</v>
      </c>
      <c r="CD53" s="20">
        <v>0</v>
      </c>
      <c r="CE53" s="64">
        <v>1</v>
      </c>
      <c r="CF53" s="187">
        <v>1</v>
      </c>
      <c r="CG53" s="64">
        <v>1</v>
      </c>
      <c r="CH53" s="187">
        <v>1</v>
      </c>
      <c r="CI53" s="187">
        <v>1</v>
      </c>
      <c r="CJ53" s="672">
        <v>0</v>
      </c>
      <c r="CK53" s="187">
        <v>1</v>
      </c>
      <c r="CL53" s="118">
        <f t="shared" si="1540"/>
        <v>9</v>
      </c>
      <c r="CM53" s="150">
        <f t="shared" si="1541"/>
        <v>0.75</v>
      </c>
      <c r="CN53" s="187">
        <v>1</v>
      </c>
      <c r="CO53" s="64">
        <v>0</v>
      </c>
      <c r="CP53" s="20">
        <v>1</v>
      </c>
      <c r="CQ53" s="64">
        <v>0</v>
      </c>
      <c r="CR53" s="705">
        <v>1</v>
      </c>
      <c r="CS53" s="706">
        <v>0</v>
      </c>
      <c r="CT53" s="707">
        <v>1</v>
      </c>
      <c r="CU53" s="706">
        <v>1</v>
      </c>
      <c r="CV53" s="788">
        <v>1</v>
      </c>
      <c r="CW53" s="789">
        <v>1</v>
      </c>
      <c r="CX53" s="788">
        <v>0</v>
      </c>
      <c r="CY53" s="790">
        <v>0</v>
      </c>
      <c r="CZ53" s="786">
        <f t="shared" si="1548"/>
        <v>7</v>
      </c>
      <c r="DA53" s="787">
        <f t="shared" si="1549"/>
        <v>0.58333333333333337</v>
      </c>
      <c r="DB53" s="707">
        <v>1</v>
      </c>
      <c r="DC53" s="706">
        <v>1</v>
      </c>
      <c r="DD53" s="705">
        <v>0</v>
      </c>
      <c r="DE53" s="706">
        <v>0</v>
      </c>
      <c r="DF53" s="705">
        <v>1</v>
      </c>
      <c r="DG53" s="706">
        <v>0</v>
      </c>
      <c r="DH53" s="707">
        <v>1</v>
      </c>
      <c r="DI53" s="706">
        <v>0</v>
      </c>
      <c r="DJ53" s="707">
        <v>1</v>
      </c>
      <c r="DK53" s="706">
        <v>0</v>
      </c>
      <c r="DL53" s="707">
        <v>0</v>
      </c>
      <c r="DM53" s="706">
        <v>1</v>
      </c>
      <c r="DN53" s="786">
        <f t="shared" si="1556"/>
        <v>6</v>
      </c>
      <c r="DO53" s="787">
        <f t="shared" si="1557"/>
        <v>0.5</v>
      </c>
      <c r="DP53" s="788">
        <v>0</v>
      </c>
      <c r="DQ53" s="790">
        <v>0</v>
      </c>
      <c r="DR53" s="845">
        <v>1</v>
      </c>
      <c r="DS53" s="790">
        <v>0</v>
      </c>
      <c r="DT53" s="845">
        <v>0</v>
      </c>
      <c r="DU53" s="790">
        <v>0</v>
      </c>
      <c r="DV53" s="788">
        <v>0</v>
      </c>
      <c r="DW53" s="790">
        <v>1</v>
      </c>
      <c r="DX53" s="788">
        <v>0</v>
      </c>
      <c r="DY53" s="790">
        <v>0</v>
      </c>
      <c r="DZ53" s="788">
        <v>1</v>
      </c>
      <c r="EA53" s="790">
        <v>0</v>
      </c>
      <c r="EB53" s="786">
        <f t="shared" si="1564"/>
        <v>3</v>
      </c>
      <c r="EC53" s="787">
        <f t="shared" si="1565"/>
        <v>0.25</v>
      </c>
      <c r="ED53" s="707">
        <v>0</v>
      </c>
      <c r="EE53" s="706">
        <v>0</v>
      </c>
      <c r="EF53" s="705">
        <v>1</v>
      </c>
      <c r="EG53" s="706">
        <v>0</v>
      </c>
      <c r="EH53" s="705">
        <v>1</v>
      </c>
      <c r="EI53" s="706">
        <v>0</v>
      </c>
      <c r="EJ53" s="707">
        <v>1</v>
      </c>
      <c r="EK53" s="706">
        <v>1</v>
      </c>
      <c r="EL53" s="707">
        <v>1</v>
      </c>
      <c r="EM53" s="706">
        <v>1</v>
      </c>
      <c r="EN53" s="707">
        <v>1</v>
      </c>
      <c r="EO53" s="706">
        <v>0</v>
      </c>
      <c r="EP53" s="708">
        <f t="shared" si="1573"/>
        <v>7</v>
      </c>
      <c r="EQ53" s="150">
        <f t="shared" si="1574"/>
        <v>0.58333333333333337</v>
      </c>
      <c r="ER53" s="707">
        <v>1</v>
      </c>
      <c r="ES53" s="706">
        <v>1</v>
      </c>
      <c r="ET53" s="705">
        <v>1</v>
      </c>
      <c r="EU53" s="706">
        <v>1</v>
      </c>
      <c r="EV53" s="705">
        <v>1</v>
      </c>
      <c r="EW53" s="706">
        <v>0</v>
      </c>
      <c r="EX53" s="707">
        <v>1</v>
      </c>
      <c r="EY53" s="706">
        <v>1</v>
      </c>
      <c r="EZ53" s="707">
        <v>1</v>
      </c>
      <c r="FA53" s="706">
        <v>1</v>
      </c>
      <c r="FB53" s="707">
        <v>1</v>
      </c>
      <c r="FC53" s="706">
        <v>1</v>
      </c>
      <c r="FD53" s="708">
        <f t="shared" si="1582"/>
        <v>11</v>
      </c>
      <c r="FE53" s="150">
        <f t="shared" si="1583"/>
        <v>0.91666666666666663</v>
      </c>
      <c r="FF53" s="707">
        <v>1</v>
      </c>
      <c r="FG53" s="706">
        <v>1</v>
      </c>
      <c r="FH53" s="705">
        <v>1</v>
      </c>
      <c r="FI53" s="706">
        <v>0</v>
      </c>
      <c r="FJ53" s="705">
        <v>1</v>
      </c>
      <c r="FK53" s="706">
        <v>0</v>
      </c>
      <c r="FL53" s="707">
        <v>1</v>
      </c>
      <c r="FM53" s="706">
        <v>1</v>
      </c>
      <c r="FN53" s="707">
        <v>1</v>
      </c>
      <c r="FO53" s="706">
        <v>1</v>
      </c>
      <c r="FP53" s="707">
        <v>1</v>
      </c>
      <c r="FQ53" s="706">
        <v>1</v>
      </c>
      <c r="FR53" s="708">
        <f t="shared" si="1590"/>
        <v>10</v>
      </c>
      <c r="FS53" s="150">
        <f t="shared" si="1591"/>
        <v>0.83333333333333337</v>
      </c>
      <c r="FT53" s="707">
        <v>1</v>
      </c>
      <c r="FU53" s="706">
        <v>1</v>
      </c>
      <c r="FV53" s="705">
        <v>1</v>
      </c>
      <c r="FW53" s="706">
        <v>1</v>
      </c>
      <c r="FX53" s="705">
        <v>1</v>
      </c>
      <c r="FY53" s="706">
        <v>0</v>
      </c>
      <c r="FZ53" s="707">
        <v>1</v>
      </c>
      <c r="GA53" s="706">
        <v>1</v>
      </c>
      <c r="GB53" s="707">
        <v>1</v>
      </c>
      <c r="GC53" s="706">
        <v>1</v>
      </c>
      <c r="GD53" s="707">
        <v>1</v>
      </c>
      <c r="GE53" s="706">
        <v>1</v>
      </c>
      <c r="GF53" s="708">
        <f t="shared" si="1598"/>
        <v>11</v>
      </c>
      <c r="GG53" s="150">
        <f t="shared" si="1599"/>
        <v>0.91666666666666663</v>
      </c>
      <c r="GH53" s="707"/>
      <c r="GI53" s="706"/>
      <c r="GJ53" s="705"/>
      <c r="GK53" s="706"/>
      <c r="GL53" s="705"/>
      <c r="GM53" s="706"/>
      <c r="GN53" s="707"/>
      <c r="GO53" s="706"/>
      <c r="GP53" s="707"/>
      <c r="GQ53" s="706"/>
      <c r="GR53" s="707"/>
      <c r="GS53" s="706"/>
      <c r="GT53" s="708">
        <f t="shared" si="1600"/>
        <v>0</v>
      </c>
      <c r="GU53" s="150">
        <f t="shared" si="1601"/>
        <v>0</v>
      </c>
      <c r="GV53" s="246">
        <f t="shared" si="1602"/>
        <v>1</v>
      </c>
      <c r="GW53" s="894">
        <v>0</v>
      </c>
      <c r="GX53" s="246">
        <f t="shared" si="1603"/>
        <v>0</v>
      </c>
      <c r="GY53" s="890">
        <v>0</v>
      </c>
      <c r="GZ53" s="246">
        <f t="shared" si="1604"/>
        <v>0</v>
      </c>
      <c r="HA53" s="890">
        <f t="shared" si="1605"/>
        <v>0</v>
      </c>
      <c r="HB53" s="246">
        <f t="shared" si="1606"/>
        <v>0</v>
      </c>
      <c r="HC53" s="890">
        <f t="shared" si="1607"/>
        <v>0</v>
      </c>
      <c r="HD53" s="246">
        <f t="shared" si="1608"/>
        <v>0</v>
      </c>
      <c r="HE53" s="890">
        <f t="shared" si="1609"/>
        <v>0</v>
      </c>
      <c r="HF53" s="246">
        <f t="shared" si="1610"/>
        <v>-1</v>
      </c>
      <c r="HG53" s="890">
        <f t="shared" si="1611"/>
        <v>-1</v>
      </c>
      <c r="HH53" s="246">
        <f t="shared" si="1612"/>
        <v>1</v>
      </c>
      <c r="HI53" s="925">
        <f t="shared" si="1613"/>
        <v>0</v>
      </c>
      <c r="HJ53" s="246">
        <f t="shared" si="1614"/>
        <v>0</v>
      </c>
      <c r="HK53" s="890">
        <f t="shared" si="1615"/>
        <v>0</v>
      </c>
      <c r="HL53" s="246">
        <f t="shared" si="1616"/>
        <v>0</v>
      </c>
      <c r="HM53" s="890">
        <f t="shared" si="1617"/>
        <v>0</v>
      </c>
      <c r="HN53" s="246">
        <f t="shared" si="1618"/>
        <v>0</v>
      </c>
      <c r="HO53" s="890">
        <f t="shared" si="1619"/>
        <v>0</v>
      </c>
      <c r="HP53" s="246">
        <f t="shared" si="1620"/>
        <v>0</v>
      </c>
      <c r="HQ53" s="890">
        <f t="shared" si="1621"/>
        <v>0</v>
      </c>
      <c r="HR53" s="246">
        <f t="shared" si="1622"/>
        <v>0</v>
      </c>
      <c r="HS53" s="890">
        <f t="shared" si="1623"/>
        <v>0</v>
      </c>
      <c r="HT53" s="1008">
        <f t="shared" si="1624"/>
        <v>0</v>
      </c>
      <c r="HU53" s="288">
        <f>HT53/FC53</f>
        <v>0</v>
      </c>
      <c r="HV53" s="1008">
        <f t="shared" si="1625"/>
        <v>0</v>
      </c>
      <c r="HW53" s="288">
        <f>HV53/FF53</f>
        <v>0</v>
      </c>
      <c r="HX53" s="1008">
        <f t="shared" si="1626"/>
        <v>0</v>
      </c>
      <c r="HY53" s="288">
        <f>HX53/FG53</f>
        <v>0</v>
      </c>
      <c r="HZ53" s="1008">
        <f t="shared" si="1627"/>
        <v>-1</v>
      </c>
      <c r="IA53" s="288">
        <f>HZ53/FH53</f>
        <v>-1</v>
      </c>
      <c r="IB53" s="1008">
        <f t="shared" si="1628"/>
        <v>1</v>
      </c>
      <c r="IC53" s="288">
        <v>0</v>
      </c>
      <c r="ID53" s="1008">
        <f t="shared" si="1629"/>
        <v>-1</v>
      </c>
      <c r="IE53" s="288">
        <f>ID53/FJ53</f>
        <v>-1</v>
      </c>
      <c r="IF53" s="1008">
        <f t="shared" si="1630"/>
        <v>1</v>
      </c>
      <c r="IG53" s="288">
        <v>0</v>
      </c>
      <c r="IH53" s="1008">
        <f t="shared" si="1631"/>
        <v>0</v>
      </c>
      <c r="II53" s="288">
        <f>IH53/FL53</f>
        <v>0</v>
      </c>
      <c r="IJ53" s="1008">
        <f t="shared" si="1632"/>
        <v>0</v>
      </c>
      <c r="IK53" s="288">
        <f>IJ53/FM53</f>
        <v>0</v>
      </c>
      <c r="IL53" s="1008">
        <f t="shared" si="1633"/>
        <v>0</v>
      </c>
      <c r="IM53" s="288">
        <f>IL53/FN53</f>
        <v>0</v>
      </c>
      <c r="IN53" s="1008">
        <f t="shared" si="1634"/>
        <v>0</v>
      </c>
      <c r="IO53" s="288">
        <f>IN53/FO53</f>
        <v>0</v>
      </c>
      <c r="IP53" s="1008">
        <f t="shared" si="1635"/>
        <v>0</v>
      </c>
      <c r="IQ53" s="288">
        <f>IP53/FP53</f>
        <v>0</v>
      </c>
      <c r="IR53" s="1008">
        <f t="shared" si="1636"/>
        <v>0</v>
      </c>
      <c r="IS53" s="288">
        <f>IR53/FQ53</f>
        <v>0</v>
      </c>
      <c r="IT53" s="1008">
        <f t="shared" si="1637"/>
        <v>0</v>
      </c>
      <c r="IU53" s="288">
        <f>IT53/FT53</f>
        <v>0</v>
      </c>
      <c r="IV53" s="1008">
        <f t="shared" si="1232"/>
        <v>0</v>
      </c>
      <c r="IW53" s="288">
        <f>IV53/FU53</f>
        <v>0</v>
      </c>
      <c r="IX53" s="1008">
        <f t="shared" si="1638"/>
        <v>0</v>
      </c>
      <c r="IY53" s="288">
        <f>IX53/FV53</f>
        <v>0</v>
      </c>
      <c r="IZ53" s="1008">
        <f t="shared" si="1639"/>
        <v>0</v>
      </c>
      <c r="JA53" s="288">
        <f>IZ53/FW53</f>
        <v>0</v>
      </c>
      <c r="JB53" s="1008">
        <f t="shared" si="1640"/>
        <v>-1</v>
      </c>
      <c r="JC53" s="288">
        <f>JB53/FX53</f>
        <v>-1</v>
      </c>
      <c r="JD53" s="1008">
        <f t="shared" si="1641"/>
        <v>1</v>
      </c>
      <c r="JE53" s="288">
        <v>0</v>
      </c>
      <c r="JF53" s="1008">
        <f t="shared" si="1642"/>
        <v>0</v>
      </c>
      <c r="JG53" s="1066">
        <f>JF53/FZ53</f>
        <v>0</v>
      </c>
      <c r="JH53" s="1008">
        <f t="shared" si="1643"/>
        <v>0</v>
      </c>
      <c r="JI53" s="288">
        <f>JH53/GA53</f>
        <v>0</v>
      </c>
      <c r="JJ53" s="1008">
        <f t="shared" si="1644"/>
        <v>0</v>
      </c>
      <c r="JK53" s="288">
        <f>JJ53/GB53</f>
        <v>0</v>
      </c>
      <c r="JL53" s="1008">
        <f t="shared" si="1645"/>
        <v>0</v>
      </c>
      <c r="JM53" s="288">
        <f t="shared" si="1646"/>
        <v>0</v>
      </c>
      <c r="JN53" s="1008">
        <f t="shared" si="1647"/>
        <v>0</v>
      </c>
      <c r="JO53" s="1066">
        <f t="shared" si="1648"/>
        <v>0</v>
      </c>
      <c r="JP53" s="1008">
        <f t="shared" si="1649"/>
        <v>-1</v>
      </c>
      <c r="JQ53" s="288">
        <f t="shared" si="1650"/>
        <v>-1</v>
      </c>
      <c r="JR53" s="1008">
        <f t="shared" si="1651"/>
        <v>0</v>
      </c>
      <c r="JS53" s="288" t="e">
        <f t="shared" si="1652"/>
        <v>#DIV/0!</v>
      </c>
      <c r="JT53" s="1008">
        <f t="shared" si="1653"/>
        <v>0</v>
      </c>
      <c r="JU53" s="288" t="e">
        <f t="shared" si="1654"/>
        <v>#DIV/0!</v>
      </c>
      <c r="JV53" s="1008">
        <f t="shared" si="1655"/>
        <v>0</v>
      </c>
      <c r="JW53" s="288" t="e">
        <f t="shared" si="1656"/>
        <v>#DIV/0!</v>
      </c>
      <c r="JX53" s="1008">
        <f t="shared" si="1657"/>
        <v>0</v>
      </c>
      <c r="JY53" s="288" t="e">
        <f t="shared" si="1658"/>
        <v>#DIV/0!</v>
      </c>
      <c r="JZ53" s="1008">
        <f t="shared" si="1659"/>
        <v>0</v>
      </c>
      <c r="KA53" s="288" t="e">
        <f t="shared" si="1660"/>
        <v>#DIV/0!</v>
      </c>
      <c r="KB53" s="1008">
        <f t="shared" si="1661"/>
        <v>0</v>
      </c>
      <c r="KC53" s="288" t="e">
        <f t="shared" si="1662"/>
        <v>#DIV/0!</v>
      </c>
      <c r="KD53" s="1008">
        <f t="shared" si="1663"/>
        <v>0</v>
      </c>
      <c r="KE53" s="1066" t="e">
        <f t="shared" si="1664"/>
        <v>#DIV/0!</v>
      </c>
      <c r="KF53" s="1008">
        <f t="shared" si="1665"/>
        <v>0</v>
      </c>
      <c r="KG53" s="288" t="e">
        <f t="shared" si="1666"/>
        <v>#DIV/0!</v>
      </c>
      <c r="KH53" s="1008">
        <f t="shared" si="1667"/>
        <v>0</v>
      </c>
      <c r="KI53" s="288" t="e">
        <f t="shared" si="315"/>
        <v>#DIV/0!</v>
      </c>
      <c r="KJ53" s="1008">
        <f t="shared" si="1668"/>
        <v>0</v>
      </c>
      <c r="KK53" s="288" t="e">
        <f t="shared" si="1669"/>
        <v>#DIV/0!</v>
      </c>
      <c r="KL53" s="1008">
        <f t="shared" si="1174"/>
        <v>0</v>
      </c>
      <c r="KM53" s="1066" t="e">
        <f t="shared" si="1175"/>
        <v>#DIV/0!</v>
      </c>
      <c r="KN53" s="1008">
        <f t="shared" si="1670"/>
        <v>1</v>
      </c>
      <c r="KO53" s="761">
        <f t="shared" si="1671"/>
        <v>1</v>
      </c>
      <c r="KP53" s="110">
        <f t="shared" si="1672"/>
        <v>0</v>
      </c>
      <c r="KQ53" s="100">
        <f t="shared" si="1673"/>
        <v>0</v>
      </c>
      <c r="KR53" s="945"/>
      <c r="KS53" t="str">
        <f t="shared" si="1674"/>
        <v>Benefits</v>
      </c>
      <c r="KT53" s="972">
        <f t="shared" si="1675"/>
        <v>1</v>
      </c>
      <c r="KU53" s="972">
        <f t="shared" si="1676"/>
        <v>1</v>
      </c>
      <c r="KV53" s="972">
        <f t="shared" si="1677"/>
        <v>1</v>
      </c>
      <c r="KW53" s="1042">
        <f t="shared" si="1678"/>
        <v>1</v>
      </c>
      <c r="KX53" s="1042">
        <f t="shared" si="1678"/>
        <v>1</v>
      </c>
      <c r="KY53" s="1042">
        <f t="shared" si="1678"/>
        <v>1</v>
      </c>
      <c r="KZ53" s="1042">
        <f t="shared" si="1678"/>
        <v>1</v>
      </c>
      <c r="LA53" s="1042">
        <f t="shared" si="1678"/>
        <v>1</v>
      </c>
      <c r="LB53" s="1042">
        <f t="shared" si="1678"/>
        <v>0</v>
      </c>
      <c r="LC53" s="1042">
        <f t="shared" si="1678"/>
        <v>1</v>
      </c>
      <c r="LD53" s="1042">
        <f t="shared" si="1678"/>
        <v>1</v>
      </c>
      <c r="LE53" s="1042">
        <f t="shared" si="1678"/>
        <v>1</v>
      </c>
      <c r="LF53" s="1042">
        <f t="shared" si="1678"/>
        <v>1</v>
      </c>
      <c r="LG53" s="1042">
        <f t="shared" si="1678"/>
        <v>1</v>
      </c>
      <c r="LH53" s="1042">
        <f t="shared" si="1678"/>
        <v>1</v>
      </c>
      <c r="LI53" s="1158">
        <f t="shared" si="1679"/>
        <v>0</v>
      </c>
      <c r="LJ53" s="1158">
        <f t="shared" si="1679"/>
        <v>0</v>
      </c>
      <c r="LK53" s="1158">
        <f t="shared" si="1679"/>
        <v>0</v>
      </c>
      <c r="LL53" s="1158">
        <f t="shared" si="1679"/>
        <v>0</v>
      </c>
      <c r="LM53" s="1158">
        <f t="shared" si="1679"/>
        <v>0</v>
      </c>
      <c r="LN53" s="1158">
        <f t="shared" si="1679"/>
        <v>0</v>
      </c>
      <c r="LO53" s="1158">
        <f t="shared" si="1679"/>
        <v>0</v>
      </c>
      <c r="LP53" s="1158">
        <f t="shared" si="1679"/>
        <v>0</v>
      </c>
      <c r="LQ53" s="1158">
        <f t="shared" si="1679"/>
        <v>0</v>
      </c>
      <c r="LR53" s="1158">
        <f t="shared" si="1679"/>
        <v>0</v>
      </c>
      <c r="LS53" s="1158">
        <f t="shared" si="1679"/>
        <v>0</v>
      </c>
      <c r="LT53" s="1158">
        <f t="shared" si="1679"/>
        <v>0</v>
      </c>
    </row>
    <row r="54" spans="1:332" x14ac:dyDescent="0.25">
      <c r="A54" s="573"/>
      <c r="B54" s="50">
        <v>8.3000000000000007</v>
      </c>
      <c r="E54" s="1219" t="s">
        <v>7</v>
      </c>
      <c r="F54" s="1219"/>
      <c r="G54" s="1220"/>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20"/>
        <v>16</v>
      </c>
      <c r="AW54" s="150">
        <f t="shared" si="1521"/>
        <v>1.3333333333333333</v>
      </c>
      <c r="AX54" s="284">
        <v>1</v>
      </c>
      <c r="AY54" s="64">
        <v>4</v>
      </c>
      <c r="AZ54" s="20">
        <v>2</v>
      </c>
      <c r="BA54" s="64">
        <v>1</v>
      </c>
      <c r="BB54" s="20">
        <v>0</v>
      </c>
      <c r="BC54" s="64">
        <v>1</v>
      </c>
      <c r="BD54" s="187">
        <v>2</v>
      </c>
      <c r="BE54" s="64">
        <v>2</v>
      </c>
      <c r="BF54" s="187">
        <v>2</v>
      </c>
      <c r="BG54" s="64">
        <v>1</v>
      </c>
      <c r="BH54" s="187">
        <v>0</v>
      </c>
      <c r="BI54" s="64">
        <v>1</v>
      </c>
      <c r="BJ54" s="118">
        <f t="shared" si="1524"/>
        <v>17</v>
      </c>
      <c r="BK54" s="150">
        <f t="shared" si="1525"/>
        <v>1.4166666666666667</v>
      </c>
      <c r="BL54" s="284">
        <v>2</v>
      </c>
      <c r="BM54" s="64">
        <v>2</v>
      </c>
      <c r="BN54" s="20">
        <v>1</v>
      </c>
      <c r="BO54" s="64">
        <v>1</v>
      </c>
      <c r="BP54" s="20">
        <v>1</v>
      </c>
      <c r="BQ54" s="64">
        <v>1</v>
      </c>
      <c r="BR54" s="187">
        <v>1</v>
      </c>
      <c r="BS54" s="64">
        <v>1</v>
      </c>
      <c r="BT54" s="187">
        <v>1</v>
      </c>
      <c r="BU54" s="187">
        <v>2</v>
      </c>
      <c r="BV54" s="187">
        <v>1</v>
      </c>
      <c r="BW54" s="187">
        <v>0</v>
      </c>
      <c r="BX54" s="118">
        <f t="shared" si="1532"/>
        <v>14</v>
      </c>
      <c r="BY54" s="150">
        <f t="shared" si="1533"/>
        <v>1.1666666666666667</v>
      </c>
      <c r="BZ54" s="187">
        <v>1</v>
      </c>
      <c r="CA54" s="64">
        <v>1</v>
      </c>
      <c r="CB54" s="20">
        <v>1</v>
      </c>
      <c r="CC54" s="64">
        <v>1</v>
      </c>
      <c r="CD54" s="20">
        <v>0</v>
      </c>
      <c r="CE54" s="670">
        <v>1</v>
      </c>
      <c r="CF54" s="672">
        <v>0</v>
      </c>
      <c r="CG54" s="670">
        <v>0</v>
      </c>
      <c r="CH54" s="672">
        <v>1</v>
      </c>
      <c r="CI54" s="672">
        <v>0</v>
      </c>
      <c r="CJ54" s="672">
        <v>0</v>
      </c>
      <c r="CK54" s="672">
        <v>0</v>
      </c>
      <c r="CL54" s="673">
        <f t="shared" si="1540"/>
        <v>6</v>
      </c>
      <c r="CM54" s="150">
        <f t="shared" si="1541"/>
        <v>0.5</v>
      </c>
      <c r="CN54" s="187">
        <v>0</v>
      </c>
      <c r="CO54" s="64">
        <v>0</v>
      </c>
      <c r="CP54" s="20">
        <v>0</v>
      </c>
      <c r="CQ54" s="64">
        <v>0</v>
      </c>
      <c r="CR54" s="705">
        <v>0</v>
      </c>
      <c r="CS54" s="706">
        <v>0</v>
      </c>
      <c r="CT54" s="707">
        <v>0</v>
      </c>
      <c r="CU54" s="706">
        <v>0</v>
      </c>
      <c r="CV54" s="788">
        <v>0</v>
      </c>
      <c r="CW54" s="789">
        <v>0</v>
      </c>
      <c r="CX54" s="788">
        <v>1</v>
      </c>
      <c r="CY54" s="790">
        <v>0</v>
      </c>
      <c r="CZ54" s="786">
        <f t="shared" si="1548"/>
        <v>1</v>
      </c>
      <c r="DA54" s="787">
        <f t="shared" si="1549"/>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56"/>
        <v>0</v>
      </c>
      <c r="DO54" s="787">
        <f t="shared" si="1557"/>
        <v>0</v>
      </c>
      <c r="DP54" s="788">
        <v>0</v>
      </c>
      <c r="DQ54" s="790">
        <v>0</v>
      </c>
      <c r="DR54" s="845">
        <v>0</v>
      </c>
      <c r="DS54" s="790">
        <v>0</v>
      </c>
      <c r="DT54" s="845">
        <v>0</v>
      </c>
      <c r="DU54" s="790">
        <v>0</v>
      </c>
      <c r="DV54" s="788">
        <v>0</v>
      </c>
      <c r="DW54" s="790">
        <v>0</v>
      </c>
      <c r="DX54" s="788">
        <v>0</v>
      </c>
      <c r="DY54" s="790">
        <v>0</v>
      </c>
      <c r="DZ54" s="788">
        <v>0</v>
      </c>
      <c r="EA54" s="790">
        <v>0</v>
      </c>
      <c r="EB54" s="786">
        <f t="shared" si="1564"/>
        <v>0</v>
      </c>
      <c r="EC54" s="787">
        <f t="shared" si="1565"/>
        <v>0</v>
      </c>
      <c r="ED54" s="707">
        <v>0</v>
      </c>
      <c r="EE54" s="706">
        <v>0</v>
      </c>
      <c r="EF54" s="705">
        <v>0</v>
      </c>
      <c r="EG54" s="706">
        <v>0</v>
      </c>
      <c r="EH54" s="705">
        <v>0</v>
      </c>
      <c r="EI54" s="706">
        <v>0</v>
      </c>
      <c r="EJ54" s="707">
        <v>0</v>
      </c>
      <c r="EK54" s="706">
        <v>0</v>
      </c>
      <c r="EL54" s="707">
        <v>0</v>
      </c>
      <c r="EM54" s="706">
        <v>0</v>
      </c>
      <c r="EN54" s="707">
        <v>0</v>
      </c>
      <c r="EO54" s="706">
        <v>0</v>
      </c>
      <c r="EP54" s="708">
        <f t="shared" si="1573"/>
        <v>0</v>
      </c>
      <c r="EQ54" s="150">
        <f t="shared" si="1574"/>
        <v>0</v>
      </c>
      <c r="ER54" s="707">
        <v>0</v>
      </c>
      <c r="ES54" s="706">
        <v>0</v>
      </c>
      <c r="ET54" s="705">
        <v>0</v>
      </c>
      <c r="EU54" s="706">
        <v>0</v>
      </c>
      <c r="EV54" s="705">
        <v>0</v>
      </c>
      <c r="EW54" s="706">
        <v>0</v>
      </c>
      <c r="EX54" s="707">
        <v>0</v>
      </c>
      <c r="EY54" s="706">
        <v>0</v>
      </c>
      <c r="EZ54" s="707">
        <v>0</v>
      </c>
      <c r="FA54" s="706">
        <v>0</v>
      </c>
      <c r="FB54" s="707">
        <v>0</v>
      </c>
      <c r="FC54" s="706">
        <v>0</v>
      </c>
      <c r="FD54" s="708">
        <f t="shared" si="1582"/>
        <v>0</v>
      </c>
      <c r="FE54" s="150">
        <f t="shared" si="1583"/>
        <v>0</v>
      </c>
      <c r="FF54" s="707">
        <v>0</v>
      </c>
      <c r="FG54" s="706">
        <v>0</v>
      </c>
      <c r="FH54" s="705">
        <v>0</v>
      </c>
      <c r="FI54" s="706">
        <v>0</v>
      </c>
      <c r="FJ54" s="705">
        <v>0</v>
      </c>
      <c r="FK54" s="706">
        <v>0</v>
      </c>
      <c r="FL54" s="707">
        <v>0</v>
      </c>
      <c r="FM54" s="706">
        <v>0</v>
      </c>
      <c r="FN54" s="707">
        <v>0</v>
      </c>
      <c r="FO54" s="706">
        <v>0</v>
      </c>
      <c r="FP54" s="707">
        <v>0</v>
      </c>
      <c r="FQ54" s="706">
        <v>0</v>
      </c>
      <c r="FR54" s="708">
        <f t="shared" si="1590"/>
        <v>0</v>
      </c>
      <c r="FS54" s="150">
        <f t="shared" si="1591"/>
        <v>0</v>
      </c>
      <c r="FT54" s="707">
        <v>0</v>
      </c>
      <c r="FU54" s="706">
        <v>0</v>
      </c>
      <c r="FV54" s="705">
        <v>0</v>
      </c>
      <c r="FW54" s="706">
        <v>0</v>
      </c>
      <c r="FX54" s="705">
        <v>0</v>
      </c>
      <c r="FY54" s="706">
        <v>0</v>
      </c>
      <c r="FZ54" s="707">
        <v>0</v>
      </c>
      <c r="GA54" s="706">
        <v>0</v>
      </c>
      <c r="GB54" s="707">
        <v>0</v>
      </c>
      <c r="GC54" s="706">
        <v>0</v>
      </c>
      <c r="GD54" s="707">
        <v>0</v>
      </c>
      <c r="GE54" s="706">
        <v>0</v>
      </c>
      <c r="GF54" s="708">
        <f t="shared" si="1598"/>
        <v>0</v>
      </c>
      <c r="GG54" s="150">
        <f t="shared" si="1599"/>
        <v>0</v>
      </c>
      <c r="GH54" s="707"/>
      <c r="GI54" s="706"/>
      <c r="GJ54" s="705"/>
      <c r="GK54" s="706"/>
      <c r="GL54" s="705"/>
      <c r="GM54" s="706"/>
      <c r="GN54" s="707"/>
      <c r="GO54" s="706"/>
      <c r="GP54" s="707"/>
      <c r="GQ54" s="706"/>
      <c r="GR54" s="707"/>
      <c r="GS54" s="706"/>
      <c r="GT54" s="708">
        <f t="shared" si="1600"/>
        <v>0</v>
      </c>
      <c r="GU54" s="150">
        <f t="shared" si="1601"/>
        <v>0</v>
      </c>
      <c r="GV54" s="246">
        <f t="shared" si="1602"/>
        <v>0</v>
      </c>
      <c r="GW54" s="894">
        <v>0</v>
      </c>
      <c r="GX54" s="246">
        <f t="shared" si="1603"/>
        <v>0</v>
      </c>
      <c r="GY54" s="890">
        <v>0</v>
      </c>
      <c r="GZ54" s="246">
        <f t="shared" si="1604"/>
        <v>0</v>
      </c>
      <c r="HA54" s="890">
        <f t="shared" si="1605"/>
        <v>0</v>
      </c>
      <c r="HB54" s="246">
        <f t="shared" si="1606"/>
        <v>0</v>
      </c>
      <c r="HC54" s="890">
        <f t="shared" si="1607"/>
        <v>0</v>
      </c>
      <c r="HD54" s="246">
        <f t="shared" si="1608"/>
        <v>0</v>
      </c>
      <c r="HE54" s="890">
        <f t="shared" si="1609"/>
        <v>0</v>
      </c>
      <c r="HF54" s="246">
        <f t="shared" si="1610"/>
        <v>0</v>
      </c>
      <c r="HG54" s="890">
        <f t="shared" si="1611"/>
        <v>0</v>
      </c>
      <c r="HH54" s="246">
        <f t="shared" si="1612"/>
        <v>0</v>
      </c>
      <c r="HI54" s="925">
        <f t="shared" si="1613"/>
        <v>0</v>
      </c>
      <c r="HJ54" s="246">
        <f t="shared" si="1614"/>
        <v>0</v>
      </c>
      <c r="HK54" s="890">
        <f t="shared" si="1615"/>
        <v>0</v>
      </c>
      <c r="HL54" s="246">
        <f t="shared" si="1616"/>
        <v>0</v>
      </c>
      <c r="HM54" s="890">
        <f t="shared" si="1617"/>
        <v>0</v>
      </c>
      <c r="HN54" s="246">
        <f t="shared" si="1618"/>
        <v>0</v>
      </c>
      <c r="HO54" s="890">
        <f t="shared" si="1619"/>
        <v>0</v>
      </c>
      <c r="HP54" s="246">
        <f t="shared" si="1620"/>
        <v>0</v>
      </c>
      <c r="HQ54" s="890">
        <f t="shared" si="1621"/>
        <v>0</v>
      </c>
      <c r="HR54" s="246">
        <f t="shared" si="1622"/>
        <v>0</v>
      </c>
      <c r="HS54" s="890">
        <f t="shared" si="1623"/>
        <v>0</v>
      </c>
      <c r="HT54" s="1008">
        <f t="shared" si="1624"/>
        <v>0</v>
      </c>
      <c r="HU54" s="288">
        <v>0</v>
      </c>
      <c r="HV54" s="1008">
        <f t="shared" si="1625"/>
        <v>0</v>
      </c>
      <c r="HW54" s="288">
        <v>0</v>
      </c>
      <c r="HX54" s="1008">
        <f t="shared" si="1626"/>
        <v>0</v>
      </c>
      <c r="HY54" s="288">
        <v>0</v>
      </c>
      <c r="HZ54" s="1008">
        <f t="shared" si="1627"/>
        <v>0</v>
      </c>
      <c r="IA54" s="288">
        <v>0</v>
      </c>
      <c r="IB54" s="1008">
        <f t="shared" si="1628"/>
        <v>0</v>
      </c>
      <c r="IC54" s="288">
        <v>0</v>
      </c>
      <c r="ID54" s="1008">
        <f t="shared" si="1629"/>
        <v>0</v>
      </c>
      <c r="IE54" s="288">
        <v>0</v>
      </c>
      <c r="IF54" s="1008">
        <f t="shared" si="1630"/>
        <v>0</v>
      </c>
      <c r="IG54" s="288">
        <v>0</v>
      </c>
      <c r="IH54" s="1008">
        <f t="shared" si="1631"/>
        <v>0</v>
      </c>
      <c r="II54" s="288">
        <v>0</v>
      </c>
      <c r="IJ54" s="1008">
        <f t="shared" si="1632"/>
        <v>0</v>
      </c>
      <c r="IK54" s="288">
        <v>0</v>
      </c>
      <c r="IL54" s="1008">
        <f t="shared" si="1633"/>
        <v>0</v>
      </c>
      <c r="IM54" s="288">
        <v>0</v>
      </c>
      <c r="IN54" s="1008">
        <f t="shared" si="1634"/>
        <v>0</v>
      </c>
      <c r="IO54" s="288">
        <v>0</v>
      </c>
      <c r="IP54" s="1008">
        <f t="shared" si="1635"/>
        <v>0</v>
      </c>
      <c r="IQ54" s="288">
        <v>0</v>
      </c>
      <c r="IR54" s="1008">
        <f t="shared" si="1636"/>
        <v>0</v>
      </c>
      <c r="IS54" s="288">
        <v>0</v>
      </c>
      <c r="IT54" s="1008">
        <f t="shared" si="1637"/>
        <v>0</v>
      </c>
      <c r="IU54" s="288">
        <v>0</v>
      </c>
      <c r="IV54" s="1008">
        <f t="shared" si="1232"/>
        <v>0</v>
      </c>
      <c r="IW54" s="288">
        <v>0</v>
      </c>
      <c r="IX54" s="1008">
        <f t="shared" si="1638"/>
        <v>0</v>
      </c>
      <c r="IY54" s="288">
        <v>0</v>
      </c>
      <c r="IZ54" s="1008">
        <f t="shared" si="1639"/>
        <v>0</v>
      </c>
      <c r="JA54" s="288">
        <v>0</v>
      </c>
      <c r="JB54" s="1008">
        <f t="shared" si="1640"/>
        <v>0</v>
      </c>
      <c r="JC54" s="288">
        <v>0</v>
      </c>
      <c r="JD54" s="1008">
        <f t="shared" si="1641"/>
        <v>0</v>
      </c>
      <c r="JE54" s="288">
        <v>0</v>
      </c>
      <c r="JF54" s="1008">
        <f t="shared" si="1642"/>
        <v>0</v>
      </c>
      <c r="JG54" s="1066">
        <v>0</v>
      </c>
      <c r="JH54" s="1008">
        <f t="shared" si="1643"/>
        <v>0</v>
      </c>
      <c r="JI54" s="288">
        <v>0</v>
      </c>
      <c r="JJ54" s="1008">
        <f t="shared" si="1644"/>
        <v>0</v>
      </c>
      <c r="JK54" s="288">
        <v>0</v>
      </c>
      <c r="JL54" s="1008">
        <f t="shared" si="1645"/>
        <v>0</v>
      </c>
      <c r="JM54" s="288">
        <v>0</v>
      </c>
      <c r="JN54" s="1008">
        <f t="shared" si="1647"/>
        <v>0</v>
      </c>
      <c r="JO54" s="1066">
        <v>0</v>
      </c>
      <c r="JP54" s="1008">
        <f t="shared" si="1649"/>
        <v>0</v>
      </c>
      <c r="JQ54" s="288" t="e">
        <f t="shared" si="1650"/>
        <v>#DIV/0!</v>
      </c>
      <c r="JR54" s="1008">
        <f t="shared" si="1651"/>
        <v>0</v>
      </c>
      <c r="JS54" s="288" t="e">
        <f t="shared" si="1652"/>
        <v>#DIV/0!</v>
      </c>
      <c r="JT54" s="1008">
        <f t="shared" si="1653"/>
        <v>0</v>
      </c>
      <c r="JU54" s="288" t="e">
        <f t="shared" si="1654"/>
        <v>#DIV/0!</v>
      </c>
      <c r="JV54" s="1008">
        <f t="shared" si="1655"/>
        <v>0</v>
      </c>
      <c r="JW54" s="288" t="e">
        <f t="shared" si="1656"/>
        <v>#DIV/0!</v>
      </c>
      <c r="JX54" s="1008">
        <f t="shared" si="1657"/>
        <v>0</v>
      </c>
      <c r="JY54" s="288" t="e">
        <f t="shared" si="1658"/>
        <v>#DIV/0!</v>
      </c>
      <c r="JZ54" s="1008">
        <f t="shared" si="1659"/>
        <v>0</v>
      </c>
      <c r="KA54" s="288" t="e">
        <f t="shared" si="1660"/>
        <v>#DIV/0!</v>
      </c>
      <c r="KB54" s="1008">
        <f t="shared" si="1661"/>
        <v>0</v>
      </c>
      <c r="KC54" s="288" t="e">
        <f t="shared" si="1662"/>
        <v>#DIV/0!</v>
      </c>
      <c r="KD54" s="1008">
        <f t="shared" si="1663"/>
        <v>0</v>
      </c>
      <c r="KE54" s="1066" t="e">
        <f t="shared" si="1664"/>
        <v>#DIV/0!</v>
      </c>
      <c r="KF54" s="1008">
        <f t="shared" si="1665"/>
        <v>0</v>
      </c>
      <c r="KG54" s="288" t="e">
        <f t="shared" si="1666"/>
        <v>#DIV/0!</v>
      </c>
      <c r="KH54" s="1008">
        <f t="shared" si="1667"/>
        <v>0</v>
      </c>
      <c r="KI54" s="288" t="e">
        <f t="shared" si="315"/>
        <v>#DIV/0!</v>
      </c>
      <c r="KJ54" s="1008">
        <f t="shared" si="1668"/>
        <v>0</v>
      </c>
      <c r="KK54" s="288" t="e">
        <f t="shared" si="1669"/>
        <v>#DIV/0!</v>
      </c>
      <c r="KL54" s="1008">
        <f t="shared" si="1174"/>
        <v>0</v>
      </c>
      <c r="KM54" s="1066" t="e">
        <f t="shared" si="1175"/>
        <v>#DIV/0!</v>
      </c>
      <c r="KN54" s="1008">
        <f t="shared" si="1670"/>
        <v>0</v>
      </c>
      <c r="KO54" s="761">
        <f t="shared" si="1671"/>
        <v>0</v>
      </c>
      <c r="KP54" s="110">
        <f t="shared" si="1672"/>
        <v>0</v>
      </c>
      <c r="KQ54" s="100">
        <f t="shared" si="1673"/>
        <v>0</v>
      </c>
      <c r="KR54" s="945"/>
      <c r="KS54" t="str">
        <f t="shared" si="1674"/>
        <v xml:space="preserve">BI </v>
      </c>
      <c r="KT54" s="972">
        <f t="shared" si="1675"/>
        <v>0</v>
      </c>
      <c r="KU54" s="972">
        <f t="shared" si="1676"/>
        <v>0</v>
      </c>
      <c r="KV54" s="972">
        <f t="shared" si="1677"/>
        <v>0</v>
      </c>
      <c r="KW54" s="1042">
        <f t="shared" si="1678"/>
        <v>0</v>
      </c>
      <c r="KX54" s="1042">
        <f t="shared" si="1678"/>
        <v>0</v>
      </c>
      <c r="KY54" s="1042">
        <f t="shared" si="1678"/>
        <v>0</v>
      </c>
      <c r="KZ54" s="1042">
        <f t="shared" si="1678"/>
        <v>0</v>
      </c>
      <c r="LA54" s="1042">
        <f t="shared" si="1678"/>
        <v>0</v>
      </c>
      <c r="LB54" s="1042">
        <f t="shared" si="1678"/>
        <v>0</v>
      </c>
      <c r="LC54" s="1042">
        <f t="shared" si="1678"/>
        <v>0</v>
      </c>
      <c r="LD54" s="1042">
        <f t="shared" si="1678"/>
        <v>0</v>
      </c>
      <c r="LE54" s="1042">
        <f t="shared" si="1678"/>
        <v>0</v>
      </c>
      <c r="LF54" s="1042">
        <f t="shared" si="1678"/>
        <v>0</v>
      </c>
      <c r="LG54" s="1042">
        <f t="shared" si="1678"/>
        <v>0</v>
      </c>
      <c r="LH54" s="1042">
        <f t="shared" si="1678"/>
        <v>0</v>
      </c>
      <c r="LI54" s="1158">
        <f t="shared" si="1679"/>
        <v>0</v>
      </c>
      <c r="LJ54" s="1158">
        <f t="shared" si="1679"/>
        <v>0</v>
      </c>
      <c r="LK54" s="1158">
        <f t="shared" si="1679"/>
        <v>0</v>
      </c>
      <c r="LL54" s="1158">
        <f t="shared" si="1679"/>
        <v>0</v>
      </c>
      <c r="LM54" s="1158">
        <f t="shared" si="1679"/>
        <v>0</v>
      </c>
      <c r="LN54" s="1158">
        <f t="shared" si="1679"/>
        <v>0</v>
      </c>
      <c r="LO54" s="1158">
        <f t="shared" si="1679"/>
        <v>0</v>
      </c>
      <c r="LP54" s="1158">
        <f t="shared" si="1679"/>
        <v>0</v>
      </c>
      <c r="LQ54" s="1158">
        <f t="shared" si="1679"/>
        <v>0</v>
      </c>
      <c r="LR54" s="1158">
        <f t="shared" si="1679"/>
        <v>0</v>
      </c>
      <c r="LS54" s="1158">
        <f t="shared" si="1679"/>
        <v>0</v>
      </c>
      <c r="LT54" s="1158">
        <f t="shared" si="1679"/>
        <v>0</v>
      </c>
    </row>
    <row r="55" spans="1:332" x14ac:dyDescent="0.25">
      <c r="A55" s="573"/>
      <c r="B55" s="50">
        <v>8.4</v>
      </c>
      <c r="E55" s="1219" t="s">
        <v>226</v>
      </c>
      <c r="F55" s="1219"/>
      <c r="G55" s="1220"/>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680">SUM(BL55:BW55)</f>
        <v>47</v>
      </c>
      <c r="BY55" s="150">
        <f t="shared" ref="BY55:BY56" si="1681">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40"/>
        <v>30</v>
      </c>
      <c r="CM55" s="150">
        <f t="shared" si="1541"/>
        <v>2.5</v>
      </c>
      <c r="CN55" s="187">
        <v>3</v>
      </c>
      <c r="CO55" s="64">
        <v>1</v>
      </c>
      <c r="CP55" s="20">
        <v>2</v>
      </c>
      <c r="CQ55" s="64">
        <v>1</v>
      </c>
      <c r="CR55" s="705">
        <v>1</v>
      </c>
      <c r="CS55" s="706">
        <v>1</v>
      </c>
      <c r="CT55" s="707">
        <v>2</v>
      </c>
      <c r="CU55" s="706">
        <v>2</v>
      </c>
      <c r="CV55" s="788">
        <v>2</v>
      </c>
      <c r="CW55" s="789">
        <v>1</v>
      </c>
      <c r="CX55" s="788">
        <v>2</v>
      </c>
      <c r="CY55" s="790">
        <v>1</v>
      </c>
      <c r="CZ55" s="786">
        <f t="shared" si="1548"/>
        <v>19</v>
      </c>
      <c r="DA55" s="787">
        <f t="shared" si="1549"/>
        <v>1.5833333333333333</v>
      </c>
      <c r="DB55" s="707">
        <v>1</v>
      </c>
      <c r="DC55" s="706">
        <v>1</v>
      </c>
      <c r="DD55" s="705">
        <v>1</v>
      </c>
      <c r="DE55" s="706">
        <v>2</v>
      </c>
      <c r="DF55" s="705">
        <v>2</v>
      </c>
      <c r="DG55" s="706">
        <v>0</v>
      </c>
      <c r="DH55" s="707">
        <v>1</v>
      </c>
      <c r="DI55" s="706">
        <v>1</v>
      </c>
      <c r="DJ55" s="707">
        <v>1</v>
      </c>
      <c r="DK55" s="706">
        <v>1</v>
      </c>
      <c r="DL55" s="707">
        <v>0</v>
      </c>
      <c r="DM55" s="706">
        <v>1</v>
      </c>
      <c r="DN55" s="786">
        <f t="shared" si="1556"/>
        <v>12</v>
      </c>
      <c r="DO55" s="787">
        <f t="shared" si="1557"/>
        <v>1</v>
      </c>
      <c r="DP55" s="788">
        <v>3</v>
      </c>
      <c r="DQ55" s="790">
        <v>2</v>
      </c>
      <c r="DR55" s="845">
        <v>1</v>
      </c>
      <c r="DS55" s="790">
        <v>0</v>
      </c>
      <c r="DT55" s="845">
        <v>1</v>
      </c>
      <c r="DU55" s="790">
        <v>1</v>
      </c>
      <c r="DV55" s="788">
        <v>1</v>
      </c>
      <c r="DW55" s="790">
        <v>1</v>
      </c>
      <c r="DX55" s="788">
        <v>1</v>
      </c>
      <c r="DY55" s="790">
        <v>1</v>
      </c>
      <c r="DZ55" s="788">
        <v>1</v>
      </c>
      <c r="EA55" s="790">
        <v>1</v>
      </c>
      <c r="EB55" s="786">
        <f t="shared" si="1564"/>
        <v>14</v>
      </c>
      <c r="EC55" s="787">
        <f t="shared" si="1565"/>
        <v>1.1666666666666667</v>
      </c>
      <c r="ED55" s="707">
        <v>1</v>
      </c>
      <c r="EE55" s="706">
        <v>1</v>
      </c>
      <c r="EF55" s="705">
        <v>1</v>
      </c>
      <c r="EG55" s="706">
        <v>1</v>
      </c>
      <c r="EH55" s="705">
        <v>1</v>
      </c>
      <c r="EI55" s="706">
        <v>1</v>
      </c>
      <c r="EJ55" s="707">
        <v>1</v>
      </c>
      <c r="EK55" s="706">
        <v>1</v>
      </c>
      <c r="EL55" s="707">
        <v>1</v>
      </c>
      <c r="EM55" s="706">
        <v>1</v>
      </c>
      <c r="EN55" s="707">
        <v>1</v>
      </c>
      <c r="EO55" s="706">
        <v>1</v>
      </c>
      <c r="EP55" s="708">
        <f t="shared" si="1573"/>
        <v>12</v>
      </c>
      <c r="EQ55" s="150">
        <f t="shared" si="1574"/>
        <v>1</v>
      </c>
      <c r="ER55" s="707">
        <v>1</v>
      </c>
      <c r="ES55" s="706">
        <v>3</v>
      </c>
      <c r="ET55" s="705">
        <v>4</v>
      </c>
      <c r="EU55" s="706">
        <v>1</v>
      </c>
      <c r="EV55" s="705">
        <v>1</v>
      </c>
      <c r="EW55" s="706">
        <v>1</v>
      </c>
      <c r="EX55" s="707">
        <v>1</v>
      </c>
      <c r="EY55" s="706">
        <v>1</v>
      </c>
      <c r="EZ55" s="707">
        <v>2</v>
      </c>
      <c r="FA55" s="706">
        <v>1</v>
      </c>
      <c r="FB55" s="707">
        <v>1</v>
      </c>
      <c r="FC55" s="706">
        <v>1</v>
      </c>
      <c r="FD55" s="708">
        <f t="shared" si="1582"/>
        <v>18</v>
      </c>
      <c r="FE55" s="150">
        <f t="shared" si="1583"/>
        <v>1.5</v>
      </c>
      <c r="FF55" s="707">
        <v>1</v>
      </c>
      <c r="FG55" s="706">
        <v>0</v>
      </c>
      <c r="FH55" s="705">
        <v>1</v>
      </c>
      <c r="FI55" s="706">
        <v>1</v>
      </c>
      <c r="FJ55" s="705">
        <v>1</v>
      </c>
      <c r="FK55" s="706">
        <v>1</v>
      </c>
      <c r="FL55" s="707">
        <v>1</v>
      </c>
      <c r="FM55" s="706">
        <v>0</v>
      </c>
      <c r="FN55" s="707">
        <v>2</v>
      </c>
      <c r="FO55" s="706">
        <v>1</v>
      </c>
      <c r="FP55" s="707">
        <v>1</v>
      </c>
      <c r="FQ55" s="706">
        <v>2</v>
      </c>
      <c r="FR55" s="708">
        <f t="shared" si="1590"/>
        <v>12</v>
      </c>
      <c r="FS55" s="150">
        <f t="shared" si="1591"/>
        <v>1</v>
      </c>
      <c r="FT55" s="707">
        <v>1</v>
      </c>
      <c r="FU55" s="706">
        <v>1</v>
      </c>
      <c r="FV55" s="705">
        <v>1</v>
      </c>
      <c r="FW55" s="706">
        <v>1</v>
      </c>
      <c r="FX55" s="705">
        <v>1</v>
      </c>
      <c r="FY55" s="706">
        <v>1</v>
      </c>
      <c r="FZ55" s="707">
        <v>1</v>
      </c>
      <c r="GA55" s="706">
        <v>2</v>
      </c>
      <c r="GB55" s="707">
        <v>1</v>
      </c>
      <c r="GC55" s="706">
        <v>1</v>
      </c>
      <c r="GD55" s="707">
        <v>1</v>
      </c>
      <c r="GE55" s="706">
        <v>1</v>
      </c>
      <c r="GF55" s="708">
        <f t="shared" si="1598"/>
        <v>13</v>
      </c>
      <c r="GG55" s="150">
        <f t="shared" si="1599"/>
        <v>1.0833333333333333</v>
      </c>
      <c r="GH55" s="707"/>
      <c r="GI55" s="706"/>
      <c r="GJ55" s="705"/>
      <c r="GK55" s="706"/>
      <c r="GL55" s="705"/>
      <c r="GM55" s="706"/>
      <c r="GN55" s="707"/>
      <c r="GO55" s="706"/>
      <c r="GP55" s="707"/>
      <c r="GQ55" s="706"/>
      <c r="GR55" s="707"/>
      <c r="GS55" s="706"/>
      <c r="GT55" s="708">
        <f t="shared" si="1600"/>
        <v>0</v>
      </c>
      <c r="GU55" s="150">
        <f t="shared" si="1601"/>
        <v>0</v>
      </c>
      <c r="GV55" s="246">
        <f t="shared" si="1602"/>
        <v>0</v>
      </c>
      <c r="GW55" s="894">
        <f>GV55/EO55</f>
        <v>0</v>
      </c>
      <c r="GX55" s="246">
        <f t="shared" si="1603"/>
        <v>2</v>
      </c>
      <c r="GY55" s="890">
        <f>GX55/ER55</f>
        <v>2</v>
      </c>
      <c r="GZ55" s="246">
        <f t="shared" si="1604"/>
        <v>1</v>
      </c>
      <c r="HA55" s="890">
        <f t="shared" si="1605"/>
        <v>0.33333333333333331</v>
      </c>
      <c r="HB55" s="246">
        <f t="shared" si="1606"/>
        <v>-3</v>
      </c>
      <c r="HC55" s="890">
        <f t="shared" si="1607"/>
        <v>-0.75</v>
      </c>
      <c r="HD55" s="246">
        <f t="shared" si="1608"/>
        <v>0</v>
      </c>
      <c r="HE55" s="890">
        <f t="shared" si="1609"/>
        <v>0</v>
      </c>
      <c r="HF55" s="246">
        <f t="shared" si="1610"/>
        <v>0</v>
      </c>
      <c r="HG55" s="890">
        <f t="shared" si="1611"/>
        <v>0</v>
      </c>
      <c r="HH55" s="246">
        <f t="shared" si="1612"/>
        <v>0</v>
      </c>
      <c r="HI55" s="925">
        <f t="shared" si="1613"/>
        <v>0</v>
      </c>
      <c r="HJ55" s="246">
        <f t="shared" si="1614"/>
        <v>0</v>
      </c>
      <c r="HK55" s="890">
        <f t="shared" si="1615"/>
        <v>0</v>
      </c>
      <c r="HL55" s="246">
        <f t="shared" si="1616"/>
        <v>1</v>
      </c>
      <c r="HM55" s="890">
        <f t="shared" si="1617"/>
        <v>1</v>
      </c>
      <c r="HN55" s="246">
        <f t="shared" si="1618"/>
        <v>-1</v>
      </c>
      <c r="HO55" s="890">
        <f t="shared" si="1619"/>
        <v>-0.5</v>
      </c>
      <c r="HP55" s="246">
        <f t="shared" si="1620"/>
        <v>0</v>
      </c>
      <c r="HQ55" s="890">
        <f t="shared" si="1621"/>
        <v>0</v>
      </c>
      <c r="HR55" s="246">
        <f t="shared" si="1622"/>
        <v>0</v>
      </c>
      <c r="HS55" s="890">
        <f t="shared" si="1623"/>
        <v>0</v>
      </c>
      <c r="HT55" s="1008">
        <f t="shared" si="1624"/>
        <v>0</v>
      </c>
      <c r="HU55" s="288">
        <f>HT55/FC55</f>
        <v>0</v>
      </c>
      <c r="HV55" s="1008">
        <f t="shared" si="1625"/>
        <v>-1</v>
      </c>
      <c r="HW55" s="288">
        <f>HV55/FF55</f>
        <v>-1</v>
      </c>
      <c r="HX55" s="1008">
        <f t="shared" si="1626"/>
        <v>1</v>
      </c>
      <c r="HY55" s="288">
        <v>0</v>
      </c>
      <c r="HZ55" s="1008">
        <f t="shared" si="1627"/>
        <v>0</v>
      </c>
      <c r="IA55" s="288">
        <f>HZ55/FH55</f>
        <v>0</v>
      </c>
      <c r="IB55" s="1008">
        <f t="shared" si="1628"/>
        <v>0</v>
      </c>
      <c r="IC55" s="288">
        <f>IB55/FI55</f>
        <v>0</v>
      </c>
      <c r="ID55" s="1008">
        <f t="shared" si="1629"/>
        <v>0</v>
      </c>
      <c r="IE55" s="288">
        <f>ID55/FJ55</f>
        <v>0</v>
      </c>
      <c r="IF55" s="1008">
        <f t="shared" si="1630"/>
        <v>0</v>
      </c>
      <c r="IG55" s="288">
        <f>IF55/FK55</f>
        <v>0</v>
      </c>
      <c r="IH55" s="1008">
        <f t="shared" si="1631"/>
        <v>-1</v>
      </c>
      <c r="II55" s="288">
        <f>IH55/FL55</f>
        <v>-1</v>
      </c>
      <c r="IJ55" s="1008">
        <f t="shared" si="1632"/>
        <v>2</v>
      </c>
      <c r="IK55" s="288">
        <v>0</v>
      </c>
      <c r="IL55" s="1008">
        <f t="shared" si="1633"/>
        <v>-1</v>
      </c>
      <c r="IM55" s="288">
        <f>IL55/FN55</f>
        <v>-0.5</v>
      </c>
      <c r="IN55" s="1008">
        <f t="shared" si="1634"/>
        <v>0</v>
      </c>
      <c r="IO55" s="288">
        <f>IN55/FO55</f>
        <v>0</v>
      </c>
      <c r="IP55" s="1008">
        <f t="shared" si="1635"/>
        <v>1</v>
      </c>
      <c r="IQ55" s="288">
        <f>IP55/FP55</f>
        <v>1</v>
      </c>
      <c r="IR55" s="1008">
        <f t="shared" si="1636"/>
        <v>-1</v>
      </c>
      <c r="IS55" s="288">
        <f>IR55/FQ55</f>
        <v>-0.5</v>
      </c>
      <c r="IT55" s="1008">
        <f t="shared" si="1637"/>
        <v>0</v>
      </c>
      <c r="IU55" s="288">
        <f>IT55/FT55</f>
        <v>0</v>
      </c>
      <c r="IV55" s="1008">
        <f t="shared" si="1232"/>
        <v>0</v>
      </c>
      <c r="IW55" s="288">
        <f>IV55/FU55</f>
        <v>0</v>
      </c>
      <c r="IX55" s="1008">
        <f t="shared" si="1638"/>
        <v>0</v>
      </c>
      <c r="IY55" s="288">
        <f>IX55/FV55</f>
        <v>0</v>
      </c>
      <c r="IZ55" s="1008">
        <f t="shared" si="1639"/>
        <v>0</v>
      </c>
      <c r="JA55" s="288">
        <f>IZ55/FW55</f>
        <v>0</v>
      </c>
      <c r="JB55" s="1008">
        <f t="shared" si="1640"/>
        <v>0</v>
      </c>
      <c r="JC55" s="288">
        <f>JB55/FX55</f>
        <v>0</v>
      </c>
      <c r="JD55" s="1008">
        <f t="shared" si="1641"/>
        <v>0</v>
      </c>
      <c r="JE55" s="288">
        <f>JD55/FY55</f>
        <v>0</v>
      </c>
      <c r="JF55" s="1008">
        <f t="shared" si="1642"/>
        <v>1</v>
      </c>
      <c r="JG55" s="1066">
        <f>JF55/FZ55</f>
        <v>1</v>
      </c>
      <c r="JH55" s="1008">
        <f t="shared" si="1643"/>
        <v>-1</v>
      </c>
      <c r="JI55" s="288">
        <f>JH55/GA55</f>
        <v>-0.5</v>
      </c>
      <c r="JJ55" s="1008">
        <f t="shared" si="1644"/>
        <v>0</v>
      </c>
      <c r="JK55" s="288">
        <f>JJ55/GB55</f>
        <v>0</v>
      </c>
      <c r="JL55" s="1008">
        <f t="shared" si="1645"/>
        <v>0</v>
      </c>
      <c r="JM55" s="288">
        <f t="shared" si="1646"/>
        <v>0</v>
      </c>
      <c r="JN55" s="1008">
        <f t="shared" si="1647"/>
        <v>0</v>
      </c>
      <c r="JO55" s="1066">
        <f t="shared" si="1648"/>
        <v>0</v>
      </c>
      <c r="JP55" s="1008">
        <f t="shared" si="1649"/>
        <v>-1</v>
      </c>
      <c r="JQ55" s="288">
        <f t="shared" si="1650"/>
        <v>-1</v>
      </c>
      <c r="JR55" s="1008">
        <f t="shared" si="1651"/>
        <v>0</v>
      </c>
      <c r="JS55" s="288" t="e">
        <f t="shared" si="1652"/>
        <v>#DIV/0!</v>
      </c>
      <c r="JT55" s="1008">
        <f t="shared" si="1653"/>
        <v>0</v>
      </c>
      <c r="JU55" s="288" t="e">
        <f t="shared" si="1654"/>
        <v>#DIV/0!</v>
      </c>
      <c r="JV55" s="1008">
        <f t="shared" si="1655"/>
        <v>0</v>
      </c>
      <c r="JW55" s="288" t="e">
        <f t="shared" si="1656"/>
        <v>#DIV/0!</v>
      </c>
      <c r="JX55" s="1008">
        <f t="shared" si="1657"/>
        <v>0</v>
      </c>
      <c r="JY55" s="288" t="e">
        <f t="shared" si="1658"/>
        <v>#DIV/0!</v>
      </c>
      <c r="JZ55" s="1008">
        <f t="shared" si="1659"/>
        <v>0</v>
      </c>
      <c r="KA55" s="288" t="e">
        <f t="shared" si="1660"/>
        <v>#DIV/0!</v>
      </c>
      <c r="KB55" s="1008">
        <f t="shared" si="1661"/>
        <v>0</v>
      </c>
      <c r="KC55" s="288" t="e">
        <f t="shared" si="1662"/>
        <v>#DIV/0!</v>
      </c>
      <c r="KD55" s="1008">
        <f t="shared" si="1663"/>
        <v>0</v>
      </c>
      <c r="KE55" s="1066" t="e">
        <f t="shared" si="1664"/>
        <v>#DIV/0!</v>
      </c>
      <c r="KF55" s="1008">
        <f t="shared" si="1665"/>
        <v>0</v>
      </c>
      <c r="KG55" s="288" t="e">
        <f t="shared" si="1666"/>
        <v>#DIV/0!</v>
      </c>
      <c r="KH55" s="1008">
        <f t="shared" si="1667"/>
        <v>1</v>
      </c>
      <c r="KI55" s="288">
        <f t="shared" si="315"/>
        <v>-1</v>
      </c>
      <c r="KJ55" s="1008">
        <f t="shared" si="1668"/>
        <v>0</v>
      </c>
      <c r="KK55" s="288" t="e">
        <f t="shared" si="1669"/>
        <v>#DIV/0!</v>
      </c>
      <c r="KL55" s="1008">
        <f t="shared" si="1174"/>
        <v>0</v>
      </c>
      <c r="KM55" s="1066" t="e">
        <f t="shared" si="1175"/>
        <v>#DIV/0!</v>
      </c>
      <c r="KN55" s="1008">
        <f t="shared" si="1670"/>
        <v>2</v>
      </c>
      <c r="KO55" s="761">
        <f t="shared" si="1671"/>
        <v>1</v>
      </c>
      <c r="KP55" s="110">
        <f t="shared" si="1672"/>
        <v>-1</v>
      </c>
      <c r="KQ55" s="100">
        <f t="shared" si="1673"/>
        <v>-0.5</v>
      </c>
      <c r="KR55" s="945"/>
      <c r="KS55" t="str">
        <f t="shared" si="1674"/>
        <v>Bus Objects</v>
      </c>
      <c r="KT55" s="972">
        <f t="shared" si="1675"/>
        <v>1</v>
      </c>
      <c r="KU55" s="972">
        <f t="shared" si="1676"/>
        <v>1</v>
      </c>
      <c r="KV55" s="972">
        <f t="shared" si="1677"/>
        <v>2</v>
      </c>
      <c r="KW55" s="1042">
        <f t="shared" si="1678"/>
        <v>1</v>
      </c>
      <c r="KX55" s="1042">
        <f t="shared" si="1678"/>
        <v>1</v>
      </c>
      <c r="KY55" s="1042">
        <f t="shared" si="1678"/>
        <v>1</v>
      </c>
      <c r="KZ55" s="1042">
        <f t="shared" si="1678"/>
        <v>1</v>
      </c>
      <c r="LA55" s="1042">
        <f t="shared" si="1678"/>
        <v>1</v>
      </c>
      <c r="LB55" s="1042">
        <f t="shared" si="1678"/>
        <v>1</v>
      </c>
      <c r="LC55" s="1042">
        <f t="shared" si="1678"/>
        <v>1</v>
      </c>
      <c r="LD55" s="1042">
        <f t="shared" si="1678"/>
        <v>2</v>
      </c>
      <c r="LE55" s="1042">
        <f t="shared" si="1678"/>
        <v>1</v>
      </c>
      <c r="LF55" s="1042">
        <f t="shared" si="1678"/>
        <v>1</v>
      </c>
      <c r="LG55" s="1042">
        <f t="shared" si="1678"/>
        <v>1</v>
      </c>
      <c r="LH55" s="1042">
        <f t="shared" si="1678"/>
        <v>1</v>
      </c>
      <c r="LI55" s="1158">
        <f t="shared" si="1679"/>
        <v>0</v>
      </c>
      <c r="LJ55" s="1158">
        <f t="shared" si="1679"/>
        <v>0</v>
      </c>
      <c r="LK55" s="1158">
        <f t="shared" si="1679"/>
        <v>0</v>
      </c>
      <c r="LL55" s="1158">
        <f t="shared" si="1679"/>
        <v>0</v>
      </c>
      <c r="LM55" s="1158">
        <f t="shared" si="1679"/>
        <v>0</v>
      </c>
      <c r="LN55" s="1158">
        <f t="shared" si="1679"/>
        <v>0</v>
      </c>
      <c r="LO55" s="1158">
        <f t="shared" si="1679"/>
        <v>0</v>
      </c>
      <c r="LP55" s="1158">
        <f t="shared" si="1679"/>
        <v>0</v>
      </c>
      <c r="LQ55" s="1158">
        <f t="shared" si="1679"/>
        <v>0</v>
      </c>
      <c r="LR55" s="1158">
        <f t="shared" si="1679"/>
        <v>0</v>
      </c>
      <c r="LS55" s="1158">
        <f t="shared" si="1679"/>
        <v>0</v>
      </c>
      <c r="LT55" s="1158">
        <f t="shared" si="1679"/>
        <v>0</v>
      </c>
    </row>
    <row r="56" spans="1:332" x14ac:dyDescent="0.25">
      <c r="A56" s="573"/>
      <c r="B56" s="50">
        <v>8.5</v>
      </c>
      <c r="E56" s="1219" t="s">
        <v>225</v>
      </c>
      <c r="F56" s="1219"/>
      <c r="G56" s="1220"/>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680"/>
        <v>5</v>
      </c>
      <c r="BY56" s="150">
        <f t="shared" si="1681"/>
        <v>0.41666666666666669</v>
      </c>
      <c r="BZ56" s="187">
        <v>0</v>
      </c>
      <c r="CA56" s="64">
        <v>0</v>
      </c>
      <c r="CB56" s="20">
        <v>0</v>
      </c>
      <c r="CC56" s="670">
        <v>0</v>
      </c>
      <c r="CD56" s="20">
        <v>1</v>
      </c>
      <c r="CE56" s="670">
        <v>0</v>
      </c>
      <c r="CF56" s="672">
        <v>0</v>
      </c>
      <c r="CG56" s="670">
        <v>1</v>
      </c>
      <c r="CH56" s="672">
        <v>1</v>
      </c>
      <c r="CI56" s="672">
        <v>0</v>
      </c>
      <c r="CJ56" s="672">
        <v>0</v>
      </c>
      <c r="CK56" s="672">
        <v>0</v>
      </c>
      <c r="CL56" s="673">
        <f t="shared" si="1540"/>
        <v>3</v>
      </c>
      <c r="CM56" s="150">
        <f t="shared" si="1541"/>
        <v>0.25</v>
      </c>
      <c r="CN56" s="187">
        <v>0</v>
      </c>
      <c r="CO56" s="64">
        <v>0</v>
      </c>
      <c r="CP56" s="20">
        <v>0</v>
      </c>
      <c r="CQ56" s="670">
        <v>0</v>
      </c>
      <c r="CR56" s="705">
        <v>0</v>
      </c>
      <c r="CS56" s="706">
        <v>0</v>
      </c>
      <c r="CT56" s="707">
        <v>0</v>
      </c>
      <c r="CU56" s="706">
        <v>1</v>
      </c>
      <c r="CV56" s="788">
        <v>0</v>
      </c>
      <c r="CW56" s="789">
        <v>0</v>
      </c>
      <c r="CX56" s="788">
        <v>0</v>
      </c>
      <c r="CY56" s="790">
        <v>0</v>
      </c>
      <c r="CZ56" s="786">
        <f t="shared" si="1548"/>
        <v>1</v>
      </c>
      <c r="DA56" s="787">
        <f t="shared" si="1549"/>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56"/>
        <v>0</v>
      </c>
      <c r="DO56" s="787">
        <f t="shared" si="1557"/>
        <v>0</v>
      </c>
      <c r="DP56" s="788">
        <v>0</v>
      </c>
      <c r="DQ56" s="790">
        <v>0</v>
      </c>
      <c r="DR56" s="845">
        <v>0</v>
      </c>
      <c r="DS56" s="790">
        <v>0</v>
      </c>
      <c r="DT56" s="845">
        <v>0</v>
      </c>
      <c r="DU56" s="790">
        <v>0</v>
      </c>
      <c r="DV56" s="788">
        <v>0</v>
      </c>
      <c r="DW56" s="790">
        <v>0</v>
      </c>
      <c r="DX56" s="788">
        <v>0</v>
      </c>
      <c r="DY56" s="790">
        <v>0</v>
      </c>
      <c r="DZ56" s="788">
        <v>0</v>
      </c>
      <c r="EA56" s="790">
        <v>0</v>
      </c>
      <c r="EB56" s="786">
        <f t="shared" si="1564"/>
        <v>0</v>
      </c>
      <c r="EC56" s="787">
        <f t="shared" si="1565"/>
        <v>0</v>
      </c>
      <c r="ED56" s="707">
        <v>0</v>
      </c>
      <c r="EE56" s="706">
        <v>0</v>
      </c>
      <c r="EF56" s="705">
        <v>0</v>
      </c>
      <c r="EG56" s="706">
        <v>0</v>
      </c>
      <c r="EH56" s="705">
        <v>0</v>
      </c>
      <c r="EI56" s="706">
        <v>0</v>
      </c>
      <c r="EJ56" s="707">
        <v>0</v>
      </c>
      <c r="EK56" s="706">
        <v>0</v>
      </c>
      <c r="EL56" s="707">
        <v>0</v>
      </c>
      <c r="EM56" s="706">
        <v>0</v>
      </c>
      <c r="EN56" s="707">
        <v>0</v>
      </c>
      <c r="EO56" s="706">
        <v>0</v>
      </c>
      <c r="EP56" s="708">
        <f t="shared" si="1573"/>
        <v>0</v>
      </c>
      <c r="EQ56" s="150">
        <f t="shared" si="1574"/>
        <v>0</v>
      </c>
      <c r="ER56" s="707">
        <v>0</v>
      </c>
      <c r="ES56" s="706">
        <v>0</v>
      </c>
      <c r="ET56" s="705">
        <v>0</v>
      </c>
      <c r="EU56" s="706">
        <v>0</v>
      </c>
      <c r="EV56" s="705">
        <v>0</v>
      </c>
      <c r="EW56" s="706">
        <v>0</v>
      </c>
      <c r="EX56" s="707">
        <v>0</v>
      </c>
      <c r="EY56" s="706">
        <v>0</v>
      </c>
      <c r="EZ56" s="707">
        <v>0</v>
      </c>
      <c r="FA56" s="706">
        <v>0</v>
      </c>
      <c r="FB56" s="707">
        <v>0</v>
      </c>
      <c r="FC56" s="706">
        <v>0</v>
      </c>
      <c r="FD56" s="708">
        <f t="shared" si="1582"/>
        <v>0</v>
      </c>
      <c r="FE56" s="150">
        <f t="shared" si="1583"/>
        <v>0</v>
      </c>
      <c r="FF56" s="707">
        <v>0</v>
      </c>
      <c r="FG56" s="706">
        <v>0</v>
      </c>
      <c r="FH56" s="705">
        <v>0</v>
      </c>
      <c r="FI56" s="706">
        <v>0</v>
      </c>
      <c r="FJ56" s="705">
        <v>0</v>
      </c>
      <c r="FK56" s="706">
        <v>0</v>
      </c>
      <c r="FL56" s="707">
        <v>0</v>
      </c>
      <c r="FM56" s="706">
        <v>0</v>
      </c>
      <c r="FN56" s="707">
        <v>0</v>
      </c>
      <c r="FO56" s="706">
        <v>0</v>
      </c>
      <c r="FP56" s="707">
        <v>0</v>
      </c>
      <c r="FQ56" s="706">
        <v>0</v>
      </c>
      <c r="FR56" s="708">
        <f t="shared" si="1590"/>
        <v>0</v>
      </c>
      <c r="FS56" s="150">
        <f t="shared" si="1591"/>
        <v>0</v>
      </c>
      <c r="FT56" s="707">
        <v>0</v>
      </c>
      <c r="FU56" s="706">
        <v>0</v>
      </c>
      <c r="FV56" s="705">
        <v>0</v>
      </c>
      <c r="FW56" s="706">
        <v>0</v>
      </c>
      <c r="FX56" s="705">
        <v>0</v>
      </c>
      <c r="FY56" s="706">
        <v>0</v>
      </c>
      <c r="FZ56" s="707">
        <v>0</v>
      </c>
      <c r="GA56" s="706">
        <v>0</v>
      </c>
      <c r="GB56" s="707">
        <v>0</v>
      </c>
      <c r="GC56" s="706">
        <v>0</v>
      </c>
      <c r="GD56" s="707">
        <v>0</v>
      </c>
      <c r="GE56" s="706">
        <v>0</v>
      </c>
      <c r="GF56" s="708">
        <f t="shared" si="1598"/>
        <v>0</v>
      </c>
      <c r="GG56" s="150">
        <f t="shared" si="1599"/>
        <v>0</v>
      </c>
      <c r="GH56" s="707"/>
      <c r="GI56" s="706"/>
      <c r="GJ56" s="705"/>
      <c r="GK56" s="706"/>
      <c r="GL56" s="705"/>
      <c r="GM56" s="706"/>
      <c r="GN56" s="707"/>
      <c r="GO56" s="706"/>
      <c r="GP56" s="707"/>
      <c r="GQ56" s="706"/>
      <c r="GR56" s="707"/>
      <c r="GS56" s="706"/>
      <c r="GT56" s="708">
        <f t="shared" si="1600"/>
        <v>0</v>
      </c>
      <c r="GU56" s="150">
        <f t="shared" si="1601"/>
        <v>0</v>
      </c>
      <c r="GV56" s="246">
        <f t="shared" si="1602"/>
        <v>0</v>
      </c>
      <c r="GW56" s="894">
        <v>0</v>
      </c>
      <c r="GX56" s="246">
        <f t="shared" si="1603"/>
        <v>0</v>
      </c>
      <c r="GY56" s="890">
        <v>0</v>
      </c>
      <c r="GZ56" s="246">
        <f t="shared" si="1604"/>
        <v>0</v>
      </c>
      <c r="HA56" s="890">
        <f t="shared" si="1605"/>
        <v>0</v>
      </c>
      <c r="HB56" s="246">
        <f t="shared" si="1606"/>
        <v>0</v>
      </c>
      <c r="HC56" s="890">
        <f t="shared" si="1607"/>
        <v>0</v>
      </c>
      <c r="HD56" s="246">
        <f t="shared" si="1608"/>
        <v>0</v>
      </c>
      <c r="HE56" s="890">
        <f t="shared" si="1609"/>
        <v>0</v>
      </c>
      <c r="HF56" s="246">
        <f t="shared" si="1610"/>
        <v>0</v>
      </c>
      <c r="HG56" s="890">
        <f t="shared" si="1611"/>
        <v>0</v>
      </c>
      <c r="HH56" s="246">
        <f t="shared" si="1612"/>
        <v>0</v>
      </c>
      <c r="HI56" s="925">
        <f t="shared" si="1613"/>
        <v>0</v>
      </c>
      <c r="HJ56" s="246">
        <f t="shared" si="1614"/>
        <v>0</v>
      </c>
      <c r="HK56" s="890">
        <f t="shared" si="1615"/>
        <v>0</v>
      </c>
      <c r="HL56" s="246">
        <f t="shared" si="1616"/>
        <v>0</v>
      </c>
      <c r="HM56" s="890">
        <f t="shared" si="1617"/>
        <v>0</v>
      </c>
      <c r="HN56" s="246">
        <f t="shared" si="1618"/>
        <v>0</v>
      </c>
      <c r="HO56" s="890">
        <f t="shared" si="1619"/>
        <v>0</v>
      </c>
      <c r="HP56" s="246">
        <f t="shared" si="1620"/>
        <v>0</v>
      </c>
      <c r="HQ56" s="890">
        <f t="shared" si="1621"/>
        <v>0</v>
      </c>
      <c r="HR56" s="246">
        <f t="shared" si="1622"/>
        <v>0</v>
      </c>
      <c r="HS56" s="890">
        <f t="shared" si="1623"/>
        <v>0</v>
      </c>
      <c r="HT56" s="1008">
        <f t="shared" si="1624"/>
        <v>0</v>
      </c>
      <c r="HU56" s="288">
        <v>0</v>
      </c>
      <c r="HV56" s="1008">
        <f t="shared" si="1625"/>
        <v>0</v>
      </c>
      <c r="HW56" s="288">
        <v>0</v>
      </c>
      <c r="HX56" s="1008">
        <f t="shared" si="1626"/>
        <v>0</v>
      </c>
      <c r="HY56" s="288">
        <v>0</v>
      </c>
      <c r="HZ56" s="1008">
        <f t="shared" si="1627"/>
        <v>0</v>
      </c>
      <c r="IA56" s="288">
        <v>0</v>
      </c>
      <c r="IB56" s="1008">
        <f t="shared" si="1628"/>
        <v>0</v>
      </c>
      <c r="IC56" s="288">
        <v>0</v>
      </c>
      <c r="ID56" s="1008">
        <f t="shared" si="1629"/>
        <v>0</v>
      </c>
      <c r="IE56" s="288">
        <v>0</v>
      </c>
      <c r="IF56" s="1008">
        <f t="shared" si="1630"/>
        <v>0</v>
      </c>
      <c r="IG56" s="288">
        <v>0</v>
      </c>
      <c r="IH56" s="1008">
        <f t="shared" si="1631"/>
        <v>0</v>
      </c>
      <c r="II56" s="288">
        <v>0</v>
      </c>
      <c r="IJ56" s="1008">
        <f t="shared" si="1632"/>
        <v>0</v>
      </c>
      <c r="IK56" s="288">
        <v>0</v>
      </c>
      <c r="IL56" s="1008">
        <f t="shared" si="1633"/>
        <v>0</v>
      </c>
      <c r="IM56" s="288">
        <v>0</v>
      </c>
      <c r="IN56" s="1008">
        <f t="shared" si="1634"/>
        <v>0</v>
      </c>
      <c r="IO56" s="288">
        <v>0</v>
      </c>
      <c r="IP56" s="1008">
        <f t="shared" si="1635"/>
        <v>0</v>
      </c>
      <c r="IQ56" s="288">
        <v>0</v>
      </c>
      <c r="IR56" s="1008">
        <f t="shared" si="1636"/>
        <v>0</v>
      </c>
      <c r="IS56" s="288">
        <v>0</v>
      </c>
      <c r="IT56" s="1008">
        <f t="shared" si="1637"/>
        <v>0</v>
      </c>
      <c r="IU56" s="288">
        <v>0</v>
      </c>
      <c r="IV56" s="1008">
        <f t="shared" si="1232"/>
        <v>0</v>
      </c>
      <c r="IW56" s="288">
        <v>0</v>
      </c>
      <c r="IX56" s="1008">
        <f t="shared" si="1638"/>
        <v>0</v>
      </c>
      <c r="IY56" s="288">
        <v>0</v>
      </c>
      <c r="IZ56" s="1008">
        <f t="shared" si="1639"/>
        <v>0</v>
      </c>
      <c r="JA56" s="288">
        <v>0</v>
      </c>
      <c r="JB56" s="1008">
        <f t="shared" si="1640"/>
        <v>0</v>
      </c>
      <c r="JC56" s="288">
        <v>0</v>
      </c>
      <c r="JD56" s="1008">
        <f t="shared" si="1641"/>
        <v>0</v>
      </c>
      <c r="JE56" s="288">
        <v>0</v>
      </c>
      <c r="JF56" s="1008">
        <f t="shared" si="1642"/>
        <v>0</v>
      </c>
      <c r="JG56" s="1066">
        <v>0</v>
      </c>
      <c r="JH56" s="1008">
        <f t="shared" si="1643"/>
        <v>0</v>
      </c>
      <c r="JI56" s="288">
        <v>0</v>
      </c>
      <c r="JJ56" s="1008">
        <f t="shared" si="1644"/>
        <v>0</v>
      </c>
      <c r="JK56" s="288">
        <v>0</v>
      </c>
      <c r="JL56" s="1008">
        <f t="shared" si="1645"/>
        <v>0</v>
      </c>
      <c r="JM56" s="288">
        <v>0</v>
      </c>
      <c r="JN56" s="1008">
        <f t="shared" si="1647"/>
        <v>0</v>
      </c>
      <c r="JO56" s="1066">
        <v>0</v>
      </c>
      <c r="JP56" s="1008">
        <f t="shared" si="1649"/>
        <v>0</v>
      </c>
      <c r="JQ56" s="288" t="e">
        <f t="shared" si="1650"/>
        <v>#DIV/0!</v>
      </c>
      <c r="JR56" s="1008">
        <f t="shared" si="1651"/>
        <v>0</v>
      </c>
      <c r="JS56" s="288" t="e">
        <f t="shared" si="1652"/>
        <v>#DIV/0!</v>
      </c>
      <c r="JT56" s="1008">
        <f t="shared" si="1653"/>
        <v>0</v>
      </c>
      <c r="JU56" s="288" t="e">
        <f t="shared" si="1654"/>
        <v>#DIV/0!</v>
      </c>
      <c r="JV56" s="1008">
        <f t="shared" si="1655"/>
        <v>0</v>
      </c>
      <c r="JW56" s="288" t="e">
        <f t="shared" si="1656"/>
        <v>#DIV/0!</v>
      </c>
      <c r="JX56" s="1008">
        <f t="shared" si="1657"/>
        <v>0</v>
      </c>
      <c r="JY56" s="288" t="e">
        <f t="shared" si="1658"/>
        <v>#DIV/0!</v>
      </c>
      <c r="JZ56" s="1008">
        <f t="shared" si="1659"/>
        <v>0</v>
      </c>
      <c r="KA56" s="288" t="e">
        <f t="shared" si="1660"/>
        <v>#DIV/0!</v>
      </c>
      <c r="KB56" s="1008">
        <f t="shared" si="1661"/>
        <v>0</v>
      </c>
      <c r="KC56" s="288" t="e">
        <f t="shared" si="1662"/>
        <v>#DIV/0!</v>
      </c>
      <c r="KD56" s="1008">
        <f t="shared" si="1663"/>
        <v>0</v>
      </c>
      <c r="KE56" s="1066" t="e">
        <f t="shared" si="1664"/>
        <v>#DIV/0!</v>
      </c>
      <c r="KF56" s="1008">
        <f t="shared" si="1665"/>
        <v>0</v>
      </c>
      <c r="KG56" s="288" t="e">
        <f t="shared" si="1666"/>
        <v>#DIV/0!</v>
      </c>
      <c r="KH56" s="1008">
        <f t="shared" si="1667"/>
        <v>0</v>
      </c>
      <c r="KI56" s="288" t="e">
        <f t="shared" si="315"/>
        <v>#DIV/0!</v>
      </c>
      <c r="KJ56" s="1008">
        <f t="shared" si="1668"/>
        <v>0</v>
      </c>
      <c r="KK56" s="288" t="e">
        <f t="shared" si="1669"/>
        <v>#DIV/0!</v>
      </c>
      <c r="KL56" s="1008">
        <f t="shared" si="1174"/>
        <v>0</v>
      </c>
      <c r="KM56" s="1066" t="e">
        <f t="shared" si="1175"/>
        <v>#DIV/0!</v>
      </c>
      <c r="KN56" s="1008">
        <f t="shared" si="1670"/>
        <v>0</v>
      </c>
      <c r="KO56" s="761">
        <f t="shared" si="1671"/>
        <v>0</v>
      </c>
      <c r="KP56" s="110">
        <f t="shared" si="1672"/>
        <v>0</v>
      </c>
      <c r="KQ56" s="100">
        <f t="shared" si="1673"/>
        <v>0</v>
      </c>
      <c r="KR56" s="945"/>
      <c r="KS56" t="str">
        <f t="shared" si="1674"/>
        <v>Finance</v>
      </c>
      <c r="KT56" s="972">
        <f t="shared" si="1675"/>
        <v>0</v>
      </c>
      <c r="KU56" s="972">
        <f t="shared" si="1676"/>
        <v>0</v>
      </c>
      <c r="KV56" s="972">
        <f t="shared" si="1677"/>
        <v>0</v>
      </c>
      <c r="KW56" s="1042">
        <f t="shared" ref="KW56:KW65" si="1682">FT56</f>
        <v>0</v>
      </c>
      <c r="KX56" s="1042">
        <f t="shared" ref="KX56:KX65" si="1683">FU56</f>
        <v>0</v>
      </c>
      <c r="KY56" s="1042">
        <f t="shared" ref="KY56:KY65" si="1684">FV56</f>
        <v>0</v>
      </c>
      <c r="KZ56" s="1042">
        <f t="shared" ref="KZ56:KZ65" si="1685">FW56</f>
        <v>0</v>
      </c>
      <c r="LA56" s="1042">
        <f t="shared" ref="LA56:LA65" si="1686">FX56</f>
        <v>0</v>
      </c>
      <c r="LB56" s="1042">
        <f t="shared" ref="LB56:LB65" si="1687">FY56</f>
        <v>0</v>
      </c>
      <c r="LC56" s="1042">
        <f t="shared" ref="LC56:LC65" si="1688">FZ56</f>
        <v>0</v>
      </c>
      <c r="LD56" s="1042">
        <f t="shared" ref="LD56:LD65" si="1689">GA56</f>
        <v>0</v>
      </c>
      <c r="LE56" s="1042">
        <f t="shared" ref="LE56:LE65" si="1690">GB56</f>
        <v>0</v>
      </c>
      <c r="LF56" s="1042">
        <f t="shared" si="1678"/>
        <v>0</v>
      </c>
      <c r="LG56" s="1042">
        <f t="shared" si="1678"/>
        <v>0</v>
      </c>
      <c r="LH56" s="1042">
        <f t="shared" si="1678"/>
        <v>0</v>
      </c>
      <c r="LI56" s="1158"/>
      <c r="LJ56" s="1158"/>
      <c r="LK56" s="1158"/>
      <c r="LL56" s="1158"/>
      <c r="LM56" s="1158"/>
      <c r="LN56" s="1158"/>
      <c r="LO56" s="1158"/>
      <c r="LP56" s="1158"/>
      <c r="LQ56" s="1158"/>
      <c r="LR56" s="1158"/>
      <c r="LS56" s="1158"/>
      <c r="LT56" s="1158"/>
    </row>
    <row r="57" spans="1:332" x14ac:dyDescent="0.25">
      <c r="A57" s="573"/>
      <c r="B57" s="50">
        <v>8.6</v>
      </c>
      <c r="E57" s="1219" t="s">
        <v>276</v>
      </c>
      <c r="F57" s="1219"/>
      <c r="G57" s="1220"/>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691">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692">SUM(DB57:DM57)</f>
        <v>4</v>
      </c>
      <c r="DO57" s="787">
        <f t="shared" ref="DO57" si="1693">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694">SUM(DP57:EA57)</f>
        <v>12</v>
      </c>
      <c r="EC57" s="787">
        <f t="shared" ref="EC57" si="1695">SUM(DP57:EA57)/$EB$4</f>
        <v>1</v>
      </c>
      <c r="ED57" s="707">
        <v>0</v>
      </c>
      <c r="EE57" s="706">
        <v>0</v>
      </c>
      <c r="EF57" s="705">
        <v>0</v>
      </c>
      <c r="EG57" s="706">
        <v>0</v>
      </c>
      <c r="EH57" s="705">
        <v>0</v>
      </c>
      <c r="EI57" s="706">
        <v>0</v>
      </c>
      <c r="EJ57" s="707">
        <v>0</v>
      </c>
      <c r="EK57" s="706">
        <v>0</v>
      </c>
      <c r="EL57" s="707">
        <v>0</v>
      </c>
      <c r="EM57" s="706">
        <v>0</v>
      </c>
      <c r="EN57" s="707">
        <v>0</v>
      </c>
      <c r="EO57" s="706">
        <v>0</v>
      </c>
      <c r="EP57" s="708">
        <f t="shared" si="1573"/>
        <v>0</v>
      </c>
      <c r="EQ57" s="150">
        <f t="shared" si="1574"/>
        <v>0</v>
      </c>
      <c r="ER57" s="707">
        <v>0</v>
      </c>
      <c r="ES57" s="706">
        <v>0</v>
      </c>
      <c r="ET57" s="705">
        <v>0</v>
      </c>
      <c r="EU57" s="706">
        <v>0</v>
      </c>
      <c r="EV57" s="705">
        <v>0</v>
      </c>
      <c r="EW57" s="706">
        <v>0</v>
      </c>
      <c r="EX57" s="707">
        <v>0</v>
      </c>
      <c r="EY57" s="706">
        <v>0</v>
      </c>
      <c r="EZ57" s="707">
        <v>0</v>
      </c>
      <c r="FA57" s="706">
        <v>0</v>
      </c>
      <c r="FB57" s="707">
        <v>0</v>
      </c>
      <c r="FC57" s="706">
        <v>0</v>
      </c>
      <c r="FD57" s="708">
        <f t="shared" si="1582"/>
        <v>0</v>
      </c>
      <c r="FE57" s="150">
        <f t="shared" si="1583"/>
        <v>0</v>
      </c>
      <c r="FF57" s="707">
        <v>0</v>
      </c>
      <c r="FG57" s="706">
        <v>0</v>
      </c>
      <c r="FH57" s="705">
        <v>0</v>
      </c>
      <c r="FI57" s="706">
        <v>0</v>
      </c>
      <c r="FJ57" s="705">
        <v>0</v>
      </c>
      <c r="FK57" s="706">
        <v>0</v>
      </c>
      <c r="FL57" s="707">
        <v>0</v>
      </c>
      <c r="FM57" s="706">
        <v>0</v>
      </c>
      <c r="FN57" s="707">
        <v>0</v>
      </c>
      <c r="FO57" s="706">
        <v>0</v>
      </c>
      <c r="FP57" s="707">
        <v>0</v>
      </c>
      <c r="FQ57" s="706">
        <v>0</v>
      </c>
      <c r="FR57" s="708">
        <f t="shared" si="1590"/>
        <v>0</v>
      </c>
      <c r="FS57" s="150">
        <f t="shared" si="1591"/>
        <v>0</v>
      </c>
      <c r="FT57" s="707">
        <v>0</v>
      </c>
      <c r="FU57" s="706">
        <v>0</v>
      </c>
      <c r="FV57" s="705">
        <v>0</v>
      </c>
      <c r="FW57" s="706">
        <v>0</v>
      </c>
      <c r="FX57" s="705">
        <v>0</v>
      </c>
      <c r="FY57" s="706">
        <v>0</v>
      </c>
      <c r="FZ57" s="707">
        <v>0</v>
      </c>
      <c r="GA57" s="706">
        <v>0</v>
      </c>
      <c r="GB57" s="707">
        <v>0</v>
      </c>
      <c r="GC57" s="706">
        <v>0</v>
      </c>
      <c r="GD57" s="707">
        <v>0</v>
      </c>
      <c r="GE57" s="706">
        <v>0</v>
      </c>
      <c r="GF57" s="708">
        <f t="shared" si="1598"/>
        <v>0</v>
      </c>
      <c r="GG57" s="150">
        <f t="shared" si="1599"/>
        <v>0</v>
      </c>
      <c r="GH57" s="707"/>
      <c r="GI57" s="706"/>
      <c r="GJ57" s="705"/>
      <c r="GK57" s="706"/>
      <c r="GL57" s="705"/>
      <c r="GM57" s="706"/>
      <c r="GN57" s="707"/>
      <c r="GO57" s="706"/>
      <c r="GP57" s="707"/>
      <c r="GQ57" s="706"/>
      <c r="GR57" s="707"/>
      <c r="GS57" s="706"/>
      <c r="GT57" s="708">
        <f t="shared" si="1600"/>
        <v>0</v>
      </c>
      <c r="GU57" s="150">
        <f t="shared" si="1601"/>
        <v>0</v>
      </c>
      <c r="GV57" s="246">
        <f t="shared" si="1602"/>
        <v>0</v>
      </c>
      <c r="GW57" s="894">
        <v>0</v>
      </c>
      <c r="GX57" s="246">
        <f t="shared" si="1603"/>
        <v>0</v>
      </c>
      <c r="GY57" s="890">
        <v>0</v>
      </c>
      <c r="GZ57" s="246">
        <f t="shared" si="1604"/>
        <v>0</v>
      </c>
      <c r="HA57" s="890">
        <f t="shared" si="1605"/>
        <v>0</v>
      </c>
      <c r="HB57" s="246">
        <f t="shared" si="1606"/>
        <v>0</v>
      </c>
      <c r="HC57" s="890">
        <f t="shared" si="1607"/>
        <v>0</v>
      </c>
      <c r="HD57" s="246">
        <f t="shared" si="1608"/>
        <v>0</v>
      </c>
      <c r="HE57" s="890">
        <f t="shared" si="1609"/>
        <v>0</v>
      </c>
      <c r="HF57" s="246">
        <f t="shared" si="1610"/>
        <v>0</v>
      </c>
      <c r="HG57" s="890">
        <f t="shared" si="1611"/>
        <v>0</v>
      </c>
      <c r="HH57" s="246">
        <f t="shared" si="1612"/>
        <v>0</v>
      </c>
      <c r="HI57" s="925">
        <f t="shared" si="1613"/>
        <v>0</v>
      </c>
      <c r="HJ57" s="246">
        <f t="shared" si="1614"/>
        <v>0</v>
      </c>
      <c r="HK57" s="890">
        <f t="shared" si="1615"/>
        <v>0</v>
      </c>
      <c r="HL57" s="246">
        <f t="shared" si="1616"/>
        <v>0</v>
      </c>
      <c r="HM57" s="890">
        <f t="shared" si="1617"/>
        <v>0</v>
      </c>
      <c r="HN57" s="246">
        <f t="shared" si="1618"/>
        <v>0</v>
      </c>
      <c r="HO57" s="890">
        <f t="shared" si="1619"/>
        <v>0</v>
      </c>
      <c r="HP57" s="246">
        <f t="shared" si="1620"/>
        <v>0</v>
      </c>
      <c r="HQ57" s="890">
        <f t="shared" si="1621"/>
        <v>0</v>
      </c>
      <c r="HR57" s="246">
        <f t="shared" si="1622"/>
        <v>0</v>
      </c>
      <c r="HS57" s="890">
        <f t="shared" si="1623"/>
        <v>0</v>
      </c>
      <c r="HT57" s="1008">
        <f t="shared" si="1624"/>
        <v>0</v>
      </c>
      <c r="HU57" s="288">
        <v>0</v>
      </c>
      <c r="HV57" s="1008">
        <f t="shared" si="1625"/>
        <v>0</v>
      </c>
      <c r="HW57" s="288">
        <v>0</v>
      </c>
      <c r="HX57" s="1008">
        <f t="shared" si="1626"/>
        <v>0</v>
      </c>
      <c r="HY57" s="288">
        <v>0</v>
      </c>
      <c r="HZ57" s="1008">
        <f t="shared" si="1627"/>
        <v>0</v>
      </c>
      <c r="IA57" s="288">
        <v>0</v>
      </c>
      <c r="IB57" s="1008">
        <f t="shared" si="1628"/>
        <v>0</v>
      </c>
      <c r="IC57" s="288">
        <v>0</v>
      </c>
      <c r="ID57" s="1008">
        <f t="shared" si="1629"/>
        <v>0</v>
      </c>
      <c r="IE57" s="288">
        <v>0</v>
      </c>
      <c r="IF57" s="1008">
        <f t="shared" si="1630"/>
        <v>0</v>
      </c>
      <c r="IG57" s="288">
        <v>0</v>
      </c>
      <c r="IH57" s="1008">
        <f t="shared" si="1631"/>
        <v>0</v>
      </c>
      <c r="II57" s="288">
        <v>0</v>
      </c>
      <c r="IJ57" s="1008">
        <f t="shared" si="1632"/>
        <v>0</v>
      </c>
      <c r="IK57" s="288">
        <v>0</v>
      </c>
      <c r="IL57" s="1008">
        <f t="shared" si="1633"/>
        <v>0</v>
      </c>
      <c r="IM57" s="288">
        <v>0</v>
      </c>
      <c r="IN57" s="1008">
        <f t="shared" si="1634"/>
        <v>0</v>
      </c>
      <c r="IO57" s="288">
        <v>0</v>
      </c>
      <c r="IP57" s="1008">
        <f t="shared" si="1635"/>
        <v>0</v>
      </c>
      <c r="IQ57" s="288">
        <v>0</v>
      </c>
      <c r="IR57" s="1008">
        <f t="shared" si="1636"/>
        <v>0</v>
      </c>
      <c r="IS57" s="288">
        <v>0</v>
      </c>
      <c r="IT57" s="1008">
        <f t="shared" si="1637"/>
        <v>0</v>
      </c>
      <c r="IU57" s="288">
        <v>0</v>
      </c>
      <c r="IV57" s="1008">
        <f t="shared" si="1232"/>
        <v>0</v>
      </c>
      <c r="IW57" s="288">
        <v>0</v>
      </c>
      <c r="IX57" s="1008">
        <f t="shared" si="1638"/>
        <v>0</v>
      </c>
      <c r="IY57" s="288">
        <v>0</v>
      </c>
      <c r="IZ57" s="1008">
        <f t="shared" si="1639"/>
        <v>0</v>
      </c>
      <c r="JA57" s="288">
        <v>0</v>
      </c>
      <c r="JB57" s="1008">
        <f t="shared" si="1640"/>
        <v>0</v>
      </c>
      <c r="JC57" s="288">
        <v>0</v>
      </c>
      <c r="JD57" s="1008">
        <f t="shared" si="1641"/>
        <v>0</v>
      </c>
      <c r="JE57" s="288">
        <v>0</v>
      </c>
      <c r="JF57" s="1008">
        <f t="shared" si="1642"/>
        <v>0</v>
      </c>
      <c r="JG57" s="1066">
        <v>0</v>
      </c>
      <c r="JH57" s="1008">
        <f t="shared" si="1643"/>
        <v>0</v>
      </c>
      <c r="JI57" s="288">
        <v>0</v>
      </c>
      <c r="JJ57" s="1008">
        <f t="shared" si="1644"/>
        <v>0</v>
      </c>
      <c r="JK57" s="288">
        <v>0</v>
      </c>
      <c r="JL57" s="1008">
        <f t="shared" si="1645"/>
        <v>0</v>
      </c>
      <c r="JM57" s="288">
        <v>0</v>
      </c>
      <c r="JN57" s="1008">
        <f t="shared" si="1647"/>
        <v>0</v>
      </c>
      <c r="JO57" s="1066">
        <v>0</v>
      </c>
      <c r="JP57" s="1008">
        <f t="shared" si="1649"/>
        <v>0</v>
      </c>
      <c r="JQ57" s="288" t="e">
        <f t="shared" si="1650"/>
        <v>#DIV/0!</v>
      </c>
      <c r="JR57" s="1008">
        <f t="shared" si="1651"/>
        <v>0</v>
      </c>
      <c r="JS57" s="288" t="e">
        <f t="shared" si="1652"/>
        <v>#DIV/0!</v>
      </c>
      <c r="JT57" s="1008">
        <f t="shared" si="1653"/>
        <v>0</v>
      </c>
      <c r="JU57" s="288" t="e">
        <f t="shared" si="1654"/>
        <v>#DIV/0!</v>
      </c>
      <c r="JV57" s="1008">
        <f t="shared" si="1655"/>
        <v>0</v>
      </c>
      <c r="JW57" s="288" t="e">
        <f t="shared" si="1656"/>
        <v>#DIV/0!</v>
      </c>
      <c r="JX57" s="1008">
        <f t="shared" si="1657"/>
        <v>0</v>
      </c>
      <c r="JY57" s="288" t="e">
        <f t="shared" si="1658"/>
        <v>#DIV/0!</v>
      </c>
      <c r="JZ57" s="1008">
        <f t="shared" si="1659"/>
        <v>0</v>
      </c>
      <c r="KA57" s="288" t="e">
        <f t="shared" si="1660"/>
        <v>#DIV/0!</v>
      </c>
      <c r="KB57" s="1008">
        <f t="shared" si="1661"/>
        <v>0</v>
      </c>
      <c r="KC57" s="288" t="e">
        <f t="shared" si="1662"/>
        <v>#DIV/0!</v>
      </c>
      <c r="KD57" s="1008">
        <f t="shared" si="1663"/>
        <v>0</v>
      </c>
      <c r="KE57" s="1066" t="e">
        <f t="shared" si="1664"/>
        <v>#DIV/0!</v>
      </c>
      <c r="KF57" s="1008">
        <f t="shared" si="1665"/>
        <v>0</v>
      </c>
      <c r="KG57" s="288" t="e">
        <f t="shared" si="1666"/>
        <v>#DIV/0!</v>
      </c>
      <c r="KH57" s="1008">
        <f t="shared" si="1667"/>
        <v>0</v>
      </c>
      <c r="KI57" s="288" t="e">
        <f t="shared" si="315"/>
        <v>#DIV/0!</v>
      </c>
      <c r="KJ57" s="1008">
        <f t="shared" si="1668"/>
        <v>0</v>
      </c>
      <c r="KK57" s="288" t="e">
        <f t="shared" si="1669"/>
        <v>#DIV/0!</v>
      </c>
      <c r="KL57" s="1008">
        <f t="shared" si="1174"/>
        <v>0</v>
      </c>
      <c r="KM57" s="1066" t="e">
        <f t="shared" si="1175"/>
        <v>#DIV/0!</v>
      </c>
      <c r="KN57" s="1008">
        <f t="shared" si="1670"/>
        <v>0</v>
      </c>
      <c r="KO57" s="761">
        <f t="shared" si="1671"/>
        <v>0</v>
      </c>
      <c r="KP57" s="110">
        <f t="shared" ref="KP57" si="1696">KO57-KN57</f>
        <v>0</v>
      </c>
      <c r="KQ57" s="100">
        <f t="shared" ref="KQ57" si="1697">IF(ISERROR(KP57/KN57),0,KP57/KN57)</f>
        <v>0</v>
      </c>
      <c r="KR57" s="945"/>
      <c r="KS57" t="str">
        <f t="shared" si="1674"/>
        <v>HR/PR Lab</v>
      </c>
      <c r="KT57" s="972">
        <f t="shared" si="1675"/>
        <v>0</v>
      </c>
      <c r="KU57" s="972">
        <f t="shared" si="1676"/>
        <v>0</v>
      </c>
      <c r="KV57" s="972">
        <f t="shared" si="1677"/>
        <v>0</v>
      </c>
      <c r="KW57" s="1042">
        <f t="shared" si="1682"/>
        <v>0</v>
      </c>
      <c r="KX57" s="1042">
        <f t="shared" si="1683"/>
        <v>0</v>
      </c>
      <c r="KY57" s="1042">
        <f t="shared" si="1684"/>
        <v>0</v>
      </c>
      <c r="KZ57" s="1042">
        <f t="shared" si="1685"/>
        <v>0</v>
      </c>
      <c r="LA57" s="1042">
        <f t="shared" si="1686"/>
        <v>0</v>
      </c>
      <c r="LB57" s="1042">
        <f t="shared" si="1687"/>
        <v>0</v>
      </c>
      <c r="LC57" s="1042">
        <f t="shared" si="1688"/>
        <v>0</v>
      </c>
      <c r="LD57" s="1042">
        <f t="shared" si="1689"/>
        <v>0</v>
      </c>
      <c r="LE57" s="1042">
        <f t="shared" si="1690"/>
        <v>0</v>
      </c>
      <c r="LF57" s="1042">
        <f t="shared" si="1678"/>
        <v>0</v>
      </c>
      <c r="LG57" s="1042"/>
      <c r="LH57" s="1042">
        <f t="shared" si="1678"/>
        <v>0</v>
      </c>
      <c r="LI57" s="1158"/>
      <c r="LJ57" s="1158"/>
      <c r="LK57" s="1158"/>
      <c r="LL57" s="1158"/>
      <c r="LM57" s="1158"/>
      <c r="LN57" s="1158"/>
      <c r="LO57" s="1158"/>
      <c r="LP57" s="1158"/>
      <c r="LQ57" s="1158"/>
      <c r="LR57" s="1158"/>
      <c r="LS57" s="1158"/>
      <c r="LT57" s="1158"/>
    </row>
    <row r="58" spans="1:332" x14ac:dyDescent="0.25">
      <c r="A58" s="573"/>
      <c r="B58" s="50">
        <v>8.6999999999999993</v>
      </c>
      <c r="E58" s="1219" t="s">
        <v>8</v>
      </c>
      <c r="F58" s="1219"/>
      <c r="G58" s="1220"/>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20"/>
        <v>76</v>
      </c>
      <c r="AW58" s="150">
        <f t="shared" si="1521"/>
        <v>6.333333333333333</v>
      </c>
      <c r="AX58" s="284">
        <v>5</v>
      </c>
      <c r="AY58" s="64">
        <v>7</v>
      </c>
      <c r="AZ58" s="20">
        <v>3</v>
      </c>
      <c r="BA58" s="64">
        <v>3</v>
      </c>
      <c r="BB58" s="20">
        <v>0</v>
      </c>
      <c r="BC58" s="64">
        <v>2</v>
      </c>
      <c r="BD58" s="187">
        <v>2</v>
      </c>
      <c r="BE58" s="64">
        <v>3</v>
      </c>
      <c r="BF58" s="187">
        <v>3</v>
      </c>
      <c r="BG58" s="64">
        <v>4</v>
      </c>
      <c r="BH58" s="187">
        <v>3</v>
      </c>
      <c r="BI58" s="64">
        <v>1</v>
      </c>
      <c r="BJ58" s="118">
        <f t="shared" si="1524"/>
        <v>36</v>
      </c>
      <c r="BK58" s="150">
        <f t="shared" si="1525"/>
        <v>3</v>
      </c>
      <c r="BL58" s="284">
        <v>2</v>
      </c>
      <c r="BM58" s="64">
        <v>4</v>
      </c>
      <c r="BN58" s="20">
        <v>2</v>
      </c>
      <c r="BO58" s="64">
        <v>2</v>
      </c>
      <c r="BP58" s="20">
        <v>2</v>
      </c>
      <c r="BQ58" s="64">
        <v>2</v>
      </c>
      <c r="BR58" s="187">
        <v>2</v>
      </c>
      <c r="BS58" s="64">
        <v>2</v>
      </c>
      <c r="BT58" s="187">
        <v>4</v>
      </c>
      <c r="BU58" s="187">
        <v>2</v>
      </c>
      <c r="BV58" s="187">
        <v>4</v>
      </c>
      <c r="BW58" s="187">
        <v>0</v>
      </c>
      <c r="BX58" s="118">
        <f t="shared" si="1532"/>
        <v>28</v>
      </c>
      <c r="BY58" s="150">
        <f t="shared" si="1533"/>
        <v>2.3333333333333335</v>
      </c>
      <c r="BZ58" s="187">
        <v>2</v>
      </c>
      <c r="CA58" s="64">
        <v>3</v>
      </c>
      <c r="CB58" s="20">
        <v>3</v>
      </c>
      <c r="CC58" s="670">
        <v>0</v>
      </c>
      <c r="CD58" s="20">
        <v>3</v>
      </c>
      <c r="CE58" s="670">
        <v>1</v>
      </c>
      <c r="CF58" s="672">
        <v>2</v>
      </c>
      <c r="CG58" s="670">
        <v>3</v>
      </c>
      <c r="CH58" s="672">
        <v>4</v>
      </c>
      <c r="CI58" s="672">
        <v>1</v>
      </c>
      <c r="CJ58" s="672">
        <v>3</v>
      </c>
      <c r="CK58" s="672">
        <v>2</v>
      </c>
      <c r="CL58" s="673">
        <f t="shared" si="1540"/>
        <v>27</v>
      </c>
      <c r="CM58" s="150">
        <f t="shared" si="1541"/>
        <v>2.25</v>
      </c>
      <c r="CN58" s="187">
        <v>2</v>
      </c>
      <c r="CO58" s="64">
        <v>3</v>
      </c>
      <c r="CP58" s="20">
        <v>2</v>
      </c>
      <c r="CQ58" s="670">
        <v>3</v>
      </c>
      <c r="CR58" s="705">
        <v>2</v>
      </c>
      <c r="CS58" s="706">
        <v>0</v>
      </c>
      <c r="CT58" s="707">
        <v>2</v>
      </c>
      <c r="CU58" s="706">
        <v>3</v>
      </c>
      <c r="CV58" s="788">
        <v>3</v>
      </c>
      <c r="CW58" s="789">
        <v>2</v>
      </c>
      <c r="CX58" s="788">
        <v>2</v>
      </c>
      <c r="CY58" s="790">
        <v>2</v>
      </c>
      <c r="CZ58" s="786">
        <f t="shared" si="1548"/>
        <v>26</v>
      </c>
      <c r="DA58" s="787">
        <f t="shared" si="1549"/>
        <v>2.1666666666666665</v>
      </c>
      <c r="DB58" s="707">
        <v>2</v>
      </c>
      <c r="DC58" s="706">
        <v>2</v>
      </c>
      <c r="DD58" s="705">
        <v>2</v>
      </c>
      <c r="DE58" s="706">
        <v>2</v>
      </c>
      <c r="DF58" s="705">
        <v>2</v>
      </c>
      <c r="DG58" s="706">
        <v>1</v>
      </c>
      <c r="DH58" s="707">
        <v>2</v>
      </c>
      <c r="DI58" s="706">
        <v>2</v>
      </c>
      <c r="DJ58" s="707">
        <v>2</v>
      </c>
      <c r="DK58" s="706">
        <v>2</v>
      </c>
      <c r="DL58" s="707">
        <v>2</v>
      </c>
      <c r="DM58" s="706">
        <v>2</v>
      </c>
      <c r="DN58" s="786">
        <f t="shared" si="1556"/>
        <v>23</v>
      </c>
      <c r="DO58" s="787">
        <f t="shared" si="1557"/>
        <v>1.9166666666666667</v>
      </c>
      <c r="DP58" s="788">
        <v>1</v>
      </c>
      <c r="DQ58" s="790">
        <v>1</v>
      </c>
      <c r="DR58" s="845">
        <v>4</v>
      </c>
      <c r="DS58" s="790">
        <v>2</v>
      </c>
      <c r="DT58" s="845">
        <v>0</v>
      </c>
      <c r="DU58" s="790">
        <v>2</v>
      </c>
      <c r="DV58" s="788">
        <v>2</v>
      </c>
      <c r="DW58" s="790">
        <v>2</v>
      </c>
      <c r="DX58" s="788">
        <v>2</v>
      </c>
      <c r="DY58" s="790">
        <v>1</v>
      </c>
      <c r="DZ58" s="788">
        <v>3</v>
      </c>
      <c r="EA58" s="790">
        <v>0</v>
      </c>
      <c r="EB58" s="786">
        <f t="shared" si="1564"/>
        <v>20</v>
      </c>
      <c r="EC58" s="787">
        <f t="shared" si="1565"/>
        <v>1.6666666666666667</v>
      </c>
      <c r="ED58" s="707">
        <v>2</v>
      </c>
      <c r="EE58" s="706">
        <v>4</v>
      </c>
      <c r="EF58" s="705">
        <v>0</v>
      </c>
      <c r="EG58" s="706">
        <v>2</v>
      </c>
      <c r="EH58" s="705">
        <v>2</v>
      </c>
      <c r="EI58" s="706">
        <v>1</v>
      </c>
      <c r="EJ58" s="707">
        <v>2</v>
      </c>
      <c r="EK58" s="706">
        <v>2</v>
      </c>
      <c r="EL58" s="707">
        <v>4</v>
      </c>
      <c r="EM58" s="706">
        <v>2</v>
      </c>
      <c r="EN58" s="707">
        <v>2</v>
      </c>
      <c r="EO58" s="706">
        <v>2</v>
      </c>
      <c r="EP58" s="708">
        <f t="shared" si="1573"/>
        <v>25</v>
      </c>
      <c r="EQ58" s="150">
        <f t="shared" si="1574"/>
        <v>2.0833333333333335</v>
      </c>
      <c r="ER58" s="707">
        <v>2</v>
      </c>
      <c r="ES58" s="706">
        <v>2</v>
      </c>
      <c r="ET58" s="705">
        <v>2</v>
      </c>
      <c r="EU58" s="706">
        <v>2</v>
      </c>
      <c r="EV58" s="705">
        <v>3</v>
      </c>
      <c r="EW58" s="706">
        <v>1</v>
      </c>
      <c r="EX58" s="707">
        <v>2</v>
      </c>
      <c r="EY58" s="706">
        <v>2</v>
      </c>
      <c r="EZ58" s="707">
        <v>2</v>
      </c>
      <c r="FA58" s="706">
        <v>2</v>
      </c>
      <c r="FB58" s="707">
        <v>2</v>
      </c>
      <c r="FC58" s="706">
        <v>2</v>
      </c>
      <c r="FD58" s="708">
        <f t="shared" si="1582"/>
        <v>24</v>
      </c>
      <c r="FE58" s="150">
        <f t="shared" si="1583"/>
        <v>2</v>
      </c>
      <c r="FF58" s="707">
        <v>2</v>
      </c>
      <c r="FG58" s="706">
        <v>2</v>
      </c>
      <c r="FH58" s="705">
        <v>2</v>
      </c>
      <c r="FI58" s="706">
        <v>4</v>
      </c>
      <c r="FJ58" s="705">
        <v>3</v>
      </c>
      <c r="FK58" s="706">
        <v>2</v>
      </c>
      <c r="FL58" s="707">
        <v>2</v>
      </c>
      <c r="FM58" s="706">
        <v>2</v>
      </c>
      <c r="FN58" s="707">
        <v>2</v>
      </c>
      <c r="FO58" s="706">
        <v>2</v>
      </c>
      <c r="FP58" s="707">
        <v>2</v>
      </c>
      <c r="FQ58" s="706">
        <v>2</v>
      </c>
      <c r="FR58" s="708">
        <f t="shared" si="1590"/>
        <v>27</v>
      </c>
      <c r="FS58" s="150">
        <f t="shared" si="1591"/>
        <v>2.25</v>
      </c>
      <c r="FT58" s="707">
        <v>2</v>
      </c>
      <c r="FU58" s="706">
        <v>2</v>
      </c>
      <c r="FV58" s="705">
        <v>2</v>
      </c>
      <c r="FW58" s="706">
        <v>2</v>
      </c>
      <c r="FX58" s="705">
        <v>3</v>
      </c>
      <c r="FY58" s="706">
        <v>1</v>
      </c>
      <c r="FZ58" s="707">
        <v>2</v>
      </c>
      <c r="GA58" s="706">
        <v>2</v>
      </c>
      <c r="GB58" s="707">
        <v>2</v>
      </c>
      <c r="GC58" s="706">
        <v>2</v>
      </c>
      <c r="GD58" s="707">
        <v>3</v>
      </c>
      <c r="GE58" s="706">
        <v>2</v>
      </c>
      <c r="GF58" s="708">
        <f t="shared" si="1598"/>
        <v>25</v>
      </c>
      <c r="GG58" s="150">
        <f t="shared" si="1599"/>
        <v>2.0833333333333335</v>
      </c>
      <c r="GH58" s="707"/>
      <c r="GI58" s="706"/>
      <c r="GJ58" s="705"/>
      <c r="GK58" s="706"/>
      <c r="GL58" s="705"/>
      <c r="GM58" s="706"/>
      <c r="GN58" s="707"/>
      <c r="GO58" s="706"/>
      <c r="GP58" s="707"/>
      <c r="GQ58" s="706"/>
      <c r="GR58" s="707"/>
      <c r="GS58" s="706"/>
      <c r="GT58" s="708">
        <f t="shared" si="1600"/>
        <v>0</v>
      </c>
      <c r="GU58" s="150">
        <f t="shared" si="1601"/>
        <v>0</v>
      </c>
      <c r="GV58" s="246">
        <f t="shared" si="1602"/>
        <v>0</v>
      </c>
      <c r="GW58" s="894">
        <v>0</v>
      </c>
      <c r="GX58" s="246">
        <f t="shared" si="1603"/>
        <v>0</v>
      </c>
      <c r="GY58" s="890">
        <f>GX58/ER58</f>
        <v>0</v>
      </c>
      <c r="GZ58" s="246">
        <f t="shared" si="1604"/>
        <v>0</v>
      </c>
      <c r="HA58" s="890">
        <f t="shared" si="1605"/>
        <v>0</v>
      </c>
      <c r="HB58" s="246">
        <f t="shared" si="1606"/>
        <v>0</v>
      </c>
      <c r="HC58" s="890">
        <f t="shared" si="1607"/>
        <v>0</v>
      </c>
      <c r="HD58" s="246">
        <f t="shared" si="1608"/>
        <v>1</v>
      </c>
      <c r="HE58" s="890">
        <f t="shared" si="1609"/>
        <v>0.5</v>
      </c>
      <c r="HF58" s="246">
        <f t="shared" si="1610"/>
        <v>-2</v>
      </c>
      <c r="HG58" s="890">
        <f t="shared" si="1611"/>
        <v>-0.66666666666666663</v>
      </c>
      <c r="HH58" s="246">
        <f t="shared" si="1612"/>
        <v>1</v>
      </c>
      <c r="HI58" s="925">
        <f t="shared" si="1613"/>
        <v>1</v>
      </c>
      <c r="HJ58" s="246">
        <f t="shared" si="1614"/>
        <v>0</v>
      </c>
      <c r="HK58" s="890">
        <f t="shared" si="1615"/>
        <v>0</v>
      </c>
      <c r="HL58" s="246">
        <f t="shared" si="1616"/>
        <v>0</v>
      </c>
      <c r="HM58" s="890">
        <f t="shared" si="1617"/>
        <v>0</v>
      </c>
      <c r="HN58" s="246">
        <f t="shared" si="1618"/>
        <v>0</v>
      </c>
      <c r="HO58" s="890">
        <f t="shared" si="1619"/>
        <v>0</v>
      </c>
      <c r="HP58" s="246">
        <f t="shared" si="1620"/>
        <v>0</v>
      </c>
      <c r="HQ58" s="890">
        <f t="shared" si="1621"/>
        <v>0</v>
      </c>
      <c r="HR58" s="246">
        <f t="shared" si="1622"/>
        <v>0</v>
      </c>
      <c r="HS58" s="890">
        <f t="shared" si="1623"/>
        <v>0</v>
      </c>
      <c r="HT58" s="1008">
        <f t="shared" si="1624"/>
        <v>0</v>
      </c>
      <c r="HU58" s="288">
        <f>HT58/FC58</f>
        <v>0</v>
      </c>
      <c r="HV58" s="1008">
        <f t="shared" si="1625"/>
        <v>0</v>
      </c>
      <c r="HW58" s="288">
        <f>HV58/FF58</f>
        <v>0</v>
      </c>
      <c r="HX58" s="1008">
        <f t="shared" si="1626"/>
        <v>0</v>
      </c>
      <c r="HY58" s="288">
        <f>HX58/FG58</f>
        <v>0</v>
      </c>
      <c r="HZ58" s="1008">
        <f t="shared" si="1627"/>
        <v>2</v>
      </c>
      <c r="IA58" s="288">
        <f>HZ58/FH58</f>
        <v>1</v>
      </c>
      <c r="IB58" s="1008">
        <f t="shared" si="1628"/>
        <v>-1</v>
      </c>
      <c r="IC58" s="288">
        <f>IB58/FI58</f>
        <v>-0.25</v>
      </c>
      <c r="ID58" s="1008">
        <f t="shared" si="1629"/>
        <v>-1</v>
      </c>
      <c r="IE58" s="288">
        <f>ID58/FJ58</f>
        <v>-0.33333333333333331</v>
      </c>
      <c r="IF58" s="1008">
        <f t="shared" si="1630"/>
        <v>0</v>
      </c>
      <c r="IG58" s="288">
        <f>IF58/FK58</f>
        <v>0</v>
      </c>
      <c r="IH58" s="1008">
        <f t="shared" si="1631"/>
        <v>0</v>
      </c>
      <c r="II58" s="288">
        <f>IH58/FL58</f>
        <v>0</v>
      </c>
      <c r="IJ58" s="1008">
        <f t="shared" si="1632"/>
        <v>0</v>
      </c>
      <c r="IK58" s="288">
        <f>IJ58/FM58</f>
        <v>0</v>
      </c>
      <c r="IL58" s="1008">
        <f t="shared" si="1633"/>
        <v>0</v>
      </c>
      <c r="IM58" s="288">
        <f>IL58/FN58</f>
        <v>0</v>
      </c>
      <c r="IN58" s="1008">
        <f t="shared" si="1634"/>
        <v>0</v>
      </c>
      <c r="IO58" s="288">
        <f>IN58/FO58</f>
        <v>0</v>
      </c>
      <c r="IP58" s="1008">
        <f t="shared" si="1635"/>
        <v>0</v>
      </c>
      <c r="IQ58" s="288">
        <f>IP58/FP58</f>
        <v>0</v>
      </c>
      <c r="IR58" s="1008">
        <f t="shared" si="1636"/>
        <v>0</v>
      </c>
      <c r="IS58" s="288">
        <f>IR58/FQ58</f>
        <v>0</v>
      </c>
      <c r="IT58" s="1008">
        <f t="shared" si="1637"/>
        <v>0</v>
      </c>
      <c r="IU58" s="288">
        <f>IT58/FT58</f>
        <v>0</v>
      </c>
      <c r="IV58" s="1008">
        <f t="shared" si="1232"/>
        <v>0</v>
      </c>
      <c r="IW58" s="288">
        <f>IV58/FU58</f>
        <v>0</v>
      </c>
      <c r="IX58" s="1008">
        <f t="shared" si="1638"/>
        <v>0</v>
      </c>
      <c r="IY58" s="288">
        <f>IX58/FV58</f>
        <v>0</v>
      </c>
      <c r="IZ58" s="1008">
        <f t="shared" si="1639"/>
        <v>1</v>
      </c>
      <c r="JA58" s="288">
        <f>IZ58/FW58</f>
        <v>0.5</v>
      </c>
      <c r="JB58" s="1008">
        <f t="shared" si="1640"/>
        <v>-2</v>
      </c>
      <c r="JC58" s="288">
        <f>JB58/FX58</f>
        <v>-0.66666666666666663</v>
      </c>
      <c r="JD58" s="1008">
        <f t="shared" si="1641"/>
        <v>1</v>
      </c>
      <c r="JE58" s="288">
        <f>JD58/FY58</f>
        <v>1</v>
      </c>
      <c r="JF58" s="1008">
        <f t="shared" si="1642"/>
        <v>0</v>
      </c>
      <c r="JG58" s="1066">
        <f>JF58/FZ58</f>
        <v>0</v>
      </c>
      <c r="JH58" s="1008">
        <f t="shared" si="1643"/>
        <v>0</v>
      </c>
      <c r="JI58" s="288">
        <f>JH58/GA58</f>
        <v>0</v>
      </c>
      <c r="JJ58" s="1008">
        <f t="shared" si="1644"/>
        <v>0</v>
      </c>
      <c r="JK58" s="288">
        <f>JJ58/GB58</f>
        <v>0</v>
      </c>
      <c r="JL58" s="1008">
        <f t="shared" si="1645"/>
        <v>1</v>
      </c>
      <c r="JM58" s="288">
        <f t="shared" si="1646"/>
        <v>0.5</v>
      </c>
      <c r="JN58" s="1008">
        <f t="shared" si="1647"/>
        <v>-1</v>
      </c>
      <c r="JO58" s="1066">
        <f t="shared" si="1648"/>
        <v>-0.33333333333333331</v>
      </c>
      <c r="JP58" s="1008">
        <f t="shared" si="1649"/>
        <v>-2</v>
      </c>
      <c r="JQ58" s="288">
        <f t="shared" si="1650"/>
        <v>-1</v>
      </c>
      <c r="JR58" s="1008">
        <f t="shared" si="1651"/>
        <v>0</v>
      </c>
      <c r="JS58" s="288" t="e">
        <f t="shared" si="1652"/>
        <v>#DIV/0!</v>
      </c>
      <c r="JT58" s="1008">
        <f t="shared" si="1653"/>
        <v>0</v>
      </c>
      <c r="JU58" s="288" t="e">
        <f t="shared" si="1654"/>
        <v>#DIV/0!</v>
      </c>
      <c r="JV58" s="1008">
        <f t="shared" si="1655"/>
        <v>0</v>
      </c>
      <c r="JW58" s="288" t="e">
        <f t="shared" si="1656"/>
        <v>#DIV/0!</v>
      </c>
      <c r="JX58" s="1008">
        <f t="shared" si="1657"/>
        <v>0</v>
      </c>
      <c r="JY58" s="288" t="e">
        <f t="shared" si="1658"/>
        <v>#DIV/0!</v>
      </c>
      <c r="JZ58" s="1008">
        <f t="shared" si="1659"/>
        <v>0</v>
      </c>
      <c r="KA58" s="288" t="e">
        <f t="shared" si="1660"/>
        <v>#DIV/0!</v>
      </c>
      <c r="KB58" s="1008">
        <f t="shared" si="1661"/>
        <v>0</v>
      </c>
      <c r="KC58" s="288" t="e">
        <f t="shared" si="1662"/>
        <v>#DIV/0!</v>
      </c>
      <c r="KD58" s="1008">
        <f t="shared" si="1663"/>
        <v>0</v>
      </c>
      <c r="KE58" s="1066" t="e">
        <f t="shared" si="1664"/>
        <v>#DIV/0!</v>
      </c>
      <c r="KF58" s="1008">
        <f t="shared" si="1665"/>
        <v>0</v>
      </c>
      <c r="KG58" s="288" t="e">
        <f t="shared" si="1666"/>
        <v>#DIV/0!</v>
      </c>
      <c r="KH58" s="1008">
        <f t="shared" si="1667"/>
        <v>0</v>
      </c>
      <c r="KI58" s="288" t="e">
        <f t="shared" si="315"/>
        <v>#DIV/0!</v>
      </c>
      <c r="KJ58" s="1008">
        <f t="shared" si="1668"/>
        <v>0</v>
      </c>
      <c r="KK58" s="288" t="e">
        <f t="shared" si="1669"/>
        <v>#DIV/0!</v>
      </c>
      <c r="KL58" s="1008">
        <f t="shared" si="1174"/>
        <v>0</v>
      </c>
      <c r="KM58" s="1066" t="e">
        <f t="shared" si="1175"/>
        <v>#DIV/0!</v>
      </c>
      <c r="KN58" s="1008">
        <f t="shared" si="1670"/>
        <v>2</v>
      </c>
      <c r="KO58" s="761">
        <f t="shared" si="1671"/>
        <v>2</v>
      </c>
      <c r="KP58" s="110">
        <f t="shared" si="1672"/>
        <v>0</v>
      </c>
      <c r="KQ58" s="100">
        <f t="shared" si="1673"/>
        <v>0</v>
      </c>
      <c r="KR58" s="945"/>
      <c r="KS58" t="str">
        <f t="shared" si="1674"/>
        <v>Org Management</v>
      </c>
      <c r="KT58" s="972">
        <f t="shared" si="1675"/>
        <v>2</v>
      </c>
      <c r="KU58" s="972">
        <f t="shared" si="1676"/>
        <v>2</v>
      </c>
      <c r="KV58" s="972">
        <f t="shared" si="1677"/>
        <v>2</v>
      </c>
      <c r="KW58" s="1042">
        <f t="shared" si="1682"/>
        <v>2</v>
      </c>
      <c r="KX58" s="1042">
        <f t="shared" si="1683"/>
        <v>2</v>
      </c>
      <c r="KY58" s="1042">
        <f t="shared" si="1684"/>
        <v>2</v>
      </c>
      <c r="KZ58" s="1042">
        <f t="shared" si="1685"/>
        <v>2</v>
      </c>
      <c r="LA58" s="1042">
        <f t="shared" si="1686"/>
        <v>3</v>
      </c>
      <c r="LB58" s="1042">
        <f t="shared" si="1687"/>
        <v>1</v>
      </c>
      <c r="LC58" s="1042">
        <f t="shared" si="1688"/>
        <v>2</v>
      </c>
      <c r="LD58" s="1042">
        <f t="shared" si="1689"/>
        <v>2</v>
      </c>
      <c r="LE58" s="1042">
        <f t="shared" si="1690"/>
        <v>2</v>
      </c>
      <c r="LF58" s="1042">
        <f t="shared" ref="LF58:LH65" si="1698">GC58</f>
        <v>2</v>
      </c>
      <c r="LG58" s="1042">
        <f t="shared" si="1698"/>
        <v>3</v>
      </c>
      <c r="LH58" s="1042">
        <f t="shared" si="1698"/>
        <v>2</v>
      </c>
      <c r="LI58" s="1158">
        <f t="shared" ref="LI58:LT65" si="1699">GH58</f>
        <v>0</v>
      </c>
      <c r="LJ58" s="1158">
        <f t="shared" si="1699"/>
        <v>0</v>
      </c>
      <c r="LK58" s="1158">
        <f t="shared" si="1699"/>
        <v>0</v>
      </c>
      <c r="LL58" s="1158">
        <f t="shared" si="1699"/>
        <v>0</v>
      </c>
      <c r="LM58" s="1158">
        <f t="shared" si="1699"/>
        <v>0</v>
      </c>
      <c r="LN58" s="1158">
        <f t="shared" si="1699"/>
        <v>0</v>
      </c>
      <c r="LO58" s="1158">
        <f t="shared" si="1699"/>
        <v>0</v>
      </c>
      <c r="LP58" s="1158">
        <f t="shared" si="1699"/>
        <v>0</v>
      </c>
      <c r="LQ58" s="1158">
        <f t="shared" si="1699"/>
        <v>0</v>
      </c>
      <c r="LR58" s="1158">
        <f t="shared" si="1699"/>
        <v>0</v>
      </c>
      <c r="LS58" s="1158">
        <f t="shared" si="1699"/>
        <v>0</v>
      </c>
      <c r="LT58" s="1158">
        <f t="shared" si="1699"/>
        <v>0</v>
      </c>
    </row>
    <row r="59" spans="1:332" x14ac:dyDescent="0.25">
      <c r="A59" s="573"/>
      <c r="B59" s="50">
        <v>8.8000000000000007</v>
      </c>
      <c r="E59" s="1219" t="s">
        <v>28</v>
      </c>
      <c r="F59" s="1219"/>
      <c r="G59" s="1220"/>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20"/>
        <v>327</v>
      </c>
      <c r="AW59" s="150">
        <f t="shared" si="1521"/>
        <v>27.25</v>
      </c>
      <c r="AX59" s="284">
        <v>29</v>
      </c>
      <c r="AY59" s="64">
        <v>36</v>
      </c>
      <c r="AZ59" s="20">
        <v>24</v>
      </c>
      <c r="BA59" s="64">
        <v>5</v>
      </c>
      <c r="BB59" s="20">
        <v>4</v>
      </c>
      <c r="BC59" s="64">
        <v>7</v>
      </c>
      <c r="BD59" s="187">
        <v>0</v>
      </c>
      <c r="BE59" s="64">
        <v>6</v>
      </c>
      <c r="BF59" s="187">
        <v>11</v>
      </c>
      <c r="BG59" s="64">
        <v>7</v>
      </c>
      <c r="BH59" s="187">
        <v>7</v>
      </c>
      <c r="BI59" s="64">
        <v>5</v>
      </c>
      <c r="BJ59" s="118">
        <f t="shared" si="1524"/>
        <v>141</v>
      </c>
      <c r="BK59" s="150">
        <f t="shared" si="1525"/>
        <v>11.75</v>
      </c>
      <c r="BL59" s="284">
        <v>8</v>
      </c>
      <c r="BM59" s="64">
        <v>9</v>
      </c>
      <c r="BN59" s="20">
        <v>8</v>
      </c>
      <c r="BO59" s="64">
        <v>5</v>
      </c>
      <c r="BP59" s="20">
        <v>6</v>
      </c>
      <c r="BQ59" s="64">
        <v>2</v>
      </c>
      <c r="BR59" s="187">
        <v>9</v>
      </c>
      <c r="BS59" s="64">
        <v>13</v>
      </c>
      <c r="BT59" s="187">
        <v>15</v>
      </c>
      <c r="BU59" s="187">
        <v>10</v>
      </c>
      <c r="BV59" s="187">
        <v>12</v>
      </c>
      <c r="BW59" s="187">
        <v>11</v>
      </c>
      <c r="BX59" s="118">
        <f t="shared" si="1532"/>
        <v>108</v>
      </c>
      <c r="BY59" s="150">
        <f t="shared" si="1533"/>
        <v>9</v>
      </c>
      <c r="BZ59" s="187">
        <v>7</v>
      </c>
      <c r="CA59" s="64">
        <v>6</v>
      </c>
      <c r="CB59" s="20">
        <v>6</v>
      </c>
      <c r="CC59" s="64">
        <v>9</v>
      </c>
      <c r="CD59" s="20">
        <v>7</v>
      </c>
      <c r="CE59" s="670">
        <v>6</v>
      </c>
      <c r="CF59" s="672">
        <v>8</v>
      </c>
      <c r="CG59" s="670">
        <v>10</v>
      </c>
      <c r="CH59" s="672">
        <v>14</v>
      </c>
      <c r="CI59" s="672">
        <v>7</v>
      </c>
      <c r="CJ59" s="672">
        <v>6</v>
      </c>
      <c r="CK59" s="672">
        <v>5</v>
      </c>
      <c r="CL59" s="673">
        <f t="shared" si="1540"/>
        <v>91</v>
      </c>
      <c r="CM59" s="150">
        <f t="shared" si="1541"/>
        <v>7.583333333333333</v>
      </c>
      <c r="CN59" s="187">
        <v>6</v>
      </c>
      <c r="CO59" s="64">
        <v>11</v>
      </c>
      <c r="CP59" s="20">
        <v>11</v>
      </c>
      <c r="CQ59" s="64">
        <v>5</v>
      </c>
      <c r="CR59" s="705">
        <v>7</v>
      </c>
      <c r="CS59" s="706">
        <v>5</v>
      </c>
      <c r="CT59" s="707">
        <v>8</v>
      </c>
      <c r="CU59" s="706">
        <v>11</v>
      </c>
      <c r="CV59" s="788">
        <v>7</v>
      </c>
      <c r="CW59" s="789">
        <v>9</v>
      </c>
      <c r="CX59" s="788">
        <v>9</v>
      </c>
      <c r="CY59" s="790">
        <v>5</v>
      </c>
      <c r="CZ59" s="786">
        <f t="shared" si="1548"/>
        <v>94</v>
      </c>
      <c r="DA59" s="787">
        <f t="shared" si="1549"/>
        <v>7.833333333333333</v>
      </c>
      <c r="DB59" s="707">
        <v>7</v>
      </c>
      <c r="DC59" s="706">
        <v>6</v>
      </c>
      <c r="DD59" s="705">
        <v>7</v>
      </c>
      <c r="DE59" s="706">
        <v>7</v>
      </c>
      <c r="DF59" s="705">
        <v>5</v>
      </c>
      <c r="DG59" s="706">
        <v>2</v>
      </c>
      <c r="DH59" s="707">
        <v>7</v>
      </c>
      <c r="DI59" s="706">
        <v>6</v>
      </c>
      <c r="DJ59" s="707">
        <v>5</v>
      </c>
      <c r="DK59" s="706">
        <v>6</v>
      </c>
      <c r="DL59" s="707">
        <v>7</v>
      </c>
      <c r="DM59" s="706">
        <v>5</v>
      </c>
      <c r="DN59" s="786">
        <f t="shared" si="1556"/>
        <v>70</v>
      </c>
      <c r="DO59" s="787">
        <f t="shared" si="1557"/>
        <v>5.833333333333333</v>
      </c>
      <c r="DP59" s="788">
        <v>6</v>
      </c>
      <c r="DQ59" s="790">
        <v>8</v>
      </c>
      <c r="DR59" s="845">
        <v>5</v>
      </c>
      <c r="DS59" s="790">
        <v>11</v>
      </c>
      <c r="DT59" s="845">
        <v>6</v>
      </c>
      <c r="DU59" s="790">
        <v>2</v>
      </c>
      <c r="DV59" s="788">
        <v>8</v>
      </c>
      <c r="DW59" s="790">
        <v>5</v>
      </c>
      <c r="DX59" s="788">
        <v>7</v>
      </c>
      <c r="DY59" s="790">
        <v>6</v>
      </c>
      <c r="DZ59" s="788">
        <v>7</v>
      </c>
      <c r="EA59" s="790">
        <v>4</v>
      </c>
      <c r="EB59" s="786">
        <f t="shared" si="1564"/>
        <v>75</v>
      </c>
      <c r="EC59" s="787">
        <f t="shared" si="1565"/>
        <v>6.25</v>
      </c>
      <c r="ED59" s="707">
        <v>8</v>
      </c>
      <c r="EE59" s="706">
        <v>6</v>
      </c>
      <c r="EF59" s="705">
        <v>6</v>
      </c>
      <c r="EG59" s="706">
        <v>6</v>
      </c>
      <c r="EH59" s="705">
        <v>7</v>
      </c>
      <c r="EI59" s="706">
        <v>4</v>
      </c>
      <c r="EJ59" s="707">
        <v>7</v>
      </c>
      <c r="EK59" s="706">
        <v>10</v>
      </c>
      <c r="EL59" s="707">
        <v>6</v>
      </c>
      <c r="EM59" s="706">
        <v>6</v>
      </c>
      <c r="EN59" s="707">
        <v>6</v>
      </c>
      <c r="EO59" s="706">
        <v>2</v>
      </c>
      <c r="EP59" s="708">
        <f t="shared" si="1573"/>
        <v>74</v>
      </c>
      <c r="EQ59" s="150">
        <f t="shared" si="1574"/>
        <v>6.166666666666667</v>
      </c>
      <c r="ER59" s="707">
        <v>5</v>
      </c>
      <c r="ES59" s="706">
        <v>5</v>
      </c>
      <c r="ET59" s="705">
        <v>5</v>
      </c>
      <c r="EU59" s="706">
        <v>5</v>
      </c>
      <c r="EV59" s="705">
        <v>5</v>
      </c>
      <c r="EW59" s="706">
        <v>2</v>
      </c>
      <c r="EX59" s="707">
        <v>5</v>
      </c>
      <c r="EY59" s="706">
        <v>5</v>
      </c>
      <c r="EZ59" s="707">
        <v>5</v>
      </c>
      <c r="FA59" s="706">
        <v>5</v>
      </c>
      <c r="FB59" s="707">
        <v>5</v>
      </c>
      <c r="FC59" s="706">
        <v>2</v>
      </c>
      <c r="FD59" s="708">
        <f t="shared" si="1582"/>
        <v>54</v>
      </c>
      <c r="FE59" s="150">
        <f t="shared" si="1583"/>
        <v>4.5</v>
      </c>
      <c r="FF59" s="707">
        <v>5</v>
      </c>
      <c r="FG59" s="706">
        <v>6</v>
      </c>
      <c r="FH59" s="705">
        <v>5</v>
      </c>
      <c r="FI59" s="706">
        <v>5</v>
      </c>
      <c r="FJ59" s="705">
        <v>4</v>
      </c>
      <c r="FK59" s="706">
        <v>2</v>
      </c>
      <c r="FL59" s="707">
        <v>5</v>
      </c>
      <c r="FM59" s="706">
        <v>5</v>
      </c>
      <c r="FN59" s="707">
        <v>5</v>
      </c>
      <c r="FO59" s="706">
        <v>5</v>
      </c>
      <c r="FP59" s="707">
        <v>5</v>
      </c>
      <c r="FQ59" s="706">
        <v>5</v>
      </c>
      <c r="FR59" s="708">
        <f t="shared" si="1590"/>
        <v>57</v>
      </c>
      <c r="FS59" s="150">
        <f t="shared" si="1591"/>
        <v>4.75</v>
      </c>
      <c r="FT59" s="707">
        <v>4</v>
      </c>
      <c r="FU59" s="706">
        <v>11</v>
      </c>
      <c r="FV59" s="705">
        <v>9</v>
      </c>
      <c r="FW59" s="706">
        <v>7</v>
      </c>
      <c r="FX59" s="705">
        <v>6</v>
      </c>
      <c r="FY59" s="706">
        <v>2</v>
      </c>
      <c r="FZ59" s="707">
        <v>5</v>
      </c>
      <c r="GA59" s="706">
        <v>7</v>
      </c>
      <c r="GB59" s="707">
        <v>5</v>
      </c>
      <c r="GC59" s="706">
        <v>5</v>
      </c>
      <c r="GD59" s="707">
        <v>4</v>
      </c>
      <c r="GE59" s="706">
        <v>4</v>
      </c>
      <c r="GF59" s="708">
        <f t="shared" si="1598"/>
        <v>69</v>
      </c>
      <c r="GG59" s="150">
        <f t="shared" si="1599"/>
        <v>5.75</v>
      </c>
      <c r="GH59" s="707"/>
      <c r="GI59" s="706"/>
      <c r="GJ59" s="705"/>
      <c r="GK59" s="706"/>
      <c r="GL59" s="705"/>
      <c r="GM59" s="706"/>
      <c r="GN59" s="707"/>
      <c r="GO59" s="706"/>
      <c r="GP59" s="707"/>
      <c r="GQ59" s="706"/>
      <c r="GR59" s="707"/>
      <c r="GS59" s="706"/>
      <c r="GT59" s="708">
        <f t="shared" si="1600"/>
        <v>0</v>
      </c>
      <c r="GU59" s="150">
        <f t="shared" si="1601"/>
        <v>0</v>
      </c>
      <c r="GV59" s="246">
        <f t="shared" si="1602"/>
        <v>3</v>
      </c>
      <c r="GW59" s="894">
        <f>GV59/EO59</f>
        <v>1.5</v>
      </c>
      <c r="GX59" s="246">
        <f t="shared" si="1603"/>
        <v>0</v>
      </c>
      <c r="GY59" s="890">
        <f>GX59/ER59</f>
        <v>0</v>
      </c>
      <c r="GZ59" s="246">
        <f t="shared" si="1604"/>
        <v>0</v>
      </c>
      <c r="HA59" s="890">
        <f t="shared" si="1605"/>
        <v>0</v>
      </c>
      <c r="HB59" s="246">
        <f t="shared" si="1606"/>
        <v>0</v>
      </c>
      <c r="HC59" s="890">
        <f t="shared" si="1607"/>
        <v>0</v>
      </c>
      <c r="HD59" s="246">
        <f t="shared" si="1608"/>
        <v>0</v>
      </c>
      <c r="HE59" s="890">
        <f t="shared" si="1609"/>
        <v>0</v>
      </c>
      <c r="HF59" s="246">
        <f t="shared" si="1610"/>
        <v>-3</v>
      </c>
      <c r="HG59" s="890">
        <f t="shared" si="1611"/>
        <v>-0.6</v>
      </c>
      <c r="HH59" s="246">
        <f t="shared" si="1612"/>
        <v>3</v>
      </c>
      <c r="HI59" s="925">
        <f t="shared" si="1613"/>
        <v>1.5</v>
      </c>
      <c r="HJ59" s="246">
        <f t="shared" si="1614"/>
        <v>0</v>
      </c>
      <c r="HK59" s="890">
        <f t="shared" si="1615"/>
        <v>0</v>
      </c>
      <c r="HL59" s="246">
        <f t="shared" si="1616"/>
        <v>0</v>
      </c>
      <c r="HM59" s="890">
        <f t="shared" si="1617"/>
        <v>0</v>
      </c>
      <c r="HN59" s="246">
        <f t="shared" si="1618"/>
        <v>0</v>
      </c>
      <c r="HO59" s="890">
        <f t="shared" si="1619"/>
        <v>0</v>
      </c>
      <c r="HP59" s="246">
        <f t="shared" si="1620"/>
        <v>0</v>
      </c>
      <c r="HQ59" s="890">
        <f t="shared" si="1621"/>
        <v>0</v>
      </c>
      <c r="HR59" s="246">
        <f t="shared" si="1622"/>
        <v>-3</v>
      </c>
      <c r="HS59" s="890">
        <f t="shared" si="1623"/>
        <v>-0.6</v>
      </c>
      <c r="HT59" s="1008">
        <f t="shared" si="1624"/>
        <v>3</v>
      </c>
      <c r="HU59" s="288">
        <f>HT59/FC59</f>
        <v>1.5</v>
      </c>
      <c r="HV59" s="1008">
        <f t="shared" si="1625"/>
        <v>1</v>
      </c>
      <c r="HW59" s="288">
        <f>HV59/FF59</f>
        <v>0.2</v>
      </c>
      <c r="HX59" s="1008">
        <f t="shared" si="1626"/>
        <v>-1</v>
      </c>
      <c r="HY59" s="288">
        <f>HX59/FG59</f>
        <v>-0.16666666666666666</v>
      </c>
      <c r="HZ59" s="1008">
        <f t="shared" si="1627"/>
        <v>0</v>
      </c>
      <c r="IA59" s="288">
        <f>HZ59/FH59</f>
        <v>0</v>
      </c>
      <c r="IB59" s="1008">
        <f t="shared" si="1628"/>
        <v>-1</v>
      </c>
      <c r="IC59" s="288">
        <f>IB59/FI59</f>
        <v>-0.2</v>
      </c>
      <c r="ID59" s="1008">
        <f t="shared" si="1629"/>
        <v>-2</v>
      </c>
      <c r="IE59" s="288">
        <f>ID59/FJ59</f>
        <v>-0.5</v>
      </c>
      <c r="IF59" s="1008">
        <f t="shared" si="1630"/>
        <v>3</v>
      </c>
      <c r="IG59" s="288">
        <f>IF59/FK59</f>
        <v>1.5</v>
      </c>
      <c r="IH59" s="1008">
        <f t="shared" si="1631"/>
        <v>0</v>
      </c>
      <c r="II59" s="288">
        <f>IH59/FL59</f>
        <v>0</v>
      </c>
      <c r="IJ59" s="1008">
        <f t="shared" si="1632"/>
        <v>0</v>
      </c>
      <c r="IK59" s="288">
        <f>IJ59/FM59</f>
        <v>0</v>
      </c>
      <c r="IL59" s="1008">
        <f t="shared" si="1633"/>
        <v>0</v>
      </c>
      <c r="IM59" s="288">
        <f>IL59/FN59</f>
        <v>0</v>
      </c>
      <c r="IN59" s="1008">
        <f t="shared" si="1634"/>
        <v>0</v>
      </c>
      <c r="IO59" s="288">
        <f>IN59/FO59</f>
        <v>0</v>
      </c>
      <c r="IP59" s="1008">
        <f t="shared" si="1635"/>
        <v>0</v>
      </c>
      <c r="IQ59" s="288">
        <f>IP59/FP59</f>
        <v>0</v>
      </c>
      <c r="IR59" s="1008">
        <f t="shared" si="1636"/>
        <v>-1</v>
      </c>
      <c r="IS59" s="288">
        <f>IR59/FQ59</f>
        <v>-0.2</v>
      </c>
      <c r="IT59" s="1008">
        <f t="shared" si="1637"/>
        <v>7</v>
      </c>
      <c r="IU59" s="288">
        <f>IT59/FT59</f>
        <v>1.75</v>
      </c>
      <c r="IV59" s="1008">
        <f t="shared" si="1232"/>
        <v>-2</v>
      </c>
      <c r="IW59" s="288">
        <f>IV59/FU59</f>
        <v>-0.18181818181818182</v>
      </c>
      <c r="IX59" s="1008">
        <f t="shared" si="1638"/>
        <v>-2</v>
      </c>
      <c r="IY59" s="288">
        <f>IX59/FV59</f>
        <v>-0.22222222222222221</v>
      </c>
      <c r="IZ59" s="1008">
        <f t="shared" si="1639"/>
        <v>-1</v>
      </c>
      <c r="JA59" s="288">
        <f>IZ59/FW59</f>
        <v>-0.14285714285714285</v>
      </c>
      <c r="JB59" s="1008">
        <f t="shared" si="1640"/>
        <v>-4</v>
      </c>
      <c r="JC59" s="288">
        <f>JB59/FX59</f>
        <v>-0.66666666666666663</v>
      </c>
      <c r="JD59" s="1008">
        <f t="shared" si="1641"/>
        <v>3</v>
      </c>
      <c r="JE59" s="288">
        <f>JD59/FY59</f>
        <v>1.5</v>
      </c>
      <c r="JF59" s="1008">
        <f t="shared" si="1642"/>
        <v>2</v>
      </c>
      <c r="JG59" s="1066">
        <f>JF59/FZ59</f>
        <v>0.4</v>
      </c>
      <c r="JH59" s="1008">
        <f t="shared" si="1643"/>
        <v>-2</v>
      </c>
      <c r="JI59" s="288">
        <f>JH59/GA59</f>
        <v>-0.2857142857142857</v>
      </c>
      <c r="JJ59" s="1008">
        <f t="shared" si="1644"/>
        <v>0</v>
      </c>
      <c r="JK59" s="288">
        <f>JJ59/GB59</f>
        <v>0</v>
      </c>
      <c r="JL59" s="1008">
        <f t="shared" si="1645"/>
        <v>-1</v>
      </c>
      <c r="JM59" s="288">
        <f t="shared" si="1646"/>
        <v>-0.2</v>
      </c>
      <c r="JN59" s="1008">
        <f t="shared" si="1647"/>
        <v>0</v>
      </c>
      <c r="JO59" s="1066">
        <f t="shared" si="1648"/>
        <v>0</v>
      </c>
      <c r="JP59" s="1008">
        <f t="shared" si="1649"/>
        <v>-4</v>
      </c>
      <c r="JQ59" s="288">
        <f t="shared" si="1650"/>
        <v>-1</v>
      </c>
      <c r="JR59" s="1008">
        <f t="shared" si="1651"/>
        <v>0</v>
      </c>
      <c r="JS59" s="288" t="e">
        <f t="shared" si="1652"/>
        <v>#DIV/0!</v>
      </c>
      <c r="JT59" s="1008">
        <f t="shared" si="1653"/>
        <v>0</v>
      </c>
      <c r="JU59" s="288" t="e">
        <f t="shared" si="1654"/>
        <v>#DIV/0!</v>
      </c>
      <c r="JV59" s="1008">
        <f t="shared" si="1655"/>
        <v>0</v>
      </c>
      <c r="JW59" s="288" t="e">
        <f t="shared" si="1656"/>
        <v>#DIV/0!</v>
      </c>
      <c r="JX59" s="1008">
        <f t="shared" si="1657"/>
        <v>0</v>
      </c>
      <c r="JY59" s="288" t="e">
        <f t="shared" si="1658"/>
        <v>#DIV/0!</v>
      </c>
      <c r="JZ59" s="1008">
        <f t="shared" si="1659"/>
        <v>0</v>
      </c>
      <c r="KA59" s="288" t="e">
        <f t="shared" si="1660"/>
        <v>#DIV/0!</v>
      </c>
      <c r="KB59" s="1008">
        <f t="shared" si="1661"/>
        <v>0</v>
      </c>
      <c r="KC59" s="288" t="e">
        <f t="shared" si="1662"/>
        <v>#DIV/0!</v>
      </c>
      <c r="KD59" s="1008">
        <f t="shared" si="1663"/>
        <v>0</v>
      </c>
      <c r="KE59" s="1066" t="e">
        <f t="shared" si="1664"/>
        <v>#DIV/0!</v>
      </c>
      <c r="KF59" s="1008">
        <f t="shared" si="1665"/>
        <v>0</v>
      </c>
      <c r="KG59" s="288" t="e">
        <f t="shared" si="1666"/>
        <v>#DIV/0!</v>
      </c>
      <c r="KH59" s="1008">
        <f t="shared" si="1667"/>
        <v>-0.2</v>
      </c>
      <c r="KI59" s="288">
        <f t="shared" si="315"/>
        <v>-1</v>
      </c>
      <c r="KJ59" s="1008">
        <f t="shared" si="1668"/>
        <v>0</v>
      </c>
      <c r="KK59" s="288" t="e">
        <f t="shared" si="1669"/>
        <v>#DIV/0!</v>
      </c>
      <c r="KL59" s="1008">
        <f t="shared" si="1174"/>
        <v>0</v>
      </c>
      <c r="KM59" s="1066" t="e">
        <f t="shared" si="1175"/>
        <v>#DIV/0!</v>
      </c>
      <c r="KN59" s="1008">
        <f t="shared" si="1670"/>
        <v>5</v>
      </c>
      <c r="KO59" s="761">
        <f t="shared" si="1671"/>
        <v>4</v>
      </c>
      <c r="KP59" s="110">
        <f t="shared" si="1672"/>
        <v>-1</v>
      </c>
      <c r="KQ59" s="100">
        <f t="shared" si="1673"/>
        <v>-0.2</v>
      </c>
      <c r="KR59" s="945"/>
      <c r="KS59" t="str">
        <f t="shared" si="1674"/>
        <v>Personnel Administration</v>
      </c>
      <c r="KT59" s="972">
        <f t="shared" si="1675"/>
        <v>5</v>
      </c>
      <c r="KU59" s="972">
        <f t="shared" si="1676"/>
        <v>5</v>
      </c>
      <c r="KV59" s="972">
        <f t="shared" si="1677"/>
        <v>5</v>
      </c>
      <c r="KW59" s="1042">
        <f t="shared" si="1682"/>
        <v>4</v>
      </c>
      <c r="KX59" s="1042">
        <f t="shared" si="1683"/>
        <v>11</v>
      </c>
      <c r="KY59" s="1042">
        <f t="shared" si="1684"/>
        <v>9</v>
      </c>
      <c r="KZ59" s="1042">
        <f t="shared" si="1685"/>
        <v>7</v>
      </c>
      <c r="LA59" s="1042">
        <f t="shared" si="1686"/>
        <v>6</v>
      </c>
      <c r="LB59" s="1042">
        <f t="shared" si="1687"/>
        <v>2</v>
      </c>
      <c r="LC59" s="1042">
        <f t="shared" si="1688"/>
        <v>5</v>
      </c>
      <c r="LD59" s="1042">
        <f t="shared" si="1689"/>
        <v>7</v>
      </c>
      <c r="LE59" s="1042">
        <f t="shared" si="1690"/>
        <v>5</v>
      </c>
      <c r="LF59" s="1042">
        <f t="shared" si="1698"/>
        <v>5</v>
      </c>
      <c r="LG59" s="1042">
        <f t="shared" si="1698"/>
        <v>4</v>
      </c>
      <c r="LH59" s="1042">
        <f t="shared" si="1698"/>
        <v>4</v>
      </c>
      <c r="LI59" s="1158">
        <f t="shared" si="1699"/>
        <v>0</v>
      </c>
      <c r="LJ59" s="1158">
        <f t="shared" si="1699"/>
        <v>0</v>
      </c>
      <c r="LK59" s="1158">
        <f t="shared" si="1699"/>
        <v>0</v>
      </c>
      <c r="LL59" s="1158">
        <f t="shared" si="1699"/>
        <v>0</v>
      </c>
      <c r="LM59" s="1158">
        <f t="shared" si="1699"/>
        <v>0</v>
      </c>
      <c r="LN59" s="1158">
        <f t="shared" si="1699"/>
        <v>0</v>
      </c>
      <c r="LO59" s="1158">
        <f t="shared" si="1699"/>
        <v>0</v>
      </c>
      <c r="LP59" s="1158">
        <f t="shared" si="1699"/>
        <v>0</v>
      </c>
      <c r="LQ59" s="1158">
        <f t="shared" si="1699"/>
        <v>0</v>
      </c>
      <c r="LR59" s="1158">
        <f t="shared" si="1699"/>
        <v>0</v>
      </c>
      <c r="LS59" s="1158">
        <f t="shared" si="1699"/>
        <v>0</v>
      </c>
      <c r="LT59" s="1158">
        <f t="shared" si="1699"/>
        <v>0</v>
      </c>
    </row>
    <row r="60" spans="1:332" x14ac:dyDescent="0.25">
      <c r="A60" s="573"/>
      <c r="B60" s="50">
        <v>8.9</v>
      </c>
      <c r="E60" s="1219" t="s">
        <v>9</v>
      </c>
      <c r="F60" s="1219"/>
      <c r="G60" s="1220"/>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20"/>
        <v>147</v>
      </c>
      <c r="AW60" s="150">
        <f t="shared" si="1521"/>
        <v>12.25</v>
      </c>
      <c r="AX60" s="284">
        <v>8</v>
      </c>
      <c r="AY60" s="64">
        <v>9</v>
      </c>
      <c r="AZ60" s="20">
        <v>13</v>
      </c>
      <c r="BA60" s="64">
        <v>0</v>
      </c>
      <c r="BB60" s="20">
        <v>1</v>
      </c>
      <c r="BC60" s="64">
        <v>0</v>
      </c>
      <c r="BD60" s="187">
        <v>5</v>
      </c>
      <c r="BE60" s="64">
        <v>1</v>
      </c>
      <c r="BF60" s="187">
        <v>1</v>
      </c>
      <c r="BG60" s="64">
        <v>1</v>
      </c>
      <c r="BH60" s="187">
        <v>0</v>
      </c>
      <c r="BI60" s="64">
        <v>2</v>
      </c>
      <c r="BJ60" s="118">
        <f t="shared" si="1524"/>
        <v>41</v>
      </c>
      <c r="BK60" s="150">
        <f t="shared" si="1525"/>
        <v>3.4166666666666665</v>
      </c>
      <c r="BL60" s="284">
        <v>1</v>
      </c>
      <c r="BM60" s="64">
        <v>1</v>
      </c>
      <c r="BN60" s="20">
        <v>1</v>
      </c>
      <c r="BO60" s="64">
        <v>1</v>
      </c>
      <c r="BP60" s="20">
        <v>1</v>
      </c>
      <c r="BQ60" s="64">
        <v>1</v>
      </c>
      <c r="BR60" s="187">
        <v>0</v>
      </c>
      <c r="BS60" s="64">
        <v>1</v>
      </c>
      <c r="BT60" s="187">
        <v>1</v>
      </c>
      <c r="BU60" s="187">
        <v>0</v>
      </c>
      <c r="BV60" s="187">
        <v>0</v>
      </c>
      <c r="BW60" s="187">
        <v>0</v>
      </c>
      <c r="BX60" s="118">
        <f t="shared" si="1532"/>
        <v>8</v>
      </c>
      <c r="BY60" s="150">
        <f t="shared" si="1533"/>
        <v>0.66666666666666663</v>
      </c>
      <c r="BZ60" s="187">
        <v>1</v>
      </c>
      <c r="CA60" s="64">
        <v>1</v>
      </c>
      <c r="CB60" s="20">
        <v>1</v>
      </c>
      <c r="CC60" s="670">
        <v>0</v>
      </c>
      <c r="CD60" s="20">
        <v>1</v>
      </c>
      <c r="CE60" s="670">
        <v>1</v>
      </c>
      <c r="CF60" s="672">
        <v>1</v>
      </c>
      <c r="CG60" s="670">
        <v>1</v>
      </c>
      <c r="CH60" s="672">
        <v>1</v>
      </c>
      <c r="CI60" s="672">
        <v>1</v>
      </c>
      <c r="CJ60" s="672">
        <v>0</v>
      </c>
      <c r="CK60" s="672">
        <v>1</v>
      </c>
      <c r="CL60" s="673">
        <f t="shared" si="1540"/>
        <v>10</v>
      </c>
      <c r="CM60" s="150">
        <f t="shared" si="1541"/>
        <v>0.83333333333333337</v>
      </c>
      <c r="CN60" s="187">
        <v>0</v>
      </c>
      <c r="CO60" s="64">
        <v>1</v>
      </c>
      <c r="CP60" s="20">
        <v>0</v>
      </c>
      <c r="CQ60" s="670">
        <v>1</v>
      </c>
      <c r="CR60" s="705">
        <v>0</v>
      </c>
      <c r="CS60" s="706">
        <v>0</v>
      </c>
      <c r="CT60" s="707">
        <v>1</v>
      </c>
      <c r="CU60" s="706">
        <v>1</v>
      </c>
      <c r="CV60" s="788">
        <v>0</v>
      </c>
      <c r="CW60" s="789">
        <v>1</v>
      </c>
      <c r="CX60" s="788">
        <v>1</v>
      </c>
      <c r="CY60" s="790">
        <v>0</v>
      </c>
      <c r="CZ60" s="786">
        <f t="shared" si="1548"/>
        <v>6</v>
      </c>
      <c r="DA60" s="787">
        <f t="shared" si="1549"/>
        <v>0.5</v>
      </c>
      <c r="DB60" s="707">
        <v>1</v>
      </c>
      <c r="DC60" s="706">
        <v>0</v>
      </c>
      <c r="DD60" s="705">
        <v>1</v>
      </c>
      <c r="DE60" s="706">
        <v>0</v>
      </c>
      <c r="DF60" s="705">
        <v>1</v>
      </c>
      <c r="DG60" s="706">
        <v>0</v>
      </c>
      <c r="DH60" s="707">
        <v>1</v>
      </c>
      <c r="DI60" s="706">
        <v>0</v>
      </c>
      <c r="DJ60" s="707">
        <v>1</v>
      </c>
      <c r="DK60" s="706">
        <v>1</v>
      </c>
      <c r="DL60" s="707">
        <v>0</v>
      </c>
      <c r="DM60" s="706">
        <v>1</v>
      </c>
      <c r="DN60" s="786">
        <f t="shared" si="1556"/>
        <v>7</v>
      </c>
      <c r="DO60" s="787">
        <f t="shared" si="1557"/>
        <v>0.58333333333333337</v>
      </c>
      <c r="DP60" s="788">
        <v>0</v>
      </c>
      <c r="DQ60" s="790">
        <v>0</v>
      </c>
      <c r="DR60" s="845">
        <v>1</v>
      </c>
      <c r="DS60" s="790">
        <v>1</v>
      </c>
      <c r="DT60" s="845">
        <v>1</v>
      </c>
      <c r="DU60" s="790">
        <v>0</v>
      </c>
      <c r="DV60" s="788">
        <v>0</v>
      </c>
      <c r="DW60" s="790">
        <v>1</v>
      </c>
      <c r="DX60" s="788">
        <v>0</v>
      </c>
      <c r="DY60" s="790">
        <v>1</v>
      </c>
      <c r="DZ60" s="788">
        <v>0</v>
      </c>
      <c r="EA60" s="790">
        <v>0</v>
      </c>
      <c r="EB60" s="786">
        <f t="shared" si="1564"/>
        <v>5</v>
      </c>
      <c r="EC60" s="787">
        <f t="shared" si="1565"/>
        <v>0.41666666666666669</v>
      </c>
      <c r="ED60" s="707">
        <v>0</v>
      </c>
      <c r="EE60" s="706">
        <v>1</v>
      </c>
      <c r="EF60" s="705">
        <v>0</v>
      </c>
      <c r="EG60" s="706">
        <v>0</v>
      </c>
      <c r="EH60" s="705">
        <v>1</v>
      </c>
      <c r="EI60" s="706">
        <v>0</v>
      </c>
      <c r="EJ60" s="707">
        <v>1</v>
      </c>
      <c r="EK60" s="706">
        <v>1</v>
      </c>
      <c r="EL60" s="707">
        <v>1</v>
      </c>
      <c r="EM60" s="706">
        <v>1</v>
      </c>
      <c r="EN60" s="707">
        <v>1</v>
      </c>
      <c r="EO60" s="706">
        <v>0</v>
      </c>
      <c r="EP60" s="708">
        <f t="shared" si="1573"/>
        <v>7</v>
      </c>
      <c r="EQ60" s="150">
        <f t="shared" si="1574"/>
        <v>0.58333333333333337</v>
      </c>
      <c r="ER60" s="707">
        <v>1</v>
      </c>
      <c r="ES60" s="706">
        <v>1</v>
      </c>
      <c r="ET60" s="705">
        <v>1</v>
      </c>
      <c r="EU60" s="706">
        <v>1</v>
      </c>
      <c r="EV60" s="705">
        <v>1</v>
      </c>
      <c r="EW60" s="706">
        <v>0</v>
      </c>
      <c r="EX60" s="707">
        <v>1</v>
      </c>
      <c r="EY60" s="706">
        <v>2</v>
      </c>
      <c r="EZ60" s="707">
        <v>1</v>
      </c>
      <c r="FA60" s="706">
        <v>1</v>
      </c>
      <c r="FB60" s="707">
        <v>1</v>
      </c>
      <c r="FC60" s="706">
        <v>1</v>
      </c>
      <c r="FD60" s="708">
        <f t="shared" si="1582"/>
        <v>12</v>
      </c>
      <c r="FE60" s="150">
        <f t="shared" si="1583"/>
        <v>1</v>
      </c>
      <c r="FF60" s="707">
        <v>1</v>
      </c>
      <c r="FG60" s="706">
        <v>1</v>
      </c>
      <c r="FH60" s="705">
        <v>1</v>
      </c>
      <c r="FI60" s="706">
        <v>0</v>
      </c>
      <c r="FJ60" s="705">
        <v>0</v>
      </c>
      <c r="FK60" s="706">
        <v>0</v>
      </c>
      <c r="FL60" s="707">
        <v>1</v>
      </c>
      <c r="FM60" s="706">
        <v>2</v>
      </c>
      <c r="FN60" s="707">
        <v>1</v>
      </c>
      <c r="FO60" s="706">
        <v>1</v>
      </c>
      <c r="FP60" s="707">
        <v>1</v>
      </c>
      <c r="FQ60" s="706">
        <v>0</v>
      </c>
      <c r="FR60" s="708">
        <f t="shared" si="1590"/>
        <v>9</v>
      </c>
      <c r="FS60" s="150">
        <f t="shared" si="1591"/>
        <v>0.75</v>
      </c>
      <c r="FT60" s="707">
        <v>1</v>
      </c>
      <c r="FU60" s="706">
        <v>0</v>
      </c>
      <c r="FV60" s="705">
        <v>1</v>
      </c>
      <c r="FW60" s="706">
        <v>0</v>
      </c>
      <c r="FX60" s="705">
        <v>1</v>
      </c>
      <c r="FY60" s="706">
        <v>0</v>
      </c>
      <c r="FZ60" s="707">
        <v>1</v>
      </c>
      <c r="GA60" s="706">
        <v>1</v>
      </c>
      <c r="GB60" s="707">
        <v>1</v>
      </c>
      <c r="GC60" s="706">
        <v>1</v>
      </c>
      <c r="GD60" s="707">
        <v>1</v>
      </c>
      <c r="GE60" s="706">
        <v>1</v>
      </c>
      <c r="GF60" s="708">
        <f t="shared" si="1598"/>
        <v>9</v>
      </c>
      <c r="GG60" s="150">
        <f t="shared" si="1599"/>
        <v>0.75</v>
      </c>
      <c r="GH60" s="707"/>
      <c r="GI60" s="706"/>
      <c r="GJ60" s="705"/>
      <c r="GK60" s="706"/>
      <c r="GL60" s="705"/>
      <c r="GM60" s="706"/>
      <c r="GN60" s="707"/>
      <c r="GO60" s="706"/>
      <c r="GP60" s="707"/>
      <c r="GQ60" s="706"/>
      <c r="GR60" s="707"/>
      <c r="GS60" s="706"/>
      <c r="GT60" s="708">
        <f t="shared" si="1600"/>
        <v>0</v>
      </c>
      <c r="GU60" s="150">
        <f t="shared" si="1601"/>
        <v>0</v>
      </c>
      <c r="GV60" s="246">
        <f t="shared" si="1602"/>
        <v>1</v>
      </c>
      <c r="GW60" s="894">
        <v>0</v>
      </c>
      <c r="GX60" s="246">
        <f t="shared" si="1603"/>
        <v>0</v>
      </c>
      <c r="GY60" s="890">
        <v>0</v>
      </c>
      <c r="GZ60" s="246">
        <f t="shared" si="1604"/>
        <v>0</v>
      </c>
      <c r="HA60" s="890">
        <f t="shared" si="1605"/>
        <v>0</v>
      </c>
      <c r="HB60" s="246">
        <f t="shared" si="1606"/>
        <v>0</v>
      </c>
      <c r="HC60" s="890">
        <f t="shared" si="1607"/>
        <v>0</v>
      </c>
      <c r="HD60" s="246">
        <f t="shared" si="1608"/>
        <v>0</v>
      </c>
      <c r="HE60" s="890">
        <f t="shared" si="1609"/>
        <v>0</v>
      </c>
      <c r="HF60" s="246">
        <f t="shared" si="1610"/>
        <v>-1</v>
      </c>
      <c r="HG60" s="890">
        <f t="shared" si="1611"/>
        <v>-1</v>
      </c>
      <c r="HH60" s="246">
        <f t="shared" si="1612"/>
        <v>1</v>
      </c>
      <c r="HI60" s="925">
        <f t="shared" si="1613"/>
        <v>0</v>
      </c>
      <c r="HJ60" s="246">
        <f t="shared" si="1614"/>
        <v>1</v>
      </c>
      <c r="HK60" s="890">
        <f t="shared" si="1615"/>
        <v>1</v>
      </c>
      <c r="HL60" s="246">
        <f t="shared" si="1616"/>
        <v>-1</v>
      </c>
      <c r="HM60" s="890">
        <f t="shared" si="1617"/>
        <v>-0.5</v>
      </c>
      <c r="HN60" s="246">
        <f t="shared" si="1618"/>
        <v>0</v>
      </c>
      <c r="HO60" s="890">
        <f t="shared" si="1619"/>
        <v>0</v>
      </c>
      <c r="HP60" s="246">
        <f t="shared" si="1620"/>
        <v>0</v>
      </c>
      <c r="HQ60" s="890">
        <f t="shared" si="1621"/>
        <v>0</v>
      </c>
      <c r="HR60" s="246">
        <f t="shared" si="1622"/>
        <v>0</v>
      </c>
      <c r="HS60" s="890">
        <f t="shared" si="1623"/>
        <v>0</v>
      </c>
      <c r="HT60" s="1008">
        <f t="shared" si="1624"/>
        <v>0</v>
      </c>
      <c r="HU60" s="288">
        <f>HT60/FC60</f>
        <v>0</v>
      </c>
      <c r="HV60" s="1008">
        <f t="shared" si="1625"/>
        <v>0</v>
      </c>
      <c r="HW60" s="288">
        <f>HV60/FF60</f>
        <v>0</v>
      </c>
      <c r="HX60" s="1008">
        <f t="shared" si="1626"/>
        <v>0</v>
      </c>
      <c r="HY60" s="288">
        <f>HX60/FG60</f>
        <v>0</v>
      </c>
      <c r="HZ60" s="1008">
        <f t="shared" si="1627"/>
        <v>-1</v>
      </c>
      <c r="IA60" s="288">
        <f>HZ60/FH60</f>
        <v>-1</v>
      </c>
      <c r="IB60" s="1008">
        <f t="shared" si="1628"/>
        <v>0</v>
      </c>
      <c r="IC60" s="288">
        <v>0</v>
      </c>
      <c r="ID60" s="1008">
        <f t="shared" si="1629"/>
        <v>0</v>
      </c>
      <c r="IE60" s="288">
        <v>0</v>
      </c>
      <c r="IF60" s="1008">
        <f t="shared" si="1630"/>
        <v>1</v>
      </c>
      <c r="IG60" s="288">
        <v>0</v>
      </c>
      <c r="IH60" s="1008">
        <f t="shared" si="1631"/>
        <v>1</v>
      </c>
      <c r="II60" s="288">
        <f>IH60/FL60</f>
        <v>1</v>
      </c>
      <c r="IJ60" s="1008">
        <f t="shared" si="1632"/>
        <v>-1</v>
      </c>
      <c r="IK60" s="288">
        <f>IJ60/FM60</f>
        <v>-0.5</v>
      </c>
      <c r="IL60" s="1008">
        <f t="shared" si="1633"/>
        <v>0</v>
      </c>
      <c r="IM60" s="288">
        <f>IL60/FN60</f>
        <v>0</v>
      </c>
      <c r="IN60" s="1008">
        <f t="shared" si="1634"/>
        <v>0</v>
      </c>
      <c r="IO60" s="288">
        <f>IN60/FO60</f>
        <v>0</v>
      </c>
      <c r="IP60" s="1008">
        <f t="shared" si="1635"/>
        <v>-1</v>
      </c>
      <c r="IQ60" s="288">
        <f>IP60/FP60</f>
        <v>-1</v>
      </c>
      <c r="IR60" s="1008">
        <f t="shared" si="1636"/>
        <v>1</v>
      </c>
      <c r="IS60" s="288">
        <v>0</v>
      </c>
      <c r="IT60" s="1008">
        <f t="shared" si="1637"/>
        <v>-1</v>
      </c>
      <c r="IU60" s="288">
        <f>IT60/FT60</f>
        <v>-1</v>
      </c>
      <c r="IV60" s="1008">
        <f t="shared" si="1232"/>
        <v>1</v>
      </c>
      <c r="IW60" s="288">
        <v>0</v>
      </c>
      <c r="IX60" s="1008">
        <f t="shared" si="1638"/>
        <v>1</v>
      </c>
      <c r="IY60" s="288">
        <f>IX60/FV60</f>
        <v>1</v>
      </c>
      <c r="IZ60" s="1008">
        <f t="shared" si="1639"/>
        <v>1</v>
      </c>
      <c r="JA60" s="288">
        <v>0</v>
      </c>
      <c r="JB60" s="1008">
        <f t="shared" si="1640"/>
        <v>-1</v>
      </c>
      <c r="JC60" s="288">
        <f>JB60/FX60</f>
        <v>-1</v>
      </c>
      <c r="JD60" s="1008">
        <f t="shared" si="1641"/>
        <v>1</v>
      </c>
      <c r="JE60" s="288">
        <v>0</v>
      </c>
      <c r="JF60" s="1008">
        <f t="shared" si="1642"/>
        <v>0</v>
      </c>
      <c r="JG60" s="1066">
        <f>JF60/FZ60</f>
        <v>0</v>
      </c>
      <c r="JH60" s="1008">
        <f t="shared" si="1643"/>
        <v>0</v>
      </c>
      <c r="JI60" s="288">
        <f>JH60/GA60</f>
        <v>0</v>
      </c>
      <c r="JJ60" s="1008">
        <f t="shared" si="1644"/>
        <v>0</v>
      </c>
      <c r="JK60" s="288">
        <f>JJ60/GB60</f>
        <v>0</v>
      </c>
      <c r="JL60" s="1008">
        <f t="shared" si="1645"/>
        <v>0</v>
      </c>
      <c r="JM60" s="288">
        <f t="shared" si="1646"/>
        <v>0</v>
      </c>
      <c r="JN60" s="1008">
        <f t="shared" si="1647"/>
        <v>0</v>
      </c>
      <c r="JO60" s="1066">
        <f t="shared" si="1648"/>
        <v>0</v>
      </c>
      <c r="JP60" s="1008">
        <f t="shared" si="1649"/>
        <v>-1</v>
      </c>
      <c r="JQ60" s="288">
        <f t="shared" si="1650"/>
        <v>-1</v>
      </c>
      <c r="JR60" s="1008">
        <f t="shared" si="1651"/>
        <v>0</v>
      </c>
      <c r="JS60" s="288" t="e">
        <f t="shared" si="1652"/>
        <v>#DIV/0!</v>
      </c>
      <c r="JT60" s="1008">
        <f t="shared" si="1653"/>
        <v>0</v>
      </c>
      <c r="JU60" s="288" t="e">
        <f t="shared" si="1654"/>
        <v>#DIV/0!</v>
      </c>
      <c r="JV60" s="1008">
        <f t="shared" si="1655"/>
        <v>0</v>
      </c>
      <c r="JW60" s="288" t="e">
        <f t="shared" si="1656"/>
        <v>#DIV/0!</v>
      </c>
      <c r="JX60" s="1008">
        <f t="shared" si="1657"/>
        <v>0</v>
      </c>
      <c r="JY60" s="288" t="e">
        <f t="shared" si="1658"/>
        <v>#DIV/0!</v>
      </c>
      <c r="JZ60" s="1008">
        <f t="shared" si="1659"/>
        <v>0</v>
      </c>
      <c r="KA60" s="288" t="e">
        <f t="shared" si="1660"/>
        <v>#DIV/0!</v>
      </c>
      <c r="KB60" s="1008">
        <f t="shared" si="1661"/>
        <v>0</v>
      </c>
      <c r="KC60" s="288" t="e">
        <f t="shared" si="1662"/>
        <v>#DIV/0!</v>
      </c>
      <c r="KD60" s="1008">
        <f t="shared" si="1663"/>
        <v>0</v>
      </c>
      <c r="KE60" s="1066" t="e">
        <f t="shared" si="1664"/>
        <v>#DIV/0!</v>
      </c>
      <c r="KF60" s="1008">
        <f t="shared" si="1665"/>
        <v>0</v>
      </c>
      <c r="KG60" s="288" t="e">
        <f t="shared" si="1666"/>
        <v>#DIV/0!</v>
      </c>
      <c r="KH60" s="1008">
        <f t="shared" si="1667"/>
        <v>0</v>
      </c>
      <c r="KI60" s="288" t="e">
        <f t="shared" si="315"/>
        <v>#DIV/0!</v>
      </c>
      <c r="KJ60" s="1008">
        <f t="shared" si="1668"/>
        <v>0</v>
      </c>
      <c r="KK60" s="288" t="e">
        <f t="shared" si="1669"/>
        <v>#DIV/0!</v>
      </c>
      <c r="KL60" s="1008">
        <f t="shared" si="1174"/>
        <v>0</v>
      </c>
      <c r="KM60" s="1066" t="e">
        <f t="shared" si="1175"/>
        <v>#DIV/0!</v>
      </c>
      <c r="KN60" s="1008">
        <f t="shared" si="1670"/>
        <v>0</v>
      </c>
      <c r="KO60" s="761">
        <f t="shared" si="1671"/>
        <v>1</v>
      </c>
      <c r="KP60" s="110">
        <f t="shared" si="1672"/>
        <v>1</v>
      </c>
      <c r="KQ60" s="100">
        <f t="shared" si="1673"/>
        <v>0</v>
      </c>
      <c r="KR60" s="945"/>
      <c r="KS60" t="str">
        <f t="shared" si="1674"/>
        <v>Payroll</v>
      </c>
      <c r="KT60" s="972">
        <f t="shared" si="1675"/>
        <v>1</v>
      </c>
      <c r="KU60" s="972">
        <f t="shared" si="1676"/>
        <v>1</v>
      </c>
      <c r="KV60" s="972">
        <f t="shared" si="1677"/>
        <v>0</v>
      </c>
      <c r="KW60" s="1042">
        <f t="shared" si="1682"/>
        <v>1</v>
      </c>
      <c r="KX60" s="1042">
        <f t="shared" si="1683"/>
        <v>0</v>
      </c>
      <c r="KY60" s="1042">
        <f t="shared" si="1684"/>
        <v>1</v>
      </c>
      <c r="KZ60" s="1042">
        <f t="shared" si="1685"/>
        <v>0</v>
      </c>
      <c r="LA60" s="1042">
        <f t="shared" si="1686"/>
        <v>1</v>
      </c>
      <c r="LB60" s="1042">
        <f t="shared" si="1687"/>
        <v>0</v>
      </c>
      <c r="LC60" s="1042">
        <f t="shared" si="1688"/>
        <v>1</v>
      </c>
      <c r="LD60" s="1042">
        <f t="shared" si="1689"/>
        <v>1</v>
      </c>
      <c r="LE60" s="1042">
        <f t="shared" si="1690"/>
        <v>1</v>
      </c>
      <c r="LF60" s="1042">
        <f t="shared" si="1698"/>
        <v>1</v>
      </c>
      <c r="LG60" s="1042">
        <f t="shared" si="1698"/>
        <v>1</v>
      </c>
      <c r="LH60" s="1042">
        <f t="shared" si="1698"/>
        <v>1</v>
      </c>
      <c r="LI60" s="1158">
        <f t="shared" si="1699"/>
        <v>0</v>
      </c>
      <c r="LJ60" s="1158">
        <f t="shared" si="1699"/>
        <v>0</v>
      </c>
      <c r="LK60" s="1158">
        <f t="shared" si="1699"/>
        <v>0</v>
      </c>
      <c r="LL60" s="1158">
        <f t="shared" si="1699"/>
        <v>0</v>
      </c>
      <c r="LM60" s="1158">
        <f t="shared" si="1699"/>
        <v>0</v>
      </c>
      <c r="LN60" s="1158">
        <f t="shared" si="1699"/>
        <v>0</v>
      </c>
      <c r="LO60" s="1158">
        <f t="shared" si="1699"/>
        <v>0</v>
      </c>
      <c r="LP60" s="1158">
        <f t="shared" si="1699"/>
        <v>0</v>
      </c>
      <c r="LQ60" s="1158">
        <f t="shared" si="1699"/>
        <v>0</v>
      </c>
      <c r="LR60" s="1158">
        <f t="shared" si="1699"/>
        <v>0</v>
      </c>
      <c r="LS60" s="1158">
        <f t="shared" si="1699"/>
        <v>0</v>
      </c>
      <c r="LT60" s="1158">
        <f t="shared" si="1699"/>
        <v>0</v>
      </c>
    </row>
    <row r="61" spans="1:332" x14ac:dyDescent="0.25">
      <c r="A61" s="573"/>
      <c r="B61" s="643">
        <v>8.1</v>
      </c>
      <c r="E61" s="1219" t="s">
        <v>10</v>
      </c>
      <c r="F61" s="1219"/>
      <c r="G61" s="1220"/>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20"/>
        <v>630</v>
      </c>
      <c r="AW61" s="150">
        <f t="shared" si="1521"/>
        <v>52.5</v>
      </c>
      <c r="AX61" s="284">
        <v>44</v>
      </c>
      <c r="AY61" s="64">
        <v>57</v>
      </c>
      <c r="AZ61" s="20">
        <v>47</v>
      </c>
      <c r="BA61" s="64">
        <v>3</v>
      </c>
      <c r="BB61" s="20">
        <v>2</v>
      </c>
      <c r="BC61" s="64">
        <v>4</v>
      </c>
      <c r="BD61" s="187">
        <v>0</v>
      </c>
      <c r="BE61" s="64">
        <v>2</v>
      </c>
      <c r="BF61" s="187">
        <v>2</v>
      </c>
      <c r="BG61" s="64">
        <v>3</v>
      </c>
      <c r="BH61" s="187">
        <v>2</v>
      </c>
      <c r="BI61" s="64">
        <v>2</v>
      </c>
      <c r="BJ61" s="118">
        <f t="shared" si="1524"/>
        <v>168</v>
      </c>
      <c r="BK61" s="150">
        <f t="shared" si="1525"/>
        <v>14</v>
      </c>
      <c r="BL61" s="284">
        <v>3</v>
      </c>
      <c r="BM61" s="64">
        <v>2</v>
      </c>
      <c r="BN61" s="20">
        <v>3</v>
      </c>
      <c r="BO61" s="64">
        <v>2</v>
      </c>
      <c r="BP61" s="20">
        <v>2</v>
      </c>
      <c r="BQ61" s="64">
        <v>2</v>
      </c>
      <c r="BR61" s="187">
        <v>2</v>
      </c>
      <c r="BS61" s="64">
        <v>1</v>
      </c>
      <c r="BT61" s="187">
        <v>5</v>
      </c>
      <c r="BU61" s="187">
        <v>2</v>
      </c>
      <c r="BV61" s="187">
        <v>5</v>
      </c>
      <c r="BW61" s="187">
        <v>3</v>
      </c>
      <c r="BX61" s="118">
        <f t="shared" si="1532"/>
        <v>32</v>
      </c>
      <c r="BY61" s="150">
        <f t="shared" si="1533"/>
        <v>2.6666666666666665</v>
      </c>
      <c r="BZ61" s="187">
        <v>2</v>
      </c>
      <c r="CA61" s="64">
        <v>2</v>
      </c>
      <c r="CB61" s="20">
        <v>2</v>
      </c>
      <c r="CC61" s="64">
        <v>3</v>
      </c>
      <c r="CD61" s="20">
        <v>2</v>
      </c>
      <c r="CE61" s="670">
        <v>2</v>
      </c>
      <c r="CF61" s="672">
        <v>2</v>
      </c>
      <c r="CG61" s="670">
        <v>2</v>
      </c>
      <c r="CH61" s="672">
        <v>2</v>
      </c>
      <c r="CI61" s="672">
        <v>3</v>
      </c>
      <c r="CJ61" s="672">
        <v>2</v>
      </c>
      <c r="CK61" s="672">
        <v>2</v>
      </c>
      <c r="CL61" s="673">
        <f t="shared" si="1540"/>
        <v>26</v>
      </c>
      <c r="CM61" s="150">
        <f t="shared" si="1541"/>
        <v>2.1666666666666665</v>
      </c>
      <c r="CN61" s="187">
        <v>3</v>
      </c>
      <c r="CO61" s="64">
        <v>3</v>
      </c>
      <c r="CP61" s="20">
        <v>3</v>
      </c>
      <c r="CQ61" s="64">
        <v>3</v>
      </c>
      <c r="CR61" s="705">
        <v>2</v>
      </c>
      <c r="CS61" s="706">
        <v>2</v>
      </c>
      <c r="CT61" s="707">
        <v>2</v>
      </c>
      <c r="CU61" s="706">
        <v>2</v>
      </c>
      <c r="CV61" s="788">
        <v>2</v>
      </c>
      <c r="CW61" s="789">
        <v>2</v>
      </c>
      <c r="CX61" s="788">
        <v>2</v>
      </c>
      <c r="CY61" s="790">
        <v>2</v>
      </c>
      <c r="CZ61" s="786">
        <f t="shared" si="1548"/>
        <v>28</v>
      </c>
      <c r="DA61" s="787">
        <f t="shared" si="1549"/>
        <v>2.3333333333333335</v>
      </c>
      <c r="DB61" s="707">
        <v>2</v>
      </c>
      <c r="DC61" s="706">
        <v>2</v>
      </c>
      <c r="DD61" s="705">
        <v>3</v>
      </c>
      <c r="DE61" s="706">
        <v>2</v>
      </c>
      <c r="DF61" s="705">
        <v>2</v>
      </c>
      <c r="DG61" s="706">
        <v>2</v>
      </c>
      <c r="DH61" s="707">
        <v>2</v>
      </c>
      <c r="DI61" s="706">
        <v>2</v>
      </c>
      <c r="DJ61" s="707">
        <v>3</v>
      </c>
      <c r="DK61" s="706">
        <v>2</v>
      </c>
      <c r="DL61" s="707">
        <v>2</v>
      </c>
      <c r="DM61" s="706">
        <v>4</v>
      </c>
      <c r="DN61" s="786">
        <f t="shared" si="1556"/>
        <v>28</v>
      </c>
      <c r="DO61" s="787">
        <f t="shared" si="1557"/>
        <v>2.3333333333333335</v>
      </c>
      <c r="DP61" s="788">
        <v>0</v>
      </c>
      <c r="DQ61" s="790">
        <v>3</v>
      </c>
      <c r="DR61" s="845">
        <v>2</v>
      </c>
      <c r="DS61" s="790">
        <v>4</v>
      </c>
      <c r="DT61" s="845">
        <v>2</v>
      </c>
      <c r="DU61" s="790">
        <v>0</v>
      </c>
      <c r="DV61" s="788">
        <v>2</v>
      </c>
      <c r="DW61" s="790">
        <v>2</v>
      </c>
      <c r="DX61" s="788">
        <v>3</v>
      </c>
      <c r="DY61" s="790">
        <v>3</v>
      </c>
      <c r="DZ61" s="788">
        <v>3</v>
      </c>
      <c r="EA61" s="790">
        <v>0</v>
      </c>
      <c r="EB61" s="786">
        <f t="shared" si="1564"/>
        <v>24</v>
      </c>
      <c r="EC61" s="787">
        <f t="shared" si="1565"/>
        <v>2</v>
      </c>
      <c r="ED61" s="707">
        <v>3</v>
      </c>
      <c r="EE61" s="706">
        <v>2</v>
      </c>
      <c r="EF61" s="705">
        <v>2</v>
      </c>
      <c r="EG61" s="706">
        <v>2</v>
      </c>
      <c r="EH61" s="705">
        <v>2</v>
      </c>
      <c r="EI61" s="706">
        <v>3</v>
      </c>
      <c r="EJ61" s="707">
        <v>3</v>
      </c>
      <c r="EK61" s="706">
        <v>4</v>
      </c>
      <c r="EL61" s="707">
        <v>4</v>
      </c>
      <c r="EM61" s="706">
        <v>4</v>
      </c>
      <c r="EN61" s="707">
        <v>3</v>
      </c>
      <c r="EO61" s="706">
        <v>2</v>
      </c>
      <c r="EP61" s="708">
        <f t="shared" si="1573"/>
        <v>34</v>
      </c>
      <c r="EQ61" s="150">
        <f t="shared" si="1574"/>
        <v>2.8333333333333335</v>
      </c>
      <c r="ER61" s="707">
        <v>3</v>
      </c>
      <c r="ES61" s="706">
        <v>3</v>
      </c>
      <c r="ET61" s="705">
        <v>4</v>
      </c>
      <c r="EU61" s="706">
        <v>4</v>
      </c>
      <c r="EV61" s="705">
        <v>3</v>
      </c>
      <c r="EW61" s="706">
        <v>2</v>
      </c>
      <c r="EX61" s="707">
        <v>3</v>
      </c>
      <c r="EY61" s="706">
        <v>3</v>
      </c>
      <c r="EZ61" s="707">
        <v>3</v>
      </c>
      <c r="FA61" s="706">
        <v>3</v>
      </c>
      <c r="FB61" s="707">
        <v>4</v>
      </c>
      <c r="FC61" s="706">
        <v>2</v>
      </c>
      <c r="FD61" s="708">
        <f t="shared" si="1582"/>
        <v>37</v>
      </c>
      <c r="FE61" s="150">
        <f t="shared" si="1583"/>
        <v>3.0833333333333335</v>
      </c>
      <c r="FF61" s="707">
        <v>3</v>
      </c>
      <c r="FG61" s="706">
        <v>3</v>
      </c>
      <c r="FH61" s="705">
        <v>4</v>
      </c>
      <c r="FI61" s="706">
        <v>3</v>
      </c>
      <c r="FJ61" s="705">
        <v>3</v>
      </c>
      <c r="FK61" s="706">
        <v>1</v>
      </c>
      <c r="FL61" s="707">
        <v>3</v>
      </c>
      <c r="FM61" s="706">
        <v>3</v>
      </c>
      <c r="FN61" s="707">
        <v>3</v>
      </c>
      <c r="FO61" s="706">
        <v>3</v>
      </c>
      <c r="FP61" s="707">
        <v>3</v>
      </c>
      <c r="FQ61" s="706">
        <v>3</v>
      </c>
      <c r="FR61" s="708">
        <f t="shared" si="1590"/>
        <v>35</v>
      </c>
      <c r="FS61" s="150">
        <f t="shared" si="1591"/>
        <v>2.9166666666666665</v>
      </c>
      <c r="FT61" s="707">
        <v>3</v>
      </c>
      <c r="FU61" s="706">
        <v>3</v>
      </c>
      <c r="FV61" s="705">
        <v>3</v>
      </c>
      <c r="FW61" s="706">
        <v>4</v>
      </c>
      <c r="FX61" s="705">
        <v>4</v>
      </c>
      <c r="FY61" s="706">
        <v>1</v>
      </c>
      <c r="FZ61" s="707">
        <v>4</v>
      </c>
      <c r="GA61" s="706">
        <v>4</v>
      </c>
      <c r="GB61" s="707">
        <v>4</v>
      </c>
      <c r="GC61" s="706">
        <v>3</v>
      </c>
      <c r="GD61" s="707">
        <v>3</v>
      </c>
      <c r="GE61" s="706">
        <v>3</v>
      </c>
      <c r="GF61" s="708">
        <f t="shared" si="1598"/>
        <v>39</v>
      </c>
      <c r="GG61" s="150">
        <f t="shared" si="1599"/>
        <v>3.25</v>
      </c>
      <c r="GH61" s="707"/>
      <c r="GI61" s="706"/>
      <c r="GJ61" s="705"/>
      <c r="GK61" s="706"/>
      <c r="GL61" s="705"/>
      <c r="GM61" s="706"/>
      <c r="GN61" s="707"/>
      <c r="GO61" s="706"/>
      <c r="GP61" s="707"/>
      <c r="GQ61" s="706"/>
      <c r="GR61" s="707"/>
      <c r="GS61" s="706"/>
      <c r="GT61" s="708">
        <f t="shared" si="1600"/>
        <v>0</v>
      </c>
      <c r="GU61" s="150">
        <f t="shared" si="1601"/>
        <v>0</v>
      </c>
      <c r="GV61" s="246">
        <f t="shared" si="1602"/>
        <v>1</v>
      </c>
      <c r="GW61" s="894">
        <v>0</v>
      </c>
      <c r="GX61" s="246">
        <f t="shared" si="1603"/>
        <v>0</v>
      </c>
      <c r="GY61" s="890">
        <f>GX61/ER61</f>
        <v>0</v>
      </c>
      <c r="GZ61" s="246">
        <f t="shared" si="1604"/>
        <v>1</v>
      </c>
      <c r="HA61" s="890">
        <f t="shared" si="1605"/>
        <v>0.33333333333333331</v>
      </c>
      <c r="HB61" s="246">
        <f t="shared" si="1606"/>
        <v>0</v>
      </c>
      <c r="HC61" s="890">
        <f t="shared" si="1607"/>
        <v>0</v>
      </c>
      <c r="HD61" s="246">
        <f t="shared" si="1608"/>
        <v>-1</v>
      </c>
      <c r="HE61" s="890">
        <f t="shared" si="1609"/>
        <v>-0.25</v>
      </c>
      <c r="HF61" s="246">
        <f t="shared" si="1610"/>
        <v>-1</v>
      </c>
      <c r="HG61" s="890">
        <f t="shared" si="1611"/>
        <v>-0.33333333333333331</v>
      </c>
      <c r="HH61" s="246">
        <f t="shared" si="1612"/>
        <v>1</v>
      </c>
      <c r="HI61" s="925">
        <f t="shared" si="1613"/>
        <v>0.5</v>
      </c>
      <c r="HJ61" s="246">
        <f t="shared" si="1614"/>
        <v>0</v>
      </c>
      <c r="HK61" s="890">
        <f t="shared" si="1615"/>
        <v>0</v>
      </c>
      <c r="HL61" s="246">
        <f t="shared" si="1616"/>
        <v>0</v>
      </c>
      <c r="HM61" s="890">
        <f t="shared" si="1617"/>
        <v>0</v>
      </c>
      <c r="HN61" s="246">
        <f t="shared" si="1618"/>
        <v>0</v>
      </c>
      <c r="HO61" s="890">
        <f t="shared" si="1619"/>
        <v>0</v>
      </c>
      <c r="HP61" s="246">
        <f t="shared" si="1620"/>
        <v>1</v>
      </c>
      <c r="HQ61" s="890">
        <f t="shared" si="1621"/>
        <v>0.33333333333333331</v>
      </c>
      <c r="HR61" s="246">
        <f t="shared" si="1622"/>
        <v>-2</v>
      </c>
      <c r="HS61" s="890">
        <f t="shared" si="1623"/>
        <v>-0.5</v>
      </c>
      <c r="HT61" s="1008">
        <f t="shared" si="1624"/>
        <v>1</v>
      </c>
      <c r="HU61" s="288">
        <f>HT61/FC61</f>
        <v>0.5</v>
      </c>
      <c r="HV61" s="1008">
        <f t="shared" si="1625"/>
        <v>0</v>
      </c>
      <c r="HW61" s="288">
        <f>HV61/FF61</f>
        <v>0</v>
      </c>
      <c r="HX61" s="1008">
        <f t="shared" si="1626"/>
        <v>1</v>
      </c>
      <c r="HY61" s="288">
        <f>HX61/FG61</f>
        <v>0.33333333333333331</v>
      </c>
      <c r="HZ61" s="1008">
        <f t="shared" si="1627"/>
        <v>-1</v>
      </c>
      <c r="IA61" s="288">
        <f>HZ61/FH61</f>
        <v>-0.25</v>
      </c>
      <c r="IB61" s="1008">
        <f t="shared" si="1628"/>
        <v>0</v>
      </c>
      <c r="IC61" s="288">
        <f>IB61/FI61</f>
        <v>0</v>
      </c>
      <c r="ID61" s="1008">
        <f t="shared" si="1629"/>
        <v>-2</v>
      </c>
      <c r="IE61" s="288">
        <f>ID61/FJ61</f>
        <v>-0.66666666666666663</v>
      </c>
      <c r="IF61" s="1008">
        <f t="shared" si="1630"/>
        <v>2</v>
      </c>
      <c r="IG61" s="288">
        <f>IF61/FK61</f>
        <v>2</v>
      </c>
      <c r="IH61" s="1008">
        <f t="shared" si="1631"/>
        <v>0</v>
      </c>
      <c r="II61" s="288">
        <f>IH61/FL61</f>
        <v>0</v>
      </c>
      <c r="IJ61" s="1008">
        <f t="shared" si="1632"/>
        <v>0</v>
      </c>
      <c r="IK61" s="288">
        <f>IJ61/FM61</f>
        <v>0</v>
      </c>
      <c r="IL61" s="1008">
        <f t="shared" si="1633"/>
        <v>0</v>
      </c>
      <c r="IM61" s="288">
        <f>IL61/FN61</f>
        <v>0</v>
      </c>
      <c r="IN61" s="1008">
        <f t="shared" si="1634"/>
        <v>0</v>
      </c>
      <c r="IO61" s="288">
        <f>IN61/FO61</f>
        <v>0</v>
      </c>
      <c r="IP61" s="1008">
        <f t="shared" si="1635"/>
        <v>0</v>
      </c>
      <c r="IQ61" s="288">
        <f>IP61/FP61</f>
        <v>0</v>
      </c>
      <c r="IR61" s="1008">
        <f t="shared" si="1636"/>
        <v>0</v>
      </c>
      <c r="IS61" s="288">
        <f>IR61/FQ61</f>
        <v>0</v>
      </c>
      <c r="IT61" s="1008">
        <f t="shared" si="1637"/>
        <v>0</v>
      </c>
      <c r="IU61" s="288">
        <f>IT61/FT61</f>
        <v>0</v>
      </c>
      <c r="IV61" s="1008">
        <f t="shared" si="1232"/>
        <v>0</v>
      </c>
      <c r="IW61" s="288">
        <f>IV61/FU61</f>
        <v>0</v>
      </c>
      <c r="IX61" s="1008">
        <f t="shared" si="1638"/>
        <v>0</v>
      </c>
      <c r="IY61" s="288">
        <f>IX61/FV61</f>
        <v>0</v>
      </c>
      <c r="IZ61" s="1008">
        <f t="shared" si="1639"/>
        <v>0</v>
      </c>
      <c r="JA61" s="288">
        <f>IZ61/FW61</f>
        <v>0</v>
      </c>
      <c r="JB61" s="1008">
        <f t="shared" si="1640"/>
        <v>-3</v>
      </c>
      <c r="JC61" s="288">
        <f>JB61/FX61</f>
        <v>-0.75</v>
      </c>
      <c r="JD61" s="1008">
        <f t="shared" si="1641"/>
        <v>3</v>
      </c>
      <c r="JE61" s="288">
        <f>JD61/FY61</f>
        <v>3</v>
      </c>
      <c r="JF61" s="1008">
        <f t="shared" si="1642"/>
        <v>0</v>
      </c>
      <c r="JG61" s="1066">
        <f>JF61/FZ61</f>
        <v>0</v>
      </c>
      <c r="JH61" s="1008">
        <f t="shared" si="1643"/>
        <v>0</v>
      </c>
      <c r="JI61" s="288">
        <f>JH61/GA61</f>
        <v>0</v>
      </c>
      <c r="JJ61" s="1008">
        <f t="shared" si="1644"/>
        <v>-1</v>
      </c>
      <c r="JK61" s="288">
        <f>JJ61/GB61</f>
        <v>-0.25</v>
      </c>
      <c r="JL61" s="1008">
        <f t="shared" si="1645"/>
        <v>0</v>
      </c>
      <c r="JM61" s="288">
        <f t="shared" si="1646"/>
        <v>0</v>
      </c>
      <c r="JN61" s="1008">
        <f t="shared" si="1647"/>
        <v>0</v>
      </c>
      <c r="JO61" s="1066">
        <f t="shared" si="1648"/>
        <v>0</v>
      </c>
      <c r="JP61" s="1008">
        <f t="shared" si="1649"/>
        <v>-3</v>
      </c>
      <c r="JQ61" s="288">
        <f t="shared" si="1650"/>
        <v>-1</v>
      </c>
      <c r="JR61" s="1008">
        <f t="shared" si="1651"/>
        <v>0</v>
      </c>
      <c r="JS61" s="288" t="e">
        <f t="shared" si="1652"/>
        <v>#DIV/0!</v>
      </c>
      <c r="JT61" s="1008">
        <f t="shared" si="1653"/>
        <v>0</v>
      </c>
      <c r="JU61" s="288" t="e">
        <f t="shared" si="1654"/>
        <v>#DIV/0!</v>
      </c>
      <c r="JV61" s="1008">
        <f t="shared" si="1655"/>
        <v>0</v>
      </c>
      <c r="JW61" s="288" t="e">
        <f t="shared" si="1656"/>
        <v>#DIV/0!</v>
      </c>
      <c r="JX61" s="1008">
        <f t="shared" si="1657"/>
        <v>0</v>
      </c>
      <c r="JY61" s="288" t="e">
        <f t="shared" si="1658"/>
        <v>#DIV/0!</v>
      </c>
      <c r="JZ61" s="1008">
        <f t="shared" si="1659"/>
        <v>0</v>
      </c>
      <c r="KA61" s="288" t="e">
        <f t="shared" si="1660"/>
        <v>#DIV/0!</v>
      </c>
      <c r="KB61" s="1008">
        <f t="shared" si="1661"/>
        <v>0</v>
      </c>
      <c r="KC61" s="288" t="e">
        <f t="shared" si="1662"/>
        <v>#DIV/0!</v>
      </c>
      <c r="KD61" s="1008">
        <f t="shared" si="1663"/>
        <v>0</v>
      </c>
      <c r="KE61" s="1066" t="e">
        <f t="shared" si="1664"/>
        <v>#DIV/0!</v>
      </c>
      <c r="KF61" s="1008">
        <f t="shared" si="1665"/>
        <v>0</v>
      </c>
      <c r="KG61" s="288" t="e">
        <f t="shared" si="1666"/>
        <v>#DIV/0!</v>
      </c>
      <c r="KH61" s="1008">
        <f t="shared" si="1667"/>
        <v>0</v>
      </c>
      <c r="KI61" s="288" t="e">
        <f t="shared" si="315"/>
        <v>#DIV/0!</v>
      </c>
      <c r="KJ61" s="1008">
        <f t="shared" si="1668"/>
        <v>0</v>
      </c>
      <c r="KK61" s="288" t="e">
        <f t="shared" si="1669"/>
        <v>#DIV/0!</v>
      </c>
      <c r="KL61" s="1008">
        <f t="shared" si="1174"/>
        <v>0</v>
      </c>
      <c r="KM61" s="1066" t="e">
        <f t="shared" si="1175"/>
        <v>#DIV/0!</v>
      </c>
      <c r="KN61" s="1008">
        <f t="shared" si="1670"/>
        <v>3</v>
      </c>
      <c r="KO61" s="761">
        <f t="shared" si="1671"/>
        <v>3</v>
      </c>
      <c r="KP61" s="110">
        <f t="shared" si="1672"/>
        <v>0</v>
      </c>
      <c r="KQ61" s="100">
        <f t="shared" si="1673"/>
        <v>0</v>
      </c>
      <c r="KR61" s="945"/>
      <c r="KS61" t="str">
        <f t="shared" si="1674"/>
        <v>Time</v>
      </c>
      <c r="KT61" s="972">
        <f t="shared" si="1675"/>
        <v>3</v>
      </c>
      <c r="KU61" s="972">
        <f t="shared" si="1676"/>
        <v>3</v>
      </c>
      <c r="KV61" s="972">
        <f t="shared" si="1677"/>
        <v>3</v>
      </c>
      <c r="KW61" s="1042">
        <f t="shared" si="1682"/>
        <v>3</v>
      </c>
      <c r="KX61" s="1042">
        <f t="shared" si="1683"/>
        <v>3</v>
      </c>
      <c r="KY61" s="1042">
        <f t="shared" si="1684"/>
        <v>3</v>
      </c>
      <c r="KZ61" s="1042">
        <f t="shared" si="1685"/>
        <v>4</v>
      </c>
      <c r="LA61" s="1042">
        <f t="shared" si="1686"/>
        <v>4</v>
      </c>
      <c r="LB61" s="1042">
        <f t="shared" si="1687"/>
        <v>1</v>
      </c>
      <c r="LC61" s="1042">
        <f t="shared" si="1688"/>
        <v>4</v>
      </c>
      <c r="LD61" s="1042">
        <f t="shared" si="1689"/>
        <v>4</v>
      </c>
      <c r="LE61" s="1042">
        <f t="shared" si="1690"/>
        <v>4</v>
      </c>
      <c r="LF61" s="1042">
        <f t="shared" si="1698"/>
        <v>3</v>
      </c>
      <c r="LG61" s="1042">
        <f t="shared" si="1698"/>
        <v>3</v>
      </c>
      <c r="LH61" s="1042">
        <f t="shared" si="1698"/>
        <v>3</v>
      </c>
      <c r="LI61" s="1158">
        <f t="shared" si="1699"/>
        <v>0</v>
      </c>
      <c r="LJ61" s="1158">
        <f t="shared" si="1699"/>
        <v>0</v>
      </c>
      <c r="LK61" s="1158">
        <f t="shared" si="1699"/>
        <v>0</v>
      </c>
      <c r="LL61" s="1158">
        <f t="shared" si="1699"/>
        <v>0</v>
      </c>
      <c r="LM61" s="1158">
        <f t="shared" si="1699"/>
        <v>0</v>
      </c>
      <c r="LN61" s="1158">
        <f t="shared" si="1699"/>
        <v>0</v>
      </c>
      <c r="LO61" s="1158">
        <f t="shared" si="1699"/>
        <v>0</v>
      </c>
      <c r="LP61" s="1158">
        <f t="shared" si="1699"/>
        <v>0</v>
      </c>
      <c r="LQ61" s="1158">
        <f t="shared" si="1699"/>
        <v>0</v>
      </c>
      <c r="LR61" s="1158">
        <f t="shared" si="1699"/>
        <v>0</v>
      </c>
      <c r="LS61" s="1158">
        <f t="shared" si="1699"/>
        <v>0</v>
      </c>
      <c r="LT61" s="1158">
        <f t="shared" si="1699"/>
        <v>0</v>
      </c>
    </row>
    <row r="62" spans="1:332" x14ac:dyDescent="0.25">
      <c r="A62" s="573"/>
      <c r="B62" s="643">
        <v>8.11</v>
      </c>
      <c r="E62" s="1219" t="s">
        <v>168</v>
      </c>
      <c r="F62" s="1219"/>
      <c r="G62" s="1220"/>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20"/>
        <v>13</v>
      </c>
      <c r="AW62" s="150">
        <f t="shared" si="1521"/>
        <v>1.0833333333333333</v>
      </c>
      <c r="AX62" s="284">
        <v>1</v>
      </c>
      <c r="AY62" s="64">
        <v>1</v>
      </c>
      <c r="AZ62" s="20">
        <v>1</v>
      </c>
      <c r="BA62" s="64">
        <v>2</v>
      </c>
      <c r="BB62" s="20">
        <v>1</v>
      </c>
      <c r="BC62" s="64">
        <v>0</v>
      </c>
      <c r="BD62" s="187">
        <v>0</v>
      </c>
      <c r="BE62" s="64">
        <v>1</v>
      </c>
      <c r="BF62" s="187">
        <v>1</v>
      </c>
      <c r="BG62" s="64">
        <v>1</v>
      </c>
      <c r="BH62" s="187">
        <v>1</v>
      </c>
      <c r="BI62" s="64">
        <v>2</v>
      </c>
      <c r="BJ62" s="118">
        <f t="shared" si="1524"/>
        <v>12</v>
      </c>
      <c r="BK62" s="150">
        <f t="shared" si="1525"/>
        <v>1</v>
      </c>
      <c r="BL62" s="284">
        <v>1</v>
      </c>
      <c r="BM62" s="64">
        <v>1</v>
      </c>
      <c r="BN62" s="20">
        <v>1</v>
      </c>
      <c r="BO62" s="64">
        <v>1</v>
      </c>
      <c r="BP62" s="20">
        <v>1</v>
      </c>
      <c r="BQ62" s="64">
        <v>0</v>
      </c>
      <c r="BR62" s="187">
        <v>0</v>
      </c>
      <c r="BS62" s="64">
        <v>1</v>
      </c>
      <c r="BT62" s="187">
        <v>2</v>
      </c>
      <c r="BU62" s="187">
        <v>0</v>
      </c>
      <c r="BV62" s="187">
        <v>0</v>
      </c>
      <c r="BW62" s="187">
        <v>0</v>
      </c>
      <c r="BX62" s="118">
        <f t="shared" si="1532"/>
        <v>8</v>
      </c>
      <c r="BY62" s="150">
        <f t="shared" si="1533"/>
        <v>0.66666666666666663</v>
      </c>
      <c r="BZ62" s="187">
        <v>0</v>
      </c>
      <c r="CA62" s="64">
        <v>1</v>
      </c>
      <c r="CB62" s="20">
        <v>0</v>
      </c>
      <c r="CC62" s="670">
        <v>0</v>
      </c>
      <c r="CD62" s="20">
        <v>1</v>
      </c>
      <c r="CE62" s="670">
        <v>0</v>
      </c>
      <c r="CF62" s="672">
        <v>0</v>
      </c>
      <c r="CG62" s="670">
        <v>0</v>
      </c>
      <c r="CH62" s="672">
        <v>2</v>
      </c>
      <c r="CI62" s="672">
        <v>3</v>
      </c>
      <c r="CJ62" s="672">
        <v>1</v>
      </c>
      <c r="CK62" s="672">
        <v>1</v>
      </c>
      <c r="CL62" s="673">
        <f t="shared" si="1540"/>
        <v>9</v>
      </c>
      <c r="CM62" s="150">
        <f t="shared" si="1541"/>
        <v>0.75</v>
      </c>
      <c r="CN62" s="187">
        <v>2</v>
      </c>
      <c r="CO62" s="64">
        <v>1</v>
      </c>
      <c r="CP62" s="20">
        <v>1</v>
      </c>
      <c r="CQ62" s="670">
        <v>2</v>
      </c>
      <c r="CR62" s="705">
        <v>0</v>
      </c>
      <c r="CS62" s="706">
        <v>1</v>
      </c>
      <c r="CT62" s="707">
        <v>0</v>
      </c>
      <c r="CU62" s="706">
        <v>1</v>
      </c>
      <c r="CV62" s="788">
        <v>0</v>
      </c>
      <c r="CW62" s="789">
        <v>2</v>
      </c>
      <c r="CX62" s="788">
        <v>0</v>
      </c>
      <c r="CY62" s="790">
        <v>0</v>
      </c>
      <c r="CZ62" s="786">
        <f t="shared" si="1548"/>
        <v>10</v>
      </c>
      <c r="DA62" s="787">
        <f t="shared" si="1549"/>
        <v>0.83333333333333337</v>
      </c>
      <c r="DB62" s="707">
        <v>1</v>
      </c>
      <c r="DC62" s="706">
        <v>2</v>
      </c>
      <c r="DD62" s="705">
        <v>0</v>
      </c>
      <c r="DE62" s="706">
        <v>0</v>
      </c>
      <c r="DF62" s="705">
        <v>2</v>
      </c>
      <c r="DG62" s="706">
        <v>0</v>
      </c>
      <c r="DH62" s="707">
        <v>1</v>
      </c>
      <c r="DI62" s="706">
        <v>1</v>
      </c>
      <c r="DJ62" s="707">
        <v>0</v>
      </c>
      <c r="DK62" s="706">
        <v>0</v>
      </c>
      <c r="DL62" s="707">
        <v>2</v>
      </c>
      <c r="DM62" s="706">
        <v>0</v>
      </c>
      <c r="DN62" s="786">
        <f t="shared" si="1556"/>
        <v>9</v>
      </c>
      <c r="DO62" s="787">
        <f t="shared" si="1557"/>
        <v>0.75</v>
      </c>
      <c r="DP62" s="788">
        <v>0</v>
      </c>
      <c r="DQ62" s="790">
        <v>3</v>
      </c>
      <c r="DR62" s="845">
        <v>0</v>
      </c>
      <c r="DS62" s="790">
        <v>0</v>
      </c>
      <c r="DT62" s="845">
        <v>1</v>
      </c>
      <c r="DU62" s="790">
        <v>0</v>
      </c>
      <c r="DV62" s="788">
        <v>2</v>
      </c>
      <c r="DW62" s="790">
        <v>0</v>
      </c>
      <c r="DX62" s="788">
        <v>0</v>
      </c>
      <c r="DY62" s="790">
        <v>2</v>
      </c>
      <c r="DZ62" s="788">
        <v>0</v>
      </c>
      <c r="EA62" s="790">
        <v>0</v>
      </c>
      <c r="EB62" s="786">
        <f t="shared" si="1564"/>
        <v>8</v>
      </c>
      <c r="EC62" s="787">
        <f t="shared" si="1565"/>
        <v>0.66666666666666663</v>
      </c>
      <c r="ED62" s="707">
        <v>1</v>
      </c>
      <c r="EE62" s="706">
        <v>1</v>
      </c>
      <c r="EF62" s="705">
        <v>0</v>
      </c>
      <c r="EG62" s="706">
        <v>2</v>
      </c>
      <c r="EH62" s="705">
        <v>0</v>
      </c>
      <c r="EI62" s="706">
        <v>0</v>
      </c>
      <c r="EJ62" s="707">
        <v>2</v>
      </c>
      <c r="EK62" s="706">
        <v>2</v>
      </c>
      <c r="EL62" s="707">
        <v>3</v>
      </c>
      <c r="EM62" s="706">
        <v>2</v>
      </c>
      <c r="EN62" s="707">
        <v>2</v>
      </c>
      <c r="EO62" s="706">
        <v>1</v>
      </c>
      <c r="EP62" s="708">
        <f t="shared" si="1573"/>
        <v>16</v>
      </c>
      <c r="EQ62" s="150">
        <f t="shared" si="1574"/>
        <v>1.3333333333333333</v>
      </c>
      <c r="ER62" s="707">
        <v>2</v>
      </c>
      <c r="ES62" s="706">
        <v>2</v>
      </c>
      <c r="ET62" s="705">
        <v>2</v>
      </c>
      <c r="EU62" s="706">
        <v>2</v>
      </c>
      <c r="EV62" s="705">
        <v>2</v>
      </c>
      <c r="EW62" s="706">
        <v>1</v>
      </c>
      <c r="EX62" s="707">
        <v>2</v>
      </c>
      <c r="EY62" s="706">
        <v>2</v>
      </c>
      <c r="EZ62" s="707">
        <v>2</v>
      </c>
      <c r="FA62" s="706">
        <v>2</v>
      </c>
      <c r="FB62" s="707">
        <v>2</v>
      </c>
      <c r="FC62" s="706">
        <v>1</v>
      </c>
      <c r="FD62" s="708">
        <f t="shared" si="1582"/>
        <v>22</v>
      </c>
      <c r="FE62" s="150">
        <f t="shared" si="1583"/>
        <v>1.8333333333333333</v>
      </c>
      <c r="FF62" s="707">
        <v>2</v>
      </c>
      <c r="FG62" s="706">
        <v>2</v>
      </c>
      <c r="FH62" s="705">
        <v>2</v>
      </c>
      <c r="FI62" s="706">
        <v>2</v>
      </c>
      <c r="FJ62" s="705">
        <v>2</v>
      </c>
      <c r="FK62" s="706">
        <v>0</v>
      </c>
      <c r="FL62" s="707">
        <v>3</v>
      </c>
      <c r="FM62" s="706">
        <v>2</v>
      </c>
      <c r="FN62" s="707">
        <v>2</v>
      </c>
      <c r="FO62" s="706">
        <v>2</v>
      </c>
      <c r="FP62" s="707">
        <v>2</v>
      </c>
      <c r="FQ62" s="706">
        <v>2</v>
      </c>
      <c r="FR62" s="708">
        <f t="shared" si="1590"/>
        <v>23</v>
      </c>
      <c r="FS62" s="150">
        <f t="shared" si="1591"/>
        <v>1.9166666666666667</v>
      </c>
      <c r="FT62" s="707">
        <v>1</v>
      </c>
      <c r="FU62" s="706">
        <v>3</v>
      </c>
      <c r="FV62" s="705">
        <v>2</v>
      </c>
      <c r="FW62" s="706">
        <v>2</v>
      </c>
      <c r="FX62" s="705">
        <v>3</v>
      </c>
      <c r="FY62" s="706">
        <v>0</v>
      </c>
      <c r="FZ62" s="707">
        <v>2</v>
      </c>
      <c r="GA62" s="706">
        <v>2</v>
      </c>
      <c r="GB62" s="707">
        <v>3</v>
      </c>
      <c r="GC62" s="706">
        <v>2</v>
      </c>
      <c r="GD62" s="707">
        <v>2</v>
      </c>
      <c r="GE62" s="706">
        <v>2</v>
      </c>
      <c r="GF62" s="708">
        <f t="shared" si="1598"/>
        <v>24</v>
      </c>
      <c r="GG62" s="150">
        <f t="shared" si="1599"/>
        <v>2</v>
      </c>
      <c r="GH62" s="707"/>
      <c r="GI62" s="706"/>
      <c r="GJ62" s="705"/>
      <c r="GK62" s="706"/>
      <c r="GL62" s="705"/>
      <c r="GM62" s="706"/>
      <c r="GN62" s="707"/>
      <c r="GO62" s="706"/>
      <c r="GP62" s="707"/>
      <c r="GQ62" s="706"/>
      <c r="GR62" s="707"/>
      <c r="GS62" s="706"/>
      <c r="GT62" s="708">
        <f t="shared" si="1600"/>
        <v>0</v>
      </c>
      <c r="GU62" s="150">
        <f t="shared" si="1601"/>
        <v>0</v>
      </c>
      <c r="GV62" s="246">
        <f t="shared" si="1602"/>
        <v>1</v>
      </c>
      <c r="GW62" s="894">
        <v>0</v>
      </c>
      <c r="GX62" s="246">
        <f t="shared" si="1603"/>
        <v>0</v>
      </c>
      <c r="GY62" s="890">
        <f>GX62/ER62</f>
        <v>0</v>
      </c>
      <c r="GZ62" s="246">
        <f t="shared" si="1604"/>
        <v>0</v>
      </c>
      <c r="HA62" s="890">
        <f t="shared" si="1605"/>
        <v>0</v>
      </c>
      <c r="HB62" s="246">
        <f t="shared" si="1606"/>
        <v>0</v>
      </c>
      <c r="HC62" s="890">
        <f t="shared" si="1607"/>
        <v>0</v>
      </c>
      <c r="HD62" s="246">
        <f t="shared" si="1608"/>
        <v>0</v>
      </c>
      <c r="HE62" s="890">
        <f t="shared" si="1609"/>
        <v>0</v>
      </c>
      <c r="HF62" s="246">
        <f t="shared" si="1610"/>
        <v>-1</v>
      </c>
      <c r="HG62" s="890">
        <f t="shared" si="1611"/>
        <v>-0.5</v>
      </c>
      <c r="HH62" s="246">
        <f t="shared" si="1612"/>
        <v>1</v>
      </c>
      <c r="HI62" s="925">
        <f t="shared" si="1613"/>
        <v>1</v>
      </c>
      <c r="HJ62" s="246">
        <f t="shared" si="1614"/>
        <v>0</v>
      </c>
      <c r="HK62" s="890">
        <f t="shared" si="1615"/>
        <v>0</v>
      </c>
      <c r="HL62" s="246">
        <f t="shared" si="1616"/>
        <v>0</v>
      </c>
      <c r="HM62" s="890">
        <f t="shared" si="1617"/>
        <v>0</v>
      </c>
      <c r="HN62" s="246">
        <f t="shared" si="1618"/>
        <v>0</v>
      </c>
      <c r="HO62" s="890">
        <f t="shared" si="1619"/>
        <v>0</v>
      </c>
      <c r="HP62" s="246">
        <f t="shared" si="1620"/>
        <v>0</v>
      </c>
      <c r="HQ62" s="890">
        <f t="shared" si="1621"/>
        <v>0</v>
      </c>
      <c r="HR62" s="246">
        <f t="shared" si="1622"/>
        <v>-1</v>
      </c>
      <c r="HS62" s="890">
        <f t="shared" si="1623"/>
        <v>-0.5</v>
      </c>
      <c r="HT62" s="1008">
        <f t="shared" si="1624"/>
        <v>1</v>
      </c>
      <c r="HU62" s="288">
        <f>HT62/FC62</f>
        <v>1</v>
      </c>
      <c r="HV62" s="1008">
        <f t="shared" si="1625"/>
        <v>0</v>
      </c>
      <c r="HW62" s="288">
        <f>HV62/FF62</f>
        <v>0</v>
      </c>
      <c r="HX62" s="1008">
        <f t="shared" si="1626"/>
        <v>0</v>
      </c>
      <c r="HY62" s="288">
        <f>HX62/FG62</f>
        <v>0</v>
      </c>
      <c r="HZ62" s="1008">
        <f t="shared" si="1627"/>
        <v>0</v>
      </c>
      <c r="IA62" s="288">
        <f>HZ62/FH62</f>
        <v>0</v>
      </c>
      <c r="IB62" s="1008">
        <f t="shared" si="1628"/>
        <v>0</v>
      </c>
      <c r="IC62" s="288">
        <f>IB62/FI62</f>
        <v>0</v>
      </c>
      <c r="ID62" s="1008">
        <f t="shared" si="1629"/>
        <v>-2</v>
      </c>
      <c r="IE62" s="288">
        <f>ID62/FJ62</f>
        <v>-1</v>
      </c>
      <c r="IF62" s="1008">
        <f t="shared" si="1630"/>
        <v>3</v>
      </c>
      <c r="IG62" s="288">
        <v>0</v>
      </c>
      <c r="IH62" s="1008">
        <f t="shared" si="1631"/>
        <v>-1</v>
      </c>
      <c r="II62" s="288">
        <f>IH62/FL62</f>
        <v>-0.33333333333333331</v>
      </c>
      <c r="IJ62" s="1008">
        <f t="shared" si="1632"/>
        <v>0</v>
      </c>
      <c r="IK62" s="288">
        <f>IJ62/FM62</f>
        <v>0</v>
      </c>
      <c r="IL62" s="1008">
        <f t="shared" si="1633"/>
        <v>0</v>
      </c>
      <c r="IM62" s="288">
        <f>IL62/FN62</f>
        <v>0</v>
      </c>
      <c r="IN62" s="1008">
        <f t="shared" si="1634"/>
        <v>0</v>
      </c>
      <c r="IO62" s="288">
        <f>IN62/FO62</f>
        <v>0</v>
      </c>
      <c r="IP62" s="1008">
        <f t="shared" si="1635"/>
        <v>0</v>
      </c>
      <c r="IQ62" s="288">
        <f>IP62/FP62</f>
        <v>0</v>
      </c>
      <c r="IR62" s="1008">
        <f t="shared" si="1636"/>
        <v>-1</v>
      </c>
      <c r="IS62" s="288">
        <f>IR62/FQ62</f>
        <v>-0.5</v>
      </c>
      <c r="IT62" s="1008">
        <f t="shared" si="1637"/>
        <v>2</v>
      </c>
      <c r="IU62" s="288">
        <f>IT62/FT62</f>
        <v>2</v>
      </c>
      <c r="IV62" s="1008">
        <f t="shared" si="1232"/>
        <v>-1</v>
      </c>
      <c r="IW62" s="288">
        <f>IV62/FU62</f>
        <v>-0.33333333333333331</v>
      </c>
      <c r="IX62" s="1008">
        <f t="shared" si="1638"/>
        <v>0</v>
      </c>
      <c r="IY62" s="288">
        <f>IX62/FV62</f>
        <v>0</v>
      </c>
      <c r="IZ62" s="1008">
        <f t="shared" si="1639"/>
        <v>1</v>
      </c>
      <c r="JA62" s="288">
        <f>IZ62/FW62</f>
        <v>0.5</v>
      </c>
      <c r="JB62" s="1008">
        <f t="shared" si="1640"/>
        <v>-3</v>
      </c>
      <c r="JC62" s="288">
        <f>JB62/FX62</f>
        <v>-1</v>
      </c>
      <c r="JD62" s="1008">
        <f t="shared" si="1641"/>
        <v>2</v>
      </c>
      <c r="JE62" s="288">
        <v>0</v>
      </c>
      <c r="JF62" s="1008">
        <f t="shared" si="1642"/>
        <v>0</v>
      </c>
      <c r="JG62" s="1066">
        <f>JF62/FZ62</f>
        <v>0</v>
      </c>
      <c r="JH62" s="1008">
        <f t="shared" si="1643"/>
        <v>1</v>
      </c>
      <c r="JI62" s="288">
        <f>JH62/GA62</f>
        <v>0.5</v>
      </c>
      <c r="JJ62" s="1008">
        <f t="shared" si="1644"/>
        <v>-1</v>
      </c>
      <c r="JK62" s="288">
        <f>JJ62/GB62</f>
        <v>-0.33333333333333331</v>
      </c>
      <c r="JL62" s="1008">
        <f t="shared" si="1645"/>
        <v>0</v>
      </c>
      <c r="JM62" s="288">
        <f t="shared" si="1646"/>
        <v>0</v>
      </c>
      <c r="JN62" s="1008">
        <f t="shared" si="1647"/>
        <v>0</v>
      </c>
      <c r="JO62" s="1066">
        <f t="shared" si="1648"/>
        <v>0</v>
      </c>
      <c r="JP62" s="1008">
        <f t="shared" si="1649"/>
        <v>-2</v>
      </c>
      <c r="JQ62" s="288">
        <f t="shared" si="1650"/>
        <v>-1</v>
      </c>
      <c r="JR62" s="1008">
        <f t="shared" si="1651"/>
        <v>0</v>
      </c>
      <c r="JS62" s="288" t="e">
        <f t="shared" si="1652"/>
        <v>#DIV/0!</v>
      </c>
      <c r="JT62" s="1008">
        <f t="shared" si="1653"/>
        <v>0</v>
      </c>
      <c r="JU62" s="288" t="e">
        <f t="shared" si="1654"/>
        <v>#DIV/0!</v>
      </c>
      <c r="JV62" s="1008">
        <f t="shared" si="1655"/>
        <v>0</v>
      </c>
      <c r="JW62" s="288" t="e">
        <f t="shared" si="1656"/>
        <v>#DIV/0!</v>
      </c>
      <c r="JX62" s="1008">
        <f t="shared" si="1657"/>
        <v>0</v>
      </c>
      <c r="JY62" s="288" t="e">
        <f t="shared" si="1658"/>
        <v>#DIV/0!</v>
      </c>
      <c r="JZ62" s="1008">
        <f t="shared" si="1659"/>
        <v>0</v>
      </c>
      <c r="KA62" s="288" t="e">
        <f t="shared" si="1660"/>
        <v>#DIV/0!</v>
      </c>
      <c r="KB62" s="1008">
        <f t="shared" si="1661"/>
        <v>0</v>
      </c>
      <c r="KC62" s="288" t="e">
        <f t="shared" si="1662"/>
        <v>#DIV/0!</v>
      </c>
      <c r="KD62" s="1008">
        <f t="shared" si="1663"/>
        <v>0</v>
      </c>
      <c r="KE62" s="1066" t="e">
        <f t="shared" si="1664"/>
        <v>#DIV/0!</v>
      </c>
      <c r="KF62" s="1008">
        <f t="shared" si="1665"/>
        <v>0</v>
      </c>
      <c r="KG62" s="288" t="e">
        <f t="shared" si="1666"/>
        <v>#DIV/0!</v>
      </c>
      <c r="KH62" s="1008">
        <f t="shared" si="1667"/>
        <v>0</v>
      </c>
      <c r="KI62" s="288" t="e">
        <f t="shared" si="315"/>
        <v>#DIV/0!</v>
      </c>
      <c r="KJ62" s="1008">
        <f t="shared" si="1668"/>
        <v>0</v>
      </c>
      <c r="KK62" s="288" t="e">
        <f t="shared" si="1669"/>
        <v>#DIV/0!</v>
      </c>
      <c r="KL62" s="1008">
        <f t="shared" si="1174"/>
        <v>0</v>
      </c>
      <c r="KM62" s="1066" t="e">
        <f t="shared" si="1175"/>
        <v>#DIV/0!</v>
      </c>
      <c r="KN62" s="1008">
        <f t="shared" si="1670"/>
        <v>2</v>
      </c>
      <c r="KO62" s="761">
        <f t="shared" si="1671"/>
        <v>2</v>
      </c>
      <c r="KP62" s="110">
        <f t="shared" si="1672"/>
        <v>0</v>
      </c>
      <c r="KQ62" s="100">
        <f t="shared" si="1673"/>
        <v>0</v>
      </c>
      <c r="KR62" s="945"/>
      <c r="KS62" t="str">
        <f t="shared" si="1674"/>
        <v>Workflow</v>
      </c>
      <c r="KT62" s="972">
        <f t="shared" si="1675"/>
        <v>2</v>
      </c>
      <c r="KU62" s="972">
        <f t="shared" si="1676"/>
        <v>2</v>
      </c>
      <c r="KV62" s="972">
        <f t="shared" si="1677"/>
        <v>2</v>
      </c>
      <c r="KW62" s="1042">
        <f t="shared" si="1682"/>
        <v>1</v>
      </c>
      <c r="KX62" s="1042">
        <f t="shared" si="1683"/>
        <v>3</v>
      </c>
      <c r="KY62" s="1042">
        <f t="shared" si="1684"/>
        <v>2</v>
      </c>
      <c r="KZ62" s="1042">
        <f t="shared" si="1685"/>
        <v>2</v>
      </c>
      <c r="LA62" s="1042">
        <f t="shared" si="1686"/>
        <v>3</v>
      </c>
      <c r="LB62" s="1042">
        <f t="shared" si="1687"/>
        <v>0</v>
      </c>
      <c r="LC62" s="1042">
        <f t="shared" si="1688"/>
        <v>2</v>
      </c>
      <c r="LD62" s="1042">
        <f t="shared" si="1689"/>
        <v>2</v>
      </c>
      <c r="LE62" s="1042">
        <f t="shared" si="1690"/>
        <v>3</v>
      </c>
      <c r="LF62" s="1042">
        <f t="shared" si="1698"/>
        <v>2</v>
      </c>
      <c r="LG62" s="1042">
        <f t="shared" si="1698"/>
        <v>2</v>
      </c>
      <c r="LH62" s="1042">
        <f t="shared" si="1698"/>
        <v>2</v>
      </c>
      <c r="LI62" s="1158">
        <f t="shared" si="1699"/>
        <v>0</v>
      </c>
      <c r="LJ62" s="1158">
        <f t="shared" si="1699"/>
        <v>0</v>
      </c>
      <c r="LK62" s="1158">
        <f t="shared" si="1699"/>
        <v>0</v>
      </c>
      <c r="LL62" s="1158">
        <f t="shared" si="1699"/>
        <v>0</v>
      </c>
      <c r="LM62" s="1158">
        <f t="shared" si="1699"/>
        <v>0</v>
      </c>
      <c r="LN62" s="1158">
        <f t="shared" si="1699"/>
        <v>0</v>
      </c>
      <c r="LO62" s="1158">
        <f t="shared" si="1699"/>
        <v>0</v>
      </c>
      <c r="LP62" s="1158">
        <f t="shared" si="1699"/>
        <v>0</v>
      </c>
      <c r="LQ62" s="1158">
        <f t="shared" si="1699"/>
        <v>0</v>
      </c>
      <c r="LR62" s="1158">
        <f t="shared" si="1699"/>
        <v>0</v>
      </c>
      <c r="LS62" s="1158">
        <f t="shared" si="1699"/>
        <v>0</v>
      </c>
      <c r="LT62" s="1158">
        <f t="shared" si="1699"/>
        <v>0</v>
      </c>
    </row>
    <row r="63" spans="1:332" x14ac:dyDescent="0.25">
      <c r="A63" s="573"/>
      <c r="B63" s="643">
        <v>8.1199999999999992</v>
      </c>
      <c r="E63" s="1219" t="s">
        <v>114</v>
      </c>
      <c r="F63" s="1219"/>
      <c r="G63" s="1220"/>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20"/>
        <v>115</v>
      </c>
      <c r="AW63" s="150">
        <f t="shared" si="1521"/>
        <v>9.5833333333333339</v>
      </c>
      <c r="AX63" s="284">
        <v>0</v>
      </c>
      <c r="AY63" s="64">
        <v>5</v>
      </c>
      <c r="AZ63" s="20">
        <v>3</v>
      </c>
      <c r="BA63" s="64">
        <v>1</v>
      </c>
      <c r="BB63" s="20">
        <v>1</v>
      </c>
      <c r="BC63" s="64">
        <v>3</v>
      </c>
      <c r="BD63" s="187">
        <v>1</v>
      </c>
      <c r="BE63" s="64">
        <v>4</v>
      </c>
      <c r="BF63" s="187">
        <v>2</v>
      </c>
      <c r="BG63" s="64">
        <v>3</v>
      </c>
      <c r="BH63" s="187">
        <v>2</v>
      </c>
      <c r="BI63" s="64">
        <v>1</v>
      </c>
      <c r="BJ63" s="118">
        <f t="shared" si="1524"/>
        <v>26</v>
      </c>
      <c r="BK63" s="150">
        <f t="shared" si="1525"/>
        <v>2.1666666666666665</v>
      </c>
      <c r="BL63" s="284">
        <v>2</v>
      </c>
      <c r="BM63" s="64">
        <v>2</v>
      </c>
      <c r="BN63" s="20">
        <v>3</v>
      </c>
      <c r="BO63" s="64">
        <v>3</v>
      </c>
      <c r="BP63" s="20">
        <v>2</v>
      </c>
      <c r="BQ63" s="64">
        <v>2</v>
      </c>
      <c r="BR63" s="187">
        <v>2</v>
      </c>
      <c r="BS63" s="64">
        <v>8</v>
      </c>
      <c r="BT63" s="187">
        <v>3</v>
      </c>
      <c r="BU63" s="187">
        <v>2</v>
      </c>
      <c r="BV63" s="187">
        <v>4</v>
      </c>
      <c r="BW63" s="187">
        <v>2</v>
      </c>
      <c r="BX63" s="118">
        <f t="shared" si="1532"/>
        <v>35</v>
      </c>
      <c r="BY63" s="150">
        <f t="shared" si="1533"/>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40"/>
        <v>43</v>
      </c>
      <c r="CM63" s="150">
        <f t="shared" si="1541"/>
        <v>3.5833333333333335</v>
      </c>
      <c r="CN63" s="187">
        <v>2</v>
      </c>
      <c r="CO63" s="64">
        <v>3</v>
      </c>
      <c r="CP63" s="20">
        <v>2</v>
      </c>
      <c r="CQ63" s="64">
        <v>2</v>
      </c>
      <c r="CR63" s="705">
        <v>1</v>
      </c>
      <c r="CS63" s="706">
        <v>0</v>
      </c>
      <c r="CT63" s="707">
        <v>2</v>
      </c>
      <c r="CU63" s="706">
        <v>4</v>
      </c>
      <c r="CV63" s="788">
        <v>2</v>
      </c>
      <c r="CW63" s="789">
        <v>2</v>
      </c>
      <c r="CX63" s="788">
        <v>1</v>
      </c>
      <c r="CY63" s="790">
        <v>0</v>
      </c>
      <c r="CZ63" s="786">
        <f t="shared" si="1548"/>
        <v>21</v>
      </c>
      <c r="DA63" s="787">
        <f t="shared" si="1549"/>
        <v>1.75</v>
      </c>
      <c r="DB63" s="707">
        <v>0</v>
      </c>
      <c r="DC63" s="706">
        <v>0</v>
      </c>
      <c r="DD63" s="705">
        <v>0</v>
      </c>
      <c r="DE63" s="706">
        <v>0</v>
      </c>
      <c r="DF63" s="705">
        <v>0</v>
      </c>
      <c r="DG63" s="706">
        <v>0</v>
      </c>
      <c r="DH63" s="707">
        <v>0</v>
      </c>
      <c r="DI63" s="706">
        <v>0</v>
      </c>
      <c r="DJ63" s="707">
        <v>0</v>
      </c>
      <c r="DK63" s="706">
        <v>0</v>
      </c>
      <c r="DL63" s="707">
        <v>0</v>
      </c>
      <c r="DM63" s="706">
        <v>0</v>
      </c>
      <c r="DN63" s="786">
        <f t="shared" si="1556"/>
        <v>0</v>
      </c>
      <c r="DO63" s="787">
        <f t="shared" si="1557"/>
        <v>0</v>
      </c>
      <c r="DP63" s="788">
        <v>0</v>
      </c>
      <c r="DQ63" s="790">
        <v>0</v>
      </c>
      <c r="DR63" s="845">
        <v>0</v>
      </c>
      <c r="DS63" s="790">
        <v>1</v>
      </c>
      <c r="DT63" s="845">
        <v>0</v>
      </c>
      <c r="DU63" s="790">
        <v>0</v>
      </c>
      <c r="DV63" s="788">
        <v>0</v>
      </c>
      <c r="DW63" s="790">
        <v>0</v>
      </c>
      <c r="DX63" s="788">
        <v>0</v>
      </c>
      <c r="DY63" s="790">
        <v>0</v>
      </c>
      <c r="DZ63" s="788">
        <v>0</v>
      </c>
      <c r="EA63" s="790">
        <v>0</v>
      </c>
      <c r="EB63" s="786">
        <f t="shared" si="1564"/>
        <v>1</v>
      </c>
      <c r="EC63" s="787">
        <f t="shared" si="1565"/>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73"/>
        <v>0</v>
      </c>
      <c r="EQ63" s="150">
        <f t="shared" si="1574"/>
        <v>0</v>
      </c>
      <c r="ER63" s="707">
        <v>0</v>
      </c>
      <c r="ES63" s="706">
        <v>0</v>
      </c>
      <c r="ET63" s="705">
        <v>0</v>
      </c>
      <c r="EU63" s="706">
        <v>0</v>
      </c>
      <c r="EV63" s="705">
        <v>0</v>
      </c>
      <c r="EW63" s="706">
        <v>0</v>
      </c>
      <c r="EX63" s="707">
        <v>0</v>
      </c>
      <c r="EY63" s="706">
        <v>0</v>
      </c>
      <c r="EZ63" s="707">
        <v>0</v>
      </c>
      <c r="FA63" s="706">
        <v>0</v>
      </c>
      <c r="FB63" s="707">
        <v>0</v>
      </c>
      <c r="FC63" s="706">
        <v>0</v>
      </c>
      <c r="FD63" s="708">
        <f t="shared" si="1582"/>
        <v>0</v>
      </c>
      <c r="FE63" s="150">
        <f t="shared" si="1583"/>
        <v>0</v>
      </c>
      <c r="FF63" s="707">
        <v>0</v>
      </c>
      <c r="FG63" s="706">
        <v>0</v>
      </c>
      <c r="FH63" s="705">
        <v>0</v>
      </c>
      <c r="FI63" s="706">
        <v>0</v>
      </c>
      <c r="FJ63" s="705">
        <v>0</v>
      </c>
      <c r="FK63" s="706">
        <v>0</v>
      </c>
      <c r="FL63" s="707">
        <v>0</v>
      </c>
      <c r="FM63" s="706">
        <v>0</v>
      </c>
      <c r="FN63" s="707">
        <v>0</v>
      </c>
      <c r="FO63" s="706">
        <v>0</v>
      </c>
      <c r="FP63" s="707">
        <v>0</v>
      </c>
      <c r="FQ63" s="706">
        <v>0</v>
      </c>
      <c r="FR63" s="708">
        <f t="shared" si="1590"/>
        <v>0</v>
      </c>
      <c r="FS63" s="150">
        <f t="shared" si="1591"/>
        <v>0</v>
      </c>
      <c r="FT63" s="707">
        <v>0</v>
      </c>
      <c r="FU63" s="706">
        <v>0</v>
      </c>
      <c r="FV63" s="705">
        <v>0</v>
      </c>
      <c r="FW63" s="706">
        <v>0</v>
      </c>
      <c r="FX63" s="705">
        <v>0</v>
      </c>
      <c r="FY63" s="706">
        <v>0</v>
      </c>
      <c r="FZ63" s="707">
        <v>0</v>
      </c>
      <c r="GA63" s="706">
        <v>0</v>
      </c>
      <c r="GB63" s="707">
        <v>0</v>
      </c>
      <c r="GC63" s="706">
        <v>0</v>
      </c>
      <c r="GD63" s="707">
        <v>0</v>
      </c>
      <c r="GE63" s="706">
        <v>0</v>
      </c>
      <c r="GF63" s="708">
        <f t="shared" si="1598"/>
        <v>0</v>
      </c>
      <c r="GG63" s="150">
        <f t="shared" si="1599"/>
        <v>0</v>
      </c>
      <c r="GH63" s="707"/>
      <c r="GI63" s="706"/>
      <c r="GJ63" s="705"/>
      <c r="GK63" s="706"/>
      <c r="GL63" s="705"/>
      <c r="GM63" s="706"/>
      <c r="GN63" s="707"/>
      <c r="GO63" s="706"/>
      <c r="GP63" s="707"/>
      <c r="GQ63" s="706"/>
      <c r="GR63" s="707"/>
      <c r="GS63" s="706"/>
      <c r="GT63" s="708">
        <f t="shared" si="1600"/>
        <v>0</v>
      </c>
      <c r="GU63" s="150">
        <f t="shared" si="1601"/>
        <v>0</v>
      </c>
      <c r="GV63" s="246">
        <f t="shared" si="1602"/>
        <v>0</v>
      </c>
      <c r="GW63" s="894">
        <v>0</v>
      </c>
      <c r="GX63" s="246">
        <f t="shared" si="1603"/>
        <v>0</v>
      </c>
      <c r="GY63" s="890">
        <v>0</v>
      </c>
      <c r="GZ63" s="246">
        <f t="shared" si="1604"/>
        <v>0</v>
      </c>
      <c r="HA63" s="890">
        <f t="shared" si="1605"/>
        <v>0</v>
      </c>
      <c r="HB63" s="246">
        <f t="shared" si="1606"/>
        <v>0</v>
      </c>
      <c r="HC63" s="890">
        <f t="shared" si="1607"/>
        <v>0</v>
      </c>
      <c r="HD63" s="246">
        <f t="shared" si="1608"/>
        <v>0</v>
      </c>
      <c r="HE63" s="890">
        <f t="shared" si="1609"/>
        <v>0</v>
      </c>
      <c r="HF63" s="246">
        <f t="shared" si="1610"/>
        <v>0</v>
      </c>
      <c r="HG63" s="890">
        <f t="shared" si="1611"/>
        <v>0</v>
      </c>
      <c r="HH63" s="246">
        <f t="shared" si="1612"/>
        <v>0</v>
      </c>
      <c r="HI63" s="925">
        <f t="shared" si="1613"/>
        <v>0</v>
      </c>
      <c r="HJ63" s="246">
        <f t="shared" si="1614"/>
        <v>0</v>
      </c>
      <c r="HK63" s="890">
        <f t="shared" si="1615"/>
        <v>0</v>
      </c>
      <c r="HL63" s="246">
        <f t="shared" si="1616"/>
        <v>0</v>
      </c>
      <c r="HM63" s="890">
        <f t="shared" si="1617"/>
        <v>0</v>
      </c>
      <c r="HN63" s="246">
        <f t="shared" si="1618"/>
        <v>0</v>
      </c>
      <c r="HO63" s="890">
        <f t="shared" si="1619"/>
        <v>0</v>
      </c>
      <c r="HP63" s="246">
        <f t="shared" si="1620"/>
        <v>0</v>
      </c>
      <c r="HQ63" s="890">
        <f t="shared" si="1621"/>
        <v>0</v>
      </c>
      <c r="HR63" s="246">
        <f t="shared" si="1622"/>
        <v>0</v>
      </c>
      <c r="HS63" s="890">
        <f t="shared" si="1623"/>
        <v>0</v>
      </c>
      <c r="HT63" s="1008">
        <f t="shared" si="1624"/>
        <v>0</v>
      </c>
      <c r="HU63" s="288">
        <v>0</v>
      </c>
      <c r="HV63" s="1008">
        <f t="shared" si="1625"/>
        <v>0</v>
      </c>
      <c r="HW63" s="288">
        <v>0</v>
      </c>
      <c r="HX63" s="1008">
        <f t="shared" si="1626"/>
        <v>0</v>
      </c>
      <c r="HY63" s="288">
        <v>0</v>
      </c>
      <c r="HZ63" s="1008">
        <f t="shared" si="1627"/>
        <v>0</v>
      </c>
      <c r="IA63" s="288">
        <v>0</v>
      </c>
      <c r="IB63" s="1008">
        <f t="shared" si="1628"/>
        <v>0</v>
      </c>
      <c r="IC63" s="288">
        <v>0</v>
      </c>
      <c r="ID63" s="1008">
        <f t="shared" si="1629"/>
        <v>0</v>
      </c>
      <c r="IE63" s="288">
        <v>0</v>
      </c>
      <c r="IF63" s="1008">
        <f t="shared" si="1630"/>
        <v>0</v>
      </c>
      <c r="IG63" s="288">
        <v>0</v>
      </c>
      <c r="IH63" s="1008">
        <f t="shared" si="1631"/>
        <v>0</v>
      </c>
      <c r="II63" s="288">
        <v>0</v>
      </c>
      <c r="IJ63" s="1008">
        <f t="shared" si="1632"/>
        <v>0</v>
      </c>
      <c r="IK63" s="288">
        <v>0</v>
      </c>
      <c r="IL63" s="1008">
        <f t="shared" si="1633"/>
        <v>0</v>
      </c>
      <c r="IM63" s="288">
        <v>0</v>
      </c>
      <c r="IN63" s="1008">
        <f t="shared" si="1634"/>
        <v>0</v>
      </c>
      <c r="IO63" s="288">
        <v>0</v>
      </c>
      <c r="IP63" s="1008">
        <f t="shared" si="1635"/>
        <v>0</v>
      </c>
      <c r="IQ63" s="288">
        <v>0</v>
      </c>
      <c r="IR63" s="1008">
        <f t="shared" si="1636"/>
        <v>0</v>
      </c>
      <c r="IS63" s="288">
        <v>0</v>
      </c>
      <c r="IT63" s="1008">
        <f t="shared" si="1637"/>
        <v>0</v>
      </c>
      <c r="IU63" s="288">
        <v>0</v>
      </c>
      <c r="IV63" s="1008">
        <f t="shared" si="1232"/>
        <v>0</v>
      </c>
      <c r="IW63" s="288">
        <v>0</v>
      </c>
      <c r="IX63" s="1008">
        <f t="shared" si="1638"/>
        <v>0</v>
      </c>
      <c r="IY63" s="288">
        <v>0</v>
      </c>
      <c r="IZ63" s="1008">
        <f t="shared" si="1639"/>
        <v>0</v>
      </c>
      <c r="JA63" s="288">
        <v>0</v>
      </c>
      <c r="JB63" s="1008">
        <f t="shared" si="1640"/>
        <v>0</v>
      </c>
      <c r="JC63" s="288">
        <v>0</v>
      </c>
      <c r="JD63" s="1008">
        <f t="shared" si="1641"/>
        <v>0</v>
      </c>
      <c r="JE63" s="288">
        <v>0</v>
      </c>
      <c r="JF63" s="1008">
        <f t="shared" si="1642"/>
        <v>0</v>
      </c>
      <c r="JG63" s="1066">
        <v>0</v>
      </c>
      <c r="JH63" s="1008">
        <f t="shared" si="1643"/>
        <v>0</v>
      </c>
      <c r="JI63" s="288">
        <v>0</v>
      </c>
      <c r="JJ63" s="1008">
        <f t="shared" si="1644"/>
        <v>0</v>
      </c>
      <c r="JK63" s="288">
        <v>0</v>
      </c>
      <c r="JL63" s="1008">
        <f t="shared" si="1645"/>
        <v>0</v>
      </c>
      <c r="JM63" s="288">
        <v>0</v>
      </c>
      <c r="JN63" s="1008">
        <f t="shared" si="1647"/>
        <v>0</v>
      </c>
      <c r="JO63" s="1066">
        <v>0</v>
      </c>
      <c r="JP63" s="1008">
        <f t="shared" si="1649"/>
        <v>0</v>
      </c>
      <c r="JQ63" s="288" t="e">
        <f t="shared" si="1650"/>
        <v>#DIV/0!</v>
      </c>
      <c r="JR63" s="1008">
        <f t="shared" si="1651"/>
        <v>0</v>
      </c>
      <c r="JS63" s="288" t="e">
        <f t="shared" si="1652"/>
        <v>#DIV/0!</v>
      </c>
      <c r="JT63" s="1008">
        <f t="shared" si="1653"/>
        <v>0</v>
      </c>
      <c r="JU63" s="288" t="e">
        <f t="shared" si="1654"/>
        <v>#DIV/0!</v>
      </c>
      <c r="JV63" s="1008">
        <f t="shared" si="1655"/>
        <v>0</v>
      </c>
      <c r="JW63" s="288" t="e">
        <f t="shared" si="1656"/>
        <v>#DIV/0!</v>
      </c>
      <c r="JX63" s="1008">
        <f t="shared" si="1657"/>
        <v>0</v>
      </c>
      <c r="JY63" s="288" t="e">
        <f t="shared" si="1658"/>
        <v>#DIV/0!</v>
      </c>
      <c r="JZ63" s="1008">
        <f t="shared" si="1659"/>
        <v>0</v>
      </c>
      <c r="KA63" s="288" t="e">
        <f t="shared" si="1660"/>
        <v>#DIV/0!</v>
      </c>
      <c r="KB63" s="1008">
        <f t="shared" si="1661"/>
        <v>0</v>
      </c>
      <c r="KC63" s="288" t="e">
        <f t="shared" si="1662"/>
        <v>#DIV/0!</v>
      </c>
      <c r="KD63" s="1008">
        <f t="shared" si="1663"/>
        <v>0</v>
      </c>
      <c r="KE63" s="1066" t="e">
        <f t="shared" si="1664"/>
        <v>#DIV/0!</v>
      </c>
      <c r="KF63" s="1008">
        <f t="shared" si="1665"/>
        <v>0</v>
      </c>
      <c r="KG63" s="288" t="e">
        <f t="shared" si="1666"/>
        <v>#DIV/0!</v>
      </c>
      <c r="KH63" s="1008">
        <f t="shared" si="1667"/>
        <v>0</v>
      </c>
      <c r="KI63" s="288" t="e">
        <f t="shared" si="315"/>
        <v>#DIV/0!</v>
      </c>
      <c r="KJ63" s="1008">
        <f t="shared" si="1668"/>
        <v>0</v>
      </c>
      <c r="KK63" s="288" t="e">
        <f t="shared" si="1669"/>
        <v>#DIV/0!</v>
      </c>
      <c r="KL63" s="1008">
        <f t="shared" si="1174"/>
        <v>0</v>
      </c>
      <c r="KM63" s="1066" t="e">
        <f t="shared" si="1175"/>
        <v>#DIV/0!</v>
      </c>
      <c r="KN63" s="1008">
        <f t="shared" si="1670"/>
        <v>0</v>
      </c>
      <c r="KO63" s="761">
        <f t="shared" si="1671"/>
        <v>0</v>
      </c>
      <c r="KP63" s="110">
        <f t="shared" si="1672"/>
        <v>0</v>
      </c>
      <c r="KQ63" s="100">
        <f t="shared" si="1673"/>
        <v>0</v>
      </c>
      <c r="KR63" s="945"/>
      <c r="KS63" t="str">
        <f t="shared" si="1674"/>
        <v>Other (Non-ERP)</v>
      </c>
      <c r="KT63" s="972">
        <f t="shared" si="1675"/>
        <v>0</v>
      </c>
      <c r="KU63" s="972">
        <f t="shared" si="1676"/>
        <v>0</v>
      </c>
      <c r="KV63" s="972">
        <f t="shared" si="1677"/>
        <v>0</v>
      </c>
      <c r="KW63" s="1042">
        <f t="shared" si="1682"/>
        <v>0</v>
      </c>
      <c r="KX63" s="1042">
        <f t="shared" si="1683"/>
        <v>0</v>
      </c>
      <c r="KY63" s="1042">
        <f t="shared" si="1684"/>
        <v>0</v>
      </c>
      <c r="KZ63" s="1042">
        <f t="shared" si="1685"/>
        <v>0</v>
      </c>
      <c r="LA63" s="1042">
        <f t="shared" si="1686"/>
        <v>0</v>
      </c>
      <c r="LB63" s="1042">
        <f t="shared" si="1687"/>
        <v>0</v>
      </c>
      <c r="LC63" s="1042">
        <f t="shared" si="1688"/>
        <v>0</v>
      </c>
      <c r="LD63" s="1042">
        <f t="shared" si="1689"/>
        <v>0</v>
      </c>
      <c r="LE63" s="1042">
        <f t="shared" si="1690"/>
        <v>0</v>
      </c>
      <c r="LF63" s="1042">
        <f t="shared" si="1698"/>
        <v>0</v>
      </c>
      <c r="LG63" s="1042">
        <f t="shared" si="1698"/>
        <v>0</v>
      </c>
      <c r="LH63" s="1042">
        <f t="shared" si="1698"/>
        <v>0</v>
      </c>
      <c r="LI63" s="1158">
        <f t="shared" si="1699"/>
        <v>0</v>
      </c>
      <c r="LJ63" s="1158">
        <f t="shared" si="1699"/>
        <v>0</v>
      </c>
      <c r="LK63" s="1158">
        <f t="shared" si="1699"/>
        <v>0</v>
      </c>
      <c r="LL63" s="1158">
        <f t="shared" si="1699"/>
        <v>0</v>
      </c>
      <c r="LM63" s="1158">
        <f t="shared" si="1699"/>
        <v>0</v>
      </c>
      <c r="LN63" s="1158">
        <f t="shared" si="1699"/>
        <v>0</v>
      </c>
      <c r="LO63" s="1158">
        <f t="shared" si="1699"/>
        <v>0</v>
      </c>
      <c r="LP63" s="1158">
        <f t="shared" si="1699"/>
        <v>0</v>
      </c>
      <c r="LQ63" s="1158">
        <f t="shared" si="1699"/>
        <v>0</v>
      </c>
      <c r="LR63" s="1158">
        <f t="shared" si="1699"/>
        <v>0</v>
      </c>
      <c r="LS63" s="1158">
        <f t="shared" si="1699"/>
        <v>0</v>
      </c>
      <c r="LT63" s="1158">
        <f t="shared" si="1699"/>
        <v>0</v>
      </c>
    </row>
    <row r="64" spans="1:332" s="28" customFormat="1" x14ac:dyDescent="0.25">
      <c r="A64" s="573"/>
      <c r="B64" s="205">
        <v>8.1300000000000008</v>
      </c>
      <c r="C64" s="26"/>
      <c r="D64" s="26"/>
      <c r="E64" s="1221" t="s">
        <v>61</v>
      </c>
      <c r="F64" s="1221"/>
      <c r="G64" s="1222"/>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20"/>
        <v>1780</v>
      </c>
      <c r="AW64" s="151">
        <f t="shared" si="1521"/>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24"/>
        <v>1199</v>
      </c>
      <c r="BK64" s="151">
        <f t="shared" si="1525"/>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32"/>
        <v>2342</v>
      </c>
      <c r="BY64" s="151">
        <f t="shared" si="153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40"/>
        <v>2134</v>
      </c>
      <c r="CM64" s="151">
        <f t="shared" si="1541"/>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48"/>
        <v>2062</v>
      </c>
      <c r="DA64" s="795">
        <f t="shared" si="1549"/>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56"/>
        <v>1947</v>
      </c>
      <c r="DO64" s="795">
        <f t="shared" si="1557"/>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64"/>
        <v>1937</v>
      </c>
      <c r="EC64" s="795">
        <f t="shared" si="1565"/>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73"/>
        <v>1635</v>
      </c>
      <c r="EQ64" s="151">
        <f t="shared" si="1574"/>
        <v>136.25</v>
      </c>
      <c r="ER64" s="711">
        <v>0</v>
      </c>
      <c r="ES64" s="710">
        <v>0</v>
      </c>
      <c r="ET64" s="709">
        <v>0</v>
      </c>
      <c r="EU64" s="710">
        <v>0</v>
      </c>
      <c r="EV64" s="709">
        <v>0</v>
      </c>
      <c r="EW64" s="710">
        <v>0</v>
      </c>
      <c r="EX64" s="711">
        <v>0</v>
      </c>
      <c r="EY64" s="710">
        <v>0</v>
      </c>
      <c r="EZ64" s="711">
        <v>0</v>
      </c>
      <c r="FA64" s="710">
        <v>0</v>
      </c>
      <c r="FB64" s="711">
        <v>0</v>
      </c>
      <c r="FC64" s="710">
        <v>0</v>
      </c>
      <c r="FD64" s="922">
        <f t="shared" si="1582"/>
        <v>0</v>
      </c>
      <c r="FE64" s="151">
        <f t="shared" si="1583"/>
        <v>0</v>
      </c>
      <c r="FF64" s="711">
        <v>0</v>
      </c>
      <c r="FG64" s="710">
        <v>0</v>
      </c>
      <c r="FH64" s="709">
        <v>0</v>
      </c>
      <c r="FI64" s="710">
        <v>0</v>
      </c>
      <c r="FJ64" s="709">
        <v>0</v>
      </c>
      <c r="FK64" s="710">
        <v>0</v>
      </c>
      <c r="FL64" s="711">
        <v>0</v>
      </c>
      <c r="FM64" s="710">
        <v>0</v>
      </c>
      <c r="FN64" s="711">
        <v>0</v>
      </c>
      <c r="FO64" s="710">
        <v>0</v>
      </c>
      <c r="FP64" s="711">
        <v>0</v>
      </c>
      <c r="FQ64" s="710">
        <v>0</v>
      </c>
      <c r="FR64" s="922">
        <f t="shared" si="1590"/>
        <v>0</v>
      </c>
      <c r="FS64" s="151">
        <f t="shared" si="1591"/>
        <v>0</v>
      </c>
      <c r="FT64" s="711">
        <v>0</v>
      </c>
      <c r="FU64" s="710"/>
      <c r="FV64" s="709">
        <v>0</v>
      </c>
      <c r="FW64" s="710">
        <v>0</v>
      </c>
      <c r="FX64" s="709">
        <v>0</v>
      </c>
      <c r="FY64" s="710">
        <v>0</v>
      </c>
      <c r="FZ64" s="711">
        <v>0</v>
      </c>
      <c r="GA64" s="710">
        <v>0</v>
      </c>
      <c r="GB64" s="711">
        <v>0</v>
      </c>
      <c r="GC64" s="710">
        <v>0</v>
      </c>
      <c r="GD64" s="711">
        <v>0</v>
      </c>
      <c r="GE64" s="710">
        <v>0</v>
      </c>
      <c r="GF64" s="922">
        <f t="shared" si="1598"/>
        <v>0</v>
      </c>
      <c r="GG64" s="151">
        <f t="shared" si="1599"/>
        <v>0</v>
      </c>
      <c r="GH64" s="711"/>
      <c r="GI64" s="710"/>
      <c r="GJ64" s="709"/>
      <c r="GK64" s="710"/>
      <c r="GL64" s="709"/>
      <c r="GM64" s="710"/>
      <c r="GN64" s="711"/>
      <c r="GO64" s="710"/>
      <c r="GP64" s="711"/>
      <c r="GQ64" s="710"/>
      <c r="GR64" s="711"/>
      <c r="GS64" s="710"/>
      <c r="GT64" s="922">
        <f t="shared" si="1600"/>
        <v>0</v>
      </c>
      <c r="GU64" s="151">
        <f t="shared" si="1601"/>
        <v>0</v>
      </c>
      <c r="GV64" s="252">
        <f t="shared" si="1602"/>
        <v>0</v>
      </c>
      <c r="GW64" s="903">
        <v>0</v>
      </c>
      <c r="GX64" s="252">
        <f t="shared" si="1603"/>
        <v>0</v>
      </c>
      <c r="GY64" s="892">
        <v>0</v>
      </c>
      <c r="GZ64" s="252">
        <f t="shared" si="1604"/>
        <v>0</v>
      </c>
      <c r="HA64" s="892">
        <f t="shared" si="1605"/>
        <v>0</v>
      </c>
      <c r="HB64" s="252">
        <f t="shared" si="1606"/>
        <v>0</v>
      </c>
      <c r="HC64" s="892">
        <f t="shared" si="1607"/>
        <v>0</v>
      </c>
      <c r="HD64" s="252">
        <f t="shared" si="1608"/>
        <v>0</v>
      </c>
      <c r="HE64" s="892">
        <f t="shared" si="1609"/>
        <v>0</v>
      </c>
      <c r="HF64" s="252">
        <f t="shared" si="1610"/>
        <v>0</v>
      </c>
      <c r="HG64" s="892">
        <f t="shared" si="1611"/>
        <v>0</v>
      </c>
      <c r="HH64" s="252">
        <f t="shared" si="1612"/>
        <v>0</v>
      </c>
      <c r="HI64" s="927">
        <f t="shared" si="1613"/>
        <v>0</v>
      </c>
      <c r="HJ64" s="252">
        <f t="shared" si="1614"/>
        <v>0</v>
      </c>
      <c r="HK64" s="892">
        <f t="shared" si="1615"/>
        <v>0</v>
      </c>
      <c r="HL64" s="252">
        <f t="shared" si="1616"/>
        <v>0</v>
      </c>
      <c r="HM64" s="892">
        <f t="shared" si="1617"/>
        <v>0</v>
      </c>
      <c r="HN64" s="252">
        <f t="shared" si="1618"/>
        <v>0</v>
      </c>
      <c r="HO64" s="892">
        <f t="shared" si="1619"/>
        <v>0</v>
      </c>
      <c r="HP64" s="252">
        <f t="shared" si="1620"/>
        <v>0</v>
      </c>
      <c r="HQ64" s="892">
        <f t="shared" si="1621"/>
        <v>0</v>
      </c>
      <c r="HR64" s="252">
        <f t="shared" si="1622"/>
        <v>0</v>
      </c>
      <c r="HS64" s="892">
        <f t="shared" si="1623"/>
        <v>0</v>
      </c>
      <c r="HT64" s="1018">
        <f t="shared" si="1624"/>
        <v>0</v>
      </c>
      <c r="HU64" s="1021">
        <v>0</v>
      </c>
      <c r="HV64" s="1018">
        <f t="shared" si="1625"/>
        <v>0</v>
      </c>
      <c r="HW64" s="1021">
        <v>0</v>
      </c>
      <c r="HX64" s="1018">
        <f t="shared" si="1626"/>
        <v>0</v>
      </c>
      <c r="HY64" s="1021">
        <v>0</v>
      </c>
      <c r="HZ64" s="1018">
        <f t="shared" si="1627"/>
        <v>0</v>
      </c>
      <c r="IA64" s="1021">
        <v>0</v>
      </c>
      <c r="IB64" s="1018">
        <f t="shared" si="1628"/>
        <v>0</v>
      </c>
      <c r="IC64" s="1021">
        <v>0</v>
      </c>
      <c r="ID64" s="1018">
        <f t="shared" si="1629"/>
        <v>0</v>
      </c>
      <c r="IE64" s="1021">
        <v>0</v>
      </c>
      <c r="IF64" s="1018">
        <f t="shared" si="1630"/>
        <v>0</v>
      </c>
      <c r="IG64" s="1021">
        <v>0</v>
      </c>
      <c r="IH64" s="1018">
        <f t="shared" si="1631"/>
        <v>0</v>
      </c>
      <c r="II64" s="1021">
        <v>0</v>
      </c>
      <c r="IJ64" s="1018">
        <f t="shared" si="1632"/>
        <v>0</v>
      </c>
      <c r="IK64" s="1021">
        <v>0</v>
      </c>
      <c r="IL64" s="1018">
        <f t="shared" si="1633"/>
        <v>0</v>
      </c>
      <c r="IM64" s="1021">
        <v>0</v>
      </c>
      <c r="IN64" s="1018">
        <f t="shared" si="1634"/>
        <v>0</v>
      </c>
      <c r="IO64" s="1021">
        <v>0</v>
      </c>
      <c r="IP64" s="1018">
        <f t="shared" si="1635"/>
        <v>0</v>
      </c>
      <c r="IQ64" s="1021">
        <v>0</v>
      </c>
      <c r="IR64" s="1018">
        <f t="shared" si="1636"/>
        <v>0</v>
      </c>
      <c r="IS64" s="1021">
        <v>0</v>
      </c>
      <c r="IT64" s="1018">
        <f t="shared" si="1637"/>
        <v>0</v>
      </c>
      <c r="IU64" s="1021">
        <v>0</v>
      </c>
      <c r="IV64" s="1018">
        <f t="shared" si="1232"/>
        <v>0</v>
      </c>
      <c r="IW64" s="1021">
        <v>0</v>
      </c>
      <c r="IX64" s="1018">
        <f t="shared" si="1638"/>
        <v>0</v>
      </c>
      <c r="IY64" s="1021">
        <v>0</v>
      </c>
      <c r="IZ64" s="1018">
        <f t="shared" si="1639"/>
        <v>0</v>
      </c>
      <c r="JA64" s="1021">
        <v>0</v>
      </c>
      <c r="JB64" s="1018">
        <f t="shared" si="1640"/>
        <v>0</v>
      </c>
      <c r="JC64" s="1021">
        <v>0</v>
      </c>
      <c r="JD64" s="1018">
        <f t="shared" si="1641"/>
        <v>0</v>
      </c>
      <c r="JE64" s="1021">
        <v>0</v>
      </c>
      <c r="JF64" s="1018">
        <f t="shared" si="1642"/>
        <v>0</v>
      </c>
      <c r="JG64" s="1067">
        <v>0</v>
      </c>
      <c r="JH64" s="1018">
        <f t="shared" si="1643"/>
        <v>0</v>
      </c>
      <c r="JI64" s="1021">
        <v>0</v>
      </c>
      <c r="JJ64" s="1018">
        <f t="shared" si="1644"/>
        <v>0</v>
      </c>
      <c r="JK64" s="1021">
        <v>0</v>
      </c>
      <c r="JL64" s="1018">
        <f t="shared" si="1645"/>
        <v>0</v>
      </c>
      <c r="JM64" s="1148">
        <v>0</v>
      </c>
      <c r="JN64" s="1018">
        <f t="shared" si="1647"/>
        <v>0</v>
      </c>
      <c r="JO64" s="1067">
        <v>0</v>
      </c>
      <c r="JP64" s="1018">
        <f t="shared" si="1649"/>
        <v>0</v>
      </c>
      <c r="JQ64" s="1148" t="e">
        <f t="shared" si="1650"/>
        <v>#DIV/0!</v>
      </c>
      <c r="JR64" s="1018">
        <f t="shared" si="1651"/>
        <v>0</v>
      </c>
      <c r="JS64" s="1148" t="e">
        <f t="shared" si="1652"/>
        <v>#DIV/0!</v>
      </c>
      <c r="JT64" s="1018">
        <f t="shared" si="1653"/>
        <v>0</v>
      </c>
      <c r="JU64" s="1148" t="e">
        <f t="shared" si="1654"/>
        <v>#DIV/0!</v>
      </c>
      <c r="JV64" s="1018">
        <f t="shared" si="1655"/>
        <v>0</v>
      </c>
      <c r="JW64" s="1148" t="e">
        <f t="shared" si="1656"/>
        <v>#DIV/0!</v>
      </c>
      <c r="JX64" s="1018">
        <f t="shared" si="1657"/>
        <v>0</v>
      </c>
      <c r="JY64" s="1148" t="e">
        <f t="shared" si="1658"/>
        <v>#DIV/0!</v>
      </c>
      <c r="JZ64" s="1018">
        <f t="shared" si="1659"/>
        <v>0</v>
      </c>
      <c r="KA64" s="1021" t="e">
        <f t="shared" si="1660"/>
        <v>#DIV/0!</v>
      </c>
      <c r="KB64" s="1018">
        <f t="shared" si="1661"/>
        <v>0</v>
      </c>
      <c r="KC64" s="1021" t="e">
        <f t="shared" si="1662"/>
        <v>#DIV/0!</v>
      </c>
      <c r="KD64" s="1018">
        <f t="shared" si="1663"/>
        <v>0</v>
      </c>
      <c r="KE64" s="1067" t="e">
        <f t="shared" si="1664"/>
        <v>#DIV/0!</v>
      </c>
      <c r="KF64" s="1018">
        <f t="shared" si="1665"/>
        <v>0</v>
      </c>
      <c r="KG64" s="1021" t="e">
        <f t="shared" si="1666"/>
        <v>#DIV/0!</v>
      </c>
      <c r="KH64" s="1018">
        <f t="shared" si="1667"/>
        <v>0</v>
      </c>
      <c r="KI64" s="1021" t="e">
        <f t="shared" si="315"/>
        <v>#DIV/0!</v>
      </c>
      <c r="KJ64" s="1018">
        <f t="shared" si="1668"/>
        <v>0</v>
      </c>
      <c r="KK64" s="1021" t="e">
        <f t="shared" si="1669"/>
        <v>#DIV/0!</v>
      </c>
      <c r="KL64" s="1018">
        <f t="shared" si="1174"/>
        <v>0</v>
      </c>
      <c r="KM64" s="1067" t="e">
        <f t="shared" si="1175"/>
        <v>#DIV/0!</v>
      </c>
      <c r="KN64" s="1018">
        <f t="shared" si="1670"/>
        <v>0</v>
      </c>
      <c r="KO64" s="762">
        <f t="shared" si="1671"/>
        <v>0</v>
      </c>
      <c r="KP64" s="111">
        <f t="shared" si="1672"/>
        <v>0</v>
      </c>
      <c r="KQ64" s="108">
        <f t="shared" si="1673"/>
        <v>0</v>
      </c>
      <c r="KR64" s="163"/>
      <c r="KS64" s="28" t="str">
        <f t="shared" si="1674"/>
        <v>Number Trained in Classroom</v>
      </c>
      <c r="KT64" s="976">
        <f t="shared" si="1675"/>
        <v>0</v>
      </c>
      <c r="KU64" s="976">
        <f t="shared" si="1676"/>
        <v>0</v>
      </c>
      <c r="KV64" s="976">
        <f t="shared" si="1677"/>
        <v>0</v>
      </c>
      <c r="KW64" s="1046">
        <f t="shared" si="1682"/>
        <v>0</v>
      </c>
      <c r="KX64" s="1046">
        <f t="shared" si="1683"/>
        <v>0</v>
      </c>
      <c r="KY64" s="1046">
        <f t="shared" si="1684"/>
        <v>0</v>
      </c>
      <c r="KZ64" s="1046">
        <f t="shared" si="1685"/>
        <v>0</v>
      </c>
      <c r="LA64" s="1046">
        <f t="shared" si="1686"/>
        <v>0</v>
      </c>
      <c r="LB64" s="1046">
        <f t="shared" si="1687"/>
        <v>0</v>
      </c>
      <c r="LC64" s="1046">
        <f t="shared" si="1688"/>
        <v>0</v>
      </c>
      <c r="LD64" s="1046">
        <f t="shared" si="1689"/>
        <v>0</v>
      </c>
      <c r="LE64" s="1046">
        <f t="shared" si="1690"/>
        <v>0</v>
      </c>
      <c r="LF64" s="1046">
        <f t="shared" si="1698"/>
        <v>0</v>
      </c>
      <c r="LG64" s="1046">
        <f t="shared" si="1698"/>
        <v>0</v>
      </c>
      <c r="LH64" s="1046">
        <f t="shared" si="1698"/>
        <v>0</v>
      </c>
      <c r="LI64" s="1162">
        <f t="shared" si="1699"/>
        <v>0</v>
      </c>
      <c r="LJ64" s="1162">
        <f t="shared" si="1699"/>
        <v>0</v>
      </c>
      <c r="LK64" s="1162">
        <f t="shared" si="1699"/>
        <v>0</v>
      </c>
      <c r="LL64" s="1162">
        <f t="shared" si="1699"/>
        <v>0</v>
      </c>
      <c r="LM64" s="1162">
        <f t="shared" si="1699"/>
        <v>0</v>
      </c>
      <c r="LN64" s="1162">
        <f t="shared" si="1699"/>
        <v>0</v>
      </c>
      <c r="LO64" s="1162">
        <f t="shared" si="1699"/>
        <v>0</v>
      </c>
      <c r="LP64" s="1162">
        <f t="shared" si="1699"/>
        <v>0</v>
      </c>
      <c r="LQ64" s="1162">
        <f t="shared" si="1699"/>
        <v>0</v>
      </c>
      <c r="LR64" s="1162">
        <f t="shared" si="1699"/>
        <v>0</v>
      </c>
      <c r="LS64" s="1162">
        <f t="shared" si="1699"/>
        <v>0</v>
      </c>
      <c r="LT64" s="1162">
        <f t="shared" si="1699"/>
        <v>0</v>
      </c>
    </row>
    <row r="65" spans="1:332" s="1" customFormat="1" ht="15.75" thickBot="1" x14ac:dyDescent="0.3">
      <c r="A65" s="574"/>
      <c r="B65" s="95">
        <v>8.14</v>
      </c>
      <c r="C65" s="3"/>
      <c r="D65" s="3"/>
      <c r="E65" s="1228" t="s">
        <v>62</v>
      </c>
      <c r="F65" s="1228"/>
      <c r="G65" s="1229"/>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20"/>
        <v>2237</v>
      </c>
      <c r="AW65" s="152">
        <f t="shared" si="1521"/>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24"/>
        <v>611</v>
      </c>
      <c r="BK65" s="152">
        <f t="shared" si="1525"/>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32"/>
        <v>574</v>
      </c>
      <c r="BY65" s="152">
        <f t="shared" si="153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40"/>
        <v>430</v>
      </c>
      <c r="CM65" s="152">
        <f t="shared" si="1541"/>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48"/>
        <v>435</v>
      </c>
      <c r="DA65" s="800">
        <f t="shared" si="1549"/>
        <v>36.25</v>
      </c>
      <c r="DB65" s="714">
        <v>12</v>
      </c>
      <c r="DC65" s="713">
        <v>30</v>
      </c>
      <c r="DD65" s="712">
        <v>29</v>
      </c>
      <c r="DE65" s="713">
        <v>25</v>
      </c>
      <c r="DF65" s="712">
        <v>33</v>
      </c>
      <c r="DG65" s="713">
        <v>4</v>
      </c>
      <c r="DH65" s="714">
        <v>27</v>
      </c>
      <c r="DI65" s="713">
        <v>7</v>
      </c>
      <c r="DJ65" s="714">
        <v>27</v>
      </c>
      <c r="DK65" s="713">
        <v>27</v>
      </c>
      <c r="DL65" s="714">
        <v>33</v>
      </c>
      <c r="DM65" s="713">
        <v>19</v>
      </c>
      <c r="DN65" s="799">
        <f t="shared" si="1556"/>
        <v>273</v>
      </c>
      <c r="DO65" s="800">
        <f t="shared" si="1557"/>
        <v>22.75</v>
      </c>
      <c r="DP65" s="796">
        <v>30</v>
      </c>
      <c r="DQ65" s="798">
        <v>38</v>
      </c>
      <c r="DR65" s="847">
        <v>22</v>
      </c>
      <c r="DS65" s="798">
        <v>43</v>
      </c>
      <c r="DT65" s="847">
        <v>26</v>
      </c>
      <c r="DU65" s="798">
        <v>0</v>
      </c>
      <c r="DV65" s="796">
        <v>29</v>
      </c>
      <c r="DW65" s="798">
        <v>24</v>
      </c>
      <c r="DX65" s="796">
        <v>37</v>
      </c>
      <c r="DY65" s="798">
        <v>26</v>
      </c>
      <c r="DZ65" s="796">
        <v>33</v>
      </c>
      <c r="EA65" s="798">
        <v>0</v>
      </c>
      <c r="EB65" s="799">
        <f t="shared" si="1564"/>
        <v>308</v>
      </c>
      <c r="EC65" s="800">
        <f t="shared" si="1565"/>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73"/>
        <v>846</v>
      </c>
      <c r="EQ65" s="152">
        <f t="shared" si="1574"/>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582"/>
        <v>2210</v>
      </c>
      <c r="FE65" s="152">
        <f t="shared" si="1583"/>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590"/>
        <v>1972</v>
      </c>
      <c r="FS65" s="152">
        <f t="shared" si="1591"/>
        <v>164.33333333333334</v>
      </c>
      <c r="FT65" s="714">
        <v>205</v>
      </c>
      <c r="FU65" s="713">
        <v>392</v>
      </c>
      <c r="FV65" s="712">
        <v>389</v>
      </c>
      <c r="FW65" s="713">
        <v>346</v>
      </c>
      <c r="FX65" s="712">
        <v>342</v>
      </c>
      <c r="FY65" s="713">
        <v>109</v>
      </c>
      <c r="FZ65" s="714">
        <v>298</v>
      </c>
      <c r="GA65" s="713">
        <v>389</v>
      </c>
      <c r="GB65" s="714">
        <v>326</v>
      </c>
      <c r="GC65" s="713">
        <v>335</v>
      </c>
      <c r="GD65" s="714">
        <v>338</v>
      </c>
      <c r="GE65" s="713">
        <v>236</v>
      </c>
      <c r="GF65" s="923">
        <f t="shared" si="1598"/>
        <v>3705</v>
      </c>
      <c r="GG65" s="152">
        <f t="shared" si="1599"/>
        <v>308.75</v>
      </c>
      <c r="GH65" s="714"/>
      <c r="GI65" s="713"/>
      <c r="GJ65" s="712"/>
      <c r="GK65" s="713"/>
      <c r="GL65" s="712"/>
      <c r="GM65" s="713"/>
      <c r="GN65" s="714"/>
      <c r="GO65" s="713"/>
      <c r="GP65" s="714"/>
      <c r="GQ65" s="713"/>
      <c r="GR65" s="714"/>
      <c r="GS65" s="713"/>
      <c r="GT65" s="923">
        <f t="shared" si="1600"/>
        <v>0</v>
      </c>
      <c r="GU65" s="152">
        <f t="shared" si="1601"/>
        <v>0</v>
      </c>
      <c r="GV65" s="155">
        <f t="shared" si="1602"/>
        <v>91</v>
      </c>
      <c r="GW65" s="902">
        <v>0</v>
      </c>
      <c r="GX65" s="155">
        <f t="shared" si="1603"/>
        <v>29</v>
      </c>
      <c r="GY65" s="891">
        <f>GX65/ER65</f>
        <v>0.14215686274509803</v>
      </c>
      <c r="GZ65" s="155">
        <f t="shared" si="1604"/>
        <v>3</v>
      </c>
      <c r="HA65" s="891">
        <f t="shared" si="1605"/>
        <v>1.2875536480686695E-2</v>
      </c>
      <c r="HB65" s="155">
        <f t="shared" si="1606"/>
        <v>-30</v>
      </c>
      <c r="HC65" s="891">
        <f t="shared" si="1607"/>
        <v>-0.1271186440677966</v>
      </c>
      <c r="HD65" s="155">
        <f t="shared" si="1608"/>
        <v>-17</v>
      </c>
      <c r="HE65" s="891">
        <f t="shared" si="1609"/>
        <v>-8.2524271844660199E-2</v>
      </c>
      <c r="HF65" s="155">
        <f t="shared" si="1610"/>
        <v>-82</v>
      </c>
      <c r="HG65" s="891">
        <f t="shared" si="1611"/>
        <v>-0.43386243386243384</v>
      </c>
      <c r="HH65" s="155">
        <f t="shared" si="1612"/>
        <v>64</v>
      </c>
      <c r="HI65" s="926">
        <f t="shared" si="1613"/>
        <v>0.59813084112149528</v>
      </c>
      <c r="HJ65" s="155">
        <f t="shared" si="1614"/>
        <v>-13</v>
      </c>
      <c r="HK65" s="891">
        <f t="shared" si="1615"/>
        <v>-7.6023391812865493E-2</v>
      </c>
      <c r="HL65" s="155">
        <f t="shared" si="1616"/>
        <v>8</v>
      </c>
      <c r="HM65" s="891">
        <f t="shared" si="1617"/>
        <v>5.0632911392405063E-2</v>
      </c>
      <c r="HN65" s="155">
        <f t="shared" si="1618"/>
        <v>38</v>
      </c>
      <c r="HO65" s="891">
        <f t="shared" si="1619"/>
        <v>0.2289156626506024</v>
      </c>
      <c r="HP65" s="155">
        <f t="shared" si="1620"/>
        <v>-2</v>
      </c>
      <c r="HQ65" s="891">
        <f t="shared" si="1621"/>
        <v>-9.8039215686274508E-3</v>
      </c>
      <c r="HR65" s="155">
        <f t="shared" si="1622"/>
        <v>-68</v>
      </c>
      <c r="HS65" s="891">
        <f t="shared" si="1623"/>
        <v>-0.33663366336633666</v>
      </c>
      <c r="HT65" s="1019">
        <f t="shared" si="1624"/>
        <v>44</v>
      </c>
      <c r="HU65" s="1022">
        <f>HT65/FC65</f>
        <v>0.32835820895522388</v>
      </c>
      <c r="HV65" s="1019">
        <f t="shared" si="1625"/>
        <v>-25</v>
      </c>
      <c r="HW65" s="1022">
        <f>HV65/FF65</f>
        <v>-0.1404494382022472</v>
      </c>
      <c r="HX65" s="1019">
        <f t="shared" si="1626"/>
        <v>-13</v>
      </c>
      <c r="HY65" s="1022">
        <f>HX65/FG65</f>
        <v>-8.4967320261437912E-2</v>
      </c>
      <c r="HZ65" s="1019">
        <f t="shared" si="1627"/>
        <v>11</v>
      </c>
      <c r="IA65" s="1022">
        <f>HZ65/FH65</f>
        <v>7.857142857142857E-2</v>
      </c>
      <c r="IB65" s="1019">
        <f t="shared" si="1628"/>
        <v>-5</v>
      </c>
      <c r="IC65" s="1022">
        <f>IB65/FI65</f>
        <v>-3.3112582781456956E-2</v>
      </c>
      <c r="ID65" s="1019">
        <f t="shared" si="1629"/>
        <v>-66</v>
      </c>
      <c r="IE65" s="1022">
        <f>ID65/FJ65</f>
        <v>-0.45205479452054792</v>
      </c>
      <c r="IF65" s="1019">
        <f t="shared" si="1630"/>
        <v>111</v>
      </c>
      <c r="IG65" s="1022">
        <f>IF65/FK65</f>
        <v>1.3875</v>
      </c>
      <c r="IH65" s="1019">
        <f t="shared" si="1631"/>
        <v>-10</v>
      </c>
      <c r="II65" s="1022">
        <f>IH65/FL65</f>
        <v>-5.2356020942408377E-2</v>
      </c>
      <c r="IJ65" s="1019">
        <f t="shared" si="1632"/>
        <v>37</v>
      </c>
      <c r="IK65" s="1022">
        <f>IJ65/FM65</f>
        <v>0.20441988950276244</v>
      </c>
      <c r="IL65" s="1019">
        <f t="shared" si="1633"/>
        <v>-25</v>
      </c>
      <c r="IM65" s="1022">
        <f>IL65/FN65</f>
        <v>-0.11467889908256881</v>
      </c>
      <c r="IN65" s="1019">
        <f t="shared" si="1634"/>
        <v>-18</v>
      </c>
      <c r="IO65" s="1022">
        <f>IN65/FO65</f>
        <v>-9.3264248704663211E-2</v>
      </c>
      <c r="IP65" s="1019">
        <f t="shared" si="1635"/>
        <v>-9</v>
      </c>
      <c r="IQ65" s="1022">
        <f>IP65/FP65</f>
        <v>-5.1428571428571428E-2</v>
      </c>
      <c r="IR65" s="1019">
        <f t="shared" si="1636"/>
        <v>39</v>
      </c>
      <c r="IS65" s="1022">
        <f>IR65/FQ65</f>
        <v>0.23493975903614459</v>
      </c>
      <c r="IT65" s="1019">
        <f t="shared" si="1637"/>
        <v>187</v>
      </c>
      <c r="IU65" s="1022">
        <f>IT65/FT65</f>
        <v>0.91219512195121955</v>
      </c>
      <c r="IV65" s="1019">
        <f t="shared" si="1232"/>
        <v>-3</v>
      </c>
      <c r="IW65" s="1022">
        <f>IV65/FU65</f>
        <v>-7.6530612244897957E-3</v>
      </c>
      <c r="IX65" s="1019">
        <f t="shared" si="1638"/>
        <v>-48</v>
      </c>
      <c r="IY65" s="1022">
        <f>IX65/FV65</f>
        <v>-0.12339331619537275</v>
      </c>
      <c r="IZ65" s="1019">
        <f t="shared" si="1639"/>
        <v>-4</v>
      </c>
      <c r="JA65" s="1022">
        <f>IZ65/FW65</f>
        <v>-1.1560693641618497E-2</v>
      </c>
      <c r="JB65" s="1019">
        <f t="shared" si="1640"/>
        <v>-233</v>
      </c>
      <c r="JC65" s="1022">
        <f>JB65/FX65</f>
        <v>-0.68128654970760238</v>
      </c>
      <c r="JD65" s="1019">
        <f t="shared" si="1641"/>
        <v>189</v>
      </c>
      <c r="JE65" s="1022">
        <f>JD65/FY65</f>
        <v>1.7339449541284404</v>
      </c>
      <c r="JF65" s="1019">
        <f t="shared" si="1642"/>
        <v>91</v>
      </c>
      <c r="JG65" s="1064">
        <f>JF65/FZ65</f>
        <v>0.30536912751677853</v>
      </c>
      <c r="JH65" s="1019">
        <f t="shared" si="1643"/>
        <v>-63</v>
      </c>
      <c r="JI65" s="1022">
        <f>JH65/GA65</f>
        <v>-0.16195372750642673</v>
      </c>
      <c r="JJ65" s="1019">
        <f t="shared" si="1644"/>
        <v>9</v>
      </c>
      <c r="JK65" s="1022">
        <f>JJ65/GB65</f>
        <v>2.7607361963190184E-2</v>
      </c>
      <c r="JL65" s="1019">
        <f t="shared" si="1645"/>
        <v>3</v>
      </c>
      <c r="JM65" s="1022">
        <f t="shared" si="1646"/>
        <v>8.9552238805970154E-3</v>
      </c>
      <c r="JN65" s="1019">
        <f t="shared" si="1647"/>
        <v>-102</v>
      </c>
      <c r="JO65" s="1150">
        <f t="shared" si="1648"/>
        <v>-0.30177514792899407</v>
      </c>
      <c r="JP65" s="1019">
        <f t="shared" si="1649"/>
        <v>-236</v>
      </c>
      <c r="JQ65" s="1022">
        <f t="shared" si="1650"/>
        <v>-1</v>
      </c>
      <c r="JR65" s="1019">
        <f t="shared" si="1651"/>
        <v>0</v>
      </c>
      <c r="JS65" s="1022" t="e">
        <f t="shared" si="1652"/>
        <v>#DIV/0!</v>
      </c>
      <c r="JT65" s="1019">
        <f t="shared" si="1653"/>
        <v>0</v>
      </c>
      <c r="JU65" s="1022" t="e">
        <f t="shared" si="1654"/>
        <v>#DIV/0!</v>
      </c>
      <c r="JV65" s="1019">
        <f t="shared" si="1655"/>
        <v>0</v>
      </c>
      <c r="JW65" s="1022" t="e">
        <f t="shared" si="1656"/>
        <v>#DIV/0!</v>
      </c>
      <c r="JX65" s="1019">
        <f t="shared" si="1657"/>
        <v>0</v>
      </c>
      <c r="JY65" s="1153" t="e">
        <f t="shared" si="1658"/>
        <v>#DIV/0!</v>
      </c>
      <c r="JZ65" s="1019">
        <f t="shared" si="1659"/>
        <v>0</v>
      </c>
      <c r="KA65" s="1022" t="e">
        <f t="shared" si="1660"/>
        <v>#DIV/0!</v>
      </c>
      <c r="KB65" s="1019">
        <f t="shared" si="1661"/>
        <v>0</v>
      </c>
      <c r="KC65" s="1022" t="e">
        <f t="shared" si="1662"/>
        <v>#DIV/0!</v>
      </c>
      <c r="KD65" s="1019">
        <f t="shared" si="1663"/>
        <v>0</v>
      </c>
      <c r="KE65" s="1064" t="e">
        <f t="shared" si="1664"/>
        <v>#DIV/0!</v>
      </c>
      <c r="KF65" s="1019">
        <f t="shared" si="1665"/>
        <v>0</v>
      </c>
      <c r="KG65" s="1022" t="e">
        <f t="shared" si="1666"/>
        <v>#DIV/0!</v>
      </c>
      <c r="KH65" s="1019">
        <f t="shared" si="1667"/>
        <v>0.1404494382022472</v>
      </c>
      <c r="KI65" s="1022">
        <f t="shared" si="315"/>
        <v>-1</v>
      </c>
      <c r="KJ65" s="1019">
        <f t="shared" si="1668"/>
        <v>0</v>
      </c>
      <c r="KK65" s="1022" t="e">
        <f t="shared" si="1669"/>
        <v>#DIV/0!</v>
      </c>
      <c r="KL65" s="1019">
        <f t="shared" si="1174"/>
        <v>0</v>
      </c>
      <c r="KM65" s="1064" t="e">
        <f t="shared" si="1175"/>
        <v>#DIV/0!</v>
      </c>
      <c r="KN65" s="1019">
        <f t="shared" si="1670"/>
        <v>166</v>
      </c>
      <c r="KO65" s="763">
        <f t="shared" si="1671"/>
        <v>236</v>
      </c>
      <c r="KP65" s="112">
        <f t="shared" si="1672"/>
        <v>70</v>
      </c>
      <c r="KQ65" s="101">
        <f t="shared" si="1673"/>
        <v>0.42168674698795183</v>
      </c>
      <c r="KR65" s="948"/>
      <c r="KS65" s="1" t="str">
        <f t="shared" si="1674"/>
        <v>Number Attending eLearning</v>
      </c>
      <c r="KT65" s="978">
        <f t="shared" si="1675"/>
        <v>193</v>
      </c>
      <c r="KU65" s="978">
        <f t="shared" si="1676"/>
        <v>175</v>
      </c>
      <c r="KV65" s="978">
        <f t="shared" si="1677"/>
        <v>166</v>
      </c>
      <c r="KW65" s="1048">
        <f t="shared" si="1682"/>
        <v>205</v>
      </c>
      <c r="KX65" s="1048">
        <f t="shared" si="1683"/>
        <v>392</v>
      </c>
      <c r="KY65" s="1048">
        <f t="shared" si="1684"/>
        <v>389</v>
      </c>
      <c r="KZ65" s="1048">
        <f t="shared" si="1685"/>
        <v>346</v>
      </c>
      <c r="LA65" s="1048">
        <f t="shared" si="1686"/>
        <v>342</v>
      </c>
      <c r="LB65" s="1048">
        <f t="shared" si="1687"/>
        <v>109</v>
      </c>
      <c r="LC65" s="1048">
        <f t="shared" si="1688"/>
        <v>298</v>
      </c>
      <c r="LD65" s="1048">
        <f t="shared" si="1689"/>
        <v>389</v>
      </c>
      <c r="LE65" s="1048">
        <f t="shared" si="1690"/>
        <v>326</v>
      </c>
      <c r="LF65" s="1048">
        <f t="shared" si="1698"/>
        <v>335</v>
      </c>
      <c r="LG65" s="1048">
        <f t="shared" si="1698"/>
        <v>338</v>
      </c>
      <c r="LH65" s="1048">
        <f t="shared" si="1698"/>
        <v>236</v>
      </c>
      <c r="LI65" s="1164">
        <f t="shared" si="1699"/>
        <v>0</v>
      </c>
      <c r="LJ65" s="1164">
        <f t="shared" si="1699"/>
        <v>0</v>
      </c>
      <c r="LK65" s="1164">
        <f t="shared" si="1699"/>
        <v>0</v>
      </c>
      <c r="LL65" s="1164">
        <f t="shared" si="1699"/>
        <v>0</v>
      </c>
      <c r="LM65" s="1164">
        <f t="shared" si="1699"/>
        <v>0</v>
      </c>
      <c r="LN65" s="1164">
        <f t="shared" si="1699"/>
        <v>0</v>
      </c>
      <c r="LO65" s="1164">
        <f t="shared" si="1699"/>
        <v>0</v>
      </c>
      <c r="LP65" s="1164">
        <f t="shared" si="1699"/>
        <v>0</v>
      </c>
      <c r="LQ65" s="1164">
        <f t="shared" si="1699"/>
        <v>0</v>
      </c>
      <c r="LR65" s="1164">
        <f t="shared" si="1699"/>
        <v>0</v>
      </c>
      <c r="LS65" s="1164">
        <f t="shared" si="1699"/>
        <v>0</v>
      </c>
      <c r="LT65" s="1164">
        <f t="shared" si="1699"/>
        <v>0</v>
      </c>
    </row>
    <row r="66" spans="1:332" ht="15.75" customHeight="1" x14ac:dyDescent="0.25">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32"/>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288"/>
      <c r="JR66" s="1003"/>
      <c r="JS66" s="288"/>
      <c r="JT66" s="1003"/>
      <c r="JU66" s="288"/>
      <c r="JV66" s="1003"/>
      <c r="JW66" s="288"/>
      <c r="JX66" s="1003"/>
      <c r="JY66" s="288"/>
      <c r="JZ66" s="1003"/>
      <c r="KA66" s="288"/>
      <c r="KB66" s="1003"/>
      <c r="KC66" s="288"/>
      <c r="KD66" s="1003"/>
      <c r="KE66" s="1066"/>
      <c r="KF66" s="1003"/>
      <c r="KG66" s="288"/>
      <c r="KH66" s="1003"/>
      <c r="KI66" s="288"/>
      <c r="KJ66" s="1003"/>
      <c r="KK66" s="288"/>
      <c r="KL66" s="1003">
        <f t="shared" si="1174"/>
        <v>0</v>
      </c>
      <c r="KM66" s="1066" t="e">
        <f t="shared" si="1175"/>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65"/>
      <c r="LJ66" s="1165"/>
      <c r="LK66" s="1165"/>
      <c r="LL66" s="1165"/>
      <c r="LM66" s="1165"/>
      <c r="LN66" s="1165"/>
      <c r="LO66" s="1165"/>
      <c r="LP66" s="1165"/>
      <c r="LQ66" s="1165"/>
      <c r="LR66" s="1165"/>
      <c r="LS66" s="1165"/>
      <c r="LT66" s="1165"/>
    </row>
    <row r="67" spans="1:332" s="32" customFormat="1" x14ac:dyDescent="0.25">
      <c r="A67" s="579"/>
      <c r="B67" s="50">
        <v>9.1</v>
      </c>
      <c r="C67" s="31"/>
      <c r="D67" s="31"/>
      <c r="E67" s="1237" t="s">
        <v>67</v>
      </c>
      <c r="F67" s="1237"/>
      <c r="G67" s="1238"/>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v>1</v>
      </c>
      <c r="GF67" s="120" t="s">
        <v>29</v>
      </c>
      <c r="GG67" s="138">
        <f>SUM(FT67:GE67)/$GF$4</f>
        <v>0.99475833333333341</v>
      </c>
      <c r="GH67" s="499"/>
      <c r="GI67" s="67"/>
      <c r="GJ67" s="16"/>
      <c r="GK67" s="67"/>
      <c r="GL67" s="16"/>
      <c r="GM67" s="67"/>
      <c r="GN67" s="499"/>
      <c r="GO67" s="67"/>
      <c r="GP67" s="499"/>
      <c r="GQ67" s="67"/>
      <c r="GR67" s="499"/>
      <c r="GS67" s="67"/>
      <c r="GT67" s="120" t="s">
        <v>29</v>
      </c>
      <c r="GU67" s="138">
        <f>SUM(GH67:GS67)/$GF$4</f>
        <v>0</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32"/>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0</v>
      </c>
      <c r="JO67" s="1066">
        <f>JN67/GD67</f>
        <v>0</v>
      </c>
      <c r="JP67" s="1002">
        <f>GH67-GE67</f>
        <v>-1</v>
      </c>
      <c r="JQ67" s="288">
        <f>JP67/GE67</f>
        <v>-1</v>
      </c>
      <c r="JR67" s="1002">
        <f>GI67-GH67</f>
        <v>0</v>
      </c>
      <c r="JS67" s="288" t="e">
        <f>JR67/GH67</f>
        <v>#DIV/0!</v>
      </c>
      <c r="JT67" s="1002">
        <f>GJ67-GI67</f>
        <v>0</v>
      </c>
      <c r="JU67" s="288" t="e">
        <f>JT67/GI67</f>
        <v>#DIV/0!</v>
      </c>
      <c r="JV67" s="1002">
        <f>GK67-GJ67</f>
        <v>0</v>
      </c>
      <c r="JW67" s="288" t="e">
        <f>JV67/GJ67</f>
        <v>#DIV/0!</v>
      </c>
      <c r="JX67" s="1002">
        <f>GL67-GK67</f>
        <v>0</v>
      </c>
      <c r="JY67" s="288" t="e">
        <f>JX67/GK67</f>
        <v>#DIV/0!</v>
      </c>
      <c r="JZ67" s="1002">
        <f>GM67-GL67</f>
        <v>0</v>
      </c>
      <c r="KA67" s="288" t="e">
        <f>JZ67/GL67</f>
        <v>#DIV/0!</v>
      </c>
      <c r="KB67" s="1002">
        <f>GN67-GM67</f>
        <v>0</v>
      </c>
      <c r="KC67" s="288" t="e">
        <f>KB67/GM67</f>
        <v>#DIV/0!</v>
      </c>
      <c r="KD67" s="1002">
        <f>GO67-GN67</f>
        <v>0</v>
      </c>
      <c r="KE67" s="1066" t="e">
        <f>KD67/GN67</f>
        <v>#DIV/0!</v>
      </c>
      <c r="KF67" s="1002">
        <f>GP67-GO67</f>
        <v>0</v>
      </c>
      <c r="KG67" s="288" t="e">
        <f>KF67/GO67</f>
        <v>#DIV/0!</v>
      </c>
      <c r="KH67" s="1002">
        <f>GQ67-HW67</f>
        <v>-8.6746015735324321E-3</v>
      </c>
      <c r="KI67" s="288">
        <f t="shared" si="315"/>
        <v>-1</v>
      </c>
      <c r="KJ67" s="1002">
        <f>GR67-GQ67</f>
        <v>0</v>
      </c>
      <c r="KK67" s="288" t="e">
        <f>KJ67/GQ67</f>
        <v>#DIV/0!</v>
      </c>
      <c r="KL67" s="1002">
        <f t="shared" si="1174"/>
        <v>0</v>
      </c>
      <c r="KM67" s="1066" t="e">
        <f t="shared" si="1175"/>
        <v>#DIV/0!</v>
      </c>
      <c r="KN67" s="188">
        <f>FQ67</f>
        <v>1</v>
      </c>
      <c r="KO67" s="764">
        <f>GE67</f>
        <v>1</v>
      </c>
      <c r="KP67" s="1029">
        <f>(KO67-KN67)*100</f>
        <v>0</v>
      </c>
      <c r="KQ67" s="100">
        <f t="shared" ref="KQ67:KQ70" si="1700">IF(ISERROR((KP67/KN67)/100),0,(KP67/KN67)/100)</f>
        <v>0</v>
      </c>
      <c r="KR67" s="945"/>
      <c r="KS67" s="32" t="str">
        <f>E67</f>
        <v>ERP Up Time</v>
      </c>
      <c r="KT67" s="974">
        <f t="shared" ref="KT67:KV71" si="1701">FO67</f>
        <v>1</v>
      </c>
      <c r="KU67" s="974">
        <f t="shared" si="1701"/>
        <v>1</v>
      </c>
      <c r="KV67" s="974">
        <f t="shared" si="1701"/>
        <v>1</v>
      </c>
      <c r="KW67" s="1044">
        <f t="shared" ref="KW67:LH71" si="1702">FT67</f>
        <v>1</v>
      </c>
      <c r="KX67" s="1044">
        <f t="shared" si="1702"/>
        <v>1</v>
      </c>
      <c r="KY67" s="1044">
        <f t="shared" si="1702"/>
        <v>1</v>
      </c>
      <c r="KZ67" s="1044">
        <f t="shared" si="1702"/>
        <v>0.9556</v>
      </c>
      <c r="LA67" s="1044">
        <f t="shared" si="1702"/>
        <v>0.98750000000000004</v>
      </c>
      <c r="LB67" s="1044">
        <f t="shared" si="1702"/>
        <v>1</v>
      </c>
      <c r="LC67" s="1044">
        <f t="shared" si="1702"/>
        <v>0.99399999999999999</v>
      </c>
      <c r="LD67" s="1044">
        <f t="shared" si="1702"/>
        <v>1</v>
      </c>
      <c r="LE67" s="1044">
        <f t="shared" si="1702"/>
        <v>1</v>
      </c>
      <c r="LF67" s="1044">
        <f t="shared" si="1702"/>
        <v>1</v>
      </c>
      <c r="LG67" s="1044">
        <f t="shared" si="1702"/>
        <v>1</v>
      </c>
      <c r="LH67" s="1044">
        <f t="shared" si="1702"/>
        <v>1</v>
      </c>
      <c r="LI67" s="1160">
        <f t="shared" ref="LI67:LT71" si="1703">GH67</f>
        <v>0</v>
      </c>
      <c r="LJ67" s="1160">
        <f t="shared" si="1703"/>
        <v>0</v>
      </c>
      <c r="LK67" s="1160">
        <f t="shared" si="1703"/>
        <v>0</v>
      </c>
      <c r="LL67" s="1160">
        <f t="shared" si="1703"/>
        <v>0</v>
      </c>
      <c r="LM67" s="1160">
        <f t="shared" si="1703"/>
        <v>0</v>
      </c>
      <c r="LN67" s="1160">
        <f t="shared" si="1703"/>
        <v>0</v>
      </c>
      <c r="LO67" s="1160">
        <f t="shared" si="1703"/>
        <v>0</v>
      </c>
      <c r="LP67" s="1160">
        <f t="shared" si="1703"/>
        <v>0</v>
      </c>
      <c r="LQ67" s="1160">
        <f t="shared" si="1703"/>
        <v>0</v>
      </c>
      <c r="LR67" s="1160">
        <f t="shared" si="1703"/>
        <v>0</v>
      </c>
      <c r="LS67" s="1160">
        <f t="shared" si="1703"/>
        <v>0</v>
      </c>
      <c r="LT67" s="1160">
        <f t="shared" si="1703"/>
        <v>0</v>
      </c>
    </row>
    <row r="68" spans="1:332" s="163" customFormat="1" x14ac:dyDescent="0.25">
      <c r="A68" s="579"/>
      <c r="B68" s="69">
        <v>9.1999999999999993</v>
      </c>
      <c r="C68" s="159"/>
      <c r="D68" s="159"/>
      <c r="E68" s="1239" t="s">
        <v>68</v>
      </c>
      <c r="F68" s="1239"/>
      <c r="G68" s="1240"/>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v>0</v>
      </c>
      <c r="GF68" s="162" t="s">
        <v>29</v>
      </c>
      <c r="GG68" s="148">
        <f>SUM(FT68:GE68)/$GF$4</f>
        <v>5.2416666666666679E-3</v>
      </c>
      <c r="GH68" s="500"/>
      <c r="GI68" s="161"/>
      <c r="GJ68" s="160"/>
      <c r="GK68" s="161"/>
      <c r="GL68" s="160"/>
      <c r="GM68" s="161"/>
      <c r="GN68" s="500"/>
      <c r="GO68" s="161"/>
      <c r="GP68" s="500"/>
      <c r="GQ68" s="161"/>
      <c r="GR68" s="500"/>
      <c r="GS68" s="161"/>
      <c r="GT68" s="162" t="s">
        <v>29</v>
      </c>
      <c r="GU68" s="148">
        <f>SUM(GH68:GS68)/$GF$4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32"/>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48">
        <v>0</v>
      </c>
      <c r="JN68" s="1014">
        <f>GE68-GD68</f>
        <v>0</v>
      </c>
      <c r="JO68" s="1149">
        <v>0</v>
      </c>
      <c r="JP68" s="1014">
        <f>GH68-GE68</f>
        <v>0</v>
      </c>
      <c r="JQ68" s="1148" t="e">
        <f>JP68/GE68</f>
        <v>#DIV/0!</v>
      </c>
      <c r="JR68" s="1014">
        <f>GI68-GH68</f>
        <v>0</v>
      </c>
      <c r="JS68" s="288" t="e">
        <f>JR68/GH68</f>
        <v>#DIV/0!</v>
      </c>
      <c r="JT68" s="1014">
        <f>GJ68-GI68</f>
        <v>0</v>
      </c>
      <c r="JU68" s="1148" t="e">
        <f>JT68/GI68</f>
        <v>#DIV/0!</v>
      </c>
      <c r="JV68" s="1014">
        <f>GK68-GJ68</f>
        <v>0</v>
      </c>
      <c r="JW68" s="1148" t="e">
        <f>JV68/GJ68</f>
        <v>#DIV/0!</v>
      </c>
      <c r="JX68" s="1014">
        <f>GL68-GK68</f>
        <v>0</v>
      </c>
      <c r="JY68" s="1148" t="e">
        <f>JX68/GK68</f>
        <v>#DIV/0!</v>
      </c>
      <c r="JZ68" s="1014">
        <f>GM68-GL68</f>
        <v>0</v>
      </c>
      <c r="KA68" s="1021" t="e">
        <f>JZ68/GL68</f>
        <v>#DIV/0!</v>
      </c>
      <c r="KB68" s="1014">
        <f>GN68-GM68</f>
        <v>0</v>
      </c>
      <c r="KC68" s="1021" t="e">
        <f>KB68/GM68</f>
        <v>#DIV/0!</v>
      </c>
      <c r="KD68" s="1014">
        <f>GO68-GN68</f>
        <v>0</v>
      </c>
      <c r="KE68" s="1067" t="e">
        <f>KD68/GN68</f>
        <v>#DIV/0!</v>
      </c>
      <c r="KF68" s="1014">
        <f>GP68-GO68</f>
        <v>0</v>
      </c>
      <c r="KG68" s="1021" t="e">
        <f>KF68/GO68</f>
        <v>#DIV/0!</v>
      </c>
      <c r="KH68" s="1014">
        <f>GQ68-HW68</f>
        <v>1</v>
      </c>
      <c r="KI68" s="1021">
        <f t="shared" si="315"/>
        <v>-1</v>
      </c>
      <c r="KJ68" s="1014">
        <f>GR68-GQ68</f>
        <v>0</v>
      </c>
      <c r="KK68" s="1021" t="e">
        <f>KJ68/GQ68</f>
        <v>#DIV/0!</v>
      </c>
      <c r="KL68" s="1014">
        <f t="shared" si="1174"/>
        <v>0</v>
      </c>
      <c r="KM68" s="1067" t="e">
        <f t="shared" si="1175"/>
        <v>#DIV/0!</v>
      </c>
      <c r="KN68" s="89">
        <f>FQ68</f>
        <v>0</v>
      </c>
      <c r="KO68" s="765">
        <f>GE68</f>
        <v>0</v>
      </c>
      <c r="KP68" s="1030">
        <f>(KO68-KN68)*100</f>
        <v>0</v>
      </c>
      <c r="KQ68" s="108">
        <f t="shared" si="1700"/>
        <v>0</v>
      </c>
      <c r="KS68" s="163" t="str">
        <f>E68</f>
        <v>ERP Down Time</v>
      </c>
      <c r="KT68" s="987">
        <f t="shared" si="1701"/>
        <v>0</v>
      </c>
      <c r="KU68" s="987">
        <f t="shared" si="1701"/>
        <v>0</v>
      </c>
      <c r="KV68" s="987">
        <f t="shared" si="1701"/>
        <v>0</v>
      </c>
      <c r="KW68" s="1057">
        <f t="shared" si="1702"/>
        <v>0</v>
      </c>
      <c r="KX68" s="1057">
        <f t="shared" si="1702"/>
        <v>0</v>
      </c>
      <c r="KY68" s="1057">
        <f t="shared" si="1702"/>
        <v>0</v>
      </c>
      <c r="KZ68" s="1057">
        <f t="shared" si="1702"/>
        <v>4.4400000000000002E-2</v>
      </c>
      <c r="LA68" s="1057">
        <f t="shared" si="1702"/>
        <v>1.2500000000000001E-2</v>
      </c>
      <c r="LB68" s="1057">
        <f t="shared" si="1702"/>
        <v>0</v>
      </c>
      <c r="LC68" s="1057">
        <f t="shared" si="1702"/>
        <v>6.0000000000000001E-3</v>
      </c>
      <c r="LD68" s="1057">
        <f t="shared" si="1702"/>
        <v>0</v>
      </c>
      <c r="LE68" s="1057">
        <f t="shared" si="1702"/>
        <v>0</v>
      </c>
      <c r="LF68" s="1057">
        <f t="shared" si="1702"/>
        <v>0</v>
      </c>
      <c r="LG68" s="1057">
        <f t="shared" si="1702"/>
        <v>0</v>
      </c>
      <c r="LH68" s="1057">
        <f t="shared" si="1702"/>
        <v>0</v>
      </c>
      <c r="LI68" s="1173">
        <f t="shared" si="1703"/>
        <v>0</v>
      </c>
      <c r="LJ68" s="1173">
        <f t="shared" si="1703"/>
        <v>0</v>
      </c>
      <c r="LK68" s="1173">
        <f t="shared" si="1703"/>
        <v>0</v>
      </c>
      <c r="LL68" s="1173">
        <f t="shared" si="1703"/>
        <v>0</v>
      </c>
      <c r="LM68" s="1173">
        <f t="shared" si="1703"/>
        <v>0</v>
      </c>
      <c r="LN68" s="1173">
        <f t="shared" si="1703"/>
        <v>0</v>
      </c>
      <c r="LO68" s="1173">
        <f t="shared" si="1703"/>
        <v>0</v>
      </c>
      <c r="LP68" s="1173">
        <f t="shared" si="1703"/>
        <v>0</v>
      </c>
      <c r="LQ68" s="1173">
        <f t="shared" si="1703"/>
        <v>0</v>
      </c>
      <c r="LR68" s="1173">
        <f t="shared" si="1703"/>
        <v>0</v>
      </c>
      <c r="LS68" s="1173">
        <f t="shared" si="1703"/>
        <v>0</v>
      </c>
      <c r="LT68" s="1173">
        <f t="shared" si="1703"/>
        <v>0</v>
      </c>
    </row>
    <row r="69" spans="1:332" s="32" customFormat="1" x14ac:dyDescent="0.25">
      <c r="A69" s="579"/>
      <c r="B69" s="50">
        <v>9.3000000000000007</v>
      </c>
      <c r="C69" s="31"/>
      <c r="D69" s="31"/>
      <c r="E69" s="1237" t="s">
        <v>69</v>
      </c>
      <c r="F69" s="1237"/>
      <c r="G69" s="1238"/>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v>1</v>
      </c>
      <c r="GF69" s="120" t="s">
        <v>29</v>
      </c>
      <c r="GG69" s="138">
        <f>SUM(FT69:GE69)/$GF$4</f>
        <v>0.99475833333333341</v>
      </c>
      <c r="GH69" s="499"/>
      <c r="GI69" s="67"/>
      <c r="GJ69" s="16"/>
      <c r="GK69" s="67"/>
      <c r="GL69" s="16"/>
      <c r="GM69" s="67"/>
      <c r="GN69" s="499"/>
      <c r="GO69" s="67"/>
      <c r="GP69" s="499"/>
      <c r="GQ69" s="67"/>
      <c r="GR69" s="499"/>
      <c r="GS69" s="67"/>
      <c r="GT69" s="120" t="s">
        <v>29</v>
      </c>
      <c r="GU69" s="138">
        <f>SUM(GH69:GS69)/$GF$4</f>
        <v>0</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32"/>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0</v>
      </c>
      <c r="JO69" s="1066">
        <f>JN69/GD69</f>
        <v>0</v>
      </c>
      <c r="JP69" s="1002">
        <f>GH69-GE69</f>
        <v>-1</v>
      </c>
      <c r="JQ69" s="288">
        <f>JP69/GE69</f>
        <v>-1</v>
      </c>
      <c r="JR69" s="1002">
        <f>GI69-GH69</f>
        <v>0</v>
      </c>
      <c r="JS69" s="288" t="e">
        <f>JR69/GH69</f>
        <v>#DIV/0!</v>
      </c>
      <c r="JT69" s="1002">
        <f>GJ69-GI69</f>
        <v>0</v>
      </c>
      <c r="JU69" s="288" t="e">
        <f>JT69/GI69</f>
        <v>#DIV/0!</v>
      </c>
      <c r="JV69" s="1002">
        <f>GK69-GJ69</f>
        <v>0</v>
      </c>
      <c r="JW69" s="288" t="e">
        <f>JV69/GJ69</f>
        <v>#DIV/0!</v>
      </c>
      <c r="JX69" s="1002">
        <f>GL69-GK69</f>
        <v>0</v>
      </c>
      <c r="JY69" s="288" t="e">
        <f>JX69/GK69</f>
        <v>#DIV/0!</v>
      </c>
      <c r="JZ69" s="1002">
        <f>GM69-GL69</f>
        <v>0</v>
      </c>
      <c r="KA69" s="288" t="e">
        <f>JZ69/GL69</f>
        <v>#DIV/0!</v>
      </c>
      <c r="KB69" s="1002">
        <f>GN69-GM69</f>
        <v>0</v>
      </c>
      <c r="KC69" s="288" t="e">
        <f>KB69/GM69</f>
        <v>#DIV/0!</v>
      </c>
      <c r="KD69" s="1002">
        <f>GO69-GN69</f>
        <v>0</v>
      </c>
      <c r="KE69" s="1066" t="e">
        <f>KD69/GN69</f>
        <v>#DIV/0!</v>
      </c>
      <c r="KF69" s="1002">
        <f>GP69-GO69</f>
        <v>0</v>
      </c>
      <c r="KG69" s="288" t="e">
        <f>KF69/GO69</f>
        <v>#DIV/0!</v>
      </c>
      <c r="KH69" s="1002">
        <f>GQ69-HW69</f>
        <v>-2.9760065904644258E-2</v>
      </c>
      <c r="KI69" s="288">
        <f t="shared" si="315"/>
        <v>-1</v>
      </c>
      <c r="KJ69" s="1002">
        <f>GR69-GQ69</f>
        <v>0</v>
      </c>
      <c r="KK69" s="288" t="e">
        <f>KJ69/GQ69</f>
        <v>#DIV/0!</v>
      </c>
      <c r="KL69" s="1002">
        <f t="shared" si="1174"/>
        <v>0</v>
      </c>
      <c r="KM69" s="1066" t="e">
        <f t="shared" si="1175"/>
        <v>#DIV/0!</v>
      </c>
      <c r="KN69" s="188">
        <f>FQ69</f>
        <v>1</v>
      </c>
      <c r="KO69" s="764">
        <f>GE69</f>
        <v>1</v>
      </c>
      <c r="KP69" s="1029">
        <f>(KO69-KN69)*100</f>
        <v>0</v>
      </c>
      <c r="KQ69" s="100">
        <f t="shared" si="1700"/>
        <v>0</v>
      </c>
      <c r="KR69" s="945"/>
      <c r="KS69" s="32" t="str">
        <f>E69</f>
        <v>BI Up Time</v>
      </c>
      <c r="KT69" s="974">
        <f t="shared" si="1701"/>
        <v>1</v>
      </c>
      <c r="KU69" s="974">
        <f t="shared" si="1701"/>
        <v>1</v>
      </c>
      <c r="KV69" s="974">
        <f t="shared" si="1701"/>
        <v>1</v>
      </c>
      <c r="KW69" s="1044">
        <f t="shared" si="1702"/>
        <v>1</v>
      </c>
      <c r="KX69" s="1044">
        <f t="shared" si="1702"/>
        <v>1</v>
      </c>
      <c r="KY69" s="1044">
        <f t="shared" si="1702"/>
        <v>1</v>
      </c>
      <c r="KZ69" s="1044">
        <f t="shared" si="1702"/>
        <v>0.9556</v>
      </c>
      <c r="LA69" s="1044">
        <f t="shared" si="1702"/>
        <v>0.98750000000000004</v>
      </c>
      <c r="LB69" s="1044">
        <f t="shared" si="1702"/>
        <v>1</v>
      </c>
      <c r="LC69" s="1044">
        <f t="shared" si="1702"/>
        <v>0.99399999999999999</v>
      </c>
      <c r="LD69" s="1044">
        <f t="shared" si="1702"/>
        <v>1</v>
      </c>
      <c r="LE69" s="1044">
        <f t="shared" si="1702"/>
        <v>1</v>
      </c>
      <c r="LF69" s="1044">
        <f t="shared" si="1702"/>
        <v>1</v>
      </c>
      <c r="LG69" s="1044">
        <f t="shared" si="1702"/>
        <v>1</v>
      </c>
      <c r="LH69" s="1044">
        <f t="shared" si="1702"/>
        <v>1</v>
      </c>
      <c r="LI69" s="1160">
        <f t="shared" si="1703"/>
        <v>0</v>
      </c>
      <c r="LJ69" s="1160">
        <f t="shared" si="1703"/>
        <v>0</v>
      </c>
      <c r="LK69" s="1160">
        <f t="shared" si="1703"/>
        <v>0</v>
      </c>
      <c r="LL69" s="1160">
        <f t="shared" si="1703"/>
        <v>0</v>
      </c>
      <c r="LM69" s="1160">
        <f t="shared" si="1703"/>
        <v>0</v>
      </c>
      <c r="LN69" s="1160">
        <f t="shared" si="1703"/>
        <v>0</v>
      </c>
      <c r="LO69" s="1160">
        <f t="shared" si="1703"/>
        <v>0</v>
      </c>
      <c r="LP69" s="1160">
        <f t="shared" si="1703"/>
        <v>0</v>
      </c>
      <c r="LQ69" s="1160">
        <f t="shared" si="1703"/>
        <v>0</v>
      </c>
      <c r="LR69" s="1160">
        <f t="shared" si="1703"/>
        <v>0</v>
      </c>
      <c r="LS69" s="1160">
        <f t="shared" si="1703"/>
        <v>0</v>
      </c>
      <c r="LT69" s="1160">
        <f t="shared" si="1703"/>
        <v>0</v>
      </c>
    </row>
    <row r="70" spans="1:332" s="163" customFormat="1" x14ac:dyDescent="0.25">
      <c r="A70" s="579"/>
      <c r="B70" s="69">
        <v>9.4</v>
      </c>
      <c r="C70" s="159"/>
      <c r="D70" s="159"/>
      <c r="E70" s="1239" t="s">
        <v>70</v>
      </c>
      <c r="F70" s="1239"/>
      <c r="G70" s="1240"/>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v>0</v>
      </c>
      <c r="GF70" s="162" t="s">
        <v>29</v>
      </c>
      <c r="GG70" s="148">
        <f>SUM(FT70:GE70)/$GF$4</f>
        <v>5.2416666666666679E-3</v>
      </c>
      <c r="GH70" s="500"/>
      <c r="GI70" s="161"/>
      <c r="GJ70" s="160"/>
      <c r="GK70" s="161"/>
      <c r="GL70" s="160"/>
      <c r="GM70" s="161"/>
      <c r="GN70" s="500"/>
      <c r="GO70" s="161"/>
      <c r="GP70" s="500"/>
      <c r="GQ70" s="161"/>
      <c r="GR70" s="500"/>
      <c r="GS70" s="161"/>
      <c r="GT70" s="162" t="s">
        <v>29</v>
      </c>
      <c r="GU70" s="148">
        <f>SUM(GH70:GS70)/$GF$4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32"/>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48">
        <v>0</v>
      </c>
      <c r="JN70" s="1014">
        <f>GE70-GD70</f>
        <v>0</v>
      </c>
      <c r="JO70" s="1149">
        <v>0</v>
      </c>
      <c r="JP70" s="1014">
        <f>GH70-GE70</f>
        <v>0</v>
      </c>
      <c r="JQ70" s="1148" t="e">
        <f>JP70/GE70</f>
        <v>#DIV/0!</v>
      </c>
      <c r="JR70" s="1014">
        <f>GI70-GH70</f>
        <v>0</v>
      </c>
      <c r="JS70" s="1148" t="e">
        <f>JR70/GH70</f>
        <v>#DIV/0!</v>
      </c>
      <c r="JT70" s="1014">
        <f>GJ70-GI70</f>
        <v>0</v>
      </c>
      <c r="JU70" s="1148" t="e">
        <f>JT70/GI70</f>
        <v>#DIV/0!</v>
      </c>
      <c r="JV70" s="1014">
        <f>GK70-GJ70</f>
        <v>0</v>
      </c>
      <c r="JW70" s="1148" t="e">
        <f>JV70/GJ70</f>
        <v>#DIV/0!</v>
      </c>
      <c r="JX70" s="1014">
        <f>GL70-GK70</f>
        <v>0</v>
      </c>
      <c r="JY70" s="1148" t="e">
        <f>JX70/GK70</f>
        <v>#DIV/0!</v>
      </c>
      <c r="JZ70" s="1014">
        <f>GM70-GL70</f>
        <v>0</v>
      </c>
      <c r="KA70" s="1021" t="e">
        <f>JZ70/GL70</f>
        <v>#DIV/0!</v>
      </c>
      <c r="KB70" s="1014">
        <f>GN70-GM70</f>
        <v>0</v>
      </c>
      <c r="KC70" s="1021" t="e">
        <f>KB70/GM70</f>
        <v>#DIV/0!</v>
      </c>
      <c r="KD70" s="1014">
        <f>GO70-GN70</f>
        <v>0</v>
      </c>
      <c r="KE70" s="1067" t="e">
        <f>KD70/GN70</f>
        <v>#DIV/0!</v>
      </c>
      <c r="KF70" s="1014">
        <f>GP70-GO70</f>
        <v>0</v>
      </c>
      <c r="KG70" s="1021" t="e">
        <f>KF70/GO70</f>
        <v>#DIV/0!</v>
      </c>
      <c r="KH70" s="1014">
        <f>GQ70-HW70</f>
        <v>1</v>
      </c>
      <c r="KI70" s="1021">
        <f t="shared" si="315"/>
        <v>-1</v>
      </c>
      <c r="KJ70" s="1014">
        <f>GR70-GQ70</f>
        <v>0</v>
      </c>
      <c r="KK70" s="1021" t="e">
        <f>KJ70/GQ70</f>
        <v>#DIV/0!</v>
      </c>
      <c r="KL70" s="1014">
        <f t="shared" si="1174"/>
        <v>0</v>
      </c>
      <c r="KM70" s="1067" t="e">
        <f t="shared" si="1175"/>
        <v>#DIV/0!</v>
      </c>
      <c r="KN70" s="89">
        <f>FQ70</f>
        <v>0</v>
      </c>
      <c r="KO70" s="765">
        <f>GE70</f>
        <v>0</v>
      </c>
      <c r="KP70" s="1030">
        <f>(KO70-KN70)*100</f>
        <v>0</v>
      </c>
      <c r="KQ70" s="108">
        <f t="shared" si="1700"/>
        <v>0</v>
      </c>
      <c r="KS70" s="163" t="str">
        <f>E70</f>
        <v>BI Down Time</v>
      </c>
      <c r="KT70" s="987">
        <f t="shared" si="1701"/>
        <v>0</v>
      </c>
      <c r="KU70" s="987">
        <f t="shared" si="1701"/>
        <v>0</v>
      </c>
      <c r="KV70" s="987">
        <f t="shared" si="1701"/>
        <v>0</v>
      </c>
      <c r="KW70" s="1057">
        <f t="shared" si="1702"/>
        <v>0</v>
      </c>
      <c r="KX70" s="1057">
        <f t="shared" si="1702"/>
        <v>0</v>
      </c>
      <c r="KY70" s="1057">
        <f t="shared" si="1702"/>
        <v>0</v>
      </c>
      <c r="KZ70" s="1057">
        <f t="shared" si="1702"/>
        <v>4.4400000000000002E-2</v>
      </c>
      <c r="LA70" s="1057">
        <f t="shared" si="1702"/>
        <v>1.2500000000000001E-2</v>
      </c>
      <c r="LB70" s="1057">
        <f t="shared" si="1702"/>
        <v>0</v>
      </c>
      <c r="LC70" s="1057">
        <f t="shared" si="1702"/>
        <v>6.0000000000000001E-3</v>
      </c>
      <c r="LD70" s="1057">
        <f t="shared" si="1702"/>
        <v>0</v>
      </c>
      <c r="LE70" s="1057">
        <f t="shared" si="1702"/>
        <v>0</v>
      </c>
      <c r="LF70" s="1057">
        <f t="shared" si="1702"/>
        <v>0</v>
      </c>
      <c r="LG70" s="1057">
        <f t="shared" si="1702"/>
        <v>0</v>
      </c>
      <c r="LH70" s="1057">
        <f t="shared" si="1702"/>
        <v>0</v>
      </c>
      <c r="LI70" s="1173">
        <f t="shared" si="1703"/>
        <v>0</v>
      </c>
      <c r="LJ70" s="1173">
        <f t="shared" si="1703"/>
        <v>0</v>
      </c>
      <c r="LK70" s="1173">
        <f t="shared" si="1703"/>
        <v>0</v>
      </c>
      <c r="LL70" s="1173">
        <f t="shared" si="1703"/>
        <v>0</v>
      </c>
      <c r="LM70" s="1173">
        <f t="shared" si="1703"/>
        <v>0</v>
      </c>
      <c r="LN70" s="1173">
        <f t="shared" si="1703"/>
        <v>0</v>
      </c>
      <c r="LO70" s="1173">
        <f t="shared" si="1703"/>
        <v>0</v>
      </c>
      <c r="LP70" s="1173">
        <f t="shared" si="1703"/>
        <v>0</v>
      </c>
      <c r="LQ70" s="1173">
        <f t="shared" si="1703"/>
        <v>0</v>
      </c>
      <c r="LR70" s="1173">
        <f t="shared" si="1703"/>
        <v>0</v>
      </c>
      <c r="LS70" s="1173">
        <f t="shared" si="1703"/>
        <v>0</v>
      </c>
      <c r="LT70" s="1173">
        <f t="shared" si="1703"/>
        <v>0</v>
      </c>
    </row>
    <row r="71" spans="1:332" s="230" customFormat="1" ht="15.75" thickBot="1" x14ac:dyDescent="0.3">
      <c r="A71" s="580"/>
      <c r="B71" s="228">
        <v>9.5</v>
      </c>
      <c r="C71" s="229"/>
      <c r="D71" s="229"/>
      <c r="E71" s="1234" t="s">
        <v>315</v>
      </c>
      <c r="F71" s="1235"/>
      <c r="G71" s="1236"/>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v>0.61040000000000005</v>
      </c>
      <c r="GF71" s="225" t="s">
        <v>29</v>
      </c>
      <c r="GG71" s="226">
        <f>SUM(FT71:GE71)/$GF$4</f>
        <v>0.73573333333333346</v>
      </c>
      <c r="GH71" s="501"/>
      <c r="GI71" s="224"/>
      <c r="GJ71" s="227"/>
      <c r="GK71" s="224"/>
      <c r="GL71" s="227"/>
      <c r="GM71" s="224"/>
      <c r="GN71" s="501"/>
      <c r="GO71" s="224"/>
      <c r="GP71" s="501"/>
      <c r="GQ71" s="224"/>
      <c r="GR71" s="501"/>
      <c r="GS71" s="224"/>
      <c r="GT71" s="225" t="s">
        <v>29</v>
      </c>
      <c r="GU71" s="226">
        <f>SUM(GH71:GS71)/$GF$4</f>
        <v>0</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32"/>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-6.3399999999999901E-2</v>
      </c>
      <c r="JO71" s="1064">
        <f>JN71/GD71</f>
        <v>-9.4093202730780506E-2</v>
      </c>
      <c r="JP71" s="1020">
        <f>GH71-GE71</f>
        <v>-0.61040000000000005</v>
      </c>
      <c r="JQ71" s="1129">
        <f>JP71/GE71</f>
        <v>-1</v>
      </c>
      <c r="JR71" s="1020">
        <f>GI71-GH71</f>
        <v>0</v>
      </c>
      <c r="JS71" s="1129" t="e">
        <f>JR71/GH71</f>
        <v>#DIV/0!</v>
      </c>
      <c r="JT71" s="1020">
        <f>GJ71-GI71</f>
        <v>0</v>
      </c>
      <c r="JU71" s="1129" t="e">
        <f>JT71/GI71</f>
        <v>#DIV/0!</v>
      </c>
      <c r="JV71" s="1020">
        <f>GK71-GJ71</f>
        <v>0</v>
      </c>
      <c r="JW71" s="1129" t="e">
        <f>JV71/GJ71</f>
        <v>#DIV/0!</v>
      </c>
      <c r="JX71" s="1020">
        <f>GL71-GK71</f>
        <v>0</v>
      </c>
      <c r="JY71" s="1129" t="e">
        <f>JX71/GK71</f>
        <v>#DIV/0!</v>
      </c>
      <c r="JZ71" s="1020">
        <f>GM71-GL71</f>
        <v>0</v>
      </c>
      <c r="KA71" s="1022" t="e">
        <f>JZ71/GL71</f>
        <v>#DIV/0!</v>
      </c>
      <c r="KB71" s="1020">
        <f>GN71-GM71</f>
        <v>0</v>
      </c>
      <c r="KC71" s="1022" t="e">
        <f>KB71/GM71</f>
        <v>#DIV/0!</v>
      </c>
      <c r="KD71" s="1020">
        <f>GO71-GN71</f>
        <v>0</v>
      </c>
      <c r="KE71" s="1064" t="e">
        <f>KD71/GN71</f>
        <v>#DIV/0!</v>
      </c>
      <c r="KF71" s="1020">
        <f>GP71-GO71</f>
        <v>0</v>
      </c>
      <c r="KG71" s="1022" t="e">
        <f>KF71/GO71</f>
        <v>#DIV/0!</v>
      </c>
      <c r="KH71" s="1020">
        <f>GQ71-HW71</f>
        <v>2.6029994828477857E-2</v>
      </c>
      <c r="KI71" s="1022">
        <f t="shared" si="315"/>
        <v>-1</v>
      </c>
      <c r="KJ71" s="1020">
        <f>GR71-GQ71</f>
        <v>0</v>
      </c>
      <c r="KK71" s="1022" t="e">
        <f>KJ71/GQ71</f>
        <v>#DIV/0!</v>
      </c>
      <c r="KL71" s="1020">
        <f t="shared" si="1174"/>
        <v>0</v>
      </c>
      <c r="KM71" s="1064" t="e">
        <f t="shared" si="1175"/>
        <v>#DIV/0!</v>
      </c>
      <c r="KN71" s="1020">
        <f>FQ71</f>
        <v>0.70540000000000003</v>
      </c>
      <c r="KO71" s="766">
        <f>GE71</f>
        <v>0.61040000000000005</v>
      </c>
      <c r="KP71" s="523">
        <f>KO71-KN71</f>
        <v>-9.4999999999999973E-2</v>
      </c>
      <c r="KQ71" s="101">
        <f>IF(ISERROR(KP71/KN71),0,KP71/KN71)</f>
        <v>-0.13467536149702292</v>
      </c>
      <c r="KR71" s="948"/>
      <c r="KS71" s="230" t="str">
        <f>E71</f>
        <v>ERP Response Time (Seconds)</v>
      </c>
      <c r="KT71" s="989">
        <f t="shared" si="1701"/>
        <v>0.63929999999999998</v>
      </c>
      <c r="KU71" s="989">
        <f t="shared" si="1701"/>
        <v>0.62190000000000001</v>
      </c>
      <c r="KV71" s="989">
        <f t="shared" si="1701"/>
        <v>0.70540000000000003</v>
      </c>
      <c r="KW71" s="1059">
        <f t="shared" si="1702"/>
        <v>0.73529999999999995</v>
      </c>
      <c r="KX71" s="1059">
        <f t="shared" si="1702"/>
        <v>0.71960000000000002</v>
      </c>
      <c r="KY71" s="1059">
        <f t="shared" si="1702"/>
        <v>0.65380000000000005</v>
      </c>
      <c r="KZ71" s="1059">
        <f t="shared" si="1702"/>
        <v>0.80030000000000001</v>
      </c>
      <c r="LA71" s="1059">
        <f t="shared" si="1702"/>
        <v>0.75209999999999999</v>
      </c>
      <c r="LB71" s="1059">
        <f t="shared" si="1702"/>
        <v>0.70699999999999996</v>
      </c>
      <c r="LC71" s="1059">
        <f t="shared" si="1702"/>
        <v>0.75670000000000004</v>
      </c>
      <c r="LD71" s="1059">
        <f t="shared" si="1702"/>
        <v>0.82289999999999996</v>
      </c>
      <c r="LE71" s="1059">
        <f t="shared" si="1702"/>
        <v>0.77849999999999997</v>
      </c>
      <c r="LF71" s="1059">
        <f t="shared" si="1702"/>
        <v>0.81840000000000002</v>
      </c>
      <c r="LG71" s="1059">
        <f t="shared" si="1702"/>
        <v>0.67379999999999995</v>
      </c>
      <c r="LH71" s="1059">
        <f t="shared" si="1702"/>
        <v>0.61040000000000005</v>
      </c>
      <c r="LI71" s="1175">
        <f t="shared" si="1703"/>
        <v>0</v>
      </c>
      <c r="LJ71" s="1175">
        <f t="shared" si="1703"/>
        <v>0</v>
      </c>
      <c r="LK71" s="1175">
        <f t="shared" si="1703"/>
        <v>0</v>
      </c>
      <c r="LL71" s="1175">
        <f t="shared" si="1703"/>
        <v>0</v>
      </c>
      <c r="LM71" s="1175">
        <f t="shared" si="1703"/>
        <v>0</v>
      </c>
      <c r="LN71" s="1175">
        <f t="shared" si="1703"/>
        <v>0</v>
      </c>
      <c r="LO71" s="1175">
        <f t="shared" si="1703"/>
        <v>0</v>
      </c>
      <c r="LP71" s="1175">
        <f t="shared" si="1703"/>
        <v>0</v>
      </c>
      <c r="LQ71" s="1175">
        <f t="shared" si="1703"/>
        <v>0</v>
      </c>
      <c r="LR71" s="1175">
        <f t="shared" si="1703"/>
        <v>0</v>
      </c>
      <c r="LS71" s="1175">
        <f t="shared" si="1703"/>
        <v>0</v>
      </c>
      <c r="LT71" s="1175">
        <f t="shared" si="1703"/>
        <v>0</v>
      </c>
    </row>
    <row r="72" spans="1:332" s="2" customFormat="1" ht="15.75" hidden="1" customHeight="1" outlineLevel="1" x14ac:dyDescent="0.25">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2"/>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25">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KQ73" s="663"/>
      <c r="KR73" s="663"/>
    </row>
    <row r="74" spans="1:332" ht="15" hidden="1" customHeight="1" outlineLevel="1" x14ac:dyDescent="0.25">
      <c r="A74" s="1218">
        <v>39814</v>
      </c>
      <c r="B74" s="1218"/>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KQ74" s="663"/>
      <c r="KR74" s="663"/>
    </row>
    <row r="75" spans="1:332" ht="15" hidden="1" customHeight="1" outlineLevel="1" x14ac:dyDescent="0.25">
      <c r="A75" s="1218">
        <v>39832</v>
      </c>
      <c r="B75" s="1218"/>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KQ75" s="663"/>
      <c r="KR75" s="663"/>
    </row>
    <row r="76" spans="1:332" ht="15" hidden="1" customHeight="1" outlineLevel="1" x14ac:dyDescent="0.25">
      <c r="A76" s="1218">
        <v>39913</v>
      </c>
      <c r="B76" s="1218"/>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KQ76" s="663"/>
      <c r="KR76" s="663"/>
    </row>
    <row r="77" spans="1:332" ht="15" hidden="1" customHeight="1" outlineLevel="1" x14ac:dyDescent="0.25">
      <c r="A77" s="1218">
        <v>39958</v>
      </c>
      <c r="B77" s="1218"/>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KQ77" s="663"/>
      <c r="KR77" s="663"/>
    </row>
    <row r="78" spans="1:332" ht="15" hidden="1" customHeight="1" outlineLevel="1" x14ac:dyDescent="0.25">
      <c r="A78" s="1218">
        <v>39997</v>
      </c>
      <c r="B78" s="1218"/>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KQ78" s="663"/>
      <c r="KR78" s="663"/>
    </row>
    <row r="79" spans="1:332" ht="15" hidden="1" customHeight="1" outlineLevel="1" x14ac:dyDescent="0.25">
      <c r="A79" s="1218">
        <v>40063</v>
      </c>
      <c r="B79" s="1218"/>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KQ79" s="663"/>
      <c r="KR79" s="663"/>
    </row>
    <row r="80" spans="1:332" ht="15" hidden="1" customHeight="1" outlineLevel="1" x14ac:dyDescent="0.25">
      <c r="A80" s="1218">
        <v>40128</v>
      </c>
      <c r="B80" s="1218"/>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KQ80" s="663"/>
      <c r="KR80" s="663"/>
    </row>
    <row r="81" spans="1:304" ht="15" hidden="1" customHeight="1" outlineLevel="1" x14ac:dyDescent="0.25">
      <c r="A81" s="1218">
        <v>40143</v>
      </c>
      <c r="B81" s="1218"/>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KQ81" s="663"/>
      <c r="KR81" s="663"/>
    </row>
    <row r="82" spans="1:304" ht="15" hidden="1" customHeight="1" outlineLevel="1" x14ac:dyDescent="0.25">
      <c r="A82" s="1218">
        <v>40144</v>
      </c>
      <c r="B82" s="1218"/>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KQ82" s="663"/>
      <c r="KR82" s="663"/>
    </row>
    <row r="83" spans="1:304" ht="15" hidden="1" customHeight="1" outlineLevel="1" x14ac:dyDescent="0.25">
      <c r="A83" s="1218">
        <v>40171</v>
      </c>
      <c r="B83" s="1218"/>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KQ83" s="663"/>
      <c r="KR83" s="663"/>
    </row>
    <row r="84" spans="1:304" ht="15" hidden="1" customHeight="1" outlineLevel="1" x14ac:dyDescent="0.25">
      <c r="A84" s="1218">
        <v>40179</v>
      </c>
      <c r="B84" s="1218"/>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KQ84" s="663"/>
      <c r="KR84" s="663"/>
    </row>
    <row r="85" spans="1:304" ht="15" hidden="1" customHeight="1" outlineLevel="1" x14ac:dyDescent="0.25">
      <c r="A85" s="1218">
        <v>40196</v>
      </c>
      <c r="B85" s="1218"/>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KQ85" s="663"/>
      <c r="KR85" s="663"/>
    </row>
    <row r="86" spans="1:304" ht="15" hidden="1" customHeight="1" outlineLevel="1" x14ac:dyDescent="0.25">
      <c r="A86" s="1218">
        <v>40219</v>
      </c>
      <c r="B86" s="1218"/>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KQ86" s="663"/>
      <c r="KR86" s="663"/>
    </row>
    <row r="87" spans="1:304" ht="15" hidden="1" customHeight="1" outlineLevel="1" x14ac:dyDescent="0.25">
      <c r="A87" s="1218">
        <v>40329</v>
      </c>
      <c r="B87" s="1218"/>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KQ87" s="663"/>
      <c r="KR87" s="663"/>
    </row>
    <row r="88" spans="1:304" ht="15" hidden="1" customHeight="1" outlineLevel="1" x14ac:dyDescent="0.25">
      <c r="A88" s="1218">
        <v>40364</v>
      </c>
      <c r="B88" s="1218"/>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KQ88" s="663"/>
      <c r="KR88" s="663"/>
    </row>
    <row r="89" spans="1:304" ht="15" hidden="1" customHeight="1" outlineLevel="1" x14ac:dyDescent="0.25">
      <c r="A89" s="1218">
        <v>40427</v>
      </c>
      <c r="B89" s="1218"/>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KQ89" s="663"/>
      <c r="KR89" s="663"/>
    </row>
    <row r="90" spans="1:304" ht="15" hidden="1" customHeight="1" outlineLevel="1" x14ac:dyDescent="0.25">
      <c r="A90" s="1218">
        <v>40493</v>
      </c>
      <c r="B90" s="1218"/>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KQ90" s="663"/>
      <c r="KR90" s="663"/>
    </row>
    <row r="91" spans="1:304" ht="15" hidden="1" customHeight="1" outlineLevel="1" x14ac:dyDescent="0.25">
      <c r="A91" s="1218">
        <v>40507</v>
      </c>
      <c r="B91" s="1218"/>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KQ91" s="663"/>
      <c r="KR91" s="663"/>
    </row>
    <row r="92" spans="1:304" ht="15" hidden="1" customHeight="1" outlineLevel="1" x14ac:dyDescent="0.25">
      <c r="A92" s="1218">
        <v>40508</v>
      </c>
      <c r="B92" s="1218"/>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KQ92" s="663"/>
      <c r="KR92" s="663"/>
    </row>
    <row r="93" spans="1:304" ht="15" hidden="1" customHeight="1" outlineLevel="1" x14ac:dyDescent="0.25">
      <c r="A93" s="1218">
        <v>40536</v>
      </c>
      <c r="B93" s="1218"/>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KQ93" s="663"/>
      <c r="KR93" s="663"/>
    </row>
    <row r="94" spans="1:304" ht="15" hidden="1" customHeight="1" outlineLevel="1" x14ac:dyDescent="0.25">
      <c r="A94" s="1218">
        <v>40539</v>
      </c>
      <c r="B94" s="1218"/>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KQ94" s="663"/>
      <c r="KR94" s="663"/>
    </row>
    <row r="95" spans="1:304" ht="15" hidden="1" customHeight="1" outlineLevel="1" x14ac:dyDescent="0.25">
      <c r="A95" s="1223">
        <v>40543</v>
      </c>
      <c r="B95" s="1218"/>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KQ95" s="663"/>
      <c r="KR95" s="663"/>
    </row>
    <row r="96" spans="1:304" ht="15" hidden="1" customHeight="1" outlineLevel="1" x14ac:dyDescent="0.25">
      <c r="A96" s="1218">
        <v>40560</v>
      </c>
      <c r="B96" s="1218"/>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KQ96" s="663"/>
      <c r="KR96" s="663"/>
    </row>
    <row r="97" spans="1:304" ht="15" hidden="1" customHeight="1" outlineLevel="1" x14ac:dyDescent="0.25">
      <c r="A97" s="1218">
        <v>40655</v>
      </c>
      <c r="B97" s="1218"/>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KQ97" s="663"/>
      <c r="KR97" s="663"/>
    </row>
    <row r="98" spans="1:304" ht="15" hidden="1" customHeight="1" outlineLevel="1" x14ac:dyDescent="0.25">
      <c r="A98" s="1218">
        <v>40693</v>
      </c>
      <c r="B98" s="1218"/>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KQ98" s="663"/>
      <c r="KR98" s="663"/>
    </row>
    <row r="99" spans="1:304" ht="15" hidden="1" customHeight="1" outlineLevel="1" x14ac:dyDescent="0.25">
      <c r="A99" s="1218">
        <v>40728</v>
      </c>
      <c r="B99" s="1218"/>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KQ99" s="663"/>
      <c r="KR99" s="663"/>
    </row>
    <row r="100" spans="1:304" ht="15" hidden="1" customHeight="1" outlineLevel="1" x14ac:dyDescent="0.25">
      <c r="A100" s="1218">
        <v>40791</v>
      </c>
      <c r="B100" s="1218"/>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KQ100" s="663"/>
      <c r="KR100" s="663"/>
    </row>
    <row r="101" spans="1:304" ht="15" hidden="1" customHeight="1" outlineLevel="1" x14ac:dyDescent="0.25">
      <c r="A101" s="1218">
        <v>40858</v>
      </c>
      <c r="B101" s="1218"/>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KQ101" s="663"/>
      <c r="KR101" s="663"/>
    </row>
    <row r="102" spans="1:304" ht="15" hidden="1" customHeight="1" outlineLevel="1" x14ac:dyDescent="0.25">
      <c r="A102" s="1218">
        <v>40871</v>
      </c>
      <c r="B102" s="1218"/>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KQ102" s="663"/>
      <c r="KR102" s="663"/>
    </row>
    <row r="103" spans="1:304" ht="15" hidden="1" customHeight="1" outlineLevel="1" x14ac:dyDescent="0.25">
      <c r="A103" s="1218">
        <v>40872</v>
      </c>
      <c r="B103" s="1218"/>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KQ103" s="663"/>
      <c r="KR103" s="663"/>
    </row>
    <row r="104" spans="1:304" ht="15" hidden="1" customHeight="1" outlineLevel="1" x14ac:dyDescent="0.25">
      <c r="A104" s="1223">
        <v>40903</v>
      </c>
      <c r="B104" s="1218"/>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KQ104" s="663"/>
      <c r="KR104" s="663"/>
    </row>
    <row r="105" spans="1:304" ht="15" hidden="1" customHeight="1" outlineLevel="1" x14ac:dyDescent="0.25">
      <c r="A105" s="1218">
        <v>40904</v>
      </c>
      <c r="B105" s="1218"/>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KQ105" s="663"/>
      <c r="KR105" s="663"/>
    </row>
    <row r="106" spans="1:304" ht="15" hidden="1" customHeight="1" outlineLevel="1" x14ac:dyDescent="0.25">
      <c r="A106" s="1218">
        <v>40910</v>
      </c>
      <c r="B106" s="1218"/>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KQ106" s="663"/>
      <c r="KR106" s="663"/>
    </row>
    <row r="107" spans="1:304" ht="15" hidden="1" customHeight="1" outlineLevel="1" x14ac:dyDescent="0.25">
      <c r="A107" s="1218">
        <v>40924</v>
      </c>
      <c r="B107" s="1218"/>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KQ107" s="663"/>
      <c r="KR107" s="663"/>
    </row>
    <row r="108" spans="1:304" ht="15" hidden="1" customHeight="1" outlineLevel="1" x14ac:dyDescent="0.25">
      <c r="A108" s="1218">
        <v>41005</v>
      </c>
      <c r="B108" s="1218"/>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KQ108" s="663"/>
      <c r="KR108" s="663"/>
    </row>
    <row r="109" spans="1:304" ht="15" hidden="1" customHeight="1" outlineLevel="1" x14ac:dyDescent="0.25">
      <c r="A109" s="1218">
        <v>41057</v>
      </c>
      <c r="B109" s="1218"/>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KQ109" s="663"/>
      <c r="KR109" s="663"/>
    </row>
    <row r="110" spans="1:304" ht="15" hidden="1" customHeight="1" outlineLevel="1" x14ac:dyDescent="0.25">
      <c r="A110" s="1218">
        <v>41094</v>
      </c>
      <c r="B110" s="1218"/>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KQ110" s="663"/>
      <c r="KR110" s="663"/>
    </row>
    <row r="111" spans="1:304" ht="15" hidden="1" customHeight="1" outlineLevel="1" x14ac:dyDescent="0.25">
      <c r="A111" s="1218">
        <v>41155</v>
      </c>
      <c r="B111" s="1218"/>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KQ111" s="663"/>
      <c r="KR111" s="663"/>
    </row>
    <row r="112" spans="1:304" ht="15" hidden="1" customHeight="1" outlineLevel="1" x14ac:dyDescent="0.25">
      <c r="A112" s="1218">
        <v>41225</v>
      </c>
      <c r="B112" s="1218"/>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KQ112" s="663"/>
      <c r="KR112" s="663"/>
    </row>
    <row r="113" spans="1:304" ht="15" hidden="1" customHeight="1" outlineLevel="1" x14ac:dyDescent="0.25">
      <c r="A113" s="1218">
        <v>41235</v>
      </c>
      <c r="B113" s="1218"/>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KQ113" s="663"/>
      <c r="KR113" s="663"/>
    </row>
    <row r="114" spans="1:304" ht="15" hidden="1" customHeight="1" outlineLevel="1" x14ac:dyDescent="0.25">
      <c r="A114" s="1218">
        <v>41236</v>
      </c>
      <c r="B114" s="1218"/>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KQ114" s="663"/>
      <c r="KR114" s="663"/>
    </row>
    <row r="115" spans="1:304" ht="15" hidden="1" customHeight="1" outlineLevel="1" x14ac:dyDescent="0.25">
      <c r="A115" s="1218">
        <v>41267</v>
      </c>
      <c r="B115" s="1218"/>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KQ115" s="663"/>
      <c r="KR115" s="663"/>
    </row>
    <row r="116" spans="1:304" ht="15" hidden="1" customHeight="1" outlineLevel="1" x14ac:dyDescent="0.25">
      <c r="A116" s="1218">
        <v>41268</v>
      </c>
      <c r="B116" s="1218"/>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KQ116" s="663"/>
      <c r="KR116" s="663"/>
    </row>
    <row r="117" spans="1:304" ht="15" hidden="1" customHeight="1" outlineLevel="1" x14ac:dyDescent="0.25">
      <c r="A117" s="1218">
        <v>41269</v>
      </c>
      <c r="B117" s="1218"/>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KQ117" s="663"/>
      <c r="KR117" s="663"/>
    </row>
    <row r="118" spans="1:304" ht="15" hidden="1" customHeight="1" outlineLevel="1" x14ac:dyDescent="0.25">
      <c r="A118" s="1218">
        <v>41275</v>
      </c>
      <c r="B118" s="1218"/>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KQ118" s="663"/>
      <c r="KR118" s="663"/>
    </row>
    <row r="119" spans="1:304" ht="15" hidden="1" customHeight="1" outlineLevel="1" x14ac:dyDescent="0.25">
      <c r="A119" s="1218">
        <v>41295</v>
      </c>
      <c r="B119" s="1218"/>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KQ119" s="663"/>
      <c r="KR119" s="663"/>
    </row>
    <row r="120" spans="1:304" ht="15" hidden="1" customHeight="1" outlineLevel="1" x14ac:dyDescent="0.25">
      <c r="A120" s="1218">
        <v>41362</v>
      </c>
      <c r="B120" s="1218"/>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KQ120" s="663"/>
      <c r="KR120" s="663"/>
    </row>
    <row r="121" spans="1:304" ht="15" hidden="1" customHeight="1" outlineLevel="1" x14ac:dyDescent="0.25">
      <c r="A121" s="1223">
        <v>41421</v>
      </c>
      <c r="B121" s="1218"/>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KQ121" s="663"/>
      <c r="KR121" s="663"/>
    </row>
    <row r="122" spans="1:304" ht="15" hidden="1" customHeight="1" outlineLevel="1" x14ac:dyDescent="0.25">
      <c r="A122" s="1218">
        <v>41459</v>
      </c>
      <c r="B122" s="1218"/>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KQ122" s="663"/>
      <c r="KR122" s="663"/>
    </row>
    <row r="123" spans="1:304" ht="15" hidden="1" customHeight="1" outlineLevel="1" x14ac:dyDescent="0.25">
      <c r="A123" s="1218">
        <v>41519</v>
      </c>
      <c r="B123" s="1218"/>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KQ123" s="663"/>
      <c r="KR123" s="663"/>
    </row>
    <row r="124" spans="1:304" ht="15" hidden="1" customHeight="1" outlineLevel="1" x14ac:dyDescent="0.25">
      <c r="A124" s="1223">
        <v>41589</v>
      </c>
      <c r="B124" s="1218"/>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KQ124" s="663"/>
      <c r="KR124" s="663"/>
    </row>
    <row r="125" spans="1:304" ht="15" hidden="1" customHeight="1" outlineLevel="1" x14ac:dyDescent="0.25">
      <c r="A125" s="1218">
        <v>41606</v>
      </c>
      <c r="B125" s="1218"/>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KQ125" s="663"/>
      <c r="KR125" s="663"/>
    </row>
    <row r="126" spans="1:304" ht="15" hidden="1" customHeight="1" outlineLevel="1" x14ac:dyDescent="0.25">
      <c r="A126" s="1218">
        <v>41607</v>
      </c>
      <c r="B126" s="1218"/>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KQ126" s="663"/>
      <c r="KR126" s="663"/>
    </row>
    <row r="127" spans="1:304" ht="15" hidden="1" customHeight="1" outlineLevel="1" x14ac:dyDescent="0.25">
      <c r="A127" s="1218">
        <v>41632</v>
      </c>
      <c r="B127" s="1218"/>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KQ127" s="663"/>
      <c r="KR127" s="663"/>
    </row>
    <row r="128" spans="1:304" ht="15" hidden="1" customHeight="1" outlineLevel="1" x14ac:dyDescent="0.25">
      <c r="A128" s="1218">
        <v>41633</v>
      </c>
      <c r="B128" s="1218"/>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KQ128" s="663"/>
      <c r="KR128" s="663"/>
    </row>
    <row r="129" spans="1:304" ht="15" hidden="1" customHeight="1" outlineLevel="1" x14ac:dyDescent="0.25">
      <c r="A129" s="1218">
        <v>41634</v>
      </c>
      <c r="B129" s="1218"/>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KQ129" s="663"/>
      <c r="KR129" s="663"/>
    </row>
    <row r="130" spans="1:304" ht="15" hidden="1" customHeight="1" outlineLevel="1" x14ac:dyDescent="0.25">
      <c r="A130" s="1218">
        <v>41635</v>
      </c>
      <c r="B130" s="1218"/>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KQ130" s="663"/>
      <c r="KR130" s="663"/>
    </row>
    <row r="131" spans="1:304" ht="15" hidden="1" customHeight="1" outlineLevel="1" x14ac:dyDescent="0.25">
      <c r="A131" s="1218">
        <v>41640</v>
      </c>
      <c r="B131" s="1218"/>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KQ131" s="663"/>
      <c r="KR131" s="663"/>
    </row>
    <row r="132" spans="1:304" ht="15" hidden="1" customHeight="1" outlineLevel="1" x14ac:dyDescent="0.25">
      <c r="A132" s="1218">
        <v>41659</v>
      </c>
      <c r="B132" s="1218"/>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KQ132" s="663"/>
      <c r="KR132" s="663"/>
    </row>
    <row r="133" spans="1:304" ht="15" hidden="1" customHeight="1" outlineLevel="1" x14ac:dyDescent="0.25">
      <c r="A133" s="1218">
        <v>41747</v>
      </c>
      <c r="B133" s="1218"/>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KQ133" s="663"/>
      <c r="KR133" s="663"/>
    </row>
    <row r="134" spans="1:304" ht="15" hidden="1" customHeight="1" outlineLevel="1" x14ac:dyDescent="0.25">
      <c r="A134" s="1218">
        <v>41785</v>
      </c>
      <c r="B134" s="1218"/>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KQ134" s="663"/>
      <c r="KR134" s="663"/>
    </row>
    <row r="135" spans="1:304" ht="15" hidden="1" customHeight="1" outlineLevel="1" x14ac:dyDescent="0.25">
      <c r="A135" s="1218">
        <v>41824</v>
      </c>
      <c r="B135" s="1218"/>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KQ135" s="663"/>
      <c r="KR135" s="663"/>
    </row>
    <row r="136" spans="1:304" ht="15" hidden="1" customHeight="1" outlineLevel="1" x14ac:dyDescent="0.25">
      <c r="A136" s="1218">
        <v>41883</v>
      </c>
      <c r="B136" s="1218"/>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KQ136" s="663"/>
      <c r="KR136" s="663"/>
    </row>
    <row r="137" spans="1:304" ht="15" hidden="1" customHeight="1" outlineLevel="1" x14ac:dyDescent="0.25">
      <c r="A137" s="1218">
        <v>41954</v>
      </c>
      <c r="B137" s="1218"/>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KQ137" s="663"/>
      <c r="KR137" s="663"/>
    </row>
    <row r="138" spans="1:304" ht="15" hidden="1" customHeight="1" outlineLevel="1" x14ac:dyDescent="0.25">
      <c r="A138" s="1218">
        <v>41970</v>
      </c>
      <c r="B138" s="1218"/>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KQ138" s="663"/>
      <c r="KR138" s="663"/>
    </row>
    <row r="139" spans="1:304" ht="15" hidden="1" customHeight="1" outlineLevel="1" x14ac:dyDescent="0.25">
      <c r="A139" s="1218">
        <v>41971</v>
      </c>
      <c r="B139" s="1218"/>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KQ139" s="663"/>
      <c r="KR139" s="663"/>
    </row>
    <row r="140" spans="1:304" ht="15" hidden="1" customHeight="1" outlineLevel="1" x14ac:dyDescent="0.25">
      <c r="A140" s="1218">
        <v>41997</v>
      </c>
      <c r="B140" s="1218"/>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KQ140" s="663"/>
      <c r="KR140" s="663"/>
    </row>
    <row r="141" spans="1:304" ht="15" hidden="1" customHeight="1" outlineLevel="1" x14ac:dyDescent="0.25">
      <c r="A141" s="1218">
        <v>41998</v>
      </c>
      <c r="B141" s="1218"/>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KQ141" s="663"/>
      <c r="KR141" s="663"/>
    </row>
    <row r="142" spans="1:304" ht="15" hidden="1" customHeight="1" outlineLevel="1" x14ac:dyDescent="0.25">
      <c r="A142" s="1218">
        <v>41999</v>
      </c>
      <c r="B142" s="1218"/>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KQ142" s="663"/>
      <c r="KR142" s="663"/>
    </row>
    <row r="143" spans="1:304" ht="15" hidden="1" customHeight="1" outlineLevel="1" x14ac:dyDescent="0.25">
      <c r="A143" s="1218">
        <v>42005</v>
      </c>
      <c r="B143" s="1218"/>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KQ143" s="663"/>
      <c r="KR143" s="663"/>
    </row>
    <row r="144" spans="1:304" ht="15" hidden="1" customHeight="1" outlineLevel="1" x14ac:dyDescent="0.25">
      <c r="A144" s="1218">
        <v>42023</v>
      </c>
      <c r="B144" s="1218"/>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KQ144" s="663"/>
      <c r="KR144" s="663"/>
    </row>
    <row r="145" spans="1:304" ht="15" hidden="1" customHeight="1" outlineLevel="1" x14ac:dyDescent="0.25">
      <c r="A145" s="1218">
        <v>42097</v>
      </c>
      <c r="B145" s="1218"/>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KQ145" s="663"/>
      <c r="KR145" s="663"/>
    </row>
    <row r="146" spans="1:304" ht="15" hidden="1" customHeight="1" outlineLevel="1" x14ac:dyDescent="0.25">
      <c r="A146" s="1218">
        <v>42149</v>
      </c>
      <c r="B146" s="1218"/>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KQ146" s="663"/>
      <c r="KR146" s="663"/>
    </row>
    <row r="147" spans="1:304" ht="15" hidden="1" customHeight="1" outlineLevel="1" x14ac:dyDescent="0.25">
      <c r="A147" s="1218">
        <v>42188</v>
      </c>
      <c r="B147" s="1218"/>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KQ147" s="663"/>
      <c r="KR147" s="663"/>
    </row>
    <row r="148" spans="1:304" ht="15" hidden="1" customHeight="1" outlineLevel="1" x14ac:dyDescent="0.25">
      <c r="A148" s="1218">
        <v>42254</v>
      </c>
      <c r="B148" s="1218"/>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KQ148" s="663"/>
      <c r="KR148" s="663"/>
    </row>
    <row r="149" spans="1:304" ht="15" hidden="1" customHeight="1" outlineLevel="1" x14ac:dyDescent="0.25">
      <c r="A149" s="1218">
        <v>42319</v>
      </c>
      <c r="B149" s="1218"/>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KQ149" s="663"/>
      <c r="KR149" s="663"/>
    </row>
    <row r="150" spans="1:304" ht="15" hidden="1" customHeight="1" outlineLevel="1" x14ac:dyDescent="0.25">
      <c r="A150" s="1218">
        <v>42334</v>
      </c>
      <c r="B150" s="1218"/>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KQ150" s="663"/>
      <c r="KR150" s="663"/>
    </row>
    <row r="151" spans="1:304" ht="15" hidden="1" customHeight="1" outlineLevel="1" x14ac:dyDescent="0.25">
      <c r="A151" s="1218">
        <v>42335</v>
      </c>
      <c r="B151" s="1218"/>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KQ151" s="663"/>
      <c r="KR151" s="663"/>
    </row>
    <row r="152" spans="1:304" ht="15" hidden="1" customHeight="1" outlineLevel="1" x14ac:dyDescent="0.25">
      <c r="A152" s="1218">
        <v>42361</v>
      </c>
      <c r="B152" s="1218"/>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KQ152" s="663"/>
      <c r="KR152" s="663"/>
    </row>
    <row r="153" spans="1:304" ht="15" hidden="1" customHeight="1" outlineLevel="1" x14ac:dyDescent="0.25">
      <c r="A153" s="1218">
        <v>42362</v>
      </c>
      <c r="B153" s="1218"/>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KQ153" s="663"/>
      <c r="KR153" s="663"/>
    </row>
    <row r="154" spans="1:304" ht="15" hidden="1" customHeight="1" outlineLevel="1" x14ac:dyDescent="0.25">
      <c r="A154" s="1218">
        <v>42363</v>
      </c>
      <c r="B154" s="1218"/>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KQ154" s="663"/>
      <c r="KR154" s="663"/>
    </row>
    <row r="155" spans="1:304" ht="15" hidden="1" customHeight="1" outlineLevel="1" x14ac:dyDescent="0.25">
      <c r="A155" s="1218">
        <v>42370</v>
      </c>
      <c r="B155" s="1218"/>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KQ155" s="663"/>
      <c r="KR155" s="663"/>
    </row>
    <row r="156" spans="1:304" ht="15" hidden="1" customHeight="1" outlineLevel="1" x14ac:dyDescent="0.25">
      <c r="A156" s="1218">
        <v>42387</v>
      </c>
      <c r="B156" s="1218"/>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KQ156" s="663"/>
      <c r="KR156" s="663"/>
    </row>
    <row r="157" spans="1:304" ht="15" hidden="1" customHeight="1" outlineLevel="1" x14ac:dyDescent="0.25">
      <c r="A157" s="1218">
        <v>42454</v>
      </c>
      <c r="B157" s="1218"/>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KQ157" s="663"/>
      <c r="KR157" s="663"/>
    </row>
    <row r="158" spans="1:304" ht="15" hidden="1" customHeight="1" outlineLevel="1" x14ac:dyDescent="0.25">
      <c r="A158" s="1218">
        <v>42520</v>
      </c>
      <c r="B158" s="1218"/>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KQ158" s="663"/>
      <c r="KR158" s="663"/>
    </row>
    <row r="159" spans="1:304" ht="15" hidden="1" customHeight="1" outlineLevel="1" x14ac:dyDescent="0.25">
      <c r="A159" s="1218">
        <v>42555</v>
      </c>
      <c r="B159" s="1218"/>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KQ159" s="663"/>
      <c r="KR159" s="663"/>
    </row>
    <row r="160" spans="1:304" ht="15" hidden="1" customHeight="1" outlineLevel="1" x14ac:dyDescent="0.25">
      <c r="A160" s="1218">
        <v>42618</v>
      </c>
      <c r="B160" s="1218"/>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KQ160" s="663"/>
      <c r="KR160" s="663"/>
    </row>
    <row r="161" spans="1:304" ht="15" hidden="1" customHeight="1" outlineLevel="1" x14ac:dyDescent="0.25">
      <c r="A161" s="1218">
        <v>42685</v>
      </c>
      <c r="B161" s="1218"/>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KQ161" s="663"/>
      <c r="KR161" s="663"/>
    </row>
    <row r="162" spans="1:304" ht="15" hidden="1" customHeight="1" outlineLevel="1" x14ac:dyDescent="0.25">
      <c r="A162" s="1218">
        <v>42688</v>
      </c>
      <c r="B162" s="1218"/>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KQ162" s="663"/>
      <c r="KR162" s="663"/>
    </row>
    <row r="163" spans="1:304" ht="15" hidden="1" customHeight="1" outlineLevel="1" x14ac:dyDescent="0.25">
      <c r="A163" s="1218">
        <v>42699</v>
      </c>
      <c r="B163" s="1218"/>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KQ163" s="663"/>
      <c r="KR163" s="663"/>
    </row>
    <row r="164" spans="1:304" ht="15" hidden="1" customHeight="1" outlineLevel="1" x14ac:dyDescent="0.25">
      <c r="A164" s="1218">
        <v>42727</v>
      </c>
      <c r="B164" s="1218"/>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KQ164" s="663"/>
      <c r="KR164" s="663"/>
    </row>
    <row r="165" spans="1:304" ht="15" hidden="1" customHeight="1" outlineLevel="1" x14ac:dyDescent="0.25">
      <c r="A165" s="1218">
        <v>42730</v>
      </c>
      <c r="B165" s="1218"/>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KQ165" s="663"/>
      <c r="KR165" s="663"/>
    </row>
    <row r="166" spans="1:304" ht="15" hidden="1" customHeight="1" outlineLevel="1" x14ac:dyDescent="0.25">
      <c r="A166" s="1218">
        <v>42731</v>
      </c>
      <c r="B166" s="1218"/>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KQ166" s="663"/>
      <c r="KR166" s="663"/>
    </row>
    <row r="167" spans="1:304" ht="15" hidden="1" customHeight="1" outlineLevel="1" x14ac:dyDescent="0.25">
      <c r="A167" s="1218">
        <v>42737</v>
      </c>
      <c r="B167" s="1218"/>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KQ167" s="663"/>
      <c r="KR167" s="663"/>
    </row>
    <row r="168" spans="1:304" ht="15" hidden="1" customHeight="1" outlineLevel="1" x14ac:dyDescent="0.25">
      <c r="A168" s="1218">
        <v>42751</v>
      </c>
      <c r="B168" s="1218"/>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KQ168" s="663"/>
      <c r="KR168" s="663"/>
    </row>
    <row r="169" spans="1:304" ht="15" hidden="1" customHeight="1" outlineLevel="1" x14ac:dyDescent="0.25">
      <c r="A169" s="1218">
        <v>42839</v>
      </c>
      <c r="B169" s="1218"/>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KQ169" s="663"/>
      <c r="KR169" s="663"/>
    </row>
    <row r="170" spans="1:304" ht="15" hidden="1" customHeight="1" outlineLevel="1" x14ac:dyDescent="0.25">
      <c r="A170" s="1218">
        <v>42884</v>
      </c>
      <c r="B170" s="1218"/>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KQ170" s="663"/>
      <c r="KR170" s="663"/>
    </row>
    <row r="171" spans="1:304" ht="15" hidden="1" customHeight="1" outlineLevel="1" x14ac:dyDescent="0.25">
      <c r="A171" s="1218">
        <v>42920</v>
      </c>
      <c r="B171" s="1218"/>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KQ171" s="663"/>
      <c r="KR171" s="663"/>
    </row>
    <row r="172" spans="1:304" ht="15" hidden="1" customHeight="1" outlineLevel="1" x14ac:dyDescent="0.25">
      <c r="A172" s="1218">
        <v>42982</v>
      </c>
      <c r="B172" s="1218"/>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KQ172" s="663"/>
      <c r="KR172" s="663"/>
    </row>
    <row r="173" spans="1:304" ht="15" hidden="1" customHeight="1" outlineLevel="1" x14ac:dyDescent="0.25">
      <c r="A173" s="1218">
        <v>43049</v>
      </c>
      <c r="B173" s="1218"/>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KQ173" s="663"/>
      <c r="KR173" s="663"/>
    </row>
    <row r="174" spans="1:304" ht="15" hidden="1" customHeight="1" outlineLevel="1" x14ac:dyDescent="0.25">
      <c r="A174" s="1218">
        <v>43062</v>
      </c>
      <c r="B174" s="1218"/>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KQ174" s="663"/>
      <c r="KR174" s="663"/>
    </row>
    <row r="175" spans="1:304" ht="15" hidden="1" customHeight="1" outlineLevel="1" x14ac:dyDescent="0.25">
      <c r="A175" s="1218">
        <v>43063</v>
      </c>
      <c r="B175" s="1218"/>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KQ175" s="663"/>
      <c r="KR175" s="663"/>
    </row>
    <row r="176" spans="1:304" ht="15" hidden="1" customHeight="1" outlineLevel="1" x14ac:dyDescent="0.25">
      <c r="A176" s="1218">
        <v>43094</v>
      </c>
      <c r="B176" s="1218"/>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KQ176" s="663"/>
      <c r="KR176" s="663"/>
    </row>
    <row r="177" spans="1:304" ht="15" hidden="1" customHeight="1" outlineLevel="1" x14ac:dyDescent="0.25">
      <c r="A177" s="1218">
        <v>43095</v>
      </c>
      <c r="B177" s="1218"/>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KQ177" s="663"/>
      <c r="KR177" s="663"/>
    </row>
    <row r="178" spans="1:304" ht="15" hidden="1" customHeight="1" outlineLevel="1" x14ac:dyDescent="0.25">
      <c r="A178" s="1218">
        <v>43096</v>
      </c>
      <c r="B178" s="1218"/>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KQ178" s="663"/>
      <c r="KR178" s="663"/>
    </row>
    <row r="179" spans="1:304" ht="15" hidden="1" customHeight="1" outlineLevel="1" x14ac:dyDescent="0.25">
      <c r="A179" s="1218">
        <v>43101</v>
      </c>
      <c r="B179" s="1218"/>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KQ179" s="663"/>
      <c r="KR179" s="663"/>
    </row>
    <row r="180" spans="1:304" ht="15" hidden="1" customHeight="1" outlineLevel="1" x14ac:dyDescent="0.25">
      <c r="A180" s="1218">
        <v>43115</v>
      </c>
      <c r="B180" s="1218"/>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KQ180" s="663"/>
      <c r="KR180" s="663"/>
    </row>
    <row r="181" spans="1:304" ht="15" hidden="1" customHeight="1" outlineLevel="1" x14ac:dyDescent="0.25">
      <c r="A181" s="1218">
        <v>43189</v>
      </c>
      <c r="B181" s="1218"/>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KQ181" s="663"/>
      <c r="KR181" s="663"/>
    </row>
    <row r="182" spans="1:304" ht="15" hidden="1" customHeight="1" outlineLevel="1" x14ac:dyDescent="0.25">
      <c r="A182" s="1218">
        <v>43248</v>
      </c>
      <c r="B182" s="1218"/>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KQ182" s="663"/>
      <c r="KR182" s="663"/>
    </row>
    <row r="183" spans="1:304" ht="15" hidden="1" customHeight="1" outlineLevel="1" x14ac:dyDescent="0.25">
      <c r="A183" s="1218">
        <v>43285</v>
      </c>
      <c r="B183" s="1218"/>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KQ183" s="663"/>
      <c r="KR183" s="663"/>
    </row>
    <row r="184" spans="1:304" ht="15" hidden="1" customHeight="1" outlineLevel="1" x14ac:dyDescent="0.25">
      <c r="A184" s="1218">
        <v>43346</v>
      </c>
      <c r="B184" s="1218"/>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KQ184" s="663"/>
      <c r="KR184" s="663"/>
    </row>
    <row r="185" spans="1:304" ht="15" hidden="1" customHeight="1" outlineLevel="1" x14ac:dyDescent="0.25">
      <c r="A185" s="1218">
        <v>43416</v>
      </c>
      <c r="B185" s="1218"/>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KQ185" s="663"/>
      <c r="KR185" s="663"/>
    </row>
    <row r="186" spans="1:304" ht="15" hidden="1" customHeight="1" outlineLevel="1" x14ac:dyDescent="0.25">
      <c r="A186" s="1218">
        <v>43426</v>
      </c>
      <c r="B186" s="1218"/>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KQ186" s="663"/>
      <c r="KR186" s="663"/>
    </row>
    <row r="187" spans="1:304" ht="15" hidden="1" customHeight="1" outlineLevel="1" x14ac:dyDescent="0.25">
      <c r="A187" s="1218">
        <v>43427</v>
      </c>
      <c r="B187" s="1218"/>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KQ187" s="663"/>
      <c r="KR187" s="663"/>
    </row>
    <row r="188" spans="1:304" ht="15" hidden="1" customHeight="1" outlineLevel="1" x14ac:dyDescent="0.25">
      <c r="A188" s="1218">
        <v>43458</v>
      </c>
      <c r="B188" s="1218"/>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KQ188" s="663"/>
      <c r="KR188" s="663"/>
    </row>
    <row r="189" spans="1:304" ht="15" hidden="1" customHeight="1" outlineLevel="1" x14ac:dyDescent="0.25">
      <c r="A189" s="1218">
        <v>43459</v>
      </c>
      <c r="B189" s="1218"/>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KQ189" s="663"/>
      <c r="KR189" s="663"/>
    </row>
    <row r="190" spans="1:304" ht="15" hidden="1" customHeight="1" outlineLevel="1" x14ac:dyDescent="0.25">
      <c r="A190" s="1218">
        <v>43460</v>
      </c>
      <c r="B190" s="1218"/>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KQ190" s="663"/>
      <c r="KR190" s="663"/>
    </row>
    <row r="191" spans="1:304" ht="15" hidden="1" customHeight="1" outlineLevel="1" x14ac:dyDescent="0.25">
      <c r="A191" s="1218">
        <v>43466</v>
      </c>
      <c r="B191" s="1218"/>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KQ191" s="663"/>
      <c r="KR191" s="663"/>
    </row>
    <row r="192" spans="1:304" ht="15" hidden="1" customHeight="1" outlineLevel="1" x14ac:dyDescent="0.25">
      <c r="A192" s="1218">
        <v>43486</v>
      </c>
      <c r="B192" s="1218"/>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KQ192" s="663"/>
      <c r="KR192" s="663"/>
    </row>
    <row r="193" spans="1:304" ht="15" hidden="1" customHeight="1" outlineLevel="1" x14ac:dyDescent="0.25">
      <c r="A193" s="1218">
        <v>43574</v>
      </c>
      <c r="B193" s="1218"/>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KQ193" s="663"/>
      <c r="KR193" s="663"/>
    </row>
    <row r="194" spans="1:304" ht="15" hidden="1" customHeight="1" outlineLevel="1" x14ac:dyDescent="0.25">
      <c r="A194" s="1218">
        <v>43612</v>
      </c>
      <c r="B194" s="1218"/>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KQ194" s="663"/>
      <c r="KR194" s="663"/>
    </row>
    <row r="195" spans="1:304" ht="15" hidden="1" customHeight="1" outlineLevel="1" x14ac:dyDescent="0.25">
      <c r="A195" s="1218">
        <v>43650</v>
      </c>
      <c r="B195" s="1218"/>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KQ195" s="663"/>
      <c r="KR195" s="663"/>
    </row>
    <row r="196" spans="1:304" ht="15" hidden="1" customHeight="1" outlineLevel="1" x14ac:dyDescent="0.25">
      <c r="A196" s="1218">
        <v>43710</v>
      </c>
      <c r="B196" s="1218"/>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KQ196" s="663"/>
      <c r="KR196" s="663"/>
    </row>
    <row r="197" spans="1:304" ht="15" hidden="1" customHeight="1" outlineLevel="1" x14ac:dyDescent="0.25">
      <c r="A197" s="1218">
        <v>43780</v>
      </c>
      <c r="B197" s="1218"/>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KQ197" s="663"/>
      <c r="KR197" s="663"/>
    </row>
    <row r="198" spans="1:304" ht="15" hidden="1" customHeight="1" outlineLevel="1" x14ac:dyDescent="0.25">
      <c r="A198" s="1218">
        <v>43797</v>
      </c>
      <c r="B198" s="1218"/>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KQ198" s="663"/>
      <c r="KR198" s="663"/>
    </row>
    <row r="199" spans="1:304" ht="15" hidden="1" customHeight="1" outlineLevel="1" x14ac:dyDescent="0.25">
      <c r="A199" s="1218">
        <v>43798</v>
      </c>
      <c r="B199" s="1218"/>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KQ199" s="663"/>
      <c r="KR199" s="663"/>
    </row>
    <row r="200" spans="1:304" ht="15" hidden="1" customHeight="1" outlineLevel="1" x14ac:dyDescent="0.25">
      <c r="A200" s="1218">
        <v>43823</v>
      </c>
      <c r="B200" s="1218"/>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KQ200" s="663"/>
      <c r="KR200" s="663"/>
    </row>
    <row r="201" spans="1:304" ht="15" hidden="1" customHeight="1" outlineLevel="1" x14ac:dyDescent="0.25">
      <c r="A201" s="1218">
        <v>43824</v>
      </c>
      <c r="B201" s="1218"/>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KQ201" s="663"/>
      <c r="KR201" s="663"/>
    </row>
    <row r="202" spans="1:304" ht="15" hidden="1" customHeight="1" outlineLevel="1" x14ac:dyDescent="0.25">
      <c r="A202" s="1218">
        <v>43825</v>
      </c>
      <c r="B202" s="1218"/>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KQ202" s="663"/>
      <c r="KR202" s="663"/>
    </row>
    <row r="203" spans="1:304" ht="15" hidden="1" customHeight="1" outlineLevel="1" x14ac:dyDescent="0.25">
      <c r="A203" s="1218">
        <v>43831</v>
      </c>
      <c r="B203" s="1218"/>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KQ203" s="663"/>
      <c r="KR203" s="663"/>
    </row>
    <row r="204" spans="1:304" ht="15" hidden="1" customHeight="1" outlineLevel="1" x14ac:dyDescent="0.25">
      <c r="A204" s="1218">
        <v>43850</v>
      </c>
      <c r="B204" s="1218"/>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KQ204" s="663"/>
      <c r="KR204" s="663"/>
    </row>
    <row r="205" spans="1:304" ht="15" hidden="1" customHeight="1" outlineLevel="1" x14ac:dyDescent="0.25">
      <c r="A205" s="1218">
        <v>43931</v>
      </c>
      <c r="B205" s="1218"/>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KQ205" s="663"/>
      <c r="KR205" s="663"/>
    </row>
    <row r="206" spans="1:304" ht="15" hidden="1" customHeight="1" outlineLevel="1" x14ac:dyDescent="0.25">
      <c r="A206" s="1218">
        <v>43976</v>
      </c>
      <c r="B206" s="1218"/>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KQ206" s="663"/>
      <c r="KR206" s="663"/>
    </row>
    <row r="207" spans="1:304" ht="15" hidden="1" customHeight="1" outlineLevel="1" x14ac:dyDescent="0.25">
      <c r="A207" s="1218">
        <v>44015</v>
      </c>
      <c r="B207" s="1218"/>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KQ207" s="663"/>
      <c r="KR207" s="663"/>
    </row>
    <row r="208" spans="1:304" ht="15" hidden="1" customHeight="1" outlineLevel="1" x14ac:dyDescent="0.25">
      <c r="A208" s="1218">
        <v>44081</v>
      </c>
      <c r="B208" s="1218"/>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KQ208" s="663"/>
      <c r="KR208" s="663"/>
    </row>
    <row r="209" spans="1:304" ht="15" hidden="1" customHeight="1" outlineLevel="1" x14ac:dyDescent="0.25">
      <c r="A209" s="1218">
        <v>44146</v>
      </c>
      <c r="B209" s="1218"/>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KQ209" s="663"/>
      <c r="KR209" s="663"/>
    </row>
    <row r="210" spans="1:304" ht="15" hidden="1" customHeight="1" outlineLevel="1" x14ac:dyDescent="0.25">
      <c r="A210" s="1218">
        <v>44161</v>
      </c>
      <c r="B210" s="1218"/>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KQ210" s="663"/>
      <c r="KR210" s="663"/>
    </row>
    <row r="211" spans="1:304" ht="15" hidden="1" customHeight="1" outlineLevel="1" x14ac:dyDescent="0.25">
      <c r="A211" s="1218">
        <v>44162</v>
      </c>
      <c r="B211" s="1218"/>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KQ211" s="663"/>
      <c r="KR211" s="663"/>
    </row>
    <row r="212" spans="1:304" ht="15" hidden="1" customHeight="1" outlineLevel="1" x14ac:dyDescent="0.25">
      <c r="A212" s="1218">
        <v>44189</v>
      </c>
      <c r="B212" s="1218"/>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KQ212" s="663"/>
      <c r="KR212" s="663"/>
    </row>
    <row r="213" spans="1:304" ht="15" hidden="1" customHeight="1" outlineLevel="1" x14ac:dyDescent="0.25">
      <c r="A213" s="1218">
        <v>44190</v>
      </c>
      <c r="B213" s="1218"/>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KQ213" s="663"/>
      <c r="KR213" s="663"/>
    </row>
    <row r="214" spans="1:304" ht="15" hidden="1" customHeight="1" outlineLevel="1" x14ac:dyDescent="0.25">
      <c r="A214" s="1218">
        <v>44193</v>
      </c>
      <c r="B214" s="1218"/>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KQ214" s="663"/>
      <c r="KR214" s="663"/>
    </row>
    <row r="215" spans="1:304" ht="15" hidden="1" customHeight="1" outlineLevel="1" x14ac:dyDescent="0.25">
      <c r="A215" s="1218">
        <v>44197</v>
      </c>
      <c r="B215" s="1218"/>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KQ215" s="663"/>
      <c r="KR215" s="663"/>
    </row>
    <row r="216" spans="1:304" ht="15" hidden="1" customHeight="1" outlineLevel="1" x14ac:dyDescent="0.25">
      <c r="A216" s="1218">
        <v>44214</v>
      </c>
      <c r="B216" s="1218"/>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KQ216" s="663"/>
      <c r="KR216" s="663"/>
    </row>
    <row r="217" spans="1:304" ht="15" hidden="1" customHeight="1" outlineLevel="1" x14ac:dyDescent="0.25">
      <c r="A217" s="1218">
        <v>44229</v>
      </c>
      <c r="B217" s="1218"/>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KQ217" s="663"/>
      <c r="KR217" s="663"/>
    </row>
    <row r="218" spans="1:304" ht="15" hidden="1" customHeight="1" outlineLevel="1" x14ac:dyDescent="0.25">
      <c r="A218" s="1218">
        <v>44347</v>
      </c>
      <c r="B218" s="1218"/>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KQ218" s="663"/>
      <c r="KR218" s="663"/>
    </row>
    <row r="219" spans="1:304" ht="15" hidden="1" customHeight="1" outlineLevel="1" x14ac:dyDescent="0.25">
      <c r="A219" s="1218">
        <v>44382</v>
      </c>
      <c r="B219" s="1218"/>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KQ219" s="663"/>
      <c r="KR219" s="663"/>
    </row>
    <row r="220" spans="1:304" ht="15" hidden="1" customHeight="1" outlineLevel="1" x14ac:dyDescent="0.25">
      <c r="A220" s="1218">
        <v>44445</v>
      </c>
      <c r="B220" s="1218"/>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KQ220" s="663"/>
      <c r="KR220" s="663"/>
    </row>
    <row r="221" spans="1:304" ht="15" hidden="1" customHeight="1" outlineLevel="1" x14ac:dyDescent="0.25">
      <c r="A221" s="1218">
        <v>44511</v>
      </c>
      <c r="B221" s="1218"/>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KQ221" s="663"/>
      <c r="KR221" s="663"/>
    </row>
    <row r="222" spans="1:304" ht="15" hidden="1" customHeight="1" outlineLevel="1" x14ac:dyDescent="0.25">
      <c r="A222" s="1218">
        <v>44525</v>
      </c>
      <c r="B222" s="1218"/>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KQ222" s="663"/>
      <c r="KR222" s="663"/>
    </row>
    <row r="223" spans="1:304" ht="15" hidden="1" customHeight="1" outlineLevel="1" x14ac:dyDescent="0.25">
      <c r="A223" s="1218">
        <v>44526</v>
      </c>
      <c r="B223" s="1218"/>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KQ223" s="663"/>
      <c r="KR223" s="663"/>
    </row>
    <row r="224" spans="1:304" ht="15" hidden="1" customHeight="1" outlineLevel="1" x14ac:dyDescent="0.25">
      <c r="A224" s="1218">
        <v>44553</v>
      </c>
      <c r="B224" s="1218"/>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KQ224" s="663"/>
      <c r="KR224" s="663"/>
    </row>
    <row r="225" spans="1:304" ht="15" hidden="1" customHeight="1" outlineLevel="1" x14ac:dyDescent="0.25">
      <c r="A225" s="1218">
        <v>44554</v>
      </c>
      <c r="B225" s="1218"/>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KQ225" s="663"/>
      <c r="KR225" s="663"/>
    </row>
    <row r="226" spans="1:304" ht="15" hidden="1" customHeight="1" outlineLevel="1" x14ac:dyDescent="0.25">
      <c r="A226" s="1218">
        <v>44557</v>
      </c>
      <c r="B226" s="1218"/>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KQ226" s="663"/>
      <c r="KR226" s="663"/>
    </row>
    <row r="227" spans="1:304" ht="15" hidden="1" customHeight="1" outlineLevel="1" x14ac:dyDescent="0.25">
      <c r="A227" s="1218">
        <v>44561</v>
      </c>
      <c r="B227" s="1218"/>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KQ227" s="663"/>
      <c r="KR227" s="663"/>
    </row>
    <row r="228" spans="1:304" ht="15" hidden="1" customHeight="1" outlineLevel="1" x14ac:dyDescent="0.25">
      <c r="A228" s="1218">
        <v>44578</v>
      </c>
      <c r="B228" s="1218"/>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KQ228" s="663"/>
      <c r="KR228" s="663"/>
    </row>
    <row r="229" spans="1:304" ht="15" hidden="1" customHeight="1" outlineLevel="1" x14ac:dyDescent="0.25">
      <c r="A229" s="1218">
        <v>44666</v>
      </c>
      <c r="B229" s="1218"/>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KQ229" s="663"/>
      <c r="KR229" s="663"/>
    </row>
    <row r="230" spans="1:304" ht="15" hidden="1" customHeight="1" outlineLevel="1" x14ac:dyDescent="0.25">
      <c r="A230" s="1218">
        <v>44711</v>
      </c>
      <c r="B230" s="1218"/>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KQ230" s="663"/>
      <c r="KR230" s="663"/>
    </row>
    <row r="231" spans="1:304" ht="15" hidden="1" customHeight="1" outlineLevel="1" x14ac:dyDescent="0.25">
      <c r="A231" s="1218">
        <v>44746</v>
      </c>
      <c r="B231" s="1218"/>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KQ231" s="663"/>
      <c r="KR231" s="663"/>
    </row>
    <row r="232" spans="1:304" ht="15" hidden="1" customHeight="1" outlineLevel="1" x14ac:dyDescent="0.25">
      <c r="A232" s="1218">
        <v>44809</v>
      </c>
      <c r="B232" s="1218"/>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KQ232" s="663"/>
      <c r="KR232" s="663"/>
    </row>
    <row r="233" spans="1:304" ht="15" hidden="1" customHeight="1" outlineLevel="1" x14ac:dyDescent="0.25">
      <c r="A233" s="1218">
        <v>44876</v>
      </c>
      <c r="B233" s="1218"/>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KQ233" s="663"/>
      <c r="KR233" s="663"/>
    </row>
    <row r="234" spans="1:304" ht="15" hidden="1" customHeight="1" outlineLevel="1" x14ac:dyDescent="0.25">
      <c r="A234" s="1218">
        <v>44889</v>
      </c>
      <c r="B234" s="1218"/>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KQ234" s="663"/>
      <c r="KR234" s="663"/>
    </row>
    <row r="235" spans="1:304" ht="15" hidden="1" customHeight="1" outlineLevel="1" x14ac:dyDescent="0.25">
      <c r="A235" s="1218">
        <v>44890</v>
      </c>
      <c r="B235" s="1218"/>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KQ235" s="663"/>
      <c r="KR235" s="663"/>
    </row>
    <row r="236" spans="1:304" ht="15" hidden="1" customHeight="1" outlineLevel="1" x14ac:dyDescent="0.25">
      <c r="A236" s="1218">
        <v>44918</v>
      </c>
      <c r="B236" s="1218"/>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KQ236" s="663"/>
      <c r="KR236" s="663"/>
    </row>
    <row r="237" spans="1:304" ht="15" hidden="1" customHeight="1" outlineLevel="1" x14ac:dyDescent="0.25">
      <c r="A237" s="1218">
        <v>44921</v>
      </c>
      <c r="B237" s="1218"/>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KQ237" s="663"/>
      <c r="KR237" s="663"/>
    </row>
    <row r="238" spans="1:304" ht="15" hidden="1" customHeight="1" outlineLevel="1" x14ac:dyDescent="0.25">
      <c r="A238" s="1218">
        <v>44922</v>
      </c>
      <c r="B238" s="1218"/>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KQ238" s="663"/>
      <c r="KR238" s="663"/>
    </row>
    <row r="239" spans="1:304" ht="15" hidden="1" customHeight="1" outlineLevel="1" x14ac:dyDescent="0.25">
      <c r="A239" s="1218">
        <v>44928</v>
      </c>
      <c r="B239" s="1218"/>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KQ239" s="663"/>
      <c r="KR239" s="663"/>
    </row>
    <row r="240" spans="1:304" ht="15" hidden="1" customHeight="1" outlineLevel="1" x14ac:dyDescent="0.25">
      <c r="A240" s="1218">
        <v>44942</v>
      </c>
      <c r="B240" s="1218"/>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KQ240" s="663"/>
      <c r="KR240" s="663"/>
    </row>
    <row r="241" spans="1:304" ht="15" hidden="1" customHeight="1" outlineLevel="1" x14ac:dyDescent="0.25">
      <c r="A241" s="1218">
        <v>45023</v>
      </c>
      <c r="B241" s="1218"/>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KQ241" s="663"/>
      <c r="KR241" s="663"/>
    </row>
    <row r="242" spans="1:304" ht="15" hidden="1" customHeight="1" outlineLevel="1" x14ac:dyDescent="0.25">
      <c r="A242" s="1218">
        <v>45075</v>
      </c>
      <c r="B242" s="1218"/>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KQ242" s="663"/>
      <c r="KR242" s="663"/>
    </row>
    <row r="243" spans="1:304" ht="15" hidden="1" customHeight="1" outlineLevel="1" x14ac:dyDescent="0.25">
      <c r="A243" s="1218">
        <v>45111</v>
      </c>
      <c r="B243" s="1218"/>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KQ243" s="663"/>
      <c r="KR243" s="663"/>
    </row>
    <row r="244" spans="1:304" ht="15" hidden="1" customHeight="1" outlineLevel="1" x14ac:dyDescent="0.25">
      <c r="A244" s="1218">
        <v>45173</v>
      </c>
      <c r="B244" s="1218"/>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KQ244" s="663"/>
      <c r="KR244" s="663"/>
    </row>
    <row r="245" spans="1:304" ht="15" hidden="1" customHeight="1" outlineLevel="1" x14ac:dyDescent="0.25">
      <c r="A245" s="1218">
        <v>45240</v>
      </c>
      <c r="B245" s="1218"/>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KQ245" s="663"/>
      <c r="KR245" s="663"/>
    </row>
    <row r="246" spans="1:304" ht="15" hidden="1" customHeight="1" outlineLevel="1" x14ac:dyDescent="0.25">
      <c r="A246" s="1218">
        <v>45253</v>
      </c>
      <c r="B246" s="1218"/>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KQ246" s="663"/>
      <c r="KR246" s="663"/>
    </row>
    <row r="247" spans="1:304" ht="15" hidden="1" customHeight="1" outlineLevel="1" x14ac:dyDescent="0.25">
      <c r="A247" s="1256">
        <v>45254</v>
      </c>
      <c r="B247" s="1256"/>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KQ247" s="663"/>
      <c r="KR247" s="663"/>
    </row>
    <row r="248" spans="1:304" ht="15" hidden="1" customHeight="1" outlineLevel="1" x14ac:dyDescent="0.25">
      <c r="A248" s="1218">
        <v>45285</v>
      </c>
      <c r="B248" s="1218"/>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KQ248" s="663"/>
      <c r="KR248" s="663"/>
    </row>
    <row r="249" spans="1:304" ht="15" hidden="1" customHeight="1" outlineLevel="1" x14ac:dyDescent="0.25">
      <c r="A249" s="1218">
        <v>45286</v>
      </c>
      <c r="B249" s="1218"/>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KQ249" s="663"/>
      <c r="KR249" s="663"/>
    </row>
    <row r="250" spans="1:304" ht="15" hidden="1" customHeight="1" outlineLevel="1" x14ac:dyDescent="0.25">
      <c r="A250" s="1218">
        <v>45287</v>
      </c>
      <c r="B250" s="1218"/>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KQ250" s="663"/>
      <c r="KR250" s="663"/>
    </row>
    <row r="251" spans="1:304" ht="15" hidden="1" customHeight="1" outlineLevel="1" x14ac:dyDescent="0.25">
      <c r="A251" s="1218">
        <v>45292</v>
      </c>
      <c r="B251" s="1218"/>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KQ251" s="663"/>
      <c r="KR251" s="663"/>
    </row>
    <row r="252" spans="1:304" ht="15" hidden="1" customHeight="1" outlineLevel="1" x14ac:dyDescent="0.25">
      <c r="A252" s="1218">
        <v>45306</v>
      </c>
      <c r="B252" s="1218"/>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KQ252" s="663"/>
      <c r="KR252" s="663"/>
    </row>
    <row r="253" spans="1:304" ht="15" hidden="1" customHeight="1" outlineLevel="1" x14ac:dyDescent="0.25">
      <c r="A253" s="1218">
        <v>45380</v>
      </c>
      <c r="B253" s="1218"/>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KQ253" s="663"/>
      <c r="KR253" s="663"/>
    </row>
    <row r="254" spans="1:304" ht="15" hidden="1" customHeight="1" outlineLevel="1" x14ac:dyDescent="0.25">
      <c r="A254" s="1218">
        <v>45439</v>
      </c>
      <c r="B254" s="1218"/>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KQ254" s="663"/>
      <c r="KR254" s="663"/>
    </row>
    <row r="255" spans="1:304" ht="15" hidden="1" customHeight="1" outlineLevel="1" x14ac:dyDescent="0.25">
      <c r="A255" s="1218">
        <v>45111</v>
      </c>
      <c r="B255" s="1218"/>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KQ255" s="663"/>
      <c r="KR255" s="663"/>
    </row>
    <row r="256" spans="1:304" ht="15" hidden="1" customHeight="1" outlineLevel="1" x14ac:dyDescent="0.25">
      <c r="A256" s="1218">
        <v>45537</v>
      </c>
      <c r="B256" s="1218"/>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KQ256" s="663"/>
      <c r="KR256" s="663"/>
    </row>
    <row r="257" spans="1:304" ht="15" hidden="1" customHeight="1" outlineLevel="1" x14ac:dyDescent="0.25">
      <c r="A257" s="1218">
        <v>45607</v>
      </c>
      <c r="B257" s="1218"/>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KQ257" s="663"/>
      <c r="KR257" s="663"/>
    </row>
    <row r="258" spans="1:304" ht="15" hidden="1" customHeight="1" outlineLevel="1" x14ac:dyDescent="0.25">
      <c r="A258" s="1218">
        <v>45624</v>
      </c>
      <c r="B258" s="1218"/>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KQ258" s="663"/>
      <c r="KR258" s="663"/>
    </row>
    <row r="259" spans="1:304" ht="15" hidden="1" customHeight="1" outlineLevel="1" x14ac:dyDescent="0.25">
      <c r="A259" s="1218">
        <v>45625</v>
      </c>
      <c r="B259" s="1218"/>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KQ259" s="663"/>
      <c r="KR259" s="663"/>
    </row>
    <row r="260" spans="1:304" ht="15" hidden="1" customHeight="1" outlineLevel="1" x14ac:dyDescent="0.25">
      <c r="A260" s="1218">
        <v>45650</v>
      </c>
      <c r="B260" s="1218"/>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KQ260" s="663"/>
      <c r="KR260" s="663"/>
    </row>
    <row r="261" spans="1:304" ht="15" hidden="1" customHeight="1" outlineLevel="1" x14ac:dyDescent="0.25">
      <c r="A261" s="1218">
        <v>45651</v>
      </c>
      <c r="B261" s="1218"/>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KQ261" s="663"/>
      <c r="KR261" s="663"/>
    </row>
    <row r="262" spans="1:304" ht="15" hidden="1" customHeight="1" outlineLevel="1" x14ac:dyDescent="0.25">
      <c r="A262" s="1218">
        <v>45652</v>
      </c>
      <c r="B262" s="1218"/>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KQ262" s="663"/>
      <c r="KR262" s="663"/>
    </row>
    <row r="263" spans="1:304" ht="15" hidden="1" customHeight="1" outlineLevel="1" x14ac:dyDescent="0.25">
      <c r="A263" s="1218"/>
      <c r="B263" s="1218"/>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KQ263" s="663"/>
      <c r="KR263" s="663"/>
    </row>
    <row r="264" spans="1:304" ht="15" hidden="1" customHeight="1" outlineLevel="1" x14ac:dyDescent="0.25">
      <c r="A264" s="1218"/>
      <c r="B264" s="1218"/>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KQ264" s="663"/>
      <c r="KR264" s="663"/>
    </row>
    <row r="265" spans="1:304" ht="15" hidden="1" customHeight="1" outlineLevel="1" x14ac:dyDescent="0.25">
      <c r="A265" s="1218"/>
      <c r="B265" s="1218"/>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KQ265" s="663"/>
      <c r="KR265" s="663"/>
    </row>
    <row r="266" spans="1:304" ht="15" hidden="1" customHeight="1" outlineLevel="1" x14ac:dyDescent="0.25">
      <c r="A266" s="1218"/>
      <c r="B266" s="1218"/>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KQ266" s="663"/>
      <c r="KR266" s="663"/>
    </row>
    <row r="267" spans="1:304" ht="15" hidden="1" customHeight="1" outlineLevel="1" x14ac:dyDescent="0.25">
      <c r="A267" s="1218"/>
      <c r="B267" s="1218"/>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KQ267" s="663"/>
      <c r="KR267" s="663"/>
    </row>
    <row r="268" spans="1:304" ht="15" hidden="1" customHeight="1" outlineLevel="1" thickBot="1" x14ac:dyDescent="0.3">
      <c r="A268" s="1253"/>
      <c r="B268" s="1253"/>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KQ268" s="663"/>
      <c r="KR268" s="663"/>
    </row>
    <row r="269" spans="1:304" s="339" customFormat="1" ht="15" hidden="1" customHeight="1" outlineLevel="1" thickTop="1" x14ac:dyDescent="0.25">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04">V48/V28</f>
        <v>47.678426818580185</v>
      </c>
      <c r="W269" s="389">
        <f t="shared" si="1704"/>
        <v>51.208712842290232</v>
      </c>
      <c r="X269" s="389">
        <f t="shared" si="1704"/>
        <v>50.734484282073069</v>
      </c>
      <c r="Y269" s="389">
        <f t="shared" si="1704"/>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05">AJ48/AJ28</f>
        <v>43.934589647411848</v>
      </c>
      <c r="AK269" s="389">
        <f t="shared" ref="AK269:AP269" si="1706">AK48/AK28</f>
        <v>39.460915542938253</v>
      </c>
      <c r="AL269" s="389">
        <f t="shared" si="1706"/>
        <v>53.048919523099855</v>
      </c>
      <c r="AM269" s="389">
        <f t="shared" si="1706"/>
        <v>34.754163060806192</v>
      </c>
      <c r="AN269" s="389">
        <f t="shared" si="1706"/>
        <v>46.466020615336561</v>
      </c>
      <c r="AO269" s="389">
        <f t="shared" si="1706"/>
        <v>51.455762975778548</v>
      </c>
      <c r="AP269" s="389">
        <f t="shared" si="1706"/>
        <v>45.154702863317127</v>
      </c>
      <c r="AQ269" s="389">
        <f t="shared" ref="AQ269:AW269" si="1707">AQ48/AQ28</f>
        <v>51.007578768095378</v>
      </c>
      <c r="AR269" s="389">
        <f t="shared" si="1707"/>
        <v>48.816616867469882</v>
      </c>
      <c r="AS269" s="389">
        <f t="shared" si="1707"/>
        <v>44.554325130499628</v>
      </c>
      <c r="AT269" s="389">
        <f t="shared" si="1707"/>
        <v>37.016265969095997</v>
      </c>
      <c r="AU269" s="389">
        <f t="shared" si="1707"/>
        <v>52.154613981762914</v>
      </c>
      <c r="AV269" s="389">
        <f t="shared" si="1707"/>
        <v>44.994030186568068</v>
      </c>
      <c r="AW269" s="389">
        <f t="shared" si="1707"/>
        <v>44.994030186568075</v>
      </c>
      <c r="AX269" s="389">
        <f t="shared" ref="AX269:BD269" si="1708">AX48/AX28</f>
        <v>41.724177667766774</v>
      </c>
      <c r="AY269" s="389">
        <f t="shared" si="1708"/>
        <v>42.979971651311132</v>
      </c>
      <c r="AZ269" s="389">
        <f t="shared" si="1708"/>
        <v>39.408668442077229</v>
      </c>
      <c r="BA269" s="389">
        <f t="shared" si="1708"/>
        <v>23.008445614805062</v>
      </c>
      <c r="BB269" s="389">
        <f t="shared" si="1708"/>
        <v>33.73032412032412</v>
      </c>
      <c r="BC269" s="389">
        <f t="shared" si="1708"/>
        <v>45.460926988265975</v>
      </c>
      <c r="BD269" s="389">
        <f t="shared" si="1708"/>
        <v>35.570375519904935</v>
      </c>
      <c r="BE269" s="389">
        <f t="shared" ref="BE269:BK269" si="1709">BE48/BE28</f>
        <v>51.571908695652169</v>
      </c>
      <c r="BF269" s="389">
        <f t="shared" si="1709"/>
        <v>48.014424988870758</v>
      </c>
      <c r="BG269" s="389">
        <f t="shared" si="1709"/>
        <v>50.09903268164576</v>
      </c>
      <c r="BH269" s="389">
        <f t="shared" si="1709"/>
        <v>42.96415193287384</v>
      </c>
      <c r="BI269" s="389">
        <f t="shared" si="1709"/>
        <v>49.239896096602074</v>
      </c>
      <c r="BJ269" s="389">
        <f t="shared" si="1709"/>
        <v>40.354295244016818</v>
      </c>
      <c r="BK269" s="389">
        <f t="shared" si="1709"/>
        <v>40.354295244016825</v>
      </c>
      <c r="BL269" s="389">
        <f t="shared" ref="BL269:BR269" si="1710">BL48/BL28</f>
        <v>39.377360160965793</v>
      </c>
      <c r="BM269" s="389">
        <f t="shared" si="1710"/>
        <v>43.424386542591272</v>
      </c>
      <c r="BN269" s="389">
        <f t="shared" si="1710"/>
        <v>39.795787653006919</v>
      </c>
      <c r="BO269" s="389">
        <f t="shared" si="1710"/>
        <v>23.120209741856179</v>
      </c>
      <c r="BP269" s="389">
        <f t="shared" si="1710"/>
        <v>42.030766814969901</v>
      </c>
      <c r="BQ269" s="389">
        <f t="shared" si="1710"/>
        <v>40.098041574061966</v>
      </c>
      <c r="BR269" s="389">
        <f t="shared" si="1710"/>
        <v>35.183855585831068</v>
      </c>
      <c r="BS269" s="389">
        <f>BS48/BS28</f>
        <v>46.886963034217395</v>
      </c>
      <c r="BT269" s="389">
        <f>BT48/BT28</f>
        <v>41.117954462437602</v>
      </c>
      <c r="BU269" s="389">
        <f t="shared" ref="BU269:BW269" si="1711">BU48/BU28</f>
        <v>35.515317188422912</v>
      </c>
      <c r="BV269" s="389">
        <f t="shared" si="1711"/>
        <v>43.952296678966789</v>
      </c>
      <c r="BW269" s="389">
        <f t="shared" si="1711"/>
        <v>40.305526495960564</v>
      </c>
      <c r="BX269" s="389">
        <f>BX48/BX28</f>
        <v>38.169253686768833</v>
      </c>
      <c r="BY269" s="389">
        <f>BY48/BY28</f>
        <v>38.169253686768833</v>
      </c>
      <c r="BZ269" s="389">
        <f t="shared" ref="BZ269:CF269" si="1712">BZ48/BZ28</f>
        <v>39.617228197486071</v>
      </c>
      <c r="CA269" s="389">
        <f t="shared" si="1712"/>
        <v>44.64712922810061</v>
      </c>
      <c r="CB269" s="389">
        <f t="shared" si="1712"/>
        <v>43.884188651436986</v>
      </c>
      <c r="CC269" s="389">
        <f t="shared" si="1712"/>
        <v>45.077566786009363</v>
      </c>
      <c r="CD269" s="389">
        <f t="shared" si="1712"/>
        <v>46.209625875689376</v>
      </c>
      <c r="CE269" s="389">
        <f t="shared" si="1712"/>
        <v>49.598425476034144</v>
      </c>
      <c r="CF269" s="389">
        <f t="shared" si="1712"/>
        <v>47.497612070216157</v>
      </c>
      <c r="CG269" s="389">
        <f>CG48/CG28</f>
        <v>50.116685157624133</v>
      </c>
      <c r="CH269" s="389">
        <f>CH48/CH28</f>
        <v>36.71271654599088</v>
      </c>
      <c r="CI269" s="389">
        <f t="shared" ref="CI269:CK269" si="1713">CI48/CI28</f>
        <v>45.132158763823661</v>
      </c>
      <c r="CJ269" s="389">
        <f t="shared" si="1713"/>
        <v>53.123495435684646</v>
      </c>
      <c r="CK269" s="389">
        <f t="shared" si="1713"/>
        <v>53.434263990267638</v>
      </c>
      <c r="CL269" s="389">
        <f>CL48/CL28</f>
        <v>46.079832638475274</v>
      </c>
      <c r="CM269" s="389">
        <f>CM48/CM28</f>
        <v>46.079832638475274</v>
      </c>
      <c r="CN269" s="389">
        <f t="shared" ref="CN269:CT269" si="1714">CN48/CN28</f>
        <v>47.051524843796486</v>
      </c>
      <c r="CO269" s="389">
        <f t="shared" si="1714"/>
        <v>45.805508681302918</v>
      </c>
      <c r="CP269" s="389">
        <f t="shared" si="1714"/>
        <v>41.681346718146713</v>
      </c>
      <c r="CQ269" s="389">
        <f t="shared" si="1714"/>
        <v>47.573246573445935</v>
      </c>
      <c r="CR269" s="389">
        <f t="shared" si="1714"/>
        <v>52.52150411861615</v>
      </c>
      <c r="CS269" s="389">
        <f t="shared" si="1714"/>
        <v>51.922098097112858</v>
      </c>
      <c r="CT269" s="389">
        <f t="shared" si="1714"/>
        <v>42.305789473684214</v>
      </c>
      <c r="CU269" s="389">
        <f>CU48/CU28</f>
        <v>56.002215398442175</v>
      </c>
      <c r="CV269" s="389">
        <f>CV48/CV28</f>
        <v>54.861168525208107</v>
      </c>
      <c r="CW269" s="389">
        <f t="shared" ref="CW269:CY269" si="1715">CW48/CW28</f>
        <v>63.389547417840369</v>
      </c>
      <c r="CX269" s="389">
        <f t="shared" si="1715"/>
        <v>62.096465781409606</v>
      </c>
      <c r="CY269" s="389">
        <f t="shared" si="1715"/>
        <v>63.231818669527897</v>
      </c>
      <c r="CZ269" s="389">
        <f>CZ48/CZ28</f>
        <v>51.844372714763118</v>
      </c>
      <c r="DA269" s="389">
        <f>DA48/DA28</f>
        <v>51.844372714763118</v>
      </c>
      <c r="DB269" s="389">
        <f t="shared" ref="DB269:DH269" si="1716">DB48/DB28</f>
        <v>66.047822975517889</v>
      </c>
      <c r="DC269" s="389">
        <f t="shared" si="1716"/>
        <v>58.66440276406712</v>
      </c>
      <c r="DD269" s="389">
        <f t="shared" si="1716"/>
        <v>68.435974729241877</v>
      </c>
      <c r="DE269" s="389">
        <f t="shared" si="1716"/>
        <v>61.571003179088663</v>
      </c>
      <c r="DF269" s="389">
        <f t="shared" si="1716"/>
        <v>69.761088353413655</v>
      </c>
      <c r="DG269" s="389">
        <f t="shared" si="1716"/>
        <v>70.11463712136613</v>
      </c>
      <c r="DH269" s="389">
        <f t="shared" si="1716"/>
        <v>56.294353045798132</v>
      </c>
      <c r="DI269" s="389">
        <f>DI48/DI28</f>
        <v>59.475509633312619</v>
      </c>
      <c r="DJ269" s="389">
        <f>DJ48/DJ28</f>
        <v>64.331499421391968</v>
      </c>
      <c r="DK269" s="389">
        <f t="shared" ref="DK269:DM269" si="1717">DK48/DK28</f>
        <v>56.632705321944805</v>
      </c>
      <c r="DL269" s="389">
        <f t="shared" si="1717"/>
        <v>73.327574468085103</v>
      </c>
      <c r="DM269" s="389">
        <f t="shared" si="1717"/>
        <v>55.458947769148772</v>
      </c>
      <c r="DN269" s="389">
        <f>DN48/DN28</f>
        <v>62.785836017738745</v>
      </c>
      <c r="DO269" s="389">
        <f>DO48/DO28</f>
        <v>62.785836017738745</v>
      </c>
      <c r="DP269" s="389">
        <f t="shared" ref="DP269:DV269" si="1718">DP48/DP28</f>
        <v>62.91718118526066</v>
      </c>
      <c r="DQ269" s="389">
        <f t="shared" si="1718"/>
        <v>63.938585758921228</v>
      </c>
      <c r="DR269" s="389">
        <f t="shared" si="1718"/>
        <v>80.847772190642772</v>
      </c>
      <c r="DS269" s="389">
        <f t="shared" si="1718"/>
        <v>55.847518842327403</v>
      </c>
      <c r="DT269" s="389">
        <f t="shared" si="1718"/>
        <v>67.693338464498751</v>
      </c>
      <c r="DU269" s="389">
        <f t="shared" si="1718"/>
        <v>74.074334945586457</v>
      </c>
      <c r="DV269" s="389">
        <f t="shared" si="1718"/>
        <v>52.053376696041411</v>
      </c>
      <c r="DW269" s="389">
        <f>DW48/DW28</f>
        <v>62.620955803639703</v>
      </c>
      <c r="DX269" s="389">
        <f>DX48/DX28</f>
        <v>56.741003985285104</v>
      </c>
      <c r="DY269" s="389">
        <f t="shared" ref="DY269:EA269" si="1719">DY48/DY28</f>
        <v>69.899021002149823</v>
      </c>
      <c r="DZ269" s="389">
        <f t="shared" si="1719"/>
        <v>64.84690414730683</v>
      </c>
      <c r="EA269" s="389">
        <f t="shared" si="1719"/>
        <v>65.084473870056499</v>
      </c>
      <c r="EB269" s="389">
        <f>EB48/EB28</f>
        <v>63.864426137243036</v>
      </c>
      <c r="EC269" s="389">
        <f>EC48/EC28</f>
        <v>63.864426137243036</v>
      </c>
      <c r="ED269" s="389">
        <f t="shared" ref="ED269:EJ269" si="1720">ED48/ED28</f>
        <v>59.421005718129834</v>
      </c>
      <c r="EE269" s="389">
        <f t="shared" si="1720"/>
        <v>63.715811634349031</v>
      </c>
      <c r="EF269" s="389">
        <f t="shared" si="1720"/>
        <v>79.041549731737504</v>
      </c>
      <c r="EG269" s="389">
        <f t="shared" si="1720"/>
        <v>62.726051924798568</v>
      </c>
      <c r="EH269" s="389">
        <f t="shared" si="1720"/>
        <v>68.952234811486619</v>
      </c>
      <c r="EI269" s="389">
        <f t="shared" si="1720"/>
        <v>75.425434103685191</v>
      </c>
      <c r="EJ269" s="389">
        <f t="shared" si="1720"/>
        <v>52.022031963470326</v>
      </c>
      <c r="EK269" s="389">
        <f>EK48/EK28</f>
        <v>60.439391680333976</v>
      </c>
      <c r="EL269" s="389">
        <f>EL48/EL28</f>
        <v>63.334470388124323</v>
      </c>
      <c r="EM269" s="389">
        <f t="shared" ref="EM269:EO269" si="1721">EM48/EM28</f>
        <v>68.035897199705232</v>
      </c>
      <c r="EN269" s="389">
        <f t="shared" si="1721"/>
        <v>83.584993909866014</v>
      </c>
      <c r="EO269" s="389">
        <f t="shared" si="1721"/>
        <v>61.822520325203257</v>
      </c>
      <c r="EP269" s="389">
        <f>EP48/EP28</f>
        <v>65.616501896685563</v>
      </c>
      <c r="EQ269" s="389">
        <f>EQ48/EQ28</f>
        <v>65.616501896685563</v>
      </c>
      <c r="ER269" s="389">
        <f t="shared" ref="ER269:EX269" si="1722">ER48/ER28</f>
        <v>57.8995977188656</v>
      </c>
      <c r="ES269" s="389">
        <f t="shared" si="1722"/>
        <v>61.383940107671606</v>
      </c>
      <c r="ET269" s="389">
        <f t="shared" si="1722"/>
        <v>61.67776670675142</v>
      </c>
      <c r="EU269" s="389">
        <f t="shared" si="1722"/>
        <v>56.986469056372549</v>
      </c>
      <c r="EV269" s="389">
        <f t="shared" si="1722"/>
        <v>67.447964866380119</v>
      </c>
      <c r="EW269" s="389">
        <f t="shared" si="1722"/>
        <v>64.368869337979092</v>
      </c>
      <c r="EX269" s="389">
        <f t="shared" si="1722"/>
        <v>63.068314866876136</v>
      </c>
      <c r="EY269" s="389">
        <f>EY48/EY28</f>
        <v>54.28366608131838</v>
      </c>
      <c r="EZ269" s="389">
        <f>EZ48/EZ28</f>
        <v>46.058656966983769</v>
      </c>
      <c r="FA269" s="389">
        <f t="shared" ref="FA269:FC269" si="1723">FA48/FA28</f>
        <v>57.189810671256453</v>
      </c>
      <c r="FB269" s="389">
        <f t="shared" si="1723"/>
        <v>61.847026893251943</v>
      </c>
      <c r="FC269" s="389">
        <f t="shared" si="1723"/>
        <v>59.686558929645216</v>
      </c>
      <c r="FD269" s="389">
        <f>FD48/FD28</f>
        <v>58.599104590593008</v>
      </c>
      <c r="FE269" s="389">
        <f>FE48/FE28</f>
        <v>58.599104590593008</v>
      </c>
      <c r="FF269" s="389">
        <f t="shared" ref="FF269:FL269" si="1724">FF48/FF28</f>
        <v>60.135053763440865</v>
      </c>
      <c r="FG269" s="389">
        <f t="shared" si="1724"/>
        <v>60.398913564467165</v>
      </c>
      <c r="FH269" s="389">
        <f t="shared" si="1724"/>
        <v>69.495428777757724</v>
      </c>
      <c r="FI269" s="389">
        <f t="shared" si="1724"/>
        <v>64.767232235701911</v>
      </c>
      <c r="FJ269" s="389">
        <f t="shared" si="1724"/>
        <v>68.334219188329911</v>
      </c>
      <c r="FK269" s="389">
        <f t="shared" si="1724"/>
        <v>88.077887543928156</v>
      </c>
      <c r="FL269" s="389">
        <f t="shared" si="1724"/>
        <v>74.06991871267418</v>
      </c>
      <c r="FM269" s="389">
        <f>FM48/FM28</f>
        <v>56.467582728006455</v>
      </c>
      <c r="FN269" s="389">
        <f>FN48/FN28</f>
        <v>52.649688116857476</v>
      </c>
      <c r="FO269" s="389">
        <f t="shared" ref="FO269:FQ269" si="1725">FO48/FO28</f>
        <v>55.379976709138241</v>
      </c>
      <c r="FP269" s="389">
        <f t="shared" si="1725"/>
        <v>59.590930436050755</v>
      </c>
      <c r="FQ269" s="389">
        <f t="shared" si="1725"/>
        <v>56.90202374670185</v>
      </c>
      <c r="FR269" s="389">
        <f>FR48/FR28</f>
        <v>62.780272428004871</v>
      </c>
      <c r="FS269" s="389">
        <f>FS48/FS28</f>
        <v>62.780272428004871</v>
      </c>
      <c r="FT269" s="389">
        <f t="shared" ref="FT269:FZ269" si="1726">FT48/FT28</f>
        <v>61.038552691089997</v>
      </c>
      <c r="FU269" s="389">
        <f t="shared" si="1726"/>
        <v>60.583202752035945</v>
      </c>
      <c r="FV269" s="389">
        <f t="shared" si="1726"/>
        <v>72.550705785123967</v>
      </c>
      <c r="FW269" s="389">
        <f t="shared" si="1726"/>
        <v>61.145102011286355</v>
      </c>
      <c r="FX269" s="389">
        <f t="shared" si="1726"/>
        <v>66.001932529384817</v>
      </c>
      <c r="FY269" s="389">
        <f t="shared" si="1726"/>
        <v>77.95455157358559</v>
      </c>
      <c r="FZ269" s="389">
        <f t="shared" si="1726"/>
        <v>65.474838152783775</v>
      </c>
      <c r="GA269" s="389">
        <f>GA48/GA28</f>
        <v>65.220262177269092</v>
      </c>
      <c r="GB269" s="389">
        <f>GB48/GB28</f>
        <v>68.064448441247009</v>
      </c>
      <c r="GC269" s="389">
        <f t="shared" ref="GC269:GE269" si="1727">GC48/GC28</f>
        <v>72.067686746987945</v>
      </c>
      <c r="GD269" s="389">
        <f t="shared" si="1727"/>
        <v>69.072531106745259</v>
      </c>
      <c r="GE269" s="389">
        <f t="shared" si="1727"/>
        <v>71.485676321289944</v>
      </c>
      <c r="GF269" s="389">
        <f>GF48/GF28</f>
        <v>67.248483313692532</v>
      </c>
      <c r="GG269" s="389">
        <f>GG48/GG28</f>
        <v>67.248483313692532</v>
      </c>
      <c r="GH269" s="389" t="e">
        <f t="shared" ref="GH269:GN269" si="1728">GH48/GH28</f>
        <v>#DIV/0!</v>
      </c>
      <c r="GI269" s="389" t="e">
        <f t="shared" si="1728"/>
        <v>#DIV/0!</v>
      </c>
      <c r="GJ269" s="389" t="e">
        <f t="shared" si="1728"/>
        <v>#DIV/0!</v>
      </c>
      <c r="GK269" s="389" t="e">
        <f t="shared" si="1728"/>
        <v>#DIV/0!</v>
      </c>
      <c r="GL269" s="389" t="e">
        <f t="shared" si="1728"/>
        <v>#DIV/0!</v>
      </c>
      <c r="GM269" s="389" t="e">
        <f t="shared" si="1728"/>
        <v>#DIV/0!</v>
      </c>
      <c r="GN269" s="389" t="e">
        <f t="shared" si="1728"/>
        <v>#DIV/0!</v>
      </c>
      <c r="GO269" s="389" t="e">
        <f>GO48/GO28</f>
        <v>#DIV/0!</v>
      </c>
      <c r="GP269" s="389" t="e">
        <f>GP48/GP28</f>
        <v>#DIV/0!</v>
      </c>
      <c r="GQ269" s="389" t="e">
        <f t="shared" ref="GQ269:GS269" si="1729">GQ48/GQ28</f>
        <v>#DIV/0!</v>
      </c>
      <c r="GR269" s="389" t="e">
        <f t="shared" si="1729"/>
        <v>#DIV/0!</v>
      </c>
      <c r="GS269" s="389" t="e">
        <f t="shared" si="1729"/>
        <v>#DIV/0!</v>
      </c>
      <c r="GT269" s="389" t="e">
        <f>GT48/GT28</f>
        <v>#DIV/0!</v>
      </c>
      <c r="GU269" s="389" t="e">
        <f>GU48/GU28</f>
        <v>#DIV/0!</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1026"/>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25">
      <c r="BU270" s="17"/>
      <c r="BW270" s="17"/>
      <c r="CI270" s="17"/>
      <c r="CK270" s="17"/>
      <c r="CW270" s="17"/>
      <c r="CY270" s="17"/>
      <c r="DK270" s="17"/>
      <c r="DM270" s="17"/>
      <c r="DY270" s="17"/>
      <c r="EA270" s="17"/>
      <c r="EM270" s="17"/>
      <c r="EO270" s="17"/>
      <c r="FA270" s="17"/>
      <c r="FC270" s="17"/>
      <c r="FO270" s="17"/>
      <c r="FQ270" s="17"/>
      <c r="GC270" s="17"/>
      <c r="GE270" s="17"/>
      <c r="GQ270" s="17"/>
      <c r="GS270" s="17"/>
      <c r="IM270" s="32"/>
    </row>
    <row r="271" spans="1:304" x14ac:dyDescent="0.25">
      <c r="EY271" s="933">
        <f>EY67-EZ67</f>
        <v>4.3999999999999595E-3</v>
      </c>
      <c r="FM271" s="933"/>
      <c r="GA271" s="933"/>
      <c r="GO271" s="933"/>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8"/>
  <sheetViews>
    <sheetView topLeftCell="A6" zoomScale="80" zoomScaleNormal="80" workbookViewId="0">
      <selection activeCell="S6" sqref="S6"/>
    </sheetView>
  </sheetViews>
  <sheetFormatPr defaultColWidth="9.140625" defaultRowHeight="12" outlineLevelRow="1" outlineLevelCol="1" x14ac:dyDescent="0.2"/>
  <cols>
    <col min="1" max="1" width="3.28515625" style="339" customWidth="1"/>
    <col min="2" max="2" width="15.140625" style="392" bestFit="1" customWidth="1"/>
    <col min="3" max="14" width="9.140625" style="339" customWidth="1"/>
    <col min="15" max="15" width="10.7109375" style="339" hidden="1" customWidth="1" outlineLevel="1"/>
    <col min="16" max="16" width="8.5703125" style="339" customWidth="1" collapsed="1"/>
    <col min="17" max="18" width="9.42578125" style="339" customWidth="1"/>
    <col min="19" max="23" width="8.42578125" style="339" customWidth="1"/>
    <col min="24" max="24" width="9" style="339" customWidth="1"/>
    <col min="25" max="26" width="8.42578125" style="339" customWidth="1"/>
    <col min="27" max="16384" width="9.140625" style="339"/>
  </cols>
  <sheetData>
    <row r="1" spans="1:18" s="443" customFormat="1" ht="20.25" hidden="1" customHeight="1" outlineLevel="1" x14ac:dyDescent="0.25">
      <c r="A1" s="1181" t="s">
        <v>339</v>
      </c>
      <c r="B1" s="1185"/>
      <c r="C1" s="1186">
        <v>154710</v>
      </c>
      <c r="D1" s="1187">
        <v>154741</v>
      </c>
      <c r="E1" s="1188">
        <v>154771</v>
      </c>
      <c r="F1" s="1187">
        <v>154802</v>
      </c>
      <c r="G1" s="1189">
        <v>154832</v>
      </c>
      <c r="H1" s="1189">
        <v>154863</v>
      </c>
      <c r="I1" s="1187">
        <v>154894</v>
      </c>
      <c r="J1" s="1189">
        <v>154922</v>
      </c>
      <c r="K1" s="1189">
        <v>154954</v>
      </c>
      <c r="L1" s="1187">
        <v>154984</v>
      </c>
      <c r="M1" s="1189">
        <v>155015</v>
      </c>
      <c r="N1" s="1189">
        <v>155045</v>
      </c>
      <c r="O1" s="1190" t="s">
        <v>170</v>
      </c>
      <c r="P1" s="1191" t="s">
        <v>137</v>
      </c>
      <c r="Q1" s="473" t="s">
        <v>280</v>
      </c>
      <c r="R1" s="550" t="s">
        <v>282</v>
      </c>
    </row>
    <row r="2" spans="1:18" s="391" customFormat="1" ht="20.25" hidden="1" customHeight="1" outlineLevel="1" x14ac:dyDescent="0.25">
      <c r="A2" s="1182"/>
      <c r="B2" s="432" t="s">
        <v>134</v>
      </c>
      <c r="C2" s="629">
        <f>'Summary Data'!GH11</f>
        <v>0</v>
      </c>
      <c r="D2" s="631">
        <f>'Summary Data'!GI11</f>
        <v>0</v>
      </c>
      <c r="E2" s="394">
        <f>'Summary Data'!GJ11</f>
        <v>0</v>
      </c>
      <c r="F2" s="394">
        <f>'Summary Data'!GK11</f>
        <v>0</v>
      </c>
      <c r="G2" s="394">
        <f>'Summary Data'!GL11</f>
        <v>0</v>
      </c>
      <c r="H2" s="394">
        <f>'Summary Data'!GM11</f>
        <v>0</v>
      </c>
      <c r="I2" s="394">
        <f>'Summary Data'!GN11</f>
        <v>0</v>
      </c>
      <c r="J2" s="394">
        <f>'Summary Data'!GO11</f>
        <v>0</v>
      </c>
      <c r="K2" s="394">
        <f>'Summary Data'!GP11</f>
        <v>0</v>
      </c>
      <c r="L2" s="394">
        <f>'Summary Data'!GQ11</f>
        <v>0</v>
      </c>
      <c r="M2" s="394">
        <f>'Summary Data'!GR11</f>
        <v>0</v>
      </c>
      <c r="N2" s="862">
        <f>'Summary Data'!GS11</f>
        <v>0</v>
      </c>
      <c r="O2" s="428">
        <f>COUNTIF(C2:N2,"&gt;0")</f>
        <v>0</v>
      </c>
      <c r="P2" s="421">
        <f>SUM(C2:N2)/$O$7</f>
        <v>0</v>
      </c>
      <c r="Q2" s="477">
        <f>P2-P7</f>
        <v>-117301</v>
      </c>
      <c r="R2" s="506">
        <f>Q2/P7</f>
        <v>-1</v>
      </c>
    </row>
    <row r="3" spans="1:18" s="391" customFormat="1" ht="20.25" hidden="1" customHeight="1" outlineLevel="1" x14ac:dyDescent="0.25">
      <c r="A3" s="1182"/>
      <c r="B3" s="921" t="s">
        <v>133</v>
      </c>
      <c r="C3" s="629">
        <f>'Summary Data'!GH5</f>
        <v>0</v>
      </c>
      <c r="D3" s="631">
        <f>'Summary Data'!GI5</f>
        <v>0</v>
      </c>
      <c r="E3" s="394">
        <f>'Summary Data'!GJ5</f>
        <v>0</v>
      </c>
      <c r="F3" s="394">
        <f>'Summary Data'!GK5</f>
        <v>0</v>
      </c>
      <c r="G3" s="394">
        <f>'Summary Data'!GL5</f>
        <v>0</v>
      </c>
      <c r="H3" s="394">
        <f>'Summary Data'!GM5</f>
        <v>0</v>
      </c>
      <c r="I3" s="394">
        <f>'Summary Data'!GN5</f>
        <v>0</v>
      </c>
      <c r="J3" s="394">
        <f>'Summary Data'!GO5</f>
        <v>0</v>
      </c>
      <c r="K3" s="394">
        <f>'Summary Data'!GP5</f>
        <v>0</v>
      </c>
      <c r="L3" s="394">
        <f>'Summary Data'!GQ5</f>
        <v>0</v>
      </c>
      <c r="M3" s="394">
        <f>'Summary Data'!GR5</f>
        <v>0</v>
      </c>
      <c r="N3" s="862">
        <f>'Summary Data'!GS5</f>
        <v>0</v>
      </c>
      <c r="O3" s="629">
        <f>'Summary Data'!GT5</f>
        <v>0</v>
      </c>
      <c r="P3" s="421">
        <f>SUM(C3:N3)/$O$7</f>
        <v>0</v>
      </c>
      <c r="Q3" s="477">
        <f t="shared" ref="Q3:Q4" si="0">P3-P8</f>
        <v>-51.25</v>
      </c>
      <c r="R3" s="506">
        <f>Q3/P8</f>
        <v>-1</v>
      </c>
    </row>
    <row r="4" spans="1:18" s="391" customFormat="1" ht="20.25" hidden="1" customHeight="1" outlineLevel="1" x14ac:dyDescent="0.25">
      <c r="A4" s="1183"/>
      <c r="B4" s="433" t="s">
        <v>135</v>
      </c>
      <c r="C4" s="919" t="str">
        <f>IF(C2=0,"-",(C3/C2))</f>
        <v>-</v>
      </c>
      <c r="D4" s="402" t="str">
        <f t="shared" ref="D4:N4" si="1">IF(D2=0,"-",(D3/D2))</f>
        <v>-</v>
      </c>
      <c r="E4" s="402" t="str">
        <f t="shared" si="1"/>
        <v>-</v>
      </c>
      <c r="F4" s="402" t="str">
        <f t="shared" si="1"/>
        <v>-</v>
      </c>
      <c r="G4" s="402" t="str">
        <f t="shared" si="1"/>
        <v>-</v>
      </c>
      <c r="H4" s="402" t="str">
        <f t="shared" si="1"/>
        <v>-</v>
      </c>
      <c r="I4" s="402" t="str">
        <f t="shared" si="1"/>
        <v>-</v>
      </c>
      <c r="J4" s="402" t="str">
        <f t="shared" si="1"/>
        <v>-</v>
      </c>
      <c r="K4" s="402" t="str">
        <f t="shared" si="1"/>
        <v>-</v>
      </c>
      <c r="L4" s="402" t="str">
        <f t="shared" si="1"/>
        <v>-</v>
      </c>
      <c r="M4" s="402" t="str">
        <f t="shared" si="1"/>
        <v>-</v>
      </c>
      <c r="N4" s="920" t="str">
        <f t="shared" si="1"/>
        <v>-</v>
      </c>
      <c r="O4" s="429"/>
      <c r="P4" s="422">
        <f>SUM(C4:N4)/$O$7</f>
        <v>0</v>
      </c>
      <c r="Q4" s="477">
        <f t="shared" si="0"/>
        <v>-4.4584671994026183E-4</v>
      </c>
      <c r="R4" s="506">
        <f>Q4/P9</f>
        <v>-1</v>
      </c>
    </row>
    <row r="5" spans="1:18" s="391" customFormat="1" ht="20.25" hidden="1" customHeight="1" outlineLevel="1" thickBot="1" x14ac:dyDescent="0.3">
      <c r="A5" s="1184"/>
      <c r="B5" s="435" t="s">
        <v>136</v>
      </c>
      <c r="C5" s="420" t="str">
        <f t="shared" ref="C5:N5" si="2">IF(C4="-","-",(100%-C4))</f>
        <v>-</v>
      </c>
      <c r="D5" s="403" t="str">
        <f t="shared" si="2"/>
        <v>-</v>
      </c>
      <c r="E5" s="403" t="str">
        <f t="shared" si="2"/>
        <v>-</v>
      </c>
      <c r="F5" s="403" t="str">
        <f t="shared" si="2"/>
        <v>-</v>
      </c>
      <c r="G5" s="403" t="str">
        <f t="shared" si="2"/>
        <v>-</v>
      </c>
      <c r="H5" s="403" t="str">
        <f t="shared" si="2"/>
        <v>-</v>
      </c>
      <c r="I5" s="403" t="str">
        <f t="shared" si="2"/>
        <v>-</v>
      </c>
      <c r="J5" s="403" t="str">
        <f t="shared" si="2"/>
        <v>-</v>
      </c>
      <c r="K5" s="403" t="str">
        <f t="shared" si="2"/>
        <v>-</v>
      </c>
      <c r="L5" s="403" t="str">
        <f t="shared" si="2"/>
        <v>-</v>
      </c>
      <c r="M5" s="403" t="str">
        <f t="shared" si="2"/>
        <v>-</v>
      </c>
      <c r="N5" s="426" t="str">
        <f t="shared" si="2"/>
        <v>-</v>
      </c>
      <c r="O5" s="481"/>
      <c r="P5" s="424">
        <f>SUM(C5:N5)/$O$7</f>
        <v>0</v>
      </c>
      <c r="Q5" s="477">
        <f>P5-P10</f>
        <v>-0.9995541532800597</v>
      </c>
      <c r="R5" s="509">
        <f>Q5/P10</f>
        <v>-1</v>
      </c>
    </row>
    <row r="6" spans="1:18" s="443" customFormat="1" ht="20.25" customHeight="1" collapsed="1" x14ac:dyDescent="0.25">
      <c r="A6" s="1082" t="s">
        <v>312</v>
      </c>
      <c r="B6" s="1086"/>
      <c r="C6" s="1087">
        <v>117821</v>
      </c>
      <c r="D6" s="1088">
        <v>117852</v>
      </c>
      <c r="E6" s="1089">
        <v>117882</v>
      </c>
      <c r="F6" s="1088">
        <v>117913</v>
      </c>
      <c r="G6" s="1090">
        <v>117943</v>
      </c>
      <c r="H6" s="1090">
        <v>117974</v>
      </c>
      <c r="I6" s="1088">
        <v>118005</v>
      </c>
      <c r="J6" s="1090">
        <v>118033</v>
      </c>
      <c r="K6" s="1090">
        <v>118064</v>
      </c>
      <c r="L6" s="1088">
        <v>118094</v>
      </c>
      <c r="M6" s="1090">
        <v>118125</v>
      </c>
      <c r="N6" s="1090">
        <v>118155</v>
      </c>
      <c r="O6" s="1091" t="s">
        <v>170</v>
      </c>
      <c r="P6" s="1092" t="s">
        <v>137</v>
      </c>
      <c r="Q6" s="473" t="s">
        <v>280</v>
      </c>
      <c r="R6" s="550" t="s">
        <v>282</v>
      </c>
    </row>
    <row r="7" spans="1:18" s="391" customFormat="1" ht="20.25" customHeight="1" x14ac:dyDescent="0.25">
      <c r="A7" s="1083"/>
      <c r="B7" s="432" t="s">
        <v>134</v>
      </c>
      <c r="C7" s="629">
        <f>'Summary Data'!FT11</f>
        <v>112740</v>
      </c>
      <c r="D7" s="394">
        <f>'Summary Data'!FU11</f>
        <v>113736</v>
      </c>
      <c r="E7" s="394">
        <f>'Summary Data'!FV11</f>
        <v>141493</v>
      </c>
      <c r="F7" s="394">
        <f>'Summary Data'!FW11</f>
        <v>112739</v>
      </c>
      <c r="G7" s="394">
        <f>'Summary Data'!FX11</f>
        <v>112836</v>
      </c>
      <c r="H7" s="394">
        <f>'Summary Data'!FY11</f>
        <v>112259</v>
      </c>
      <c r="I7" s="394">
        <f>'Summary Data'!FZ11</f>
        <v>112189</v>
      </c>
      <c r="J7" s="394">
        <f>'Summary Data'!GA11</f>
        <v>112145</v>
      </c>
      <c r="K7" s="394">
        <f>'Summary Data'!GB11</f>
        <v>140049</v>
      </c>
      <c r="L7" s="394">
        <f>'Summary Data'!GC11</f>
        <v>112063</v>
      </c>
      <c r="M7" s="394">
        <f>'Summary Data'!GD11</f>
        <v>112269</v>
      </c>
      <c r="N7" s="862">
        <f>'Summary Data'!GE11</f>
        <v>113094</v>
      </c>
      <c r="O7" s="428">
        <f>COUNTIF(C7:N7,"&gt;0")</f>
        <v>12</v>
      </c>
      <c r="P7" s="421">
        <f>SUM(C7:N7)/$O$7</f>
        <v>117301</v>
      </c>
      <c r="Q7" s="477">
        <f>P7-P12</f>
        <v>-5454.25</v>
      </c>
      <c r="R7" s="506">
        <f>Q7/P12</f>
        <v>-4.4431908207591936E-2</v>
      </c>
    </row>
    <row r="8" spans="1:18" s="391" customFormat="1" ht="20.25" customHeight="1" x14ac:dyDescent="0.25">
      <c r="A8" s="1083"/>
      <c r="B8" s="921" t="s">
        <v>133</v>
      </c>
      <c r="C8" s="629">
        <f>'Summary Data'!FT5</f>
        <v>38</v>
      </c>
      <c r="D8" s="394">
        <f>'Summary Data'!FU5</f>
        <v>72</v>
      </c>
      <c r="E8" s="394">
        <f>'Summary Data'!FV5</f>
        <v>26</v>
      </c>
      <c r="F8" s="394">
        <f>'Summary Data'!FW5</f>
        <v>54</v>
      </c>
      <c r="G8" s="394">
        <f>'Summary Data'!FX5</f>
        <v>43</v>
      </c>
      <c r="H8" s="394">
        <f>'Summary Data'!FY5</f>
        <v>89</v>
      </c>
      <c r="I8" s="394">
        <f>'Summary Data'!FZ5</f>
        <v>28</v>
      </c>
      <c r="J8" s="394">
        <f>'Summary Data'!GA5</f>
        <v>106</v>
      </c>
      <c r="K8" s="394">
        <f>'Summary Data'!GB5</f>
        <v>36</v>
      </c>
      <c r="L8" s="394">
        <f>'Summary Data'!GC5</f>
        <v>22</v>
      </c>
      <c r="M8" s="394">
        <f>'Summary Data'!GD5</f>
        <v>34</v>
      </c>
      <c r="N8" s="862">
        <f>'Summary Data'!GE5</f>
        <v>67</v>
      </c>
      <c r="O8" s="629">
        <f>'Summary Data'!GF5</f>
        <v>615</v>
      </c>
      <c r="P8" s="421">
        <f>SUM(C8:N8)/$O$7</f>
        <v>51.25</v>
      </c>
      <c r="Q8" s="477">
        <f>P8-P13</f>
        <v>5.4166666666666643</v>
      </c>
      <c r="R8" s="506">
        <f>Q8/P13</f>
        <v>0.11818181818181812</v>
      </c>
    </row>
    <row r="9" spans="1:18" s="391" customFormat="1" ht="20.25" customHeight="1" x14ac:dyDescent="0.25">
      <c r="A9" s="1084"/>
      <c r="B9" s="433" t="s">
        <v>135</v>
      </c>
      <c r="C9" s="919">
        <f>IF(C7=0,"-",(C8/C7))</f>
        <v>3.3705871917686714E-4</v>
      </c>
      <c r="D9" s="402">
        <f t="shared" ref="D9:N9" si="3">IF(D7=0,"-",(D8/D7))</f>
        <v>6.3304494619117959E-4</v>
      </c>
      <c r="E9" s="402">
        <f t="shared" si="3"/>
        <v>1.8375467337606807E-4</v>
      </c>
      <c r="F9" s="402">
        <f t="shared" si="3"/>
        <v>4.7898242844091217E-4</v>
      </c>
      <c r="G9" s="402">
        <f t="shared" si="3"/>
        <v>3.8108405118933674E-4</v>
      </c>
      <c r="H9" s="402">
        <f t="shared" si="3"/>
        <v>7.9280948520831288E-4</v>
      </c>
      <c r="I9" s="402">
        <f t="shared" si="3"/>
        <v>2.4957883571473139E-4</v>
      </c>
      <c r="J9" s="402">
        <f t="shared" si="3"/>
        <v>9.4520486869677646E-4</v>
      </c>
      <c r="K9" s="402">
        <f t="shared" si="3"/>
        <v>2.5705288863183599E-4</v>
      </c>
      <c r="L9" s="402">
        <f t="shared" si="3"/>
        <v>1.9631814247343012E-4</v>
      </c>
      <c r="M9" s="402">
        <f t="shared" si="3"/>
        <v>3.0284406202958967E-4</v>
      </c>
      <c r="N9" s="920">
        <f t="shared" si="3"/>
        <v>5.9242753815410187E-4</v>
      </c>
      <c r="O9" s="429"/>
      <c r="P9" s="422">
        <f>SUM(C9:N9)/$O$7</f>
        <v>4.4584671994026183E-4</v>
      </c>
      <c r="Q9" s="478">
        <f>P9-P14</f>
        <v>6.4336289742217485E-5</v>
      </c>
      <c r="R9" s="506">
        <f>Q9/P14</f>
        <v>0.16863572958888734</v>
      </c>
    </row>
    <row r="10" spans="1:18" s="391" customFormat="1" ht="20.25" customHeight="1" thickBot="1" x14ac:dyDescent="0.3">
      <c r="A10" s="1085"/>
      <c r="B10" s="435" t="s">
        <v>136</v>
      </c>
      <c r="C10" s="420">
        <f t="shared" ref="C10:N10" si="4">IF(C9="-","-",(100%-C9))</f>
        <v>0.99966294128082311</v>
      </c>
      <c r="D10" s="403">
        <f t="shared" si="4"/>
        <v>0.99936695505380879</v>
      </c>
      <c r="E10" s="403">
        <f t="shared" si="4"/>
        <v>0.99981624532662394</v>
      </c>
      <c r="F10" s="403">
        <f t="shared" si="4"/>
        <v>0.99952101757155909</v>
      </c>
      <c r="G10" s="403">
        <f t="shared" si="4"/>
        <v>0.99961891594881069</v>
      </c>
      <c r="H10" s="403">
        <f t="shared" si="4"/>
        <v>0.99920719051479168</v>
      </c>
      <c r="I10" s="403">
        <f t="shared" si="4"/>
        <v>0.99975042116428525</v>
      </c>
      <c r="J10" s="403">
        <f t="shared" si="4"/>
        <v>0.99905479513130324</v>
      </c>
      <c r="K10" s="403">
        <f t="shared" si="4"/>
        <v>0.99974294711136813</v>
      </c>
      <c r="L10" s="403">
        <f t="shared" si="4"/>
        <v>0.99980368185752655</v>
      </c>
      <c r="M10" s="403">
        <f t="shared" si="4"/>
        <v>0.99969715593797037</v>
      </c>
      <c r="N10" s="426">
        <f t="shared" si="4"/>
        <v>0.99940757246184586</v>
      </c>
      <c r="O10" s="481"/>
      <c r="P10" s="424">
        <f>SUM(C10:N10)/$O$7</f>
        <v>0.9995541532800597</v>
      </c>
      <c r="Q10" s="480">
        <f>P10-P15</f>
        <v>-6.4336289742339403E-5</v>
      </c>
      <c r="R10" s="509">
        <f>Q10/P15</f>
        <v>-6.4360844075650602E-5</v>
      </c>
    </row>
    <row r="11" spans="1:18" s="443" customFormat="1" ht="20.25" customHeight="1" x14ac:dyDescent="0.25">
      <c r="A11" s="679" t="s">
        <v>306</v>
      </c>
      <c r="B11" s="680"/>
      <c r="C11" s="681">
        <v>80932</v>
      </c>
      <c r="D11" s="682">
        <v>80963</v>
      </c>
      <c r="E11" s="685">
        <v>80993</v>
      </c>
      <c r="F11" s="682">
        <v>81024</v>
      </c>
      <c r="G11" s="990">
        <v>81054</v>
      </c>
      <c r="H11" s="990">
        <v>81085</v>
      </c>
      <c r="I11" s="682">
        <v>81116</v>
      </c>
      <c r="J11" s="990">
        <v>81144</v>
      </c>
      <c r="K11" s="990">
        <v>81175</v>
      </c>
      <c r="L11" s="682">
        <v>81205</v>
      </c>
      <c r="M11" s="990">
        <v>81236</v>
      </c>
      <c r="N11" s="990">
        <v>81266</v>
      </c>
      <c r="O11" s="686" t="s">
        <v>170</v>
      </c>
      <c r="P11" s="687" t="s">
        <v>137</v>
      </c>
      <c r="Q11" s="473" t="s">
        <v>280</v>
      </c>
      <c r="R11" s="550" t="s">
        <v>282</v>
      </c>
    </row>
    <row r="12" spans="1:18" s="391" customFormat="1" ht="20.25" customHeight="1" x14ac:dyDescent="0.25">
      <c r="A12" s="688"/>
      <c r="B12" s="432" t="s">
        <v>134</v>
      </c>
      <c r="C12" s="629">
        <f>'Summary Data'!FF11</f>
        <v>125649</v>
      </c>
      <c r="D12" s="862">
        <f>'Summary Data'!FG11</f>
        <v>126476</v>
      </c>
      <c r="E12" s="862">
        <f>'Summary Data'!FH11</f>
        <v>125205</v>
      </c>
      <c r="F12" s="862">
        <f>'Summary Data'!FI11</f>
        <v>152165</v>
      </c>
      <c r="G12" s="862">
        <f>'Summary Data'!FJ11</f>
        <v>122947</v>
      </c>
      <c r="H12" s="862">
        <f>'Summary Data'!FK11</f>
        <v>121833</v>
      </c>
      <c r="I12" s="862">
        <f>'Summary Data'!FL11</f>
        <v>114374</v>
      </c>
      <c r="J12" s="862">
        <f>'Summary Data'!FM11</f>
        <v>112202</v>
      </c>
      <c r="K12" s="862">
        <f>'Summary Data'!FN11</f>
        <v>108331</v>
      </c>
      <c r="L12" s="862">
        <f>'Summary Data'!FO11</f>
        <v>139470</v>
      </c>
      <c r="M12" s="862">
        <f>'Summary Data'!FP11</f>
        <v>111997</v>
      </c>
      <c r="N12" s="862">
        <f>'Summary Data'!FQ11</f>
        <v>112414</v>
      </c>
      <c r="O12" s="428">
        <f>COUNTIF(C12:N12,"&gt;0")</f>
        <v>12</v>
      </c>
      <c r="P12" s="421">
        <f>SUM(C12:N12)/$O$17</f>
        <v>122755.25</v>
      </c>
      <c r="Q12" s="477">
        <f>P12-P17</f>
        <v>-6385.5</v>
      </c>
      <c r="R12" s="506">
        <f>Q12/P17</f>
        <v>-4.9446050142964167E-2</v>
      </c>
    </row>
    <row r="13" spans="1:18" s="391" customFormat="1" ht="20.25" customHeight="1" x14ac:dyDescent="0.25">
      <c r="A13" s="688"/>
      <c r="B13" s="921" t="s">
        <v>133</v>
      </c>
      <c r="C13" s="629">
        <f>'Summary Data'!FF5</f>
        <v>46</v>
      </c>
      <c r="D13" s="862">
        <f>'Summary Data'!FG5</f>
        <v>29</v>
      </c>
      <c r="E13" s="862">
        <f>'Summary Data'!FH5</f>
        <v>25</v>
      </c>
      <c r="F13" s="862">
        <f>'Summary Data'!FI5</f>
        <v>35</v>
      </c>
      <c r="G13" s="862">
        <f>'Summary Data'!FJ5</f>
        <v>18</v>
      </c>
      <c r="H13" s="862">
        <f>'Summary Data'!FK5</f>
        <v>148</v>
      </c>
      <c r="I13" s="862">
        <f>'Summary Data'!FL5</f>
        <v>10</v>
      </c>
      <c r="J13" s="862">
        <f>'Summary Data'!FM5</f>
        <v>36</v>
      </c>
      <c r="K13" s="862">
        <f>'Summary Data'!FN5</f>
        <v>67</v>
      </c>
      <c r="L13" s="862">
        <f>'Summary Data'!FO5</f>
        <v>27</v>
      </c>
      <c r="M13" s="862">
        <f>'Summary Data'!FP5</f>
        <v>57</v>
      </c>
      <c r="N13" s="862">
        <f>'Summary Data'!FQ5</f>
        <v>52</v>
      </c>
      <c r="O13" s="428">
        <f>'Summary Data'!FR5</f>
        <v>550</v>
      </c>
      <c r="P13" s="421">
        <f>SUM(C13:N13)/$O$17</f>
        <v>45.833333333333336</v>
      </c>
      <c r="Q13" s="477">
        <f>P13-P18</f>
        <v>13.416666666666671</v>
      </c>
      <c r="R13" s="506">
        <f>Q13/P18</f>
        <v>0.41388174807197964</v>
      </c>
    </row>
    <row r="14" spans="1:18" s="391" customFormat="1" ht="20.25" customHeight="1" x14ac:dyDescent="0.25">
      <c r="A14" s="689"/>
      <c r="B14" s="433" t="s">
        <v>135</v>
      </c>
      <c r="C14" s="919">
        <f>IF(C12=0,"-",(C13/C12))</f>
        <v>3.6609921288669232E-4</v>
      </c>
      <c r="D14" s="402">
        <f t="shared" ref="D14:N14" si="5">IF(D12=0,"-",(D13/D12))</f>
        <v>2.2929251399475E-4</v>
      </c>
      <c r="E14" s="402">
        <f t="shared" si="5"/>
        <v>1.9967253703925562E-4</v>
      </c>
      <c r="F14" s="402">
        <f t="shared" si="5"/>
        <v>2.3001347221765847E-4</v>
      </c>
      <c r="G14" s="402">
        <f t="shared" si="5"/>
        <v>1.4640454830130057E-4</v>
      </c>
      <c r="H14" s="402">
        <f t="shared" si="5"/>
        <v>1.2147776054106851E-3</v>
      </c>
      <c r="I14" s="402">
        <f t="shared" si="5"/>
        <v>8.743245842586602E-5</v>
      </c>
      <c r="J14" s="402">
        <f t="shared" si="5"/>
        <v>3.2084989572378389E-4</v>
      </c>
      <c r="K14" s="402">
        <f t="shared" si="5"/>
        <v>6.1847485945851145E-4</v>
      </c>
      <c r="L14" s="402">
        <f t="shared" si="5"/>
        <v>1.9359001935900195E-4</v>
      </c>
      <c r="M14" s="402">
        <f t="shared" si="5"/>
        <v>5.089422038090306E-4</v>
      </c>
      <c r="N14" s="920">
        <f t="shared" si="5"/>
        <v>4.6257583574999553E-4</v>
      </c>
      <c r="O14" s="429"/>
      <c r="P14" s="422">
        <f>SUM(C14:N14)/$O$17</f>
        <v>3.8151043019804434E-4</v>
      </c>
      <c r="Q14" s="478">
        <f>P14-P19</f>
        <v>1.2711669162748481E-4</v>
      </c>
      <c r="R14" s="506">
        <f>Q14/P19</f>
        <v>0.4996848284936356</v>
      </c>
    </row>
    <row r="15" spans="1:18" s="391" customFormat="1" ht="20.25" customHeight="1" thickBot="1" x14ac:dyDescent="0.3">
      <c r="A15" s="690"/>
      <c r="B15" s="435" t="s">
        <v>136</v>
      </c>
      <c r="C15" s="420">
        <f t="shared" ref="C15:N15" si="6">IF(C14="-","-",(100%-C14))</f>
        <v>0.99963390078711334</v>
      </c>
      <c r="D15" s="403">
        <f t="shared" si="6"/>
        <v>0.99977070748600527</v>
      </c>
      <c r="E15" s="403">
        <f t="shared" si="6"/>
        <v>0.99980032746296077</v>
      </c>
      <c r="F15" s="403">
        <f t="shared" si="6"/>
        <v>0.99976998652778237</v>
      </c>
      <c r="G15" s="403">
        <f t="shared" si="6"/>
        <v>0.99985359545169872</v>
      </c>
      <c r="H15" s="403">
        <f t="shared" si="6"/>
        <v>0.99878522239458933</v>
      </c>
      <c r="I15" s="403">
        <f t="shared" si="6"/>
        <v>0.99991256754157409</v>
      </c>
      <c r="J15" s="403">
        <f t="shared" si="6"/>
        <v>0.99967915010427622</v>
      </c>
      <c r="K15" s="403">
        <f t="shared" si="6"/>
        <v>0.99938152514054146</v>
      </c>
      <c r="L15" s="403">
        <f t="shared" si="6"/>
        <v>0.99980640998064096</v>
      </c>
      <c r="M15" s="403">
        <f t="shared" si="6"/>
        <v>0.99949105779619096</v>
      </c>
      <c r="N15" s="426">
        <f t="shared" si="6"/>
        <v>0.99953742416424995</v>
      </c>
      <c r="O15" s="481"/>
      <c r="P15" s="424">
        <f>SUM(C15:N15)/$O$17</f>
        <v>0.99961848956980204</v>
      </c>
      <c r="Q15" s="480">
        <f>P15-P20</f>
        <v>-1.2711669162734918E-4</v>
      </c>
      <c r="R15" s="509">
        <f>Q15/P20</f>
        <v>-1.2714903754636626E-4</v>
      </c>
    </row>
    <row r="16" spans="1:18" s="443" customFormat="1" ht="20.25" customHeight="1" x14ac:dyDescent="0.25">
      <c r="A16" s="908" t="s">
        <v>301</v>
      </c>
      <c r="B16" s="912"/>
      <c r="C16" s="913">
        <v>44043</v>
      </c>
      <c r="D16" s="914">
        <v>44074</v>
      </c>
      <c r="E16" s="915">
        <v>44104</v>
      </c>
      <c r="F16" s="914">
        <v>44135</v>
      </c>
      <c r="G16" s="916">
        <v>44165</v>
      </c>
      <c r="H16" s="916">
        <v>44196</v>
      </c>
      <c r="I16" s="914">
        <v>44227</v>
      </c>
      <c r="J16" s="916">
        <v>44255</v>
      </c>
      <c r="K16" s="916">
        <v>44286</v>
      </c>
      <c r="L16" s="914">
        <v>44316</v>
      </c>
      <c r="M16" s="916">
        <v>44347</v>
      </c>
      <c r="N16" s="916">
        <v>44377</v>
      </c>
      <c r="O16" s="917" t="s">
        <v>170</v>
      </c>
      <c r="P16" s="918" t="s">
        <v>137</v>
      </c>
      <c r="Q16" s="473" t="s">
        <v>280</v>
      </c>
      <c r="R16" s="550" t="s">
        <v>282</v>
      </c>
    </row>
    <row r="17" spans="1:18" s="391" customFormat="1" ht="20.25" customHeight="1" x14ac:dyDescent="0.25">
      <c r="A17" s="909"/>
      <c r="B17" s="432" t="s">
        <v>134</v>
      </c>
      <c r="C17" s="629">
        <v>122765</v>
      </c>
      <c r="D17" s="631">
        <v>123392</v>
      </c>
      <c r="E17" s="631">
        <v>123648</v>
      </c>
      <c r="F17" s="631">
        <v>151921</v>
      </c>
      <c r="G17" s="631">
        <v>124755</v>
      </c>
      <c r="H17" s="631">
        <v>125060</v>
      </c>
      <c r="I17" s="631">
        <v>125228</v>
      </c>
      <c r="J17" s="631">
        <v>124814</v>
      </c>
      <c r="K17" s="631">
        <v>124633</v>
      </c>
      <c r="L17" s="631">
        <v>152325</v>
      </c>
      <c r="M17" s="394">
        <v>125460</v>
      </c>
      <c r="N17" s="862">
        <v>125688</v>
      </c>
      <c r="O17" s="428">
        <f>COUNTIF(C17:N17,"&gt;0")</f>
        <v>12</v>
      </c>
      <c r="P17" s="421">
        <f>SUM(C17:N17)/$O$17</f>
        <v>129140.75</v>
      </c>
      <c r="Q17" s="477">
        <f>P17-P22</f>
        <v>172.16666666667152</v>
      </c>
      <c r="R17" s="506">
        <f>Q17/P22</f>
        <v>1.3349504368958449E-3</v>
      </c>
    </row>
    <row r="18" spans="1:18" s="391" customFormat="1" ht="20.25" customHeight="1" x14ac:dyDescent="0.25">
      <c r="A18" s="909"/>
      <c r="B18" s="921" t="s">
        <v>133</v>
      </c>
      <c r="C18" s="393">
        <v>38</v>
      </c>
      <c r="D18" s="394">
        <v>46</v>
      </c>
      <c r="E18" s="394">
        <v>48</v>
      </c>
      <c r="F18" s="394">
        <v>33</v>
      </c>
      <c r="G18" s="394">
        <v>30</v>
      </c>
      <c r="H18" s="394">
        <v>42</v>
      </c>
      <c r="I18" s="394">
        <v>38</v>
      </c>
      <c r="J18" s="394">
        <v>36</v>
      </c>
      <c r="K18" s="394">
        <v>16</v>
      </c>
      <c r="L18" s="394">
        <v>18</v>
      </c>
      <c r="M18" s="394">
        <v>12</v>
      </c>
      <c r="N18" s="862">
        <v>32</v>
      </c>
      <c r="O18" s="629">
        <f>'Summary Data'!FD5</f>
        <v>389</v>
      </c>
      <c r="P18" s="421">
        <f>SUM(C18:N18)/$O$17</f>
        <v>32.416666666666664</v>
      </c>
      <c r="Q18" s="477">
        <f>P18-P23</f>
        <v>-5.1666666666666714</v>
      </c>
      <c r="R18" s="506">
        <f>Q18/P23</f>
        <v>-0.13747228381374735</v>
      </c>
    </row>
    <row r="19" spans="1:18" s="391" customFormat="1" ht="20.25" customHeight="1" x14ac:dyDescent="0.25">
      <c r="A19" s="910"/>
      <c r="B19" s="433" t="s">
        <v>135</v>
      </c>
      <c r="C19" s="919">
        <f>IF(C17=0,"-",(C18/C17))</f>
        <v>3.0953447643872439E-4</v>
      </c>
      <c r="D19" s="402">
        <f t="shared" ref="D19:N19" si="7">IF(D17=0,"-",(D18/D17))</f>
        <v>3.7279564315352695E-4</v>
      </c>
      <c r="E19" s="402">
        <f t="shared" si="7"/>
        <v>3.8819875776397513E-4</v>
      </c>
      <c r="F19" s="402">
        <f t="shared" si="7"/>
        <v>2.1721815943812902E-4</v>
      </c>
      <c r="G19" s="402">
        <f t="shared" si="7"/>
        <v>2.404713237946375E-4</v>
      </c>
      <c r="H19" s="402">
        <f t="shared" si="7"/>
        <v>3.3583879737725893E-4</v>
      </c>
      <c r="I19" s="402">
        <f t="shared" si="7"/>
        <v>3.0344651355926789E-4</v>
      </c>
      <c r="J19" s="402">
        <f t="shared" si="7"/>
        <v>2.8842918262374413E-4</v>
      </c>
      <c r="K19" s="402">
        <f t="shared" si="7"/>
        <v>1.2837691462132822E-4</v>
      </c>
      <c r="L19" s="402">
        <f t="shared" si="7"/>
        <v>1.1816838995568685E-4</v>
      </c>
      <c r="M19" s="402">
        <f t="shared" si="7"/>
        <v>9.5648015303682451E-5</v>
      </c>
      <c r="N19" s="920">
        <f t="shared" si="7"/>
        <v>2.5459868881675258E-4</v>
      </c>
      <c r="O19" s="429"/>
      <c r="P19" s="422">
        <f>SUM(C19:N19)/$O$17</f>
        <v>2.5439373857055953E-4</v>
      </c>
      <c r="Q19" s="478">
        <f>P19-P24</f>
        <v>-3.6263820727358228E-5</v>
      </c>
      <c r="R19" s="506">
        <f>Q19/P24</f>
        <v>-0.12476476034187224</v>
      </c>
    </row>
    <row r="20" spans="1:18" s="391" customFormat="1" ht="20.25" customHeight="1" thickBot="1" x14ac:dyDescent="0.3">
      <c r="A20" s="911"/>
      <c r="B20" s="435" t="s">
        <v>136</v>
      </c>
      <c r="C20" s="420">
        <f t="shared" ref="C20:N20" si="8">IF(C19="-","-",(100%-C19))</f>
        <v>0.99969046552356122</v>
      </c>
      <c r="D20" s="403">
        <f t="shared" si="8"/>
        <v>0.99962720435684649</v>
      </c>
      <c r="E20" s="403">
        <f t="shared" si="8"/>
        <v>0.99961180124223603</v>
      </c>
      <c r="F20" s="403">
        <f t="shared" si="8"/>
        <v>0.99978278184056191</v>
      </c>
      <c r="G20" s="403">
        <f t="shared" si="8"/>
        <v>0.99975952867620532</v>
      </c>
      <c r="H20" s="403">
        <f t="shared" si="8"/>
        <v>0.99966416120262269</v>
      </c>
      <c r="I20" s="403">
        <f t="shared" si="8"/>
        <v>0.99969655348644071</v>
      </c>
      <c r="J20" s="403">
        <f t="shared" si="8"/>
        <v>0.99971157081737627</v>
      </c>
      <c r="K20" s="403">
        <f t="shared" si="8"/>
        <v>0.99987162308537869</v>
      </c>
      <c r="L20" s="403">
        <f t="shared" si="8"/>
        <v>0.99988183161004429</v>
      </c>
      <c r="M20" s="403">
        <f t="shared" si="8"/>
        <v>0.99990435198469629</v>
      </c>
      <c r="N20" s="426">
        <f t="shared" si="8"/>
        <v>0.99974540131118328</v>
      </c>
      <c r="O20" s="481"/>
      <c r="P20" s="424">
        <f>SUM(C20:N20)/$O$17</f>
        <v>0.99974560626142939</v>
      </c>
      <c r="Q20" s="480">
        <f>P20-P25</f>
        <v>3.6263820727300278E-5</v>
      </c>
      <c r="R20" s="509">
        <f>Q20/P25</f>
        <v>3.6274364145447877E-5</v>
      </c>
    </row>
    <row r="21" spans="1:18" s="443" customFormat="1" ht="20.25" customHeight="1" x14ac:dyDescent="0.25">
      <c r="A21" s="851" t="s">
        <v>283</v>
      </c>
      <c r="B21" s="852"/>
      <c r="C21" s="853">
        <v>43677</v>
      </c>
      <c r="D21" s="854">
        <v>43708</v>
      </c>
      <c r="E21" s="855">
        <v>43738</v>
      </c>
      <c r="F21" s="854">
        <v>43769</v>
      </c>
      <c r="G21" s="856">
        <v>43799</v>
      </c>
      <c r="H21" s="856">
        <v>43830</v>
      </c>
      <c r="I21" s="854">
        <v>43861</v>
      </c>
      <c r="J21" s="856">
        <v>43889</v>
      </c>
      <c r="K21" s="856">
        <v>43921</v>
      </c>
      <c r="L21" s="854">
        <v>43951</v>
      </c>
      <c r="M21" s="856">
        <v>43982</v>
      </c>
      <c r="N21" s="856">
        <v>44012</v>
      </c>
      <c r="O21" s="857" t="s">
        <v>170</v>
      </c>
      <c r="P21" s="858" t="s">
        <v>137</v>
      </c>
      <c r="Q21" s="473" t="s">
        <v>280</v>
      </c>
      <c r="R21" s="550" t="s">
        <v>282</v>
      </c>
    </row>
    <row r="22" spans="1:18" s="391" customFormat="1" ht="20.25" customHeight="1" x14ac:dyDescent="0.25">
      <c r="A22" s="859"/>
      <c r="B22" s="432" t="s">
        <v>134</v>
      </c>
      <c r="C22" s="629">
        <v>125172</v>
      </c>
      <c r="D22" s="631">
        <v>124995</v>
      </c>
      <c r="E22" s="631">
        <v>125067</v>
      </c>
      <c r="F22" s="394">
        <v>145112</v>
      </c>
      <c r="G22" s="394">
        <v>124322</v>
      </c>
      <c r="H22" s="394">
        <v>123988</v>
      </c>
      <c r="I22" s="394">
        <v>124094</v>
      </c>
      <c r="J22" s="394">
        <v>124481</v>
      </c>
      <c r="K22" s="394">
        <v>124667</v>
      </c>
      <c r="L22" s="393">
        <v>125342</v>
      </c>
      <c r="M22" s="393">
        <v>153668</v>
      </c>
      <c r="N22" s="862">
        <v>126715</v>
      </c>
      <c r="O22" s="428">
        <f>COUNTIF(C22:N22,"&gt;0")</f>
        <v>12</v>
      </c>
      <c r="P22" s="421">
        <f>SUM(C22:N22)/$O$22</f>
        <v>128968.58333333333</v>
      </c>
      <c r="Q22" s="477">
        <f>P22-P27</f>
        <v>802.5</v>
      </c>
      <c r="R22" s="506">
        <f>Q22/P27</f>
        <v>6.2614069114748901E-3</v>
      </c>
    </row>
    <row r="23" spans="1:18" s="391" customFormat="1" ht="20.25" customHeight="1" x14ac:dyDescent="0.25">
      <c r="A23" s="859"/>
      <c r="B23" s="432" t="s">
        <v>133</v>
      </c>
      <c r="C23" s="629">
        <v>30</v>
      </c>
      <c r="D23" s="394">
        <v>11</v>
      </c>
      <c r="E23" s="394">
        <v>47</v>
      </c>
      <c r="F23" s="394">
        <v>46</v>
      </c>
      <c r="G23" s="394">
        <v>10</v>
      </c>
      <c r="H23" s="394">
        <v>35</v>
      </c>
      <c r="I23" s="394">
        <v>12</v>
      </c>
      <c r="J23" s="394">
        <v>17</v>
      </c>
      <c r="K23" s="394">
        <v>123</v>
      </c>
      <c r="L23" s="394">
        <v>17</v>
      </c>
      <c r="M23" s="394">
        <v>46</v>
      </c>
      <c r="N23" s="862">
        <v>57</v>
      </c>
      <c r="O23" s="629"/>
      <c r="P23" s="421">
        <f>SUM(C23:N23)/$O$22</f>
        <v>37.583333333333336</v>
      </c>
      <c r="Q23" s="477">
        <f>P23-P28</f>
        <v>-9.5833333333333286</v>
      </c>
      <c r="R23" s="506">
        <f>Q23/P28</f>
        <v>-0.20318021201413419</v>
      </c>
    </row>
    <row r="24" spans="1:18" s="391" customFormat="1" ht="20.25" customHeight="1" x14ac:dyDescent="0.25">
      <c r="A24" s="860"/>
      <c r="B24" s="433" t="s">
        <v>135</v>
      </c>
      <c r="C24" s="419">
        <f t="shared" ref="C24:N24" si="9">IF(C22=0,"-",(C23/C22))</f>
        <v>2.3967021378583069E-4</v>
      </c>
      <c r="D24" s="402">
        <f t="shared" si="9"/>
        <v>8.8003520140805634E-5</v>
      </c>
      <c r="E24" s="402">
        <f t="shared" si="9"/>
        <v>3.7579857196542651E-4</v>
      </c>
      <c r="F24" s="402">
        <f t="shared" si="9"/>
        <v>3.1699652682066267E-4</v>
      </c>
      <c r="G24" s="402">
        <f t="shared" si="9"/>
        <v>8.0436286417528678E-5</v>
      </c>
      <c r="H24" s="402">
        <f t="shared" si="9"/>
        <v>2.8228538245636672E-4</v>
      </c>
      <c r="I24" s="402">
        <f t="shared" si="9"/>
        <v>9.6700888036488467E-5</v>
      </c>
      <c r="J24" s="402">
        <f t="shared" si="9"/>
        <v>1.3656702629316923E-4</v>
      </c>
      <c r="K24" s="402">
        <f t="shared" si="9"/>
        <v>9.8662837799898934E-4</v>
      </c>
      <c r="L24" s="402">
        <f t="shared" si="9"/>
        <v>1.3562891927685852E-4</v>
      </c>
      <c r="M24" s="402">
        <f t="shared" si="9"/>
        <v>2.9934664341307236E-4</v>
      </c>
      <c r="N24" s="425">
        <f t="shared" si="9"/>
        <v>4.4982835496981417E-4</v>
      </c>
      <c r="O24" s="429"/>
      <c r="P24" s="422">
        <f>SUM(C24:N24)/$O$22</f>
        <v>2.9065755929791776E-4</v>
      </c>
      <c r="Q24" s="478">
        <f>P24-P29</f>
        <v>-8.0258379327206788E-5</v>
      </c>
      <c r="R24" s="506">
        <f>Q24/P29</f>
        <v>-0.21637889065835458</v>
      </c>
    </row>
    <row r="25" spans="1:18" s="391" customFormat="1" ht="20.25" customHeight="1" thickBot="1" x14ac:dyDescent="0.3">
      <c r="A25" s="861"/>
      <c r="B25" s="435" t="s">
        <v>136</v>
      </c>
      <c r="C25" s="420">
        <f t="shared" ref="C25:N25" si="10">IF(C24="-","-",(100%-C24))</f>
        <v>0.99976032978621421</v>
      </c>
      <c r="D25" s="403">
        <f t="shared" si="10"/>
        <v>0.99991199647985918</v>
      </c>
      <c r="E25" s="403">
        <f t="shared" si="10"/>
        <v>0.99962420142803454</v>
      </c>
      <c r="F25" s="403">
        <f t="shared" si="10"/>
        <v>0.99968300347317929</v>
      </c>
      <c r="G25" s="403">
        <f t="shared" si="10"/>
        <v>0.99991956371358248</v>
      </c>
      <c r="H25" s="403">
        <f t="shared" si="10"/>
        <v>0.99971771461754366</v>
      </c>
      <c r="I25" s="403">
        <f t="shared" si="10"/>
        <v>0.99990329911196352</v>
      </c>
      <c r="J25" s="403">
        <f t="shared" si="10"/>
        <v>0.99986343297370683</v>
      </c>
      <c r="K25" s="403">
        <f t="shared" si="10"/>
        <v>0.99901337162200099</v>
      </c>
      <c r="L25" s="403">
        <f t="shared" si="10"/>
        <v>0.99986437108072312</v>
      </c>
      <c r="M25" s="403">
        <f t="shared" si="10"/>
        <v>0.99970065335658698</v>
      </c>
      <c r="N25" s="426">
        <f t="shared" si="10"/>
        <v>0.99955017164503024</v>
      </c>
      <c r="O25" s="481"/>
      <c r="P25" s="424">
        <f>SUM(C25:N25)/$O$22</f>
        <v>0.99970934244070209</v>
      </c>
      <c r="Q25" s="480">
        <f>P25-P30</f>
        <v>8.0258379327347029E-5</v>
      </c>
      <c r="R25" s="509">
        <f>Q25/P30</f>
        <v>8.0288159485383045E-5</v>
      </c>
    </row>
    <row r="26" spans="1:18" s="443" customFormat="1" ht="20.25" customHeight="1" x14ac:dyDescent="0.25">
      <c r="A26" s="810" t="s">
        <v>269</v>
      </c>
      <c r="B26" s="814"/>
      <c r="C26" s="815">
        <v>43312</v>
      </c>
      <c r="D26" s="816">
        <v>43343</v>
      </c>
      <c r="E26" s="817">
        <v>43373</v>
      </c>
      <c r="F26" s="816">
        <v>43404</v>
      </c>
      <c r="G26" s="818">
        <v>43434</v>
      </c>
      <c r="H26" s="818">
        <v>43465</v>
      </c>
      <c r="I26" s="816">
        <v>43496</v>
      </c>
      <c r="J26" s="818">
        <v>43524</v>
      </c>
      <c r="K26" s="818">
        <v>43555</v>
      </c>
      <c r="L26" s="816">
        <v>43585</v>
      </c>
      <c r="M26" s="818">
        <v>43616</v>
      </c>
      <c r="N26" s="818">
        <v>43646</v>
      </c>
      <c r="O26" s="819" t="s">
        <v>170</v>
      </c>
      <c r="P26" s="820" t="s">
        <v>137</v>
      </c>
      <c r="Q26" s="473" t="s">
        <v>280</v>
      </c>
      <c r="R26" s="550" t="s">
        <v>282</v>
      </c>
    </row>
    <row r="27" spans="1:18" s="391" customFormat="1" ht="20.25" customHeight="1" x14ac:dyDescent="0.25">
      <c r="A27" s="811"/>
      <c r="B27" s="432" t="s">
        <v>134</v>
      </c>
      <c r="C27" s="629">
        <v>125241</v>
      </c>
      <c r="D27" s="631">
        <v>124809</v>
      </c>
      <c r="E27" s="394">
        <v>124209</v>
      </c>
      <c r="F27" s="394">
        <v>124310</v>
      </c>
      <c r="G27" s="394">
        <v>148752</v>
      </c>
      <c r="H27" s="394">
        <v>123800</v>
      </c>
      <c r="I27" s="394">
        <v>122462</v>
      </c>
      <c r="J27" s="394">
        <v>122199</v>
      </c>
      <c r="K27" s="394">
        <v>122455</v>
      </c>
      <c r="L27" s="394">
        <v>151087</v>
      </c>
      <c r="M27" s="393">
        <v>124080</v>
      </c>
      <c r="N27" s="395">
        <v>124589</v>
      </c>
      <c r="O27" s="428">
        <f>COUNTIF(C27:N27,"&gt;0")</f>
        <v>12</v>
      </c>
      <c r="P27" s="421">
        <f>SUM(C27:N27)/$O$27</f>
        <v>128166.08333333333</v>
      </c>
      <c r="Q27" s="477">
        <f>P27-P32</f>
        <v>1026.75</v>
      </c>
      <c r="R27" s="506">
        <f>Q27/P32</f>
        <v>8.0757856210247024E-3</v>
      </c>
    </row>
    <row r="28" spans="1:18" s="391" customFormat="1" ht="20.25" customHeight="1" x14ac:dyDescent="0.25">
      <c r="A28" s="811"/>
      <c r="B28" s="432" t="s">
        <v>133</v>
      </c>
      <c r="C28" s="629">
        <v>44</v>
      </c>
      <c r="D28" s="631">
        <v>46</v>
      </c>
      <c r="E28" s="394">
        <v>96</v>
      </c>
      <c r="F28" s="394">
        <v>64</v>
      </c>
      <c r="G28" s="394">
        <v>66</v>
      </c>
      <c r="H28" s="394">
        <v>53</v>
      </c>
      <c r="I28" s="394">
        <v>39</v>
      </c>
      <c r="J28" s="394">
        <v>35</v>
      </c>
      <c r="K28" s="394">
        <v>47</v>
      </c>
      <c r="L28" s="394">
        <v>20</v>
      </c>
      <c r="M28" s="393">
        <v>31</v>
      </c>
      <c r="N28" s="395">
        <v>25</v>
      </c>
      <c r="O28" s="629"/>
      <c r="P28" s="421">
        <f>SUM(C28:N28)/$O$27</f>
        <v>47.166666666666664</v>
      </c>
      <c r="Q28" s="477">
        <f>P28-P33</f>
        <v>7.9166666666666643</v>
      </c>
      <c r="R28" s="506">
        <f>Q28/P33</f>
        <v>0.20169851380042456</v>
      </c>
    </row>
    <row r="29" spans="1:18" s="391" customFormat="1" ht="20.25" customHeight="1" x14ac:dyDescent="0.25">
      <c r="A29" s="812"/>
      <c r="B29" s="433" t="s">
        <v>135</v>
      </c>
      <c r="C29" s="419">
        <f t="shared" ref="C29:N29" si="11">IF(C27=0,"-",(C28/C27))</f>
        <v>3.5132264993093318E-4</v>
      </c>
      <c r="D29" s="402">
        <f t="shared" si="11"/>
        <v>3.6856316451537948E-4</v>
      </c>
      <c r="E29" s="402">
        <f t="shared" si="11"/>
        <v>7.7289085331980775E-4</v>
      </c>
      <c r="F29" s="402">
        <f t="shared" si="11"/>
        <v>5.1484192743946587E-4</v>
      </c>
      <c r="G29" s="402">
        <f t="shared" si="11"/>
        <v>4.4369151339141658E-4</v>
      </c>
      <c r="H29" s="402">
        <f t="shared" si="11"/>
        <v>4.2810985460420032E-4</v>
      </c>
      <c r="I29" s="402">
        <f t="shared" si="11"/>
        <v>3.1846613643415916E-4</v>
      </c>
      <c r="J29" s="402">
        <f t="shared" si="11"/>
        <v>2.8641805579423727E-4</v>
      </c>
      <c r="K29" s="402">
        <f t="shared" si="11"/>
        <v>3.8381446245559591E-4</v>
      </c>
      <c r="L29" s="402">
        <f t="shared" si="11"/>
        <v>1.3237406262616902E-4</v>
      </c>
      <c r="M29" s="402">
        <f t="shared" si="11"/>
        <v>2.4983881366860092E-4</v>
      </c>
      <c r="N29" s="425">
        <f t="shared" si="11"/>
        <v>2.0065976932152917E-4</v>
      </c>
      <c r="O29" s="429"/>
      <c r="P29" s="422">
        <f>SUM(C29:N29)/$O$27</f>
        <v>3.7091593862512455E-4</v>
      </c>
      <c r="Q29" s="478">
        <f>P29-P34</f>
        <v>6.0160840871408656E-5</v>
      </c>
      <c r="R29" s="506">
        <f>Q29/P34</f>
        <v>0.19359566844206105</v>
      </c>
    </row>
    <row r="30" spans="1:18" s="391" customFormat="1" ht="20.25" customHeight="1" thickBot="1" x14ac:dyDescent="0.3">
      <c r="A30" s="813"/>
      <c r="B30" s="435" t="s">
        <v>136</v>
      </c>
      <c r="C30" s="420">
        <f t="shared" ref="C30:N30" si="12">IF(C29="-","-",(100%-C29))</f>
        <v>0.99964867735006901</v>
      </c>
      <c r="D30" s="403">
        <f t="shared" si="12"/>
        <v>0.99963143683548461</v>
      </c>
      <c r="E30" s="403">
        <f t="shared" si="12"/>
        <v>0.99922710914668023</v>
      </c>
      <c r="F30" s="403">
        <f t="shared" si="12"/>
        <v>0.99948515807256055</v>
      </c>
      <c r="G30" s="403">
        <f t="shared" si="12"/>
        <v>0.99955630848660859</v>
      </c>
      <c r="H30" s="403">
        <f t="shared" si="12"/>
        <v>0.99957189014539582</v>
      </c>
      <c r="I30" s="403">
        <f t="shared" si="12"/>
        <v>0.99968153386356584</v>
      </c>
      <c r="J30" s="403">
        <f t="shared" si="12"/>
        <v>0.99971358194420579</v>
      </c>
      <c r="K30" s="403">
        <f t="shared" si="12"/>
        <v>0.99961618553754439</v>
      </c>
      <c r="L30" s="403">
        <f t="shared" si="12"/>
        <v>0.99986762593737388</v>
      </c>
      <c r="M30" s="403">
        <f t="shared" si="12"/>
        <v>0.99975016118633142</v>
      </c>
      <c r="N30" s="426">
        <f t="shared" si="12"/>
        <v>0.99979934023067851</v>
      </c>
      <c r="O30" s="481"/>
      <c r="P30" s="424">
        <f>SUM(C30:N30)/$O$27</f>
        <v>0.99962908406137474</v>
      </c>
      <c r="Q30" s="480">
        <f>P30-P35</f>
        <v>-6.0160840871459342E-5</v>
      </c>
      <c r="R30" s="509">
        <f>Q30/P35</f>
        <v>-6.0179541970907288E-5</v>
      </c>
    </row>
    <row r="31" spans="1:18" s="443" customFormat="1" ht="20.25" customHeight="1" x14ac:dyDescent="0.25">
      <c r="A31" s="726" t="s">
        <v>259</v>
      </c>
      <c r="B31" s="730"/>
      <c r="C31" s="731">
        <v>42947</v>
      </c>
      <c r="D31" s="732">
        <v>42978</v>
      </c>
      <c r="E31" s="733">
        <v>43008</v>
      </c>
      <c r="F31" s="732">
        <v>43039</v>
      </c>
      <c r="G31" s="736">
        <v>43069</v>
      </c>
      <c r="H31" s="736">
        <v>43100</v>
      </c>
      <c r="I31" s="732">
        <v>43131</v>
      </c>
      <c r="J31" s="736">
        <v>43159</v>
      </c>
      <c r="K31" s="736">
        <v>43190</v>
      </c>
      <c r="L31" s="732">
        <v>43220</v>
      </c>
      <c r="M31" s="736">
        <v>43251</v>
      </c>
      <c r="N31" s="736">
        <v>43281</v>
      </c>
      <c r="O31" s="734" t="s">
        <v>170</v>
      </c>
      <c r="P31" s="735" t="s">
        <v>137</v>
      </c>
      <c r="Q31" s="473" t="s">
        <v>280</v>
      </c>
      <c r="R31" s="550" t="s">
        <v>281</v>
      </c>
    </row>
    <row r="32" spans="1:18" s="391" customFormat="1" ht="20.25" customHeight="1" x14ac:dyDescent="0.25">
      <c r="A32" s="727"/>
      <c r="B32" s="432" t="s">
        <v>134</v>
      </c>
      <c r="C32" s="629">
        <v>120333</v>
      </c>
      <c r="D32" s="394">
        <v>120439</v>
      </c>
      <c r="E32" s="394">
        <v>120457</v>
      </c>
      <c r="F32" s="394">
        <v>123696</v>
      </c>
      <c r="G32" s="394">
        <v>123112</v>
      </c>
      <c r="H32" s="394">
        <v>150674</v>
      </c>
      <c r="I32" s="394">
        <v>122749</v>
      </c>
      <c r="J32" s="394">
        <v>122426</v>
      </c>
      <c r="K32" s="394">
        <v>122432</v>
      </c>
      <c r="L32" s="394">
        <v>123204</v>
      </c>
      <c r="M32" s="394">
        <v>123631</v>
      </c>
      <c r="N32" s="394">
        <v>152519</v>
      </c>
      <c r="O32" s="428">
        <f>COUNTIF(C32:N32,"&gt;0")</f>
        <v>12</v>
      </c>
      <c r="P32" s="421">
        <f>SUM(C32:N32)/$O$32</f>
        <v>127139.33333333333</v>
      </c>
      <c r="Q32" s="477">
        <f>P32-P37</f>
        <v>2393.0833333333285</v>
      </c>
      <c r="R32" s="506">
        <f>Q32/P37</f>
        <v>1.9183609393735913E-2</v>
      </c>
    </row>
    <row r="33" spans="1:18" s="391" customFormat="1" ht="20.25" customHeight="1" x14ac:dyDescent="0.25">
      <c r="A33" s="727"/>
      <c r="B33" s="432" t="s">
        <v>133</v>
      </c>
      <c r="C33" s="629">
        <v>39</v>
      </c>
      <c r="D33" s="394">
        <v>42</v>
      </c>
      <c r="E33" s="394">
        <v>46</v>
      </c>
      <c r="F33" s="394">
        <v>41</v>
      </c>
      <c r="G33" s="394">
        <v>29</v>
      </c>
      <c r="H33" s="394">
        <v>39</v>
      </c>
      <c r="I33" s="394">
        <v>48</v>
      </c>
      <c r="J33" s="394">
        <v>35</v>
      </c>
      <c r="K33" s="394">
        <v>23</v>
      </c>
      <c r="L33" s="394">
        <v>56</v>
      </c>
      <c r="M33" s="394">
        <v>33</v>
      </c>
      <c r="N33" s="394">
        <v>40</v>
      </c>
      <c r="O33" s="629"/>
      <c r="P33" s="421">
        <f>SUM(C33:N33)/$O$32</f>
        <v>39.25</v>
      </c>
      <c r="Q33" s="477">
        <f>P33-P38</f>
        <v>-4.1666666666666643</v>
      </c>
      <c r="R33" s="506">
        <f>Q33/P38</f>
        <v>-9.5969289827255236E-2</v>
      </c>
    </row>
    <row r="34" spans="1:18" s="391" customFormat="1" ht="20.25" customHeight="1" x14ac:dyDescent="0.25">
      <c r="A34" s="728"/>
      <c r="B34" s="433" t="s">
        <v>135</v>
      </c>
      <c r="C34" s="419">
        <f t="shared" ref="C34:N34" si="13">IF(C32=0,"-",(C33/C32))</f>
        <v>3.2410062077734285E-4</v>
      </c>
      <c r="D34" s="402">
        <f t="shared" si="13"/>
        <v>3.4872425045043547E-4</v>
      </c>
      <c r="E34" s="402">
        <f t="shared" si="13"/>
        <v>3.8187901076732774E-4</v>
      </c>
      <c r="F34" s="402">
        <f t="shared" si="13"/>
        <v>3.3145776742982797E-4</v>
      </c>
      <c r="G34" s="402">
        <f t="shared" si="13"/>
        <v>2.3555786600818767E-4</v>
      </c>
      <c r="H34" s="402">
        <f t="shared" si="13"/>
        <v>2.5883695926304473E-4</v>
      </c>
      <c r="I34" s="402">
        <f t="shared" si="13"/>
        <v>3.910418822149264E-4</v>
      </c>
      <c r="J34" s="402">
        <f t="shared" si="13"/>
        <v>2.8588698479081243E-4</v>
      </c>
      <c r="K34" s="402">
        <f t="shared" si="13"/>
        <v>1.8785938316779927E-4</v>
      </c>
      <c r="L34" s="402">
        <f t="shared" si="13"/>
        <v>4.5453069705529041E-4</v>
      </c>
      <c r="M34" s="402">
        <f t="shared" si="13"/>
        <v>2.6692334446862031E-4</v>
      </c>
      <c r="N34" s="425">
        <f t="shared" si="13"/>
        <v>2.6226240665097464E-4</v>
      </c>
      <c r="O34" s="429"/>
      <c r="P34" s="422">
        <f>SUM(C34:N34)/$O$32</f>
        <v>3.1075509775371589E-4</v>
      </c>
      <c r="Q34" s="478">
        <f>P34-P39</f>
        <v>-3.858825725064531E-5</v>
      </c>
      <c r="R34" s="506">
        <f>Q34/P39</f>
        <v>-0.11045939960748237</v>
      </c>
    </row>
    <row r="35" spans="1:18" s="391" customFormat="1" ht="20.25" customHeight="1" thickBot="1" x14ac:dyDescent="0.3">
      <c r="A35" s="729"/>
      <c r="B35" s="435" t="s">
        <v>136</v>
      </c>
      <c r="C35" s="420">
        <f t="shared" ref="C35:N35" si="14">IF(C34="-","-",(100%-C34))</f>
        <v>0.99967589937922263</v>
      </c>
      <c r="D35" s="403">
        <f t="shared" si="14"/>
        <v>0.99965127574954959</v>
      </c>
      <c r="E35" s="403">
        <f t="shared" si="14"/>
        <v>0.99961812098923264</v>
      </c>
      <c r="F35" s="403">
        <f t="shared" si="14"/>
        <v>0.99966854223257018</v>
      </c>
      <c r="G35" s="403">
        <f t="shared" si="14"/>
        <v>0.99976444213399185</v>
      </c>
      <c r="H35" s="403">
        <f t="shared" si="14"/>
        <v>0.9997411630407369</v>
      </c>
      <c r="I35" s="403">
        <f t="shared" si="14"/>
        <v>0.99960895811778505</v>
      </c>
      <c r="J35" s="403">
        <f t="shared" si="14"/>
        <v>0.99971411301520918</v>
      </c>
      <c r="K35" s="403">
        <f t="shared" si="14"/>
        <v>0.99981214061683221</v>
      </c>
      <c r="L35" s="403">
        <f t="shared" si="14"/>
        <v>0.99954546930294474</v>
      </c>
      <c r="M35" s="403">
        <f t="shared" si="14"/>
        <v>0.99973307665553135</v>
      </c>
      <c r="N35" s="426">
        <f t="shared" si="14"/>
        <v>0.99973773759334905</v>
      </c>
      <c r="O35" s="481"/>
      <c r="P35" s="424">
        <f>SUM(C35:N35)/$O$32</f>
        <v>0.9996892449022462</v>
      </c>
      <c r="Q35" s="480">
        <f>P35-P40</f>
        <v>3.8588257250449232E-5</v>
      </c>
      <c r="R35" s="509">
        <f>Q35/P40</f>
        <v>3.8601742512687625E-5</v>
      </c>
    </row>
    <row r="36" spans="1:18" s="443" customFormat="1" ht="20.25" customHeight="1" x14ac:dyDescent="0.25">
      <c r="A36" s="679" t="s">
        <v>250</v>
      </c>
      <c r="B36" s="680"/>
      <c r="C36" s="681">
        <v>42582</v>
      </c>
      <c r="D36" s="682">
        <v>42613</v>
      </c>
      <c r="E36" s="683">
        <v>42643</v>
      </c>
      <c r="F36" s="682">
        <v>42674</v>
      </c>
      <c r="G36" s="682">
        <v>42704</v>
      </c>
      <c r="H36" s="682">
        <v>42705</v>
      </c>
      <c r="I36" s="682">
        <v>42766</v>
      </c>
      <c r="J36" s="684">
        <v>42794</v>
      </c>
      <c r="K36" s="682">
        <v>42825</v>
      </c>
      <c r="L36" s="682">
        <v>42855</v>
      </c>
      <c r="M36" s="682">
        <v>42886</v>
      </c>
      <c r="N36" s="685">
        <v>42916</v>
      </c>
      <c r="O36" s="686" t="s">
        <v>170</v>
      </c>
      <c r="P36" s="687" t="s">
        <v>137</v>
      </c>
      <c r="Q36" s="473" t="s">
        <v>280</v>
      </c>
      <c r="R36" s="550" t="s">
        <v>281</v>
      </c>
    </row>
    <row r="37" spans="1:18" s="391" customFormat="1" ht="20.25" customHeight="1" x14ac:dyDescent="0.25">
      <c r="A37" s="688"/>
      <c r="B37" s="432" t="s">
        <v>134</v>
      </c>
      <c r="C37" s="629">
        <v>145790</v>
      </c>
      <c r="D37" s="394">
        <v>116206</v>
      </c>
      <c r="E37" s="394">
        <v>115029</v>
      </c>
      <c r="F37" s="394">
        <v>119153</v>
      </c>
      <c r="G37" s="394">
        <v>118608</v>
      </c>
      <c r="H37" s="394">
        <v>138463</v>
      </c>
      <c r="I37" s="394">
        <v>122677</v>
      </c>
      <c r="J37" s="394">
        <v>118351</v>
      </c>
      <c r="K37" s="394">
        <v>118694</v>
      </c>
      <c r="L37" s="394">
        <v>118948</v>
      </c>
      <c r="M37" s="394">
        <v>119134</v>
      </c>
      <c r="N37" s="395">
        <v>145902</v>
      </c>
      <c r="O37" s="428">
        <f>COUNTIF(C37:N37,"&gt;0")</f>
        <v>12</v>
      </c>
      <c r="P37" s="421">
        <f>SUM(C37:N37)/$O$37</f>
        <v>124746.25</v>
      </c>
      <c r="Q37" s="477">
        <f>P37-P42</f>
        <v>196.58333333332848</v>
      </c>
      <c r="R37" s="506">
        <f>Q37/P42</f>
        <v>1.5783529462141887E-3</v>
      </c>
    </row>
    <row r="38" spans="1:18" s="391" customFormat="1" ht="20.25" customHeight="1" x14ac:dyDescent="0.25">
      <c r="A38" s="688"/>
      <c r="B38" s="432" t="s">
        <v>133</v>
      </c>
      <c r="C38" s="629">
        <v>64</v>
      </c>
      <c r="D38" s="394">
        <v>49</v>
      </c>
      <c r="E38" s="394">
        <v>37</v>
      </c>
      <c r="F38" s="394">
        <v>42</v>
      </c>
      <c r="G38" s="394">
        <v>35</v>
      </c>
      <c r="H38" s="394">
        <v>58</v>
      </c>
      <c r="I38" s="394">
        <v>11</v>
      </c>
      <c r="J38" s="394">
        <v>102</v>
      </c>
      <c r="K38" s="394">
        <v>18</v>
      </c>
      <c r="L38" s="394">
        <v>31</v>
      </c>
      <c r="M38" s="394">
        <v>47</v>
      </c>
      <c r="N38" s="395">
        <v>27</v>
      </c>
      <c r="O38" s="629"/>
      <c r="P38" s="421">
        <f>SUM(C38:N38)/$O$37</f>
        <v>43.416666666666664</v>
      </c>
      <c r="Q38" s="477">
        <f>P38-P43</f>
        <v>-1.6666666666666714</v>
      </c>
      <c r="R38" s="506">
        <f>Q38/P43</f>
        <v>-3.6968576709796773E-2</v>
      </c>
    </row>
    <row r="39" spans="1:18" s="391" customFormat="1" ht="20.25" customHeight="1" x14ac:dyDescent="0.25">
      <c r="A39" s="689"/>
      <c r="B39" s="433" t="s">
        <v>135</v>
      </c>
      <c r="C39" s="419">
        <f t="shared" ref="C39:N39" si="15">IF(C37=0,"-",(C38/C37))</f>
        <v>4.3898758488236504E-4</v>
      </c>
      <c r="D39" s="402">
        <f t="shared" si="15"/>
        <v>4.2166497426983119E-4</v>
      </c>
      <c r="E39" s="402">
        <f t="shared" si="15"/>
        <v>3.2165801667405613E-4</v>
      </c>
      <c r="F39" s="402">
        <f t="shared" si="15"/>
        <v>3.5248797764219112E-4</v>
      </c>
      <c r="G39" s="402">
        <f t="shared" si="15"/>
        <v>2.9508970727101037E-4</v>
      </c>
      <c r="H39" s="402">
        <f t="shared" si="15"/>
        <v>4.1888446733062261E-4</v>
      </c>
      <c r="I39" s="402">
        <f t="shared" si="15"/>
        <v>8.9666359627314004E-5</v>
      </c>
      <c r="J39" s="402">
        <f t="shared" si="15"/>
        <v>8.6184316144350282E-4</v>
      </c>
      <c r="K39" s="402">
        <f t="shared" si="15"/>
        <v>1.5165046253391072E-4</v>
      </c>
      <c r="L39" s="402">
        <f t="shared" si="15"/>
        <v>2.6061808521370681E-4</v>
      </c>
      <c r="M39" s="402">
        <f t="shared" si="15"/>
        <v>3.9451374082965401E-4</v>
      </c>
      <c r="N39" s="425">
        <f t="shared" si="15"/>
        <v>1.850557223341695E-4</v>
      </c>
      <c r="O39" s="429"/>
      <c r="P39" s="422">
        <f>SUM(C39:N39)/$O$37</f>
        <v>3.493433550043612E-4</v>
      </c>
      <c r="Q39" s="478">
        <f>P39-P44</f>
        <v>-1.6816630644371857E-5</v>
      </c>
      <c r="R39" s="506">
        <f>Q39/P44</f>
        <v>-4.5927002685936566E-2</v>
      </c>
    </row>
    <row r="40" spans="1:18" s="391" customFormat="1" ht="20.25" customHeight="1" thickBot="1" x14ac:dyDescent="0.3">
      <c r="A40" s="690"/>
      <c r="B40" s="435" t="s">
        <v>136</v>
      </c>
      <c r="C40" s="420">
        <f t="shared" ref="C40:N40" si="16">IF(C39="-","-",(100%-C39))</f>
        <v>0.99956101241511763</v>
      </c>
      <c r="D40" s="403">
        <f t="shared" si="16"/>
        <v>0.99957833502573012</v>
      </c>
      <c r="E40" s="403">
        <f t="shared" si="16"/>
        <v>0.99967834198332595</v>
      </c>
      <c r="F40" s="403">
        <f t="shared" si="16"/>
        <v>0.9996475120223578</v>
      </c>
      <c r="G40" s="403">
        <f t="shared" si="16"/>
        <v>0.99970491029272901</v>
      </c>
      <c r="H40" s="403">
        <f t="shared" si="16"/>
        <v>0.99958111553266937</v>
      </c>
      <c r="I40" s="403">
        <f t="shared" si="16"/>
        <v>0.99991033364037274</v>
      </c>
      <c r="J40" s="403">
        <f t="shared" si="16"/>
        <v>0.99913815683855645</v>
      </c>
      <c r="K40" s="403">
        <f t="shared" si="16"/>
        <v>0.99984834953746604</v>
      </c>
      <c r="L40" s="403">
        <f t="shared" si="16"/>
        <v>0.99973938191478628</v>
      </c>
      <c r="M40" s="403">
        <f t="shared" si="16"/>
        <v>0.99960548625917034</v>
      </c>
      <c r="N40" s="426">
        <f t="shared" si="16"/>
        <v>0.99981494427766582</v>
      </c>
      <c r="O40" s="481"/>
      <c r="P40" s="424">
        <f>SUM(C40:N40)/$O$37</f>
        <v>0.99965065664499575</v>
      </c>
      <c r="Q40" s="480">
        <f>P40-P45</f>
        <v>1.681663064423411E-5</v>
      </c>
      <c r="R40" s="509">
        <f>Q40/P45</f>
        <v>1.6822790476953719E-5</v>
      </c>
    </row>
    <row r="41" spans="1:18" s="443" customFormat="1" ht="20.25" customHeight="1" x14ac:dyDescent="0.25">
      <c r="A41" s="649" t="s">
        <v>234</v>
      </c>
      <c r="B41" s="653"/>
      <c r="C41" s="654">
        <v>42216</v>
      </c>
      <c r="D41" s="655">
        <v>42247</v>
      </c>
      <c r="E41" s="656">
        <v>42277</v>
      </c>
      <c r="F41" s="655">
        <v>42308</v>
      </c>
      <c r="G41" s="655">
        <v>42338</v>
      </c>
      <c r="H41" s="655">
        <v>42339</v>
      </c>
      <c r="I41" s="655">
        <v>42400</v>
      </c>
      <c r="J41" s="657">
        <v>42428</v>
      </c>
      <c r="K41" s="655">
        <v>42460</v>
      </c>
      <c r="L41" s="655">
        <v>42490</v>
      </c>
      <c r="M41" s="655">
        <v>42521</v>
      </c>
      <c r="N41" s="658">
        <v>42551</v>
      </c>
      <c r="O41" s="659" t="s">
        <v>170</v>
      </c>
      <c r="P41" s="660" t="s">
        <v>137</v>
      </c>
      <c r="Q41" s="473" t="s">
        <v>280</v>
      </c>
      <c r="R41" s="550" t="s">
        <v>281</v>
      </c>
    </row>
    <row r="42" spans="1:18" s="391" customFormat="1" ht="20.25" customHeight="1" x14ac:dyDescent="0.25">
      <c r="A42" s="650"/>
      <c r="B42" s="432" t="s">
        <v>134</v>
      </c>
      <c r="C42" s="629">
        <v>148617</v>
      </c>
      <c r="D42" s="394">
        <v>121181</v>
      </c>
      <c r="E42" s="394">
        <v>120655</v>
      </c>
      <c r="F42" s="394">
        <v>120725</v>
      </c>
      <c r="G42" s="394">
        <v>120484</v>
      </c>
      <c r="H42" s="394">
        <v>146930</v>
      </c>
      <c r="I42" s="394">
        <v>122677</v>
      </c>
      <c r="J42" s="394">
        <v>118613</v>
      </c>
      <c r="K42" s="394">
        <v>117993</v>
      </c>
      <c r="L42" s="394">
        <v>118591</v>
      </c>
      <c r="M42" s="394">
        <v>118832</v>
      </c>
      <c r="N42" s="395">
        <v>119298</v>
      </c>
      <c r="O42" s="428">
        <f>COUNTIF(C42:N42,"&gt;0")</f>
        <v>12</v>
      </c>
      <c r="P42" s="421">
        <f>SUM(C42:N42)/$O$42</f>
        <v>124549.66666666667</v>
      </c>
      <c r="Q42" s="477">
        <f>P42-P47</f>
        <v>5088.9166666666715</v>
      </c>
      <c r="R42" s="506">
        <f>Q42/P47</f>
        <v>4.2599068452748468E-2</v>
      </c>
    </row>
    <row r="43" spans="1:18" s="391" customFormat="1" ht="20.25" customHeight="1" x14ac:dyDescent="0.25">
      <c r="A43" s="650"/>
      <c r="B43" s="432" t="s">
        <v>133</v>
      </c>
      <c r="C43" s="629">
        <v>24</v>
      </c>
      <c r="D43" s="394">
        <v>31</v>
      </c>
      <c r="E43" s="394">
        <v>28</v>
      </c>
      <c r="F43" s="394">
        <v>25</v>
      </c>
      <c r="G43" s="394">
        <v>165</v>
      </c>
      <c r="H43" s="394">
        <v>54</v>
      </c>
      <c r="I43" s="394">
        <v>11</v>
      </c>
      <c r="J43" s="394">
        <v>36</v>
      </c>
      <c r="K43" s="394">
        <v>48</v>
      </c>
      <c r="L43" s="394">
        <v>44</v>
      </c>
      <c r="M43" s="394">
        <v>24</v>
      </c>
      <c r="N43" s="395">
        <v>51</v>
      </c>
      <c r="O43" s="629"/>
      <c r="P43" s="421">
        <f>SUM(C43:N43)/$O$42</f>
        <v>45.083333333333336</v>
      </c>
      <c r="Q43" s="477">
        <f>P43-P48</f>
        <v>-5.6666666666666643</v>
      </c>
      <c r="R43" s="506">
        <f>Q43/P48</f>
        <v>-0.11165845648604264</v>
      </c>
    </row>
    <row r="44" spans="1:18" s="391" customFormat="1" ht="20.25" customHeight="1" x14ac:dyDescent="0.25">
      <c r="A44" s="651"/>
      <c r="B44" s="433" t="s">
        <v>135</v>
      </c>
      <c r="C44" s="419">
        <f t="shared" ref="C44:N44" si="17">IF(C42=0,"-",(C43/C42))</f>
        <v>1.6148892791537981E-4</v>
      </c>
      <c r="D44" s="402">
        <f t="shared" si="17"/>
        <v>2.5581568067601355E-4</v>
      </c>
      <c r="E44" s="402">
        <f t="shared" si="17"/>
        <v>2.3206663627698811E-4</v>
      </c>
      <c r="F44" s="402">
        <f t="shared" si="17"/>
        <v>2.0708221163802029E-4</v>
      </c>
      <c r="G44" s="402">
        <f t="shared" si="17"/>
        <v>1.3694764450051459E-3</v>
      </c>
      <c r="H44" s="402">
        <f t="shared" si="17"/>
        <v>3.6752194922752329E-4</v>
      </c>
      <c r="I44" s="402">
        <f t="shared" si="17"/>
        <v>8.9666359627314004E-5</v>
      </c>
      <c r="J44" s="402">
        <f t="shared" si="17"/>
        <v>3.0350804717863976E-4</v>
      </c>
      <c r="K44" s="402">
        <f t="shared" si="17"/>
        <v>4.0680379344537387E-4</v>
      </c>
      <c r="L44" s="402">
        <f t="shared" si="17"/>
        <v>3.7102309618773768E-4</v>
      </c>
      <c r="M44" s="402">
        <f t="shared" si="17"/>
        <v>2.0196580045778916E-4</v>
      </c>
      <c r="N44" s="425">
        <f t="shared" si="17"/>
        <v>4.2750088014887087E-4</v>
      </c>
      <c r="O44" s="429"/>
      <c r="P44" s="422">
        <f>SUM(C44:N44)/$O$42</f>
        <v>3.6615998564873306E-4</v>
      </c>
      <c r="Q44" s="478">
        <f>P44-P49</f>
        <v>-6.6960305831562138E-5</v>
      </c>
      <c r="R44" s="506">
        <f>Q44/P49</f>
        <v>-0.1545997893626937</v>
      </c>
    </row>
    <row r="45" spans="1:18" s="391" customFormat="1" ht="20.25" customHeight="1" thickBot="1" x14ac:dyDescent="0.3">
      <c r="A45" s="652"/>
      <c r="B45" s="435" t="s">
        <v>136</v>
      </c>
      <c r="C45" s="420">
        <f t="shared" ref="C45:N45" si="18">IF(C44="-","-",(100%-C44))</f>
        <v>0.99983851107208466</v>
      </c>
      <c r="D45" s="403">
        <f t="shared" si="18"/>
        <v>0.99974418431932399</v>
      </c>
      <c r="E45" s="403">
        <f t="shared" si="18"/>
        <v>0.99976793336372305</v>
      </c>
      <c r="F45" s="403">
        <f t="shared" si="18"/>
        <v>0.99979291778836199</v>
      </c>
      <c r="G45" s="403">
        <f t="shared" si="18"/>
        <v>0.99863052355499482</v>
      </c>
      <c r="H45" s="403">
        <f t="shared" si="18"/>
        <v>0.99963247805077249</v>
      </c>
      <c r="I45" s="403">
        <f t="shared" si="18"/>
        <v>0.99991033364037274</v>
      </c>
      <c r="J45" s="403">
        <f t="shared" si="18"/>
        <v>0.9996964919528214</v>
      </c>
      <c r="K45" s="403">
        <f t="shared" si="18"/>
        <v>0.99959319620655462</v>
      </c>
      <c r="L45" s="403">
        <f t="shared" si="18"/>
        <v>0.99962897690381225</v>
      </c>
      <c r="M45" s="403">
        <f t="shared" si="18"/>
        <v>0.99979803419954216</v>
      </c>
      <c r="N45" s="426">
        <f t="shared" si="18"/>
        <v>0.99957249911985113</v>
      </c>
      <c r="O45" s="481"/>
      <c r="P45" s="424">
        <f>SUM(C45:N45)/$O$42</f>
        <v>0.99963384001435152</v>
      </c>
      <c r="Q45" s="480">
        <f>P45-P50</f>
        <v>6.6960305831975653E-5</v>
      </c>
      <c r="R45" s="509">
        <f>Q45/P50</f>
        <v>6.6989320265895298E-5</v>
      </c>
    </row>
    <row r="46" spans="1:18" s="443" customFormat="1" ht="20.25" customHeight="1" x14ac:dyDescent="0.25">
      <c r="A46" s="617" t="s">
        <v>201</v>
      </c>
      <c r="B46" s="621"/>
      <c r="C46" s="622">
        <v>41851</v>
      </c>
      <c r="D46" s="623">
        <v>41882</v>
      </c>
      <c r="E46" s="624">
        <v>41912</v>
      </c>
      <c r="F46" s="623">
        <v>41943</v>
      </c>
      <c r="G46" s="623">
        <v>41973</v>
      </c>
      <c r="H46" s="623">
        <v>41974</v>
      </c>
      <c r="I46" s="623">
        <v>42035</v>
      </c>
      <c r="J46" s="625">
        <v>42063</v>
      </c>
      <c r="K46" s="623">
        <v>42094</v>
      </c>
      <c r="L46" s="623">
        <v>42124</v>
      </c>
      <c r="M46" s="623">
        <v>42155</v>
      </c>
      <c r="N46" s="626">
        <v>42185</v>
      </c>
      <c r="O46" s="627" t="s">
        <v>170</v>
      </c>
      <c r="P46" s="628" t="s">
        <v>137</v>
      </c>
      <c r="Q46" s="473" t="s">
        <v>280</v>
      </c>
      <c r="R46" s="550" t="s">
        <v>281</v>
      </c>
    </row>
    <row r="47" spans="1:18" s="391" customFormat="1" ht="20.25" customHeight="1" x14ac:dyDescent="0.25">
      <c r="A47" s="618"/>
      <c r="B47" s="432" t="s">
        <v>134</v>
      </c>
      <c r="C47" s="629">
        <v>113834</v>
      </c>
      <c r="D47" s="631">
        <v>115414</v>
      </c>
      <c r="E47" s="394">
        <v>115875</v>
      </c>
      <c r="F47" s="394">
        <v>116600</v>
      </c>
      <c r="G47" s="394">
        <v>117464</v>
      </c>
      <c r="H47" s="394">
        <v>117293</v>
      </c>
      <c r="I47" s="394">
        <v>142567</v>
      </c>
      <c r="J47" s="394">
        <v>117052</v>
      </c>
      <c r="K47" s="394">
        <v>117471</v>
      </c>
      <c r="L47" s="394">
        <v>118989</v>
      </c>
      <c r="M47" s="394">
        <v>119836</v>
      </c>
      <c r="N47" s="395">
        <v>121134</v>
      </c>
      <c r="O47" s="428">
        <f>COUNTIF(C47:N47,"&gt;0")</f>
        <v>12</v>
      </c>
      <c r="P47" s="421">
        <f>SUM(C47:N47)/$O$47</f>
        <v>119460.75</v>
      </c>
      <c r="Q47" s="477">
        <f>P47-P52</f>
        <v>3788.5833333333285</v>
      </c>
      <c r="R47" s="506">
        <f>Q47/P52</f>
        <v>3.2752765358419512E-2</v>
      </c>
    </row>
    <row r="48" spans="1:18" s="391" customFormat="1" ht="20.25" customHeight="1" x14ac:dyDescent="0.25">
      <c r="A48" s="618"/>
      <c r="B48" s="432" t="s">
        <v>133</v>
      </c>
      <c r="C48" s="629">
        <v>124</v>
      </c>
      <c r="D48" s="394">
        <v>32</v>
      </c>
      <c r="E48" s="394">
        <v>74</v>
      </c>
      <c r="F48" s="394">
        <v>25</v>
      </c>
      <c r="G48" s="394">
        <v>17</v>
      </c>
      <c r="H48" s="394">
        <v>46</v>
      </c>
      <c r="I48" s="394">
        <v>19</v>
      </c>
      <c r="J48" s="394">
        <v>66</v>
      </c>
      <c r="K48" s="394">
        <v>156</v>
      </c>
      <c r="L48" s="394">
        <v>17</v>
      </c>
      <c r="M48" s="394">
        <v>6</v>
      </c>
      <c r="N48" s="394">
        <v>27</v>
      </c>
      <c r="O48" s="428"/>
      <c r="P48" s="421">
        <f>SUM(C48:N48)/$O$47</f>
        <v>50.75</v>
      </c>
      <c r="Q48" s="477">
        <f>P48-P53</f>
        <v>14.833333333333336</v>
      </c>
      <c r="R48" s="506">
        <f>Q48/P53</f>
        <v>0.41299303944315552</v>
      </c>
    </row>
    <row r="49" spans="1:18" s="391" customFormat="1" ht="20.25" customHeight="1" x14ac:dyDescent="0.25">
      <c r="A49" s="619"/>
      <c r="B49" s="433" t="s">
        <v>135</v>
      </c>
      <c r="C49" s="419">
        <f t="shared" ref="C49:N49" si="19">IF(C47=0,"-",(C48/C47))</f>
        <v>1.0893054799093417E-3</v>
      </c>
      <c r="D49" s="402">
        <f t="shared" si="19"/>
        <v>2.7726272375968252E-4</v>
      </c>
      <c r="E49" s="402">
        <f t="shared" si="19"/>
        <v>6.3861920172599788E-4</v>
      </c>
      <c r="F49" s="402">
        <f t="shared" si="19"/>
        <v>2.144082332761578E-4</v>
      </c>
      <c r="G49" s="402">
        <f t="shared" si="19"/>
        <v>1.4472519239937343E-4</v>
      </c>
      <c r="H49" s="402">
        <f t="shared" si="19"/>
        <v>3.9218026651206806E-4</v>
      </c>
      <c r="I49" s="402">
        <f t="shared" si="19"/>
        <v>1.3327067273632748E-4</v>
      </c>
      <c r="J49" s="402">
        <f t="shared" si="19"/>
        <v>5.6385196323001743E-4</v>
      </c>
      <c r="K49" s="402">
        <f t="shared" si="19"/>
        <v>1.3279873330439003E-3</v>
      </c>
      <c r="L49" s="402">
        <f t="shared" si="19"/>
        <v>1.4287034936002487E-4</v>
      </c>
      <c r="M49" s="402">
        <f t="shared" si="19"/>
        <v>5.0068426850028375E-5</v>
      </c>
      <c r="N49" s="425">
        <f t="shared" si="19"/>
        <v>2.2289365496062211E-4</v>
      </c>
      <c r="O49" s="429"/>
      <c r="P49" s="422">
        <f>SUM(C49:N49)/$O$47</f>
        <v>4.331202914802952E-4</v>
      </c>
      <c r="Q49" s="478">
        <f>P49-P54</f>
        <v>1.1833164100309875E-4</v>
      </c>
      <c r="R49" s="506">
        <f>Q49/P54</f>
        <v>0.37590821912961819</v>
      </c>
    </row>
    <row r="50" spans="1:18" s="391" customFormat="1" ht="20.25" customHeight="1" thickBot="1" x14ac:dyDescent="0.3">
      <c r="A50" s="620"/>
      <c r="B50" s="435" t="s">
        <v>136</v>
      </c>
      <c r="C50" s="420">
        <f t="shared" ref="C50:N50" si="20">IF(C49="-","-",(100%-C49))</f>
        <v>0.99891069452009063</v>
      </c>
      <c r="D50" s="403">
        <f t="shared" si="20"/>
        <v>0.99972273727624028</v>
      </c>
      <c r="E50" s="403">
        <f t="shared" si="20"/>
        <v>0.99936138079827397</v>
      </c>
      <c r="F50" s="403">
        <f t="shared" si="20"/>
        <v>0.99978559176672388</v>
      </c>
      <c r="G50" s="403">
        <f t="shared" si="20"/>
        <v>0.99985527480760061</v>
      </c>
      <c r="H50" s="403">
        <f t="shared" si="20"/>
        <v>0.99960781973348789</v>
      </c>
      <c r="I50" s="403">
        <f t="shared" si="20"/>
        <v>0.99986672932726373</v>
      </c>
      <c r="J50" s="403">
        <f t="shared" si="20"/>
        <v>0.99943614803676994</v>
      </c>
      <c r="K50" s="403">
        <f t="shared" si="20"/>
        <v>0.99867201266695615</v>
      </c>
      <c r="L50" s="403">
        <f t="shared" si="20"/>
        <v>0.99985712965064</v>
      </c>
      <c r="M50" s="403">
        <f t="shared" si="20"/>
        <v>0.99994993157314993</v>
      </c>
      <c r="N50" s="426">
        <f t="shared" si="20"/>
        <v>0.99977710634503936</v>
      </c>
      <c r="O50" s="481"/>
      <c r="P50" s="424">
        <f>SUM(C50:N50)/$O$47</f>
        <v>0.99956687970851954</v>
      </c>
      <c r="Q50" s="480">
        <f>P50-P55</f>
        <v>-1.1833164100316651E-4</v>
      </c>
      <c r="R50" s="509">
        <f>Q50/P55</f>
        <v>-1.1836890219014543E-4</v>
      </c>
    </row>
    <row r="51" spans="1:18" s="443" customFormat="1" ht="20.25" customHeight="1" x14ac:dyDescent="0.25">
      <c r="A51" s="541" t="s">
        <v>181</v>
      </c>
      <c r="B51" s="542"/>
      <c r="C51" s="543">
        <v>41486</v>
      </c>
      <c r="D51" s="544">
        <v>41517</v>
      </c>
      <c r="E51" s="545">
        <v>41547</v>
      </c>
      <c r="F51" s="544">
        <v>41578</v>
      </c>
      <c r="G51" s="544">
        <v>41608</v>
      </c>
      <c r="H51" s="544">
        <v>41609</v>
      </c>
      <c r="I51" s="544">
        <v>41670</v>
      </c>
      <c r="J51" s="546">
        <v>41698</v>
      </c>
      <c r="K51" s="544">
        <v>41729</v>
      </c>
      <c r="L51" s="544">
        <v>41759</v>
      </c>
      <c r="M51" s="544">
        <v>41790</v>
      </c>
      <c r="N51" s="547">
        <v>41820</v>
      </c>
      <c r="O51" s="548" t="s">
        <v>170</v>
      </c>
      <c r="P51" s="549" t="s">
        <v>137</v>
      </c>
      <c r="Q51" s="473" t="s">
        <v>280</v>
      </c>
      <c r="R51" s="550" t="s">
        <v>281</v>
      </c>
    </row>
    <row r="52" spans="1:18" s="391" customFormat="1" ht="20.25" customHeight="1" x14ac:dyDescent="0.25">
      <c r="A52" s="538"/>
      <c r="B52" s="432" t="s">
        <v>134</v>
      </c>
      <c r="C52" s="416">
        <v>112399</v>
      </c>
      <c r="D52" s="394">
        <v>133843</v>
      </c>
      <c r="E52" s="393">
        <v>110716</v>
      </c>
      <c r="F52" s="469">
        <v>110651</v>
      </c>
      <c r="G52" s="469">
        <v>110119</v>
      </c>
      <c r="H52" s="469">
        <v>109794</v>
      </c>
      <c r="I52" s="469">
        <v>123268</v>
      </c>
      <c r="J52" s="469">
        <v>109540</v>
      </c>
      <c r="K52" s="469">
        <v>109775</v>
      </c>
      <c r="L52" s="469">
        <v>110455</v>
      </c>
      <c r="M52" s="469">
        <v>111303</v>
      </c>
      <c r="N52" s="470">
        <v>136203</v>
      </c>
      <c r="O52" s="428">
        <f>COUNTIF(C52:N52,"&gt;0")</f>
        <v>12</v>
      </c>
      <c r="P52" s="421">
        <f>SUM(C52:N52)/$O$52</f>
        <v>115672.16666666667</v>
      </c>
      <c r="Q52" s="477">
        <f>P52-P57</f>
        <v>545.08333333334303</v>
      </c>
      <c r="R52" s="506">
        <f>Q52/P57</f>
        <v>4.7346229709922848E-3</v>
      </c>
    </row>
    <row r="53" spans="1:18" s="391" customFormat="1" ht="20.25" customHeight="1" x14ac:dyDescent="0.25">
      <c r="A53" s="538"/>
      <c r="B53" s="432" t="s">
        <v>133</v>
      </c>
      <c r="C53" s="416">
        <v>27</v>
      </c>
      <c r="D53" s="394">
        <v>22</v>
      </c>
      <c r="E53" s="393">
        <v>68</v>
      </c>
      <c r="F53" s="469">
        <v>86</v>
      </c>
      <c r="G53" s="469">
        <v>13</v>
      </c>
      <c r="H53" s="469">
        <v>42</v>
      </c>
      <c r="I53" s="469">
        <v>27</v>
      </c>
      <c r="J53" s="469">
        <v>21</v>
      </c>
      <c r="K53" s="469">
        <v>32</v>
      </c>
      <c r="L53" s="469">
        <v>32</v>
      </c>
      <c r="M53" s="469">
        <v>25</v>
      </c>
      <c r="N53" s="470">
        <v>36</v>
      </c>
      <c r="O53" s="428"/>
      <c r="P53" s="421">
        <f>SUM(C53:N53)/$O$52</f>
        <v>35.916666666666664</v>
      </c>
      <c r="Q53" s="477">
        <f>P53-P58</f>
        <v>15.249999999999996</v>
      </c>
      <c r="R53" s="506">
        <f>Q53/P58</f>
        <v>0.7379032258064514</v>
      </c>
    </row>
    <row r="54" spans="1:18" s="391" customFormat="1" ht="20.25" customHeight="1" x14ac:dyDescent="0.25">
      <c r="A54" s="539"/>
      <c r="B54" s="433" t="s">
        <v>135</v>
      </c>
      <c r="C54" s="419">
        <f t="shared" ref="C54:N54" si="21">IF(C52=0,"-",(C53/C52))</f>
        <v>2.402156602816751E-4</v>
      </c>
      <c r="D54" s="402">
        <f t="shared" si="21"/>
        <v>1.6437168921796432E-4</v>
      </c>
      <c r="E54" s="402">
        <f t="shared" si="21"/>
        <v>6.1418403844069511E-4</v>
      </c>
      <c r="F54" s="402">
        <f t="shared" si="21"/>
        <v>7.7721846164969133E-4</v>
      </c>
      <c r="G54" s="402">
        <f t="shared" si="21"/>
        <v>1.1805410510447789E-4</v>
      </c>
      <c r="H54" s="402">
        <f t="shared" si="21"/>
        <v>3.8253456473031315E-4</v>
      </c>
      <c r="I54" s="402">
        <f t="shared" si="21"/>
        <v>2.1903494824285298E-4</v>
      </c>
      <c r="J54" s="402">
        <f t="shared" si="21"/>
        <v>1.9171079057878402E-4</v>
      </c>
      <c r="K54" s="402">
        <f t="shared" si="21"/>
        <v>2.9150535185606925E-4</v>
      </c>
      <c r="L54" s="402">
        <f t="shared" si="21"/>
        <v>2.8971074193110319E-4</v>
      </c>
      <c r="M54" s="402">
        <f t="shared" si="21"/>
        <v>2.2461209491208683E-4</v>
      </c>
      <c r="N54" s="425">
        <f t="shared" si="21"/>
        <v>2.6431135878064358E-4</v>
      </c>
      <c r="O54" s="429"/>
      <c r="P54" s="422">
        <f>SUM(C54:N54)/$O$52</f>
        <v>3.1478865047719645E-4</v>
      </c>
      <c r="Q54" s="478">
        <f>P54-P59</f>
        <v>1.3364778824260921E-4</v>
      </c>
      <c r="R54" s="506">
        <f>Q54/P59</f>
        <v>0.7378113728393767</v>
      </c>
    </row>
    <row r="55" spans="1:18" s="391" customFormat="1" ht="20.25" customHeight="1" thickBot="1" x14ac:dyDescent="0.3">
      <c r="A55" s="540"/>
      <c r="B55" s="435" t="s">
        <v>136</v>
      </c>
      <c r="C55" s="420">
        <f t="shared" ref="C55:N55" si="22">IF(C54="-","-",(100%-C54))</f>
        <v>0.99975978433971835</v>
      </c>
      <c r="D55" s="403">
        <f t="shared" si="22"/>
        <v>0.99983562831078199</v>
      </c>
      <c r="E55" s="403">
        <f t="shared" si="22"/>
        <v>0.99938581596155929</v>
      </c>
      <c r="F55" s="403">
        <f t="shared" si="22"/>
        <v>0.99922278153835031</v>
      </c>
      <c r="G55" s="403">
        <f t="shared" si="22"/>
        <v>0.99988194589489554</v>
      </c>
      <c r="H55" s="403">
        <f t="shared" si="22"/>
        <v>0.99961746543526964</v>
      </c>
      <c r="I55" s="403">
        <f t="shared" si="22"/>
        <v>0.99978096505175718</v>
      </c>
      <c r="J55" s="403">
        <f t="shared" si="22"/>
        <v>0.99980828920942122</v>
      </c>
      <c r="K55" s="403">
        <f t="shared" si="22"/>
        <v>0.99970849464814393</v>
      </c>
      <c r="L55" s="403">
        <f t="shared" si="22"/>
        <v>0.99971028925806893</v>
      </c>
      <c r="M55" s="403">
        <f t="shared" si="22"/>
        <v>0.99977538790508791</v>
      </c>
      <c r="N55" s="426">
        <f t="shared" si="22"/>
        <v>0.99973568864121931</v>
      </c>
      <c r="O55" s="481"/>
      <c r="P55" s="424">
        <f>SUM(C55:N55)/$O$52</f>
        <v>0.99968521134952271</v>
      </c>
      <c r="Q55" s="480">
        <f>P55-P60</f>
        <v>-1.3364778824265233E-4</v>
      </c>
      <c r="R55" s="509">
        <f>Q55/P60</f>
        <v>-1.3367200170429769E-4</v>
      </c>
    </row>
    <row r="56" spans="1:18" s="443" customFormat="1" ht="20.25" customHeight="1" x14ac:dyDescent="0.25">
      <c r="A56" s="460" t="s">
        <v>151</v>
      </c>
      <c r="B56" s="461"/>
      <c r="C56" s="462">
        <v>41121</v>
      </c>
      <c r="D56" s="463">
        <v>41152</v>
      </c>
      <c r="E56" s="464">
        <v>41182</v>
      </c>
      <c r="F56" s="463">
        <v>41213</v>
      </c>
      <c r="G56" s="463">
        <v>41243</v>
      </c>
      <c r="H56" s="465">
        <v>41274</v>
      </c>
      <c r="I56" s="463">
        <v>41305</v>
      </c>
      <c r="J56" s="465">
        <v>41333</v>
      </c>
      <c r="K56" s="463">
        <v>41364</v>
      </c>
      <c r="L56" s="463">
        <v>41394</v>
      </c>
      <c r="M56" s="463">
        <v>41425</v>
      </c>
      <c r="N56" s="466">
        <v>41455</v>
      </c>
      <c r="O56" s="467" t="s">
        <v>170</v>
      </c>
      <c r="P56" s="468" t="s">
        <v>137</v>
      </c>
      <c r="Q56" s="475" t="s">
        <v>280</v>
      </c>
      <c r="R56" s="508" t="s">
        <v>281</v>
      </c>
    </row>
    <row r="57" spans="1:18" s="391" customFormat="1" ht="20.25" customHeight="1" x14ac:dyDescent="0.25">
      <c r="A57" s="413"/>
      <c r="B57" s="432" t="s">
        <v>134</v>
      </c>
      <c r="C57" s="416">
        <v>111549</v>
      </c>
      <c r="D57" s="394">
        <v>134889</v>
      </c>
      <c r="E57" s="393">
        <v>111390</v>
      </c>
      <c r="F57" s="469">
        <v>111467</v>
      </c>
      <c r="G57" s="469">
        <v>111297</v>
      </c>
      <c r="H57" s="469">
        <v>111106</v>
      </c>
      <c r="I57" s="469">
        <v>111020</v>
      </c>
      <c r="J57" s="469">
        <v>132508</v>
      </c>
      <c r="K57" s="469">
        <v>110944</v>
      </c>
      <c r="L57" s="469">
        <v>111316</v>
      </c>
      <c r="M57" s="469">
        <v>111603</v>
      </c>
      <c r="N57" s="470">
        <v>112436</v>
      </c>
      <c r="O57" s="428">
        <f>COUNTIF(C57:N57,"&gt;0")</f>
        <v>12</v>
      </c>
      <c r="P57" s="421">
        <f>SUM(C57:N57)/$O$57</f>
        <v>115127.08333333333</v>
      </c>
      <c r="Q57" s="477">
        <f>P57-P62</f>
        <v>-12900.5</v>
      </c>
      <c r="R57" s="506">
        <f>Q57/P62</f>
        <v>-0.10076344225300407</v>
      </c>
    </row>
    <row r="58" spans="1:18" s="391" customFormat="1" ht="20.25" customHeight="1" x14ac:dyDescent="0.25">
      <c r="A58" s="413"/>
      <c r="B58" s="432" t="s">
        <v>133</v>
      </c>
      <c r="C58" s="416">
        <v>20</v>
      </c>
      <c r="D58" s="394">
        <v>20</v>
      </c>
      <c r="E58" s="393">
        <v>21</v>
      </c>
      <c r="F58" s="469">
        <v>21</v>
      </c>
      <c r="G58" s="469">
        <v>20</v>
      </c>
      <c r="H58" s="469">
        <v>23</v>
      </c>
      <c r="I58" s="469">
        <v>28</v>
      </c>
      <c r="J58" s="469">
        <v>14</v>
      </c>
      <c r="K58" s="469">
        <v>10</v>
      </c>
      <c r="L58" s="630">
        <v>19</v>
      </c>
      <c r="M58" s="469">
        <v>20</v>
      </c>
      <c r="N58" s="470">
        <v>32</v>
      </c>
      <c r="O58" s="428"/>
      <c r="P58" s="421">
        <f>SUM(C58:N58)/$O$57</f>
        <v>20.666666666666668</v>
      </c>
      <c r="Q58" s="477">
        <f>P58-P63</f>
        <v>-44</v>
      </c>
      <c r="R58" s="506">
        <f>Q58/P63</f>
        <v>-0.68041237113402053</v>
      </c>
    </row>
    <row r="59" spans="1:18" s="391" customFormat="1" ht="20.25" customHeight="1" x14ac:dyDescent="0.25">
      <c r="A59" s="414"/>
      <c r="B59" s="433" t="s">
        <v>135</v>
      </c>
      <c r="C59" s="419">
        <f t="shared" ref="C59:N59" si="23">IF(C57=0,"-",(C58/C57))</f>
        <v>1.792934046921084E-4</v>
      </c>
      <c r="D59" s="402">
        <f t="shared" si="23"/>
        <v>1.4827005908561855E-4</v>
      </c>
      <c r="E59" s="402">
        <f t="shared" si="23"/>
        <v>1.8852679773767844E-4</v>
      </c>
      <c r="F59" s="402">
        <f t="shared" si="23"/>
        <v>1.8839656579974342E-4</v>
      </c>
      <c r="G59" s="402">
        <f t="shared" si="23"/>
        <v>1.7969936296575829E-4</v>
      </c>
      <c r="H59" s="402">
        <f t="shared" si="23"/>
        <v>2.0700952243803215E-4</v>
      </c>
      <c r="I59" s="402">
        <f t="shared" si="23"/>
        <v>2.5220680958385876E-4</v>
      </c>
      <c r="J59" s="402">
        <f t="shared" si="23"/>
        <v>1.0565399824916231E-4</v>
      </c>
      <c r="K59" s="402">
        <f t="shared" si="23"/>
        <v>9.0135563888087689E-5</v>
      </c>
      <c r="L59" s="402">
        <f t="shared" si="23"/>
        <v>1.7068525638722196E-4</v>
      </c>
      <c r="M59" s="402">
        <f t="shared" si="23"/>
        <v>1.7920665215092783E-4</v>
      </c>
      <c r="N59" s="425">
        <f t="shared" si="23"/>
        <v>2.8460635383684943E-4</v>
      </c>
      <c r="O59" s="429"/>
      <c r="P59" s="422">
        <f>SUM(C59:N59)/$O$57</f>
        <v>1.8114086223458724E-4</v>
      </c>
      <c r="Q59" s="478">
        <f>P59-P64</f>
        <v>-3.2829231740799279E-4</v>
      </c>
      <c r="R59" s="506">
        <f>Q59/P64</f>
        <v>-0.64442665010222488</v>
      </c>
    </row>
    <row r="60" spans="1:18" s="391" customFormat="1" ht="20.25" customHeight="1" thickBot="1" x14ac:dyDescent="0.3">
      <c r="A60" s="415"/>
      <c r="B60" s="435" t="s">
        <v>136</v>
      </c>
      <c r="C60" s="420">
        <f t="shared" ref="C60:N60" si="24">IF(C59="-","-",(100%-C59))</f>
        <v>0.99982070659530786</v>
      </c>
      <c r="D60" s="403">
        <f t="shared" si="24"/>
        <v>0.99985172994091442</v>
      </c>
      <c r="E60" s="403">
        <f t="shared" si="24"/>
        <v>0.99981147320226227</v>
      </c>
      <c r="F60" s="403">
        <f t="shared" si="24"/>
        <v>0.99981160343420028</v>
      </c>
      <c r="G60" s="403">
        <f t="shared" si="24"/>
        <v>0.9998203006370342</v>
      </c>
      <c r="H60" s="403">
        <f t="shared" si="24"/>
        <v>0.99979299047756198</v>
      </c>
      <c r="I60" s="403">
        <f t="shared" si="24"/>
        <v>0.99974779319041618</v>
      </c>
      <c r="J60" s="403">
        <f t="shared" si="24"/>
        <v>0.99989434600175087</v>
      </c>
      <c r="K60" s="403">
        <f t="shared" si="24"/>
        <v>0.99990986443611196</v>
      </c>
      <c r="L60" s="403">
        <f t="shared" si="24"/>
        <v>0.99982931474361281</v>
      </c>
      <c r="M60" s="403">
        <f t="shared" si="24"/>
        <v>0.99982079334784912</v>
      </c>
      <c r="N60" s="426">
        <f t="shared" si="24"/>
        <v>0.99971539364616313</v>
      </c>
      <c r="O60" s="481"/>
      <c r="P60" s="424">
        <f>SUM(C60:N60)/$O$57</f>
        <v>0.99981885913776536</v>
      </c>
      <c r="Q60" s="480">
        <f>P60-P65</f>
        <v>3.2829231740783005E-4</v>
      </c>
      <c r="R60" s="509">
        <f>Q60/P65</f>
        <v>3.2845964564949754E-4</v>
      </c>
    </row>
    <row r="61" spans="1:18" s="443" customFormat="1" ht="20.25" customHeight="1" x14ac:dyDescent="0.25">
      <c r="A61" s="452" t="s">
        <v>138</v>
      </c>
      <c r="B61" s="453"/>
      <c r="C61" s="454">
        <v>40755</v>
      </c>
      <c r="D61" s="455">
        <v>40786</v>
      </c>
      <c r="E61" s="456">
        <v>40816</v>
      </c>
      <c r="F61" s="455">
        <v>40847</v>
      </c>
      <c r="G61" s="455">
        <v>40877</v>
      </c>
      <c r="H61" s="455">
        <v>40908</v>
      </c>
      <c r="I61" s="455">
        <v>40939</v>
      </c>
      <c r="J61" s="455">
        <v>40968</v>
      </c>
      <c r="K61" s="455">
        <v>40999</v>
      </c>
      <c r="L61" s="455">
        <v>41029</v>
      </c>
      <c r="M61" s="455">
        <v>41060</v>
      </c>
      <c r="N61" s="457">
        <v>41090</v>
      </c>
      <c r="O61" s="458" t="s">
        <v>170</v>
      </c>
      <c r="P61" s="459" t="s">
        <v>137</v>
      </c>
      <c r="Q61" s="475" t="s">
        <v>280</v>
      </c>
      <c r="R61" s="508" t="s">
        <v>281</v>
      </c>
    </row>
    <row r="62" spans="1:18" s="391" customFormat="1" ht="20.25" customHeight="1" x14ac:dyDescent="0.25">
      <c r="A62" s="410"/>
      <c r="B62" s="432" t="s">
        <v>134</v>
      </c>
      <c r="C62" s="416">
        <v>125806</v>
      </c>
      <c r="D62" s="394">
        <v>158093</v>
      </c>
      <c r="E62" s="393">
        <v>127601</v>
      </c>
      <c r="F62" s="394">
        <v>127126</v>
      </c>
      <c r="G62" s="394">
        <v>127310</v>
      </c>
      <c r="H62" s="394">
        <v>126982</v>
      </c>
      <c r="I62" s="394">
        <v>159360</v>
      </c>
      <c r="J62" s="394">
        <v>126853</v>
      </c>
      <c r="K62" s="394">
        <v>124326</v>
      </c>
      <c r="L62" s="394">
        <v>124270</v>
      </c>
      <c r="M62" s="394">
        <v>101154</v>
      </c>
      <c r="N62" s="395">
        <v>107450</v>
      </c>
      <c r="O62" s="427">
        <f>COUNTIF(C62:N62,"&gt;0")</f>
        <v>12</v>
      </c>
      <c r="P62" s="421">
        <f>SUM(C62:N62)/$O$62</f>
        <v>128027.58333333333</v>
      </c>
      <c r="Q62" s="477">
        <f>P62-P67</f>
        <v>-915.41666666667152</v>
      </c>
      <c r="R62" s="506">
        <f>Q62/P67</f>
        <v>-7.0993901698166752E-3</v>
      </c>
    </row>
    <row r="63" spans="1:18" s="391" customFormat="1" ht="20.25" customHeight="1" x14ac:dyDescent="0.25">
      <c r="A63" s="410"/>
      <c r="B63" s="432" t="s">
        <v>133</v>
      </c>
      <c r="C63" s="416">
        <v>32</v>
      </c>
      <c r="D63" s="394">
        <v>21</v>
      </c>
      <c r="E63" s="393">
        <v>67</v>
      </c>
      <c r="F63" s="394">
        <v>5</v>
      </c>
      <c r="G63" s="394">
        <v>112</v>
      </c>
      <c r="H63" s="394">
        <v>427</v>
      </c>
      <c r="I63" s="394">
        <v>25</v>
      </c>
      <c r="J63" s="394">
        <v>16</v>
      </c>
      <c r="K63" s="394">
        <v>10</v>
      </c>
      <c r="L63" s="394">
        <v>21</v>
      </c>
      <c r="M63" s="394">
        <v>25</v>
      </c>
      <c r="N63" s="395">
        <v>15</v>
      </c>
      <c r="O63" s="428"/>
      <c r="P63" s="421">
        <f>SUM(C63:N63)/$O$62</f>
        <v>64.666666666666671</v>
      </c>
      <c r="Q63" s="477">
        <f>P63-P68</f>
        <v>7.5833333333333357</v>
      </c>
      <c r="R63" s="506">
        <f>Q63/P68</f>
        <v>0.1328467153284672</v>
      </c>
    </row>
    <row r="64" spans="1:18" s="391" customFormat="1" ht="20.25" customHeight="1" x14ac:dyDescent="0.25">
      <c r="A64" s="411"/>
      <c r="B64" s="433" t="s">
        <v>135</v>
      </c>
      <c r="C64" s="417">
        <f t="shared" ref="C64:N64" si="25">C63/C62</f>
        <v>2.5435988744574982E-4</v>
      </c>
      <c r="D64" s="397">
        <f t="shared" si="25"/>
        <v>1.3283320577128652E-4</v>
      </c>
      <c r="E64" s="396">
        <f t="shared" si="25"/>
        <v>5.2507425490395845E-4</v>
      </c>
      <c r="F64" s="397">
        <f t="shared" si="25"/>
        <v>3.9331057376146498E-5</v>
      </c>
      <c r="G64" s="397">
        <f t="shared" si="25"/>
        <v>8.7974236116565867E-4</v>
      </c>
      <c r="H64" s="397">
        <f t="shared" si="25"/>
        <v>3.3626813249121924E-3</v>
      </c>
      <c r="I64" s="397">
        <f t="shared" si="25"/>
        <v>1.5687751004016064E-4</v>
      </c>
      <c r="J64" s="397">
        <f t="shared" si="25"/>
        <v>1.261302452444956E-4</v>
      </c>
      <c r="K64" s="397">
        <f t="shared" si="25"/>
        <v>8.0433698502324538E-5</v>
      </c>
      <c r="L64" s="397">
        <f t="shared" si="25"/>
        <v>1.6898688339905046E-4</v>
      </c>
      <c r="M64" s="397">
        <f t="shared" si="25"/>
        <v>2.4714791308302192E-4</v>
      </c>
      <c r="N64" s="398">
        <f t="shared" si="25"/>
        <v>1.3959981386691485E-4</v>
      </c>
      <c r="O64" s="429"/>
      <c r="P64" s="422">
        <f>SUM(C64:N64)/$O$62</f>
        <v>5.0943317964258E-4</v>
      </c>
      <c r="Q64" s="478">
        <f>P64-P69</f>
        <v>6.1525162727991826E-5</v>
      </c>
      <c r="R64" s="506">
        <f>Q64/P69</f>
        <v>0.13736115542607957</v>
      </c>
    </row>
    <row r="65" spans="1:47" s="391" customFormat="1" ht="20.25" customHeight="1" thickBot="1" x14ac:dyDescent="0.3">
      <c r="A65" s="412"/>
      <c r="B65" s="434" t="s">
        <v>136</v>
      </c>
      <c r="C65" s="418">
        <f t="shared" ref="C65:N65" si="26">100%-C64</f>
        <v>0.99974564011255429</v>
      </c>
      <c r="D65" s="400">
        <f t="shared" si="26"/>
        <v>0.99986716679422871</v>
      </c>
      <c r="E65" s="399">
        <f t="shared" si="26"/>
        <v>0.999474925745096</v>
      </c>
      <c r="F65" s="400">
        <f t="shared" si="26"/>
        <v>0.99996066894262381</v>
      </c>
      <c r="G65" s="400">
        <f t="shared" si="26"/>
        <v>0.99912025763883439</v>
      </c>
      <c r="H65" s="400">
        <f t="shared" si="26"/>
        <v>0.99663731867508776</v>
      </c>
      <c r="I65" s="400">
        <f t="shared" si="26"/>
        <v>0.99984312248995988</v>
      </c>
      <c r="J65" s="400">
        <f t="shared" si="26"/>
        <v>0.99987386975475545</v>
      </c>
      <c r="K65" s="400">
        <f t="shared" si="26"/>
        <v>0.9999195663014977</v>
      </c>
      <c r="L65" s="400">
        <f t="shared" si="26"/>
        <v>0.99983101311660094</v>
      </c>
      <c r="M65" s="400">
        <f t="shared" si="26"/>
        <v>0.999752852086917</v>
      </c>
      <c r="N65" s="401">
        <f t="shared" si="26"/>
        <v>0.99986040018613309</v>
      </c>
      <c r="O65" s="430"/>
      <c r="P65" s="423">
        <f>SUM(C65:N65)/$O$62</f>
        <v>0.99949056682035753</v>
      </c>
      <c r="Q65" s="479">
        <f>P65-P70</f>
        <v>-6.1525162727726901E-5</v>
      </c>
      <c r="R65" s="507">
        <f>Q65/P70</f>
        <v>-6.1552732690161834E-5</v>
      </c>
    </row>
    <row r="66" spans="1:47" s="443" customFormat="1" ht="20.25" customHeight="1" thickTop="1" x14ac:dyDescent="0.25">
      <c r="A66" s="444" t="s">
        <v>105</v>
      </c>
      <c r="B66" s="445"/>
      <c r="C66" s="446">
        <v>40390</v>
      </c>
      <c r="D66" s="447">
        <v>40421</v>
      </c>
      <c r="E66" s="448">
        <v>40451</v>
      </c>
      <c r="F66" s="447">
        <v>40482</v>
      </c>
      <c r="G66" s="447">
        <v>40512</v>
      </c>
      <c r="H66" s="447">
        <v>40543</v>
      </c>
      <c r="I66" s="447">
        <v>40574</v>
      </c>
      <c r="J66" s="447">
        <v>40602</v>
      </c>
      <c r="K66" s="447">
        <v>40633</v>
      </c>
      <c r="L66" s="447">
        <v>40663</v>
      </c>
      <c r="M66" s="447">
        <v>40694</v>
      </c>
      <c r="N66" s="449">
        <v>40724</v>
      </c>
      <c r="O66" s="450" t="s">
        <v>170</v>
      </c>
      <c r="P66" s="451" t="s">
        <v>137</v>
      </c>
      <c r="Q66" s="475" t="s">
        <v>280</v>
      </c>
      <c r="R66" s="476" t="s">
        <v>281</v>
      </c>
    </row>
    <row r="67" spans="1:47" s="391" customFormat="1" ht="20.25" customHeight="1" x14ac:dyDescent="0.25">
      <c r="A67" s="407"/>
      <c r="B67" s="432" t="s">
        <v>134</v>
      </c>
      <c r="C67" s="416">
        <v>126699</v>
      </c>
      <c r="D67" s="394">
        <v>126741</v>
      </c>
      <c r="E67" s="393">
        <v>126838</v>
      </c>
      <c r="F67" s="394">
        <v>126572</v>
      </c>
      <c r="G67" s="394">
        <v>126945</v>
      </c>
      <c r="H67" s="394">
        <v>126740</v>
      </c>
      <c r="I67" s="394">
        <v>126515</v>
      </c>
      <c r="J67" s="394">
        <v>125849</v>
      </c>
      <c r="K67" s="394">
        <v>156184</v>
      </c>
      <c r="L67" s="394">
        <v>126852</v>
      </c>
      <c r="M67" s="394">
        <v>126190</v>
      </c>
      <c r="N67" s="395">
        <v>125191</v>
      </c>
      <c r="O67" s="427">
        <f>COUNTIF(C67:N67,"&gt;0")</f>
        <v>12</v>
      </c>
      <c r="P67" s="421">
        <f>SUM(C67:N67)/$O$67</f>
        <v>128943</v>
      </c>
      <c r="Q67" s="477">
        <f>P67-P72</f>
        <v>6968.2222222222335</v>
      </c>
      <c r="R67" s="506">
        <f>Q67/P72</f>
        <v>5.7128386287511268E-2</v>
      </c>
    </row>
    <row r="68" spans="1:47" s="391" customFormat="1" ht="20.25" customHeight="1" x14ac:dyDescent="0.25">
      <c r="A68" s="407"/>
      <c r="B68" s="432" t="s">
        <v>133</v>
      </c>
      <c r="C68" s="416">
        <v>19</v>
      </c>
      <c r="D68" s="394">
        <v>56</v>
      </c>
      <c r="E68" s="393">
        <v>5</v>
      </c>
      <c r="F68" s="394">
        <v>346</v>
      </c>
      <c r="G68" s="394">
        <v>96</v>
      </c>
      <c r="H68" s="394">
        <v>37</v>
      </c>
      <c r="I68" s="394">
        <v>9</v>
      </c>
      <c r="J68" s="394">
        <v>14</v>
      </c>
      <c r="K68" s="394">
        <v>26</v>
      </c>
      <c r="L68" s="394">
        <v>11</v>
      </c>
      <c r="M68" s="394">
        <v>14</v>
      </c>
      <c r="N68" s="395">
        <v>52</v>
      </c>
      <c r="O68" s="427"/>
      <c r="P68" s="421">
        <f>SUM(C68:N68)/$O$67</f>
        <v>57.083333333333336</v>
      </c>
      <c r="Q68" s="477">
        <f>P68-P73</f>
        <v>9.0833333333333357</v>
      </c>
      <c r="R68" s="506">
        <f>Q68/P73</f>
        <v>0.18923611111111116</v>
      </c>
    </row>
    <row r="69" spans="1:47" s="391" customFormat="1" ht="20.25" customHeight="1" x14ac:dyDescent="0.25">
      <c r="A69" s="408"/>
      <c r="B69" s="433" t="s">
        <v>135</v>
      </c>
      <c r="C69" s="417">
        <f t="shared" ref="C69:N69" si="27">C68/C67</f>
        <v>1.4996172029771348E-4</v>
      </c>
      <c r="D69" s="397">
        <f t="shared" si="27"/>
        <v>4.4184596933904578E-4</v>
      </c>
      <c r="E69" s="396">
        <f t="shared" si="27"/>
        <v>3.9420362982702345E-5</v>
      </c>
      <c r="F69" s="397">
        <f t="shared" si="27"/>
        <v>2.7336219701039723E-3</v>
      </c>
      <c r="G69" s="397">
        <f t="shared" si="27"/>
        <v>7.5623301429753043E-4</v>
      </c>
      <c r="H69" s="397">
        <f t="shared" si="27"/>
        <v>2.9193624743569511E-4</v>
      </c>
      <c r="I69" s="397">
        <f t="shared" si="27"/>
        <v>7.1137809745879934E-5</v>
      </c>
      <c r="J69" s="397">
        <f t="shared" si="27"/>
        <v>1.1124442784606949E-4</v>
      </c>
      <c r="K69" s="397">
        <f t="shared" si="27"/>
        <v>1.6647031706192695E-4</v>
      </c>
      <c r="L69" s="397">
        <f t="shared" si="27"/>
        <v>8.6715227193895247E-5</v>
      </c>
      <c r="M69" s="397">
        <f t="shared" si="27"/>
        <v>1.1094381488232031E-4</v>
      </c>
      <c r="N69" s="398">
        <f t="shared" si="27"/>
        <v>4.1536532178830749E-4</v>
      </c>
      <c r="O69" s="427"/>
      <c r="P69" s="422">
        <f>SUM(C69:N69)/$O$67</f>
        <v>4.4790801691458817E-4</v>
      </c>
      <c r="Q69" s="478">
        <f>P69-P74</f>
        <v>4.8069109904144626E-5</v>
      </c>
      <c r="R69" s="506">
        <f>Q69/P74</f>
        <v>0.12022119173832448</v>
      </c>
    </row>
    <row r="70" spans="1:47" s="391" customFormat="1" ht="20.25" customHeight="1" thickBot="1" x14ac:dyDescent="0.3">
      <c r="A70" s="409"/>
      <c r="B70" s="434" t="s">
        <v>136</v>
      </c>
      <c r="C70" s="418">
        <f t="shared" ref="C70:N70" si="28">100%-C69</f>
        <v>0.99985003827970231</v>
      </c>
      <c r="D70" s="400">
        <f t="shared" si="28"/>
        <v>0.99955815403066095</v>
      </c>
      <c r="E70" s="399">
        <f t="shared" si="28"/>
        <v>0.99996057963701734</v>
      </c>
      <c r="F70" s="400">
        <f t="shared" si="28"/>
        <v>0.99726637802989604</v>
      </c>
      <c r="G70" s="400">
        <f t="shared" si="28"/>
        <v>0.9992437669857025</v>
      </c>
      <c r="H70" s="400">
        <f t="shared" si="28"/>
        <v>0.99970806375256427</v>
      </c>
      <c r="I70" s="400">
        <f t="shared" si="28"/>
        <v>0.99992886219025412</v>
      </c>
      <c r="J70" s="400">
        <f t="shared" si="28"/>
        <v>0.99988875557215395</v>
      </c>
      <c r="K70" s="400">
        <f t="shared" si="28"/>
        <v>0.99983352968293804</v>
      </c>
      <c r="L70" s="400">
        <f t="shared" si="28"/>
        <v>0.99991328477280605</v>
      </c>
      <c r="M70" s="400">
        <f t="shared" si="28"/>
        <v>0.9998890561851177</v>
      </c>
      <c r="N70" s="401">
        <f t="shared" si="28"/>
        <v>0.99958463467821168</v>
      </c>
      <c r="O70" s="431"/>
      <c r="P70" s="423">
        <f>SUM(C70:N70)/$O$67</f>
        <v>0.99955209198308526</v>
      </c>
      <c r="Q70" s="479">
        <f>P70-P75</f>
        <v>-4.8069109904402829E-5</v>
      </c>
      <c r="R70" s="507">
        <f>Q70/P75</f>
        <v>-4.8088337492705858E-5</v>
      </c>
    </row>
    <row r="71" spans="1:47" s="443" customFormat="1" ht="20.25" customHeight="1" thickTop="1" x14ac:dyDescent="0.25">
      <c r="A71" s="436" t="s">
        <v>104</v>
      </c>
      <c r="B71" s="437"/>
      <c r="C71" s="438">
        <v>39995</v>
      </c>
      <c r="D71" s="439">
        <v>40056</v>
      </c>
      <c r="E71" s="440">
        <v>40086</v>
      </c>
      <c r="F71" s="439">
        <v>40117</v>
      </c>
      <c r="G71" s="439">
        <v>40147</v>
      </c>
      <c r="H71" s="439">
        <v>40178</v>
      </c>
      <c r="I71" s="439">
        <v>40209</v>
      </c>
      <c r="J71" s="439">
        <v>40237</v>
      </c>
      <c r="K71" s="439">
        <v>40268</v>
      </c>
      <c r="L71" s="439">
        <v>40298</v>
      </c>
      <c r="M71" s="439">
        <v>40329</v>
      </c>
      <c r="N71" s="441">
        <v>40359</v>
      </c>
      <c r="O71" s="482" t="s">
        <v>170</v>
      </c>
      <c r="P71" s="442" t="s">
        <v>137</v>
      </c>
      <c r="Q71" s="473" t="s">
        <v>280</v>
      </c>
      <c r="R71" s="474" t="s">
        <v>281</v>
      </c>
      <c r="AJ71" s="391"/>
      <c r="AK71" s="391"/>
      <c r="AL71" s="391"/>
      <c r="AM71" s="391"/>
      <c r="AN71" s="391"/>
      <c r="AO71" s="391"/>
      <c r="AP71" s="391"/>
      <c r="AQ71" s="391"/>
      <c r="AR71" s="391"/>
      <c r="AS71" s="391"/>
      <c r="AT71" s="391"/>
      <c r="AU71" s="391"/>
    </row>
    <row r="72" spans="1:47" s="391" customFormat="1" ht="20.25" customHeight="1" x14ac:dyDescent="0.25">
      <c r="A72" s="404"/>
      <c r="B72" s="432" t="s">
        <v>134</v>
      </c>
      <c r="C72" s="416">
        <v>96293.333333333328</v>
      </c>
      <c r="D72" s="394">
        <v>96362</v>
      </c>
      <c r="E72" s="393">
        <v>124865</v>
      </c>
      <c r="F72" s="394">
        <v>124639</v>
      </c>
      <c r="G72" s="394">
        <v>124801</v>
      </c>
      <c r="H72" s="394">
        <v>123894</v>
      </c>
      <c r="I72" s="394">
        <v>121550</v>
      </c>
      <c r="J72" s="394">
        <v>123674</v>
      </c>
      <c r="K72" s="394">
        <v>123573</v>
      </c>
      <c r="L72" s="394">
        <v>152913</v>
      </c>
      <c r="M72" s="394">
        <v>124924</v>
      </c>
      <c r="N72" s="395">
        <v>126209</v>
      </c>
      <c r="O72" s="427">
        <f>COUNTIF(C72:N72,"&gt;0")</f>
        <v>12</v>
      </c>
      <c r="P72" s="421">
        <f>SUM(C72:N72)/$O$72</f>
        <v>121974.77777777777</v>
      </c>
      <c r="Q72" s="534" t="s">
        <v>29</v>
      </c>
      <c r="R72" s="535" t="s">
        <v>29</v>
      </c>
    </row>
    <row r="73" spans="1:47" s="391" customFormat="1" ht="20.25" customHeight="1" x14ac:dyDescent="0.25">
      <c r="A73" s="404"/>
      <c r="B73" s="432" t="s">
        <v>133</v>
      </c>
      <c r="C73" s="416">
        <v>39</v>
      </c>
      <c r="D73" s="394">
        <v>35</v>
      </c>
      <c r="E73" s="393">
        <v>150</v>
      </c>
      <c r="F73" s="394">
        <v>17</v>
      </c>
      <c r="G73" s="394">
        <v>12</v>
      </c>
      <c r="H73" s="394">
        <v>8</v>
      </c>
      <c r="I73" s="394">
        <v>3</v>
      </c>
      <c r="J73" s="394">
        <v>206</v>
      </c>
      <c r="K73" s="394">
        <v>35</v>
      </c>
      <c r="L73" s="394">
        <v>5</v>
      </c>
      <c r="M73" s="394">
        <v>27</v>
      </c>
      <c r="N73" s="395">
        <v>39</v>
      </c>
      <c r="O73" s="428"/>
      <c r="P73" s="421">
        <f>SUM(C73:N73)/$O$72</f>
        <v>48</v>
      </c>
      <c r="Q73" s="534" t="s">
        <v>29</v>
      </c>
      <c r="R73" s="535" t="s">
        <v>29</v>
      </c>
    </row>
    <row r="74" spans="1:47" s="391" customFormat="1" ht="20.25" customHeight="1" x14ac:dyDescent="0.25">
      <c r="A74" s="405"/>
      <c r="B74" s="433" t="s">
        <v>135</v>
      </c>
      <c r="C74" s="417">
        <f>C73/C72</f>
        <v>4.050124619219053E-4</v>
      </c>
      <c r="D74" s="397">
        <f t="shared" ref="D74:N74" si="29">D73/D72</f>
        <v>3.6321371494987652E-4</v>
      </c>
      <c r="E74" s="396">
        <f t="shared" si="29"/>
        <v>1.2012974011932887E-3</v>
      </c>
      <c r="F74" s="397">
        <f t="shared" si="29"/>
        <v>1.3639390559937097E-4</v>
      </c>
      <c r="G74" s="397">
        <f t="shared" si="29"/>
        <v>9.6153075696508848E-5</v>
      </c>
      <c r="H74" s="397">
        <f t="shared" si="29"/>
        <v>6.4571327102200268E-5</v>
      </c>
      <c r="I74" s="397">
        <f t="shared" si="29"/>
        <v>2.4681201151789388E-5</v>
      </c>
      <c r="J74" s="397">
        <f t="shared" si="29"/>
        <v>1.665669421220305E-3</v>
      </c>
      <c r="K74" s="397">
        <f t="shared" si="29"/>
        <v>2.8323339240772662E-4</v>
      </c>
      <c r="L74" s="471">
        <f t="shared" si="29"/>
        <v>3.2698331731115075E-5</v>
      </c>
      <c r="M74" s="397">
        <f t="shared" si="29"/>
        <v>2.1613140789600077E-4</v>
      </c>
      <c r="N74" s="398">
        <f t="shared" si="29"/>
        <v>3.0901124325523539E-4</v>
      </c>
      <c r="O74" s="429"/>
      <c r="P74" s="422">
        <f>SUM(C74:N74)/$O$72</f>
        <v>3.9983890701044355E-4</v>
      </c>
      <c r="Q74" s="534" t="s">
        <v>29</v>
      </c>
      <c r="R74" s="535" t="s">
        <v>29</v>
      </c>
    </row>
    <row r="75" spans="1:47" s="391" customFormat="1" ht="20.25" customHeight="1" thickBot="1" x14ac:dyDescent="0.3">
      <c r="A75" s="406"/>
      <c r="B75" s="434" t="s">
        <v>136</v>
      </c>
      <c r="C75" s="418">
        <f>100%-C74</f>
        <v>0.99959498753807807</v>
      </c>
      <c r="D75" s="400">
        <f t="shared" ref="D75:N75" si="30">100%-D74</f>
        <v>0.99963678628505015</v>
      </c>
      <c r="E75" s="399">
        <f t="shared" si="30"/>
        <v>0.99879870259880676</v>
      </c>
      <c r="F75" s="400">
        <f t="shared" si="30"/>
        <v>0.99986360609440061</v>
      </c>
      <c r="G75" s="400">
        <f t="shared" si="30"/>
        <v>0.99990384692430345</v>
      </c>
      <c r="H75" s="400">
        <f t="shared" si="30"/>
        <v>0.99993542867289775</v>
      </c>
      <c r="I75" s="400">
        <f t="shared" si="30"/>
        <v>0.99997531879884816</v>
      </c>
      <c r="J75" s="400">
        <f t="shared" si="30"/>
        <v>0.99833433057877974</v>
      </c>
      <c r="K75" s="400">
        <f t="shared" si="30"/>
        <v>0.99971676660759223</v>
      </c>
      <c r="L75" s="472">
        <f t="shared" si="30"/>
        <v>0.99996730166826886</v>
      </c>
      <c r="M75" s="400">
        <f t="shared" si="30"/>
        <v>0.999783868592104</v>
      </c>
      <c r="N75" s="401">
        <f t="shared" si="30"/>
        <v>0.99969098875674478</v>
      </c>
      <c r="O75" s="430"/>
      <c r="P75" s="423">
        <f>SUM(C75:N75)/$O$72</f>
        <v>0.99960016109298966</v>
      </c>
      <c r="Q75" s="536" t="s">
        <v>29</v>
      </c>
      <c r="R75" s="537" t="s">
        <v>29</v>
      </c>
    </row>
    <row r="76" spans="1:47" ht="12.75" thickTop="1" x14ac:dyDescent="0.2"/>
    <row r="78" spans="1:47" x14ac:dyDescent="0.2">
      <c r="B78" s="392" t="s">
        <v>75</v>
      </c>
      <c r="C78" s="339" t="s">
        <v>135</v>
      </c>
    </row>
    <row r="79" spans="1:47" outlineLevel="1" x14ac:dyDescent="0.2">
      <c r="B79" s="583">
        <f>I56</f>
        <v>41305</v>
      </c>
      <c r="C79" s="584">
        <f>I59</f>
        <v>2.5220680958385876E-4</v>
      </c>
    </row>
    <row r="80" spans="1:47" x14ac:dyDescent="0.2">
      <c r="B80" s="583">
        <f>J56</f>
        <v>41333</v>
      </c>
      <c r="C80" s="584">
        <f>J59</f>
        <v>1.0565399824916231E-4</v>
      </c>
    </row>
    <row r="81" spans="2:3" x14ac:dyDescent="0.2">
      <c r="B81" s="583">
        <f>K56</f>
        <v>41364</v>
      </c>
      <c r="C81" s="584">
        <f>K59</f>
        <v>9.0135563888087689E-5</v>
      </c>
    </row>
    <row r="82" spans="2:3" x14ac:dyDescent="0.2">
      <c r="B82" s="583">
        <f>L56</f>
        <v>41394</v>
      </c>
      <c r="C82" s="584">
        <f>L59</f>
        <v>1.7068525638722196E-4</v>
      </c>
    </row>
    <row r="83" spans="2:3" x14ac:dyDescent="0.2">
      <c r="B83" s="583">
        <f>M56</f>
        <v>41425</v>
      </c>
      <c r="C83" s="584">
        <f>M59</f>
        <v>1.7920665215092783E-4</v>
      </c>
    </row>
    <row r="84" spans="2:3" x14ac:dyDescent="0.2">
      <c r="B84" s="583">
        <f>N56</f>
        <v>41455</v>
      </c>
      <c r="C84" s="584">
        <f>N59</f>
        <v>2.8460635383684943E-4</v>
      </c>
    </row>
    <row r="85" spans="2:3" x14ac:dyDescent="0.2">
      <c r="B85" s="583">
        <f>C51</f>
        <v>41486</v>
      </c>
      <c r="C85" s="584">
        <f>C54</f>
        <v>2.402156602816751E-4</v>
      </c>
    </row>
    <row r="86" spans="2:3" x14ac:dyDescent="0.2">
      <c r="B86" s="583">
        <f>D51</f>
        <v>41517</v>
      </c>
      <c r="C86" s="584">
        <f>D54</f>
        <v>1.6437168921796432E-4</v>
      </c>
    </row>
    <row r="87" spans="2:3" x14ac:dyDescent="0.2">
      <c r="B87" s="583">
        <f>E51</f>
        <v>41547</v>
      </c>
      <c r="C87" s="584">
        <f>E54</f>
        <v>6.1418403844069511E-4</v>
      </c>
    </row>
    <row r="88" spans="2:3" x14ac:dyDescent="0.2">
      <c r="B88" s="583">
        <f>F51</f>
        <v>41578</v>
      </c>
      <c r="C88" s="584">
        <f>F54</f>
        <v>7.7721846164969133E-4</v>
      </c>
    </row>
    <row r="89" spans="2:3" x14ac:dyDescent="0.2">
      <c r="B89" s="583">
        <f>G51</f>
        <v>41608</v>
      </c>
      <c r="C89" s="584">
        <f>G54</f>
        <v>1.1805410510447789E-4</v>
      </c>
    </row>
    <row r="90" spans="2:3" x14ac:dyDescent="0.2">
      <c r="B90" s="583">
        <f>H51</f>
        <v>41609</v>
      </c>
      <c r="C90" s="584">
        <f>H54</f>
        <v>3.8253456473031315E-4</v>
      </c>
    </row>
    <row r="91" spans="2:3" x14ac:dyDescent="0.2">
      <c r="B91" s="583">
        <f>I51</f>
        <v>41670</v>
      </c>
      <c r="C91" s="584">
        <f>I54</f>
        <v>2.1903494824285298E-4</v>
      </c>
    </row>
    <row r="92" spans="2:3" outlineLevel="1" x14ac:dyDescent="0.2">
      <c r="B92" s="583">
        <f>J51</f>
        <v>41698</v>
      </c>
      <c r="C92" s="584">
        <f>J54</f>
        <v>1.9171079057878402E-4</v>
      </c>
    </row>
    <row r="93" spans="2:3" outlineLevel="1" x14ac:dyDescent="0.2">
      <c r="B93" s="583">
        <f>K51</f>
        <v>41729</v>
      </c>
      <c r="C93" s="584">
        <f>K54</f>
        <v>2.9150535185606925E-4</v>
      </c>
    </row>
    <row r="94" spans="2:3" outlineLevel="1" x14ac:dyDescent="0.2">
      <c r="B94" s="583">
        <f>L51</f>
        <v>41759</v>
      </c>
      <c r="C94" s="584">
        <f>L54</f>
        <v>2.8971074193110319E-4</v>
      </c>
    </row>
    <row r="95" spans="2:3" outlineLevel="1" x14ac:dyDescent="0.2">
      <c r="B95" s="583">
        <f>M51</f>
        <v>41790</v>
      </c>
      <c r="C95" s="584">
        <f>M54</f>
        <v>2.2461209491208683E-4</v>
      </c>
    </row>
    <row r="96" spans="2:3" outlineLevel="1" x14ac:dyDescent="0.2">
      <c r="B96" s="583">
        <f>N51</f>
        <v>41820</v>
      </c>
      <c r="C96" s="584">
        <f>N54</f>
        <v>2.6431135878064358E-4</v>
      </c>
    </row>
    <row r="97" spans="2:2" x14ac:dyDescent="0.2">
      <c r="B97" s="583">
        <v>41851</v>
      </c>
    </row>
    <row r="98" spans="2:2" x14ac:dyDescent="0.2">
      <c r="B98" s="583">
        <v>41882</v>
      </c>
    </row>
    <row r="99" spans="2:2" x14ac:dyDescent="0.2">
      <c r="B99" s="583">
        <v>41912</v>
      </c>
    </row>
    <row r="100" spans="2:2" x14ac:dyDescent="0.2">
      <c r="B100" s="583">
        <v>41943</v>
      </c>
    </row>
    <row r="101" spans="2:2" x14ac:dyDescent="0.2">
      <c r="B101" s="583">
        <v>41973</v>
      </c>
    </row>
    <row r="102" spans="2:2" x14ac:dyDescent="0.2">
      <c r="B102" s="583">
        <v>41974</v>
      </c>
    </row>
    <row r="103" spans="2:2" x14ac:dyDescent="0.2">
      <c r="B103" s="583">
        <v>42035</v>
      </c>
    </row>
    <row r="104" spans="2:2" x14ac:dyDescent="0.2">
      <c r="B104" s="583">
        <v>42063</v>
      </c>
    </row>
    <row r="105" spans="2:2" x14ac:dyDescent="0.2">
      <c r="B105" s="583">
        <v>42094</v>
      </c>
    </row>
    <row r="106" spans="2:2" x14ac:dyDescent="0.2">
      <c r="B106" s="583">
        <v>42124</v>
      </c>
    </row>
    <row r="107" spans="2:2" x14ac:dyDescent="0.2">
      <c r="B107" s="583">
        <v>42155</v>
      </c>
    </row>
    <row r="108" spans="2:2" x14ac:dyDescent="0.2">
      <c r="B108"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49"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W72"/>
  <sheetViews>
    <sheetView zoomScale="89" zoomScaleNormal="89" workbookViewId="0">
      <pane xSplit="1" ySplit="3" topLeftCell="B4" activePane="bottomRight" state="frozen"/>
      <selection pane="topRight" activeCell="B1" sqref="B1"/>
      <selection pane="bottomLeft" activeCell="A4" sqref="A4"/>
      <selection pane="bottomRight" activeCell="AW2" sqref="AW2"/>
    </sheetView>
  </sheetViews>
  <sheetFormatPr defaultRowHeight="20.25" customHeight="1" outlineLevelRow="1" outlineLevelCol="2" x14ac:dyDescent="0.3"/>
  <cols>
    <col min="1" max="1" width="31.85546875" customWidth="1"/>
    <col min="2" max="2" width="11.140625" style="319" customWidth="1" collapsed="1"/>
    <col min="3" max="3" width="11.140625" style="319" customWidth="1"/>
    <col min="4" max="4" width="12.42578125" style="341" hidden="1" customWidth="1" outlineLevel="1"/>
    <col min="5" max="5" width="9.7109375" style="318" hidden="1" customWidth="1" outlineLevel="1"/>
    <col min="6" max="6" width="11.140625" style="319" customWidth="1" collapsed="1"/>
    <col min="7" max="7" width="11.28515625" hidden="1" customWidth="1" outlineLevel="1"/>
    <col min="8" max="8" width="9.85546875" hidden="1" customWidth="1" outlineLevel="1"/>
    <col min="9" max="9" width="11.140625" style="319" customWidth="1" collapsed="1"/>
    <col min="10" max="10" width="13" hidden="1" customWidth="1" outlineLevel="1"/>
    <col min="11" max="11" width="9.85546875" hidden="1" customWidth="1" outlineLevel="1"/>
    <col min="12" max="12" width="11.140625" style="319" customWidth="1" collapsed="1"/>
    <col min="13" max="13" width="13" hidden="1" customWidth="1" outlineLevel="1"/>
    <col min="14" max="14" width="9.85546875" hidden="1" customWidth="1" outlineLevel="1"/>
    <col min="15" max="15" width="11.140625" style="319" customWidth="1" collapsed="1"/>
    <col min="16" max="16" width="13" hidden="1" customWidth="1" outlineLevel="1"/>
    <col min="17" max="17" width="9.85546875" hidden="1" customWidth="1" outlineLevel="1"/>
    <col min="18" max="18" width="3.85546875" style="510" hidden="1" customWidth="1" outlineLevel="1"/>
    <col min="19" max="19" width="11.140625" style="319" customWidth="1" collapsed="1"/>
    <col min="20" max="20" width="12.42578125" hidden="1" customWidth="1" outlineLevel="1"/>
    <col min="21" max="21" width="9.85546875" hidden="1" customWidth="1" outlineLevel="1"/>
    <col min="22" max="22" width="11.140625" style="319" customWidth="1" collapsed="1"/>
    <col min="23" max="23" width="11.140625" hidden="1" customWidth="1" outlineLevel="1"/>
    <col min="24" max="24" width="9.85546875" hidden="1" customWidth="1" outlineLevel="1"/>
    <col min="25" max="25" width="4.42578125" style="510" hidden="1" customWidth="1" outlineLevel="1"/>
    <col min="26" max="26" width="11.140625" style="319" customWidth="1" collapsed="1"/>
    <col min="27" max="27" width="10.85546875" hidden="1" customWidth="1" outlineLevel="1"/>
    <col min="28" max="28" width="9.85546875" hidden="1" customWidth="1" outlineLevel="1"/>
    <col min="29" max="29" width="4.7109375" style="510" hidden="1" customWidth="1" outlineLevel="1"/>
    <col min="30" max="30" width="11.140625" style="319" customWidth="1" collapsed="1"/>
    <col min="31" max="31" width="10.85546875" hidden="1" customWidth="1" outlineLevel="1"/>
    <col min="32" max="32" width="9.85546875" hidden="1" customWidth="1" outlineLevel="1"/>
    <col min="33" max="33" width="6.42578125" style="510" hidden="1" customWidth="1" outlineLevel="1"/>
    <col min="34" max="34" width="10.85546875" style="319" customWidth="1" collapsed="1"/>
    <col min="35" max="35" width="10.85546875" hidden="1" customWidth="1" outlineLevel="1"/>
    <col min="36" max="36" width="9.85546875" hidden="1" customWidth="1" outlineLevel="1"/>
    <col min="37" max="37" width="6.42578125" style="510" hidden="1" customWidth="1" outlineLevel="1"/>
    <col min="38" max="38" width="10.85546875" style="319" customWidth="1" collapsed="1"/>
    <col min="39" max="39" width="10.85546875" hidden="1" customWidth="1" outlineLevel="1"/>
    <col min="40" max="40" width="9.85546875" hidden="1" customWidth="1" outlineLevel="1"/>
    <col min="41" max="41" width="6.42578125" style="510" hidden="1" customWidth="1" outlineLevel="2"/>
    <col min="42" max="42" width="10.85546875" style="319" customWidth="1" collapsed="1"/>
    <col min="43" max="43" width="10.85546875" hidden="1" customWidth="1" outlineLevel="1"/>
    <col min="44" max="44" width="9.85546875" hidden="1" customWidth="1" outlineLevel="1"/>
    <col min="45" max="45" width="10.85546875" style="319" customWidth="1" collapsed="1"/>
    <col min="46" max="46" width="10.85546875" hidden="1" customWidth="1" outlineLevel="1"/>
    <col min="47" max="47" width="9.85546875" hidden="1" customWidth="1" outlineLevel="1"/>
    <col min="48" max="48" width="10.85546875" style="319" hidden="1" customWidth="1" outlineLevel="1" collapsed="1"/>
    <col min="49" max="49" width="8.85546875" collapsed="1"/>
  </cols>
  <sheetData>
    <row r="1" spans="1:48" ht="12.75" customHeight="1" thickBot="1" x14ac:dyDescent="0.35">
      <c r="B1" s="317"/>
      <c r="C1" s="317"/>
      <c r="F1" s="317"/>
      <c r="I1" s="317"/>
      <c r="L1" s="317"/>
      <c r="O1" s="317"/>
      <c r="S1" s="317"/>
      <c r="V1" s="317"/>
      <c r="Z1" s="317"/>
      <c r="AD1" s="317"/>
      <c r="AH1" s="317"/>
      <c r="AL1" s="317"/>
      <c r="AP1" s="317"/>
      <c r="AS1" s="317"/>
      <c r="AV1" s="317"/>
    </row>
    <row r="2" spans="1:48" ht="20.25" customHeight="1" x14ac:dyDescent="0.3">
      <c r="A2" s="551"/>
      <c r="B2" s="552"/>
      <c r="C2" s="552"/>
      <c r="D2" s="553"/>
      <c r="E2" s="554"/>
      <c r="F2" s="555"/>
      <c r="G2" s="1259" t="s">
        <v>153</v>
      </c>
      <c r="H2" s="1257"/>
      <c r="I2" s="552"/>
      <c r="J2" s="1259" t="s">
        <v>165</v>
      </c>
      <c r="K2" s="1258"/>
      <c r="L2" s="555"/>
      <c r="M2" s="1260" t="s">
        <v>187</v>
      </c>
      <c r="N2" s="1257"/>
      <c r="O2" s="552"/>
      <c r="P2" s="1257" t="s">
        <v>223</v>
      </c>
      <c r="Q2" s="1258"/>
      <c r="S2" s="552"/>
      <c r="T2" s="1257" t="s">
        <v>235</v>
      </c>
      <c r="U2" s="1258"/>
      <c r="V2" s="552"/>
      <c r="W2" s="1259" t="s">
        <v>264</v>
      </c>
      <c r="X2" s="1258"/>
      <c r="Z2" s="552"/>
      <c r="AA2" s="1257" t="s">
        <v>265</v>
      </c>
      <c r="AB2" s="1258"/>
      <c r="AD2" s="552"/>
      <c r="AE2" s="1257" t="s">
        <v>270</v>
      </c>
      <c r="AF2" s="1258"/>
      <c r="AH2" s="552"/>
      <c r="AI2" s="1257" t="s">
        <v>290</v>
      </c>
      <c r="AJ2" s="1258"/>
      <c r="AL2" s="552"/>
      <c r="AM2" s="1257" t="s">
        <v>300</v>
      </c>
      <c r="AN2" s="1258"/>
      <c r="AP2" s="552"/>
      <c r="AQ2" s="1257" t="s">
        <v>316</v>
      </c>
      <c r="AR2" s="1257"/>
      <c r="AS2" s="1192"/>
      <c r="AT2" s="1257" t="s">
        <v>318</v>
      </c>
      <c r="AU2" s="1257"/>
      <c r="AV2" s="1192"/>
    </row>
    <row r="3" spans="1:48" ht="20.25" customHeight="1" thickBot="1" x14ac:dyDescent="0.35">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557" t="s">
        <v>306</v>
      </c>
      <c r="AQ3" s="560" t="s">
        <v>127</v>
      </c>
      <c r="AR3" s="691" t="s">
        <v>128</v>
      </c>
      <c r="AS3" s="605" t="s">
        <v>317</v>
      </c>
      <c r="AT3" s="560" t="s">
        <v>127</v>
      </c>
      <c r="AU3" s="691" t="s">
        <v>128</v>
      </c>
      <c r="AV3" s="605" t="s">
        <v>340</v>
      </c>
    </row>
    <row r="4" spans="1:48" ht="23.1" customHeight="1" x14ac:dyDescent="0.3">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370">
        <f>'Summary Data'!FR5</f>
        <v>550</v>
      </c>
      <c r="AQ4" s="694">
        <f t="shared" ref="AQ4:AQ35" si="9">AP4-AL4</f>
        <v>161</v>
      </c>
      <c r="AR4" s="692">
        <f>AQ4/AL4</f>
        <v>0.41388174807197942</v>
      </c>
      <c r="AS4" s="1193">
        <f>'Summary Data'!GF5</f>
        <v>615</v>
      </c>
      <c r="AT4" s="694">
        <f t="shared" ref="AT4:AT35" si="10">AS4-AP4</f>
        <v>65</v>
      </c>
      <c r="AU4" s="692">
        <f>IF(AT4=0,0,AT4/AP4)</f>
        <v>0.11818181818181818</v>
      </c>
      <c r="AV4" s="1193">
        <f>'Summary Data'!GT5</f>
        <v>0</v>
      </c>
    </row>
    <row r="5" spans="1:48" ht="23.1" customHeight="1" x14ac:dyDescent="0.3">
      <c r="A5" s="357" t="str">
        <f>'Summary Data'!B6</f>
        <v>Number Calls Resolved on First Call</v>
      </c>
      <c r="B5" s="370">
        <v>37465</v>
      </c>
      <c r="C5" s="370">
        <v>32612</v>
      </c>
      <c r="D5" s="328">
        <f t="shared" ref="D5:D69" si="11">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2">AL5-AH5</f>
        <v>1570</v>
      </c>
      <c r="AN5" s="606">
        <f t="shared" si="8"/>
        <v>7.1516421445816061E-2</v>
      </c>
      <c r="AO5" s="510" t="str">
        <f>IF(AM5&gt;0,"+","-")</f>
        <v>+</v>
      </c>
      <c r="AP5" s="370">
        <f>'Summary Data'!FR6</f>
        <v>21774</v>
      </c>
      <c r="AQ5" s="695">
        <f t="shared" si="9"/>
        <v>-1749</v>
      </c>
      <c r="AR5" s="692">
        <f t="shared" ref="AR5:AR51" si="13">AQ5/AL5</f>
        <v>-7.4352761127407213E-2</v>
      </c>
      <c r="AS5" s="1193">
        <f>'Summary Data'!GF6</f>
        <v>23497</v>
      </c>
      <c r="AT5" s="695">
        <f t="shared" si="10"/>
        <v>1723</v>
      </c>
      <c r="AU5" s="692">
        <f t="shared" ref="AU5:AU63" si="14">IF(AT5=0,0,AT5/AP5)</f>
        <v>7.9131073757692655E-2</v>
      </c>
      <c r="AV5" s="1193">
        <f>'Summary Data'!GT6</f>
        <v>0</v>
      </c>
    </row>
    <row r="6" spans="1:48" ht="23.1" customHeight="1" x14ac:dyDescent="0.3">
      <c r="A6" s="357" t="str">
        <f>'Summary Data'!B7</f>
        <v>Number Call Abandoned</v>
      </c>
      <c r="B6" s="370">
        <v>1096</v>
      </c>
      <c r="C6" s="370">
        <v>834</v>
      </c>
      <c r="D6" s="328">
        <f t="shared" si="11"/>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2"/>
        <v>-94</v>
      </c>
      <c r="AN6" s="606">
        <f t="shared" si="8"/>
        <v>-7.5990299110751822E-2</v>
      </c>
      <c r="AO6" s="510" t="str">
        <f>IF(AM6&gt;0,"-","+")</f>
        <v>+</v>
      </c>
      <c r="AP6" s="370">
        <f>'Summary Data'!FR7</f>
        <v>668</v>
      </c>
      <c r="AQ6" s="695">
        <f t="shared" si="9"/>
        <v>-475</v>
      </c>
      <c r="AR6" s="692">
        <f t="shared" si="13"/>
        <v>-0.41557305336832895</v>
      </c>
      <c r="AS6" s="1193">
        <f>'Summary Data'!GF7</f>
        <v>486</v>
      </c>
      <c r="AT6" s="695">
        <f t="shared" si="10"/>
        <v>-182</v>
      </c>
      <c r="AU6" s="692">
        <f t="shared" si="14"/>
        <v>-0.27245508982035926</v>
      </c>
      <c r="AV6" s="1193">
        <f>'Summary Data'!GT7</f>
        <v>0</v>
      </c>
    </row>
    <row r="7" spans="1:48" ht="21.75" hidden="1" customHeight="1" outlineLevel="1" x14ac:dyDescent="0.3">
      <c r="A7" s="357" t="s">
        <v>14</v>
      </c>
      <c r="B7" s="365">
        <v>94733314</v>
      </c>
      <c r="C7" s="365">
        <v>94733314</v>
      </c>
      <c r="D7" s="342">
        <f t="shared" si="11"/>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2"/>
        <v>0</v>
      </c>
      <c r="AN7" s="606">
        <f t="shared" si="8"/>
        <v>0</v>
      </c>
      <c r="AO7" s="510" t="str">
        <f>IF(AM7&gt;0,"-","+")</f>
        <v>+</v>
      </c>
      <c r="AP7" s="365">
        <f>'Summary Data'!FR8</f>
        <v>94733314</v>
      </c>
      <c r="AQ7" s="695">
        <f t="shared" si="9"/>
        <v>0</v>
      </c>
      <c r="AR7" s="692">
        <f t="shared" si="13"/>
        <v>0</v>
      </c>
      <c r="AS7" s="1194">
        <f>'Summary Data'!GF8</f>
        <v>94733314</v>
      </c>
      <c r="AT7" s="695">
        <f t="shared" si="10"/>
        <v>0</v>
      </c>
      <c r="AU7" s="692">
        <f t="shared" si="14"/>
        <v>0</v>
      </c>
      <c r="AV7" s="1194">
        <f>'Summary Data'!GT8</f>
        <v>94733314</v>
      </c>
    </row>
    <row r="8" spans="1:48" ht="21.75" hidden="1" customHeight="1" outlineLevel="1" x14ac:dyDescent="0.3">
      <c r="A8" s="357" t="s">
        <v>319</v>
      </c>
      <c r="B8" s="366">
        <v>0</v>
      </c>
      <c r="C8" s="366">
        <v>0</v>
      </c>
      <c r="D8" s="343">
        <f t="shared" si="11"/>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2"/>
        <v>0</v>
      </c>
      <c r="AN8" s="606" t="e">
        <f t="shared" si="8"/>
        <v>#DIV/0!</v>
      </c>
      <c r="AO8" s="510" t="str">
        <f>IF(AM8&gt;0,"-","+")</f>
        <v>+</v>
      </c>
      <c r="AP8" s="366">
        <f>'Summary Data'!FR9</f>
        <v>0</v>
      </c>
      <c r="AQ8" s="695">
        <f t="shared" si="9"/>
        <v>0</v>
      </c>
      <c r="AR8" s="692" t="e">
        <f t="shared" si="13"/>
        <v>#DIV/0!</v>
      </c>
      <c r="AS8" s="1195">
        <f>'Summary Data'!GF9</f>
        <v>0</v>
      </c>
      <c r="AT8" s="695">
        <f t="shared" si="10"/>
        <v>0</v>
      </c>
      <c r="AU8" s="692">
        <f t="shared" si="14"/>
        <v>0</v>
      </c>
      <c r="AV8" s="1195">
        <f>'Summary Data'!GT9</f>
        <v>0</v>
      </c>
    </row>
    <row r="9" spans="1:48" ht="21.75" hidden="1" customHeight="1" outlineLevel="1" x14ac:dyDescent="0.3">
      <c r="A9" s="357" t="s">
        <v>126</v>
      </c>
      <c r="B9" s="367" t="s">
        <v>17</v>
      </c>
      <c r="C9" s="367" t="s">
        <v>146</v>
      </c>
      <c r="D9" s="344" t="e">
        <f t="shared" si="11"/>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2"/>
        <v>#VALUE!</v>
      </c>
      <c r="AN9" s="606" t="e">
        <f t="shared" si="8"/>
        <v>#VALUE!</v>
      </c>
      <c r="AO9" s="510" t="e">
        <f>IF(AM9&gt;0,"-","+")</f>
        <v>#VALUE!</v>
      </c>
      <c r="AP9" s="367" t="str">
        <f>'Summary Data'!FR10</f>
        <v>21-22 YTD Total</v>
      </c>
      <c r="AQ9" s="695" t="e">
        <f t="shared" si="9"/>
        <v>#VALUE!</v>
      </c>
      <c r="AR9" s="692" t="e">
        <f t="shared" si="13"/>
        <v>#VALUE!</v>
      </c>
      <c r="AS9" s="1196" t="str">
        <f>'Summary Data'!GF10</f>
        <v>22-23 YTD Total</v>
      </c>
      <c r="AT9" s="695" t="e">
        <f t="shared" si="10"/>
        <v>#VALUE!</v>
      </c>
      <c r="AU9" s="692" t="e">
        <f t="shared" si="14"/>
        <v>#VALUE!</v>
      </c>
      <c r="AV9" s="1196" t="str">
        <f>'Summary Data'!GT10</f>
        <v>23-24 YTD Total</v>
      </c>
    </row>
    <row r="10" spans="1:48" ht="23.1" customHeight="1" collapsed="1" x14ac:dyDescent="0.3">
      <c r="A10" s="357" t="str">
        <f>'Summary Data'!B11</f>
        <v>Number of Employee Payrolls</v>
      </c>
      <c r="B10" s="368">
        <v>1463697.3333333333</v>
      </c>
      <c r="C10" s="368">
        <v>1547316</v>
      </c>
      <c r="D10" s="330">
        <f t="shared" si="11"/>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2"/>
        <v>2066</v>
      </c>
      <c r="AN10" s="606">
        <f t="shared" si="8"/>
        <v>1.3349504368958074E-3</v>
      </c>
      <c r="AO10" s="511"/>
      <c r="AP10" s="368">
        <f>'Summary Data'!FR11</f>
        <v>1473063</v>
      </c>
      <c r="AQ10" s="695">
        <f t="shared" si="9"/>
        <v>-76626</v>
      </c>
      <c r="AR10" s="692">
        <f t="shared" si="13"/>
        <v>-4.9446050142964167E-2</v>
      </c>
      <c r="AS10" s="1197">
        <f>'Summary Data'!GF11</f>
        <v>1407612</v>
      </c>
      <c r="AT10" s="695">
        <f t="shared" si="10"/>
        <v>-65451</v>
      </c>
      <c r="AU10" s="692">
        <f t="shared" si="14"/>
        <v>-4.4431908207591936E-2</v>
      </c>
      <c r="AV10" s="1197">
        <f>'Summary Data'!GT11</f>
        <v>0</v>
      </c>
    </row>
    <row r="11" spans="1:48" ht="21.75" hidden="1" customHeight="1" outlineLevel="1" x14ac:dyDescent="0.3">
      <c r="A11" s="357" t="s">
        <v>89</v>
      </c>
      <c r="B11" s="369">
        <v>0</v>
      </c>
      <c r="C11" s="369">
        <v>0</v>
      </c>
      <c r="D11" s="341">
        <f t="shared" si="11"/>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2"/>
        <v>0</v>
      </c>
      <c r="AN11" s="606" t="e">
        <f t="shared" si="8"/>
        <v>#DIV/0!</v>
      </c>
      <c r="AO11" s="511" t="str">
        <f>IF(AM11&gt;0,"-","+")</f>
        <v>+</v>
      </c>
      <c r="AP11" s="369">
        <f>'Summary Data'!FR12</f>
        <v>0</v>
      </c>
      <c r="AQ11" s="695">
        <f t="shared" si="9"/>
        <v>0</v>
      </c>
      <c r="AR11" s="692" t="e">
        <f t="shared" si="13"/>
        <v>#DIV/0!</v>
      </c>
      <c r="AS11" s="1198">
        <f>'Summary Data'!GF12</f>
        <v>0</v>
      </c>
      <c r="AT11" s="695">
        <f t="shared" si="10"/>
        <v>0</v>
      </c>
      <c r="AU11" s="692">
        <f t="shared" si="14"/>
        <v>0</v>
      </c>
      <c r="AV11" s="1198">
        <f>'Summary Data'!GT12</f>
        <v>0</v>
      </c>
    </row>
    <row r="12" spans="1:48" ht="23.1" customHeight="1" collapsed="1" x14ac:dyDescent="0.3">
      <c r="A12" s="357" t="str">
        <f>'Summary Data'!E13</f>
        <v>Number of Calls</v>
      </c>
      <c r="B12" s="370">
        <v>61608</v>
      </c>
      <c r="C12" s="370">
        <v>53225</v>
      </c>
      <c r="D12" s="330">
        <f t="shared" si="11"/>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2"/>
        <v>8010</v>
      </c>
      <c r="AN12" s="606">
        <f t="shared" si="8"/>
        <v>0.27779704515502529</v>
      </c>
      <c r="AO12" s="511"/>
      <c r="AP12" s="370">
        <f>'Summary Data'!FR13</f>
        <v>40312</v>
      </c>
      <c r="AQ12" s="695">
        <f t="shared" si="9"/>
        <v>3468</v>
      </c>
      <c r="AR12" s="692">
        <f t="shared" si="13"/>
        <v>9.4126587775485826E-2</v>
      </c>
      <c r="AS12" s="1193">
        <f>'Summary Data'!GF13</f>
        <v>34131</v>
      </c>
      <c r="AT12" s="695">
        <f t="shared" si="10"/>
        <v>-6181</v>
      </c>
      <c r="AU12" s="692">
        <f t="shared" si="14"/>
        <v>-0.15332903353840047</v>
      </c>
      <c r="AV12" s="1193">
        <f>'Summary Data'!GT13</f>
        <v>0</v>
      </c>
    </row>
    <row r="13" spans="1:48" ht="21.75" hidden="1" customHeight="1" outlineLevel="1" x14ac:dyDescent="0.3">
      <c r="A13" s="357" t="s">
        <v>32</v>
      </c>
      <c r="B13" s="370" t="s">
        <v>29</v>
      </c>
      <c r="C13" s="370" t="s">
        <v>29</v>
      </c>
      <c r="D13" s="330" t="e">
        <f t="shared" si="11"/>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2"/>
        <v>#VALUE!</v>
      </c>
      <c r="AN13" s="606" t="e">
        <f t="shared" si="8"/>
        <v>#VALUE!</v>
      </c>
      <c r="AO13" s="510" t="e">
        <f>IF(AM13&gt;0,"-","+")</f>
        <v>#VALUE!</v>
      </c>
      <c r="AP13" s="370" t="str">
        <f>'Summary Data'!FR14</f>
        <v>-</v>
      </c>
      <c r="AQ13" s="341" t="e">
        <f t="shared" si="9"/>
        <v>#VALUE!</v>
      </c>
      <c r="AR13" s="692" t="e">
        <f t="shared" si="13"/>
        <v>#VALUE!</v>
      </c>
      <c r="AS13" s="1193" t="str">
        <f>'Summary Data'!GF14</f>
        <v>-</v>
      </c>
      <c r="AT13" s="695" t="e">
        <f t="shared" si="10"/>
        <v>#VALUE!</v>
      </c>
      <c r="AU13" s="692" t="e">
        <f t="shared" si="14"/>
        <v>#VALUE!</v>
      </c>
      <c r="AV13" s="1193" t="str">
        <f>'Summary Data'!GT14</f>
        <v>-</v>
      </c>
    </row>
    <row r="14" spans="1:48" ht="21.75" hidden="1" customHeight="1" outlineLevel="1" x14ac:dyDescent="0.3">
      <c r="A14" s="357" t="s">
        <v>30</v>
      </c>
      <c r="B14" s="368" t="s">
        <v>29</v>
      </c>
      <c r="C14" s="368" t="s">
        <v>29</v>
      </c>
      <c r="D14" s="330" t="e">
        <f t="shared" si="11"/>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2"/>
        <v>#VALUE!</v>
      </c>
      <c r="AN14" s="606" t="e">
        <f t="shared" si="8"/>
        <v>#VALUE!</v>
      </c>
      <c r="AO14" s="510" t="e">
        <f>IF(AM14&gt;0,"-","+")</f>
        <v>#VALUE!</v>
      </c>
      <c r="AP14" s="368" t="str">
        <f>'Summary Data'!FR15</f>
        <v>-</v>
      </c>
      <c r="AQ14" s="341" t="e">
        <f t="shared" si="9"/>
        <v>#VALUE!</v>
      </c>
      <c r="AR14" s="692" t="e">
        <f t="shared" si="13"/>
        <v>#VALUE!</v>
      </c>
      <c r="AS14" s="1197" t="str">
        <f>'Summary Data'!GF15</f>
        <v>-</v>
      </c>
      <c r="AT14" s="695" t="e">
        <f t="shared" si="10"/>
        <v>#VALUE!</v>
      </c>
      <c r="AU14" s="692" t="e">
        <f t="shared" si="14"/>
        <v>#VALUE!</v>
      </c>
      <c r="AV14" s="1197" t="str">
        <f>'Summary Data'!GT15</f>
        <v>-</v>
      </c>
    </row>
    <row r="15" spans="1:48" ht="21.75" hidden="1" customHeight="1" outlineLevel="1" x14ac:dyDescent="0.3">
      <c r="A15" s="357" t="s">
        <v>31</v>
      </c>
      <c r="B15" s="368" t="s">
        <v>29</v>
      </c>
      <c r="C15" s="368" t="s">
        <v>29</v>
      </c>
      <c r="D15" s="330" t="e">
        <f t="shared" si="11"/>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2"/>
        <v>#VALUE!</v>
      </c>
      <c r="AN15" s="606" t="e">
        <f t="shared" si="8"/>
        <v>#VALUE!</v>
      </c>
      <c r="AO15" s="510" t="e">
        <f>IF(AM15&gt;0,"-","+")</f>
        <v>#VALUE!</v>
      </c>
      <c r="AP15" s="368" t="str">
        <f>'Summary Data'!FR16</f>
        <v>-</v>
      </c>
      <c r="AQ15" s="341" t="e">
        <f t="shared" si="9"/>
        <v>#VALUE!</v>
      </c>
      <c r="AR15" s="692" t="e">
        <f t="shared" si="13"/>
        <v>#VALUE!</v>
      </c>
      <c r="AS15" s="1197" t="str">
        <f>'Summary Data'!GF16</f>
        <v>-</v>
      </c>
      <c r="AT15" s="695" t="e">
        <f t="shared" si="10"/>
        <v>#VALUE!</v>
      </c>
      <c r="AU15" s="692" t="e">
        <f t="shared" si="14"/>
        <v>#VALUE!</v>
      </c>
      <c r="AV15" s="1197" t="str">
        <f>'Summary Data'!GT16</f>
        <v>-</v>
      </c>
    </row>
    <row r="16" spans="1:48" ht="21.75" hidden="1" customHeight="1" outlineLevel="1" x14ac:dyDescent="0.3">
      <c r="A16" s="357" t="s">
        <v>3</v>
      </c>
      <c r="B16" s="371" t="s">
        <v>29</v>
      </c>
      <c r="C16" s="371" t="s">
        <v>29</v>
      </c>
      <c r="D16" s="330" t="e">
        <f t="shared" si="11"/>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2"/>
        <v>#VALUE!</v>
      </c>
      <c r="AN16" s="606" t="e">
        <f t="shared" si="8"/>
        <v>#VALUE!</v>
      </c>
      <c r="AO16" s="510" t="e">
        <f>IF(AM16&gt;0,"-","+")</f>
        <v>#VALUE!</v>
      </c>
      <c r="AP16" s="371" t="str">
        <f>'Summary Data'!FR17</f>
        <v>-</v>
      </c>
      <c r="AQ16" s="341" t="e">
        <f t="shared" si="9"/>
        <v>#VALUE!</v>
      </c>
      <c r="AR16" s="692" t="e">
        <f t="shared" si="13"/>
        <v>#VALUE!</v>
      </c>
      <c r="AS16" s="1199" t="str">
        <f>'Summary Data'!GF17</f>
        <v>-</v>
      </c>
      <c r="AT16" s="695" t="e">
        <f t="shared" si="10"/>
        <v>#VALUE!</v>
      </c>
      <c r="AU16" s="692" t="e">
        <f t="shared" si="14"/>
        <v>#VALUE!</v>
      </c>
      <c r="AV16" s="1199" t="str">
        <f>'Summary Data'!GT17</f>
        <v>-</v>
      </c>
    </row>
    <row r="17" spans="1:48" ht="23.1" customHeight="1" collapsed="1" x14ac:dyDescent="0.3">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2"/>
        <v>-1.8753528411230569E-4</v>
      </c>
      <c r="AN17" s="606">
        <f t="shared" si="8"/>
        <v>-2.2891554723078648E-4</v>
      </c>
      <c r="AO17" s="510" t="str">
        <f>IF(AM17&gt;0,"+","-")</f>
        <v>-</v>
      </c>
      <c r="AP17" s="372">
        <f>AP5/AP22</f>
        <v>0.81532239946079532</v>
      </c>
      <c r="AQ17" s="333">
        <f t="shared" si="9"/>
        <v>-3.7235615419901613E-3</v>
      </c>
      <c r="AR17" s="692">
        <f t="shared" si="13"/>
        <v>-4.546218062575243E-3</v>
      </c>
      <c r="AS17" s="1200">
        <f>AS5/AS22</f>
        <v>0.81771358969897334</v>
      </c>
      <c r="AT17" s="695">
        <f t="shared" si="10"/>
        <v>2.3911902381780203E-3</v>
      </c>
      <c r="AU17" s="692">
        <f t="shared" si="14"/>
        <v>2.9328155828411044E-3</v>
      </c>
      <c r="AV17" s="1200" t="e">
        <f>AV5/AV22</f>
        <v>#DIV/0!</v>
      </c>
    </row>
    <row r="18" spans="1:48" ht="21.75" hidden="1" customHeight="1" outlineLevel="1" x14ac:dyDescent="0.3">
      <c r="A18" s="357" t="str">
        <f>'Summary Data'!E19</f>
        <v xml:space="preserve">Calls Abandoned </v>
      </c>
      <c r="B18" s="368" t="s">
        <v>29</v>
      </c>
      <c r="C18" s="368" t="s">
        <v>29</v>
      </c>
      <c r="D18" s="330" t="e">
        <f t="shared" si="11"/>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2"/>
        <v>#VALUE!</v>
      </c>
      <c r="AN18" s="606" t="e">
        <f t="shared" si="8"/>
        <v>#VALUE!</v>
      </c>
      <c r="AO18" s="510" t="e">
        <f>IF(AM18&gt;0,"+","-")</f>
        <v>#VALUE!</v>
      </c>
      <c r="AP18" s="368" t="str">
        <f>'Summary Data'!FR19</f>
        <v>-</v>
      </c>
      <c r="AQ18" s="341" t="e">
        <f t="shared" si="9"/>
        <v>#VALUE!</v>
      </c>
      <c r="AR18" s="692" t="e">
        <f t="shared" si="13"/>
        <v>#VALUE!</v>
      </c>
      <c r="AS18" s="1197" t="str">
        <f>'Summary Data'!GF19</f>
        <v>-</v>
      </c>
      <c r="AT18" s="695" t="e">
        <f t="shared" si="10"/>
        <v>#VALUE!</v>
      </c>
      <c r="AU18" s="692" t="e">
        <f t="shared" si="14"/>
        <v>#VALUE!</v>
      </c>
      <c r="AV18" s="1197" t="str">
        <f>'Summary Data'!GT19</f>
        <v>-</v>
      </c>
    </row>
    <row r="19" spans="1:48" ht="21.75" hidden="1" customHeight="1" outlineLevel="1" x14ac:dyDescent="0.3">
      <c r="A19" s="357" t="s">
        <v>162</v>
      </c>
      <c r="B19" s="373" t="s">
        <v>29</v>
      </c>
      <c r="C19" s="373" t="s">
        <v>29</v>
      </c>
      <c r="D19" s="330" t="e">
        <f t="shared" si="11"/>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2"/>
        <v>#VALUE!</v>
      </c>
      <c r="AN19" s="606" t="e">
        <f t="shared" si="8"/>
        <v>#VALUE!</v>
      </c>
      <c r="AO19" s="510" t="e">
        <f>IF(AM19&gt;0,"+","-")</f>
        <v>#VALUE!</v>
      </c>
      <c r="AP19" s="373" t="str">
        <f>'Summary Data'!FR20</f>
        <v>-</v>
      </c>
      <c r="AQ19" s="341" t="e">
        <f t="shared" si="9"/>
        <v>#VALUE!</v>
      </c>
      <c r="AR19" s="692" t="e">
        <f t="shared" si="13"/>
        <v>#VALUE!</v>
      </c>
      <c r="AS19" s="1201" t="str">
        <f>'Summary Data'!GF20</f>
        <v>-</v>
      </c>
      <c r="AT19" s="695" t="e">
        <f t="shared" si="10"/>
        <v>#VALUE!</v>
      </c>
      <c r="AU19" s="692" t="e">
        <f t="shared" si="14"/>
        <v>#VALUE!</v>
      </c>
      <c r="AV19" s="1201" t="str">
        <f>'Summary Data'!GT20</f>
        <v>-</v>
      </c>
    </row>
    <row r="20" spans="1:48" ht="21.75" hidden="1" customHeight="1" outlineLevel="1" x14ac:dyDescent="0.3">
      <c r="A20" s="357" t="s">
        <v>90</v>
      </c>
      <c r="B20" s="369">
        <v>0</v>
      </c>
      <c r="C20" s="369">
        <v>0</v>
      </c>
      <c r="D20" s="341">
        <f t="shared" si="11"/>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2"/>
        <v>0</v>
      </c>
      <c r="AN20" s="606" t="e">
        <f t="shared" si="8"/>
        <v>#DIV/0!</v>
      </c>
      <c r="AO20" s="510" t="str">
        <f>IF(AM20&gt;0,"+","-")</f>
        <v>-</v>
      </c>
      <c r="AP20" s="369">
        <f>'Summary Data'!FR21</f>
        <v>0</v>
      </c>
      <c r="AQ20" s="341">
        <f t="shared" si="9"/>
        <v>0</v>
      </c>
      <c r="AR20" s="692" t="e">
        <f t="shared" si="13"/>
        <v>#DIV/0!</v>
      </c>
      <c r="AS20" s="1198">
        <f>'Summary Data'!GF21</f>
        <v>0</v>
      </c>
      <c r="AT20" s="695">
        <f t="shared" si="10"/>
        <v>0</v>
      </c>
      <c r="AU20" s="692">
        <f t="shared" si="14"/>
        <v>0</v>
      </c>
      <c r="AV20" s="1198">
        <f>'Summary Data'!GT21</f>
        <v>0</v>
      </c>
    </row>
    <row r="21" spans="1:48" ht="23.1" customHeight="1" collapsed="1" x14ac:dyDescent="0.3">
      <c r="A21" s="357" t="str">
        <f>'Summary Data'!E22</f>
        <v xml:space="preserve">Number of New Tickets </v>
      </c>
      <c r="B21" s="370">
        <v>130386</v>
      </c>
      <c r="C21" s="370">
        <v>90700</v>
      </c>
      <c r="D21" s="330">
        <f t="shared" si="11"/>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2"/>
        <v>11225</v>
      </c>
      <c r="AN21" s="606">
        <f t="shared" si="8"/>
        <v>0.15610875460677281</v>
      </c>
      <c r="AO21" s="511"/>
      <c r="AP21" s="370">
        <f>'Summary Data'!FR22</f>
        <v>77056</v>
      </c>
      <c r="AQ21" s="695">
        <f t="shared" si="9"/>
        <v>-6074</v>
      </c>
      <c r="AR21" s="692">
        <f t="shared" si="13"/>
        <v>-7.3066281727414889E-2</v>
      </c>
      <c r="AS21" s="1193">
        <f>'Summary Data'!GF22</f>
        <v>79255</v>
      </c>
      <c r="AT21" s="695">
        <f t="shared" si="10"/>
        <v>2199</v>
      </c>
      <c r="AU21" s="692">
        <f t="shared" si="14"/>
        <v>2.8537686877076411E-2</v>
      </c>
      <c r="AV21" s="1193">
        <f>'Summary Data'!GT22</f>
        <v>0</v>
      </c>
    </row>
    <row r="22" spans="1:48" ht="23.1" customHeight="1" x14ac:dyDescent="0.3">
      <c r="A22" s="359" t="str">
        <f>'Summary Data'!E23</f>
        <v>Reported Source - Telephone</v>
      </c>
      <c r="B22" s="370">
        <v>52704</v>
      </c>
      <c r="C22" s="370">
        <v>45194</v>
      </c>
      <c r="D22" s="330">
        <f t="shared" si="11"/>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2"/>
        <v>1923</v>
      </c>
      <c r="AN22" s="606">
        <f t="shared" si="8"/>
        <v>7.1761764376609319E-2</v>
      </c>
      <c r="AO22" s="511"/>
      <c r="AP22" s="370">
        <f>'Summary Data'!FR23</f>
        <v>26706</v>
      </c>
      <c r="AQ22" s="695">
        <f t="shared" si="9"/>
        <v>-2014</v>
      </c>
      <c r="AR22" s="692">
        <f t="shared" si="13"/>
        <v>-7.0125348189415043E-2</v>
      </c>
      <c r="AS22" s="1193">
        <f>'Summary Data'!GF23</f>
        <v>28735</v>
      </c>
      <c r="AT22" s="695">
        <f t="shared" si="10"/>
        <v>2029</v>
      </c>
      <c r="AU22" s="692">
        <f t="shared" si="14"/>
        <v>7.5975436231558446E-2</v>
      </c>
      <c r="AV22" s="1193">
        <f>'Summary Data'!GT23</f>
        <v>0</v>
      </c>
    </row>
    <row r="23" spans="1:48" ht="23.1" customHeight="1" x14ac:dyDescent="0.3">
      <c r="A23" s="359" t="str">
        <f>'Summary Data'!E24</f>
        <v>Reported Source - Email</v>
      </c>
      <c r="B23" s="370">
        <v>20186</v>
      </c>
      <c r="C23" s="370">
        <v>19497</v>
      </c>
      <c r="D23" s="330">
        <f t="shared" si="11"/>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2"/>
        <v>6391</v>
      </c>
      <c r="AN23" s="606">
        <f t="shared" si="8"/>
        <v>0.19391934945535091</v>
      </c>
      <c r="AO23" s="511"/>
      <c r="AP23" s="370">
        <f>'Summary Data'!FR24</f>
        <v>43045</v>
      </c>
      <c r="AQ23" s="695">
        <f t="shared" si="9"/>
        <v>3697</v>
      </c>
      <c r="AR23" s="692">
        <f t="shared" si="13"/>
        <v>9.3956490800040662E-2</v>
      </c>
      <c r="AS23" s="1193">
        <f>'Summary Data'!GF24</f>
        <v>45750</v>
      </c>
      <c r="AT23" s="695">
        <f t="shared" si="10"/>
        <v>2705</v>
      </c>
      <c r="AU23" s="692">
        <f t="shared" si="14"/>
        <v>6.2841212684400044E-2</v>
      </c>
      <c r="AV23" s="1193">
        <f>'Summary Data'!GT24</f>
        <v>0</v>
      </c>
    </row>
    <row r="24" spans="1:48" ht="23.1" customHeight="1" x14ac:dyDescent="0.3">
      <c r="A24" s="359" t="str">
        <f>'Summary Data'!E25</f>
        <v>Reported Source - Fax</v>
      </c>
      <c r="B24" s="370">
        <v>33004</v>
      </c>
      <c r="C24" s="370">
        <v>14957</v>
      </c>
      <c r="D24" s="330">
        <f t="shared" si="11"/>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2"/>
        <v>58</v>
      </c>
      <c r="AN24" s="606">
        <f t="shared" si="8"/>
        <v>1.1759935117599351E-2</v>
      </c>
      <c r="AO24" s="511"/>
      <c r="AP24" s="370">
        <f>'Summary Data'!FR25</f>
        <v>4802</v>
      </c>
      <c r="AQ24" s="695">
        <f t="shared" si="9"/>
        <v>-188</v>
      </c>
      <c r="AR24" s="692">
        <f t="shared" si="13"/>
        <v>-3.7675350701402807E-2</v>
      </c>
      <c r="AS24" s="1193">
        <f>'Summary Data'!GF25</f>
        <v>2430</v>
      </c>
      <c r="AT24" s="695">
        <f t="shared" si="10"/>
        <v>-2372</v>
      </c>
      <c r="AU24" s="692">
        <f t="shared" si="14"/>
        <v>-0.49396084964598086</v>
      </c>
      <c r="AV24" s="1193">
        <f>'Summary Data'!GT25</f>
        <v>0</v>
      </c>
    </row>
    <row r="25" spans="1:48" ht="23.1" customHeight="1" x14ac:dyDescent="0.3">
      <c r="A25" s="359" t="str">
        <f>'Summary Data'!E26</f>
        <v>Reported Source - US Mail</v>
      </c>
      <c r="B25" s="370">
        <v>23565</v>
      </c>
      <c r="C25" s="370">
        <v>10327</v>
      </c>
      <c r="D25" s="330">
        <f t="shared" si="11"/>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2"/>
        <v>2877</v>
      </c>
      <c r="AN25" s="606">
        <f t="shared" si="8"/>
        <v>0.4000834376303713</v>
      </c>
      <c r="AO25" s="511"/>
      <c r="AP25" s="370">
        <f>'Summary Data'!FR26</f>
        <v>2499</v>
      </c>
      <c r="AQ25" s="695">
        <f t="shared" si="9"/>
        <v>-7569</v>
      </c>
      <c r="AR25" s="692">
        <f t="shared" si="13"/>
        <v>-0.75178784266984511</v>
      </c>
      <c r="AS25" s="1193">
        <f>'Summary Data'!GF26</f>
        <v>2335</v>
      </c>
      <c r="AT25" s="695">
        <f t="shared" si="10"/>
        <v>-164</v>
      </c>
      <c r="AU25" s="692">
        <f t="shared" si="14"/>
        <v>-6.5626250500200087E-2</v>
      </c>
      <c r="AV25" s="1193">
        <f>'Summary Data'!GT26</f>
        <v>0</v>
      </c>
    </row>
    <row r="26" spans="1:48" ht="23.1" customHeight="1" x14ac:dyDescent="0.3">
      <c r="A26" s="359" t="str">
        <f>'Summary Data'!E27</f>
        <v>Reported Source - Other</v>
      </c>
      <c r="B26" s="370">
        <v>927</v>
      </c>
      <c r="C26" s="370">
        <v>725</v>
      </c>
      <c r="D26" s="330">
        <f t="shared" si="11"/>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2"/>
        <v>-24</v>
      </c>
      <c r="AN26" s="606">
        <f t="shared" si="8"/>
        <v>-0.8571428571428571</v>
      </c>
      <c r="AO26" s="511"/>
      <c r="AP26" s="370">
        <f>'Summary Data'!FR27</f>
        <v>4</v>
      </c>
      <c r="AQ26" s="695">
        <f t="shared" si="9"/>
        <v>0</v>
      </c>
      <c r="AR26" s="692">
        <f t="shared" si="13"/>
        <v>0</v>
      </c>
      <c r="AS26" s="1193">
        <f>'Summary Data'!GF27</f>
        <v>5</v>
      </c>
      <c r="AT26" s="695">
        <f t="shared" si="10"/>
        <v>1</v>
      </c>
      <c r="AU26" s="692">
        <f t="shared" si="14"/>
        <v>0.25</v>
      </c>
      <c r="AV26" s="1193">
        <f>'Summary Data'!GT27</f>
        <v>0</v>
      </c>
    </row>
    <row r="27" spans="1:48" ht="23.1" customHeight="1" x14ac:dyDescent="0.3">
      <c r="A27" s="357" t="str">
        <f>'Summary Data'!E28</f>
        <v>Resolved Tickets</v>
      </c>
      <c r="B27" s="370">
        <v>142029</v>
      </c>
      <c r="C27" s="370">
        <v>91957</v>
      </c>
      <c r="D27" s="330">
        <f t="shared" si="11"/>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2"/>
        <v>9665</v>
      </c>
      <c r="AN27" s="606">
        <f t="shared" si="8"/>
        <v>0.14155572154605503</v>
      </c>
      <c r="AO27" s="511"/>
      <c r="AP27" s="370">
        <f>'Summary Data'!FR28</f>
        <v>77158</v>
      </c>
      <c r="AQ27" s="695">
        <f t="shared" si="9"/>
        <v>-784</v>
      </c>
      <c r="AR27" s="692">
        <f t="shared" si="13"/>
        <v>-1.0058761643273203E-2</v>
      </c>
      <c r="AS27" s="1193">
        <f>'Summary Data'!GF28</f>
        <v>79766</v>
      </c>
      <c r="AT27" s="695">
        <f t="shared" si="10"/>
        <v>2608</v>
      </c>
      <c r="AU27" s="692">
        <f t="shared" si="14"/>
        <v>3.3800772440965292E-2</v>
      </c>
      <c r="AV27" s="1193">
        <f>'Summary Data'!GT28</f>
        <v>0</v>
      </c>
    </row>
    <row r="28" spans="1:48" ht="20.25" hidden="1" customHeight="1" outlineLevel="1" x14ac:dyDescent="0.3">
      <c r="A28" s="357" t="s">
        <v>44</v>
      </c>
      <c r="B28" s="374">
        <v>0</v>
      </c>
      <c r="C28" s="374">
        <v>0</v>
      </c>
      <c r="D28" s="330">
        <f t="shared" si="11"/>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2"/>
        <v>0</v>
      </c>
      <c r="AN28" s="606" t="e">
        <f t="shared" si="8"/>
        <v>#DIV/0!</v>
      </c>
      <c r="AO28" s="511" t="str">
        <f t="shared" ref="AO28:AO34" si="18">IF(AM28&gt;0,"-","+")</f>
        <v>+</v>
      </c>
      <c r="AP28" s="374">
        <f>'Summary Data'!FR29</f>
        <v>0</v>
      </c>
      <c r="AQ28" s="695">
        <f t="shared" si="9"/>
        <v>0</v>
      </c>
      <c r="AR28" s="692" t="e">
        <f t="shared" si="13"/>
        <v>#DIV/0!</v>
      </c>
      <c r="AS28" s="1202">
        <f>'Summary Data'!GF29</f>
        <v>0</v>
      </c>
      <c r="AT28" s="695">
        <f t="shared" si="10"/>
        <v>0</v>
      </c>
      <c r="AU28" s="692">
        <f t="shared" si="14"/>
        <v>0</v>
      </c>
      <c r="AV28" s="1202">
        <f>'Summary Data'!GT29</f>
        <v>0</v>
      </c>
    </row>
    <row r="29" spans="1:48" ht="20.25" hidden="1" customHeight="1" outlineLevel="1" x14ac:dyDescent="0.3">
      <c r="A29" s="357" t="s">
        <v>45</v>
      </c>
      <c r="B29" s="370">
        <v>0</v>
      </c>
      <c r="C29" s="370">
        <v>0</v>
      </c>
      <c r="D29" s="330">
        <f t="shared" si="11"/>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2"/>
        <v>0</v>
      </c>
      <c r="AN29" s="606" t="e">
        <f t="shared" si="8"/>
        <v>#DIV/0!</v>
      </c>
      <c r="AO29" s="511" t="str">
        <f t="shared" si="18"/>
        <v>+</v>
      </c>
      <c r="AP29" s="370">
        <f>'Summary Data'!FR30</f>
        <v>0</v>
      </c>
      <c r="AQ29" s="695">
        <f t="shared" si="9"/>
        <v>0</v>
      </c>
      <c r="AR29" s="692" t="e">
        <f t="shared" si="13"/>
        <v>#DIV/0!</v>
      </c>
      <c r="AS29" s="1193">
        <f>'Summary Data'!GF30</f>
        <v>0</v>
      </c>
      <c r="AT29" s="695">
        <f t="shared" si="10"/>
        <v>0</v>
      </c>
      <c r="AU29" s="692">
        <f t="shared" si="14"/>
        <v>0</v>
      </c>
      <c r="AV29" s="1193">
        <f>'Summary Data'!GT30</f>
        <v>0</v>
      </c>
    </row>
    <row r="30" spans="1:48" ht="20.25" hidden="1" customHeight="1" outlineLevel="1" x14ac:dyDescent="0.3">
      <c r="A30" s="357" t="s">
        <v>79</v>
      </c>
      <c r="B30" s="368">
        <v>0</v>
      </c>
      <c r="C30" s="368">
        <v>0</v>
      </c>
      <c r="D30" s="330">
        <f t="shared" si="11"/>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2"/>
        <v>0</v>
      </c>
      <c r="AN30" s="606" t="e">
        <f t="shared" si="8"/>
        <v>#DIV/0!</v>
      </c>
      <c r="AO30" s="511" t="str">
        <f t="shared" si="18"/>
        <v>+</v>
      </c>
      <c r="AP30" s="368">
        <f>'Summary Data'!FR31</f>
        <v>0</v>
      </c>
      <c r="AQ30" s="695">
        <f t="shared" si="9"/>
        <v>0</v>
      </c>
      <c r="AR30" s="692" t="e">
        <f t="shared" si="13"/>
        <v>#DIV/0!</v>
      </c>
      <c r="AS30" s="1197">
        <f>'Summary Data'!GF31</f>
        <v>0</v>
      </c>
      <c r="AT30" s="695">
        <f t="shared" si="10"/>
        <v>0</v>
      </c>
      <c r="AU30" s="692">
        <f t="shared" si="14"/>
        <v>0</v>
      </c>
      <c r="AV30" s="1197">
        <f>'Summary Data'!GT31</f>
        <v>0</v>
      </c>
    </row>
    <row r="31" spans="1:48" ht="20.25" hidden="1" customHeight="1" outlineLevel="1" x14ac:dyDescent="0.3">
      <c r="A31" s="357" t="s">
        <v>80</v>
      </c>
      <c r="B31" s="368" t="s">
        <v>29</v>
      </c>
      <c r="C31" s="368" t="s">
        <v>29</v>
      </c>
      <c r="D31" s="330" t="e">
        <f t="shared" si="11"/>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2"/>
        <v>#VALUE!</v>
      </c>
      <c r="AN31" s="606" t="e">
        <f t="shared" si="8"/>
        <v>#VALUE!</v>
      </c>
      <c r="AO31" s="511" t="e">
        <f t="shared" si="18"/>
        <v>#VALUE!</v>
      </c>
      <c r="AP31" s="368" t="str">
        <f>'Summary Data'!FR32</f>
        <v>-</v>
      </c>
      <c r="AQ31" s="695" t="e">
        <f t="shared" si="9"/>
        <v>#VALUE!</v>
      </c>
      <c r="AR31" s="692" t="e">
        <f t="shared" si="13"/>
        <v>#VALUE!</v>
      </c>
      <c r="AS31" s="1197" t="str">
        <f>'Summary Data'!GF32</f>
        <v>-</v>
      </c>
      <c r="AT31" s="695" t="e">
        <f t="shared" si="10"/>
        <v>#VALUE!</v>
      </c>
      <c r="AU31" s="692" t="e">
        <f t="shared" si="14"/>
        <v>#VALUE!</v>
      </c>
      <c r="AV31" s="1197" t="str">
        <f>'Summary Data'!GT32</f>
        <v>-</v>
      </c>
    </row>
    <row r="32" spans="1:48" ht="20.25" hidden="1" customHeight="1" outlineLevel="1" x14ac:dyDescent="0.3">
      <c r="A32" s="357" t="s">
        <v>103</v>
      </c>
      <c r="B32" s="368" t="s">
        <v>29</v>
      </c>
      <c r="C32" s="368" t="s">
        <v>29</v>
      </c>
      <c r="D32" s="330" t="e">
        <f t="shared" si="11"/>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2"/>
        <v>#VALUE!</v>
      </c>
      <c r="AN32" s="606" t="e">
        <f t="shared" si="8"/>
        <v>#VALUE!</v>
      </c>
      <c r="AO32" s="511" t="e">
        <f t="shared" si="18"/>
        <v>#VALUE!</v>
      </c>
      <c r="AP32" s="368" t="str">
        <f>'Summary Data'!FR34</f>
        <v>-</v>
      </c>
      <c r="AQ32" s="695" t="e">
        <f t="shared" si="9"/>
        <v>#VALUE!</v>
      </c>
      <c r="AR32" s="692" t="e">
        <f t="shared" si="13"/>
        <v>#VALUE!</v>
      </c>
      <c r="AS32" s="1197" t="str">
        <f>'Summary Data'!GF34</f>
        <v>-</v>
      </c>
      <c r="AT32" s="695" t="e">
        <f t="shared" si="10"/>
        <v>#VALUE!</v>
      </c>
      <c r="AU32" s="692" t="e">
        <f t="shared" si="14"/>
        <v>#VALUE!</v>
      </c>
      <c r="AV32" s="1197" t="str">
        <f>'Summary Data'!GT34</f>
        <v>-</v>
      </c>
    </row>
    <row r="33" spans="1:48" ht="20.25" hidden="1" customHeight="1" outlineLevel="1" x14ac:dyDescent="0.3">
      <c r="A33" s="357" t="s">
        <v>102</v>
      </c>
      <c r="B33" s="371" t="s">
        <v>29</v>
      </c>
      <c r="C33" s="371" t="s">
        <v>29</v>
      </c>
      <c r="D33" s="330" t="e">
        <f t="shared" si="11"/>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2"/>
        <v>#VALUE!</v>
      </c>
      <c r="AN33" s="606" t="e">
        <f t="shared" si="8"/>
        <v>#VALUE!</v>
      </c>
      <c r="AO33" s="511" t="e">
        <f t="shared" si="18"/>
        <v>#VALUE!</v>
      </c>
      <c r="AP33" s="371" t="str">
        <f>'Summary Data'!FR35</f>
        <v>-</v>
      </c>
      <c r="AQ33" s="695" t="e">
        <f t="shared" si="9"/>
        <v>#VALUE!</v>
      </c>
      <c r="AR33" s="692" t="e">
        <f t="shared" si="13"/>
        <v>#VALUE!</v>
      </c>
      <c r="AS33" s="1199" t="str">
        <f>'Summary Data'!GF35</f>
        <v>-</v>
      </c>
      <c r="AT33" s="695" t="e">
        <f t="shared" si="10"/>
        <v>#VALUE!</v>
      </c>
      <c r="AU33" s="692" t="e">
        <f t="shared" si="14"/>
        <v>#VALUE!</v>
      </c>
      <c r="AV33" s="1199" t="str">
        <f>'Summary Data'!GT35</f>
        <v>-</v>
      </c>
    </row>
    <row r="34" spans="1:48" ht="20.25" hidden="1" customHeight="1" outlineLevel="1" x14ac:dyDescent="0.3">
      <c r="A34" s="357" t="s">
        <v>155</v>
      </c>
      <c r="B34" s="369">
        <v>0</v>
      </c>
      <c r="C34" s="369">
        <v>0</v>
      </c>
      <c r="D34" s="341">
        <f t="shared" si="11"/>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2"/>
        <v>0</v>
      </c>
      <c r="AN34" s="606" t="e">
        <f t="shared" si="8"/>
        <v>#DIV/0!</v>
      </c>
      <c r="AO34" s="511" t="str">
        <f t="shared" si="18"/>
        <v>+</v>
      </c>
      <c r="AP34" s="369">
        <f>'Summary Data'!FR36</f>
        <v>0</v>
      </c>
      <c r="AQ34" s="695">
        <f t="shared" si="9"/>
        <v>0</v>
      </c>
      <c r="AR34" s="692" t="e">
        <f t="shared" si="13"/>
        <v>#DIV/0!</v>
      </c>
      <c r="AS34" s="1198">
        <f>'Summary Data'!GF36</f>
        <v>0</v>
      </c>
      <c r="AT34" s="695">
        <f t="shared" si="10"/>
        <v>0</v>
      </c>
      <c r="AU34" s="692">
        <f t="shared" si="14"/>
        <v>0</v>
      </c>
      <c r="AV34" s="1198">
        <f>'Summary Data'!GT36</f>
        <v>0</v>
      </c>
    </row>
    <row r="35" spans="1:48" ht="23.1" customHeight="1" collapsed="1" x14ac:dyDescent="0.3">
      <c r="A35" s="357" t="str">
        <f>'Summary Data'!E37</f>
        <v>Bi Weekly Payrolls</v>
      </c>
      <c r="B35" s="369">
        <v>751822</v>
      </c>
      <c r="C35" s="369">
        <v>745688</v>
      </c>
      <c r="D35" s="341">
        <f t="shared" si="11"/>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2"/>
        <v>-7142</v>
      </c>
      <c r="AN35" s="606">
        <f t="shared" si="8"/>
        <v>-1.0053646664010844E-2</v>
      </c>
      <c r="AO35" s="511"/>
      <c r="AP35" s="369">
        <f>'Summary Data'!FR37</f>
        <v>711718</v>
      </c>
      <c r="AQ35" s="695">
        <f t="shared" si="9"/>
        <v>8471</v>
      </c>
      <c r="AR35" s="692">
        <f t="shared" si="13"/>
        <v>1.204555440691535E-2</v>
      </c>
      <c r="AS35" s="1198">
        <f>'Summary Data'!GF37</f>
        <v>728242</v>
      </c>
      <c r="AT35" s="695">
        <f t="shared" si="10"/>
        <v>16524</v>
      </c>
      <c r="AU35" s="692">
        <f t="shared" si="14"/>
        <v>2.3217060689767578E-2</v>
      </c>
      <c r="AV35" s="1198">
        <f>'Summary Data'!GT37</f>
        <v>0</v>
      </c>
    </row>
    <row r="36" spans="1:48" ht="23.1" customHeight="1" x14ac:dyDescent="0.3">
      <c r="A36" s="601" t="str">
        <f>'Summary Data'!E38</f>
        <v>Monthly Payrolls</v>
      </c>
      <c r="B36" s="369">
        <v>799735</v>
      </c>
      <c r="C36" s="369">
        <v>801628</v>
      </c>
      <c r="D36" s="341">
        <f t="shared" si="11"/>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2"/>
        <v>9208</v>
      </c>
      <c r="AN36" s="606">
        <f t="shared" si="8"/>
        <v>1.0998119999904448E-2</v>
      </c>
      <c r="AO36" s="511"/>
      <c r="AP36" s="369">
        <f>'Summary Data'!FR38</f>
        <v>761345</v>
      </c>
      <c r="AQ36" s="695">
        <f t="shared" ref="AQ36:AQ67" si="20">AP36-AL36</f>
        <v>-85097</v>
      </c>
      <c r="AR36" s="692">
        <f t="shared" si="13"/>
        <v>-0.10053494509960517</v>
      </c>
      <c r="AS36" s="1198">
        <f>'Summary Data'!GF38</f>
        <v>679370</v>
      </c>
      <c r="AT36" s="695">
        <f t="shared" ref="AT36:AT63" si="21">AS36-AP36</f>
        <v>-81975</v>
      </c>
      <c r="AU36" s="692">
        <f t="shared" si="14"/>
        <v>-0.10767129225252678</v>
      </c>
      <c r="AV36" s="1198">
        <f>'Summary Data'!GT38</f>
        <v>0</v>
      </c>
    </row>
    <row r="37" spans="1:48" ht="23.1" customHeight="1" x14ac:dyDescent="0.3">
      <c r="A37" s="359" t="str">
        <f>'Summary Data'!E39</f>
        <v>Total Payrolls Processed</v>
      </c>
      <c r="B37" s="375">
        <v>1551557</v>
      </c>
      <c r="C37" s="375">
        <v>1547316</v>
      </c>
      <c r="D37" s="330">
        <f t="shared" si="11"/>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2"/>
        <v>2066</v>
      </c>
      <c r="AN37" s="606">
        <f t="shared" si="8"/>
        <v>1.3349504368958074E-3</v>
      </c>
      <c r="AO37" s="511"/>
      <c r="AP37" s="375">
        <f>'Summary Data'!FR39</f>
        <v>1473063</v>
      </c>
      <c r="AQ37" s="695">
        <f t="shared" si="20"/>
        <v>-76626</v>
      </c>
      <c r="AR37" s="692">
        <f t="shared" si="13"/>
        <v>-4.9446050142964167E-2</v>
      </c>
      <c r="AS37" s="1203">
        <f>'Summary Data'!GF39</f>
        <v>1407612</v>
      </c>
      <c r="AT37" s="695">
        <f t="shared" si="21"/>
        <v>-65451</v>
      </c>
      <c r="AU37" s="692">
        <f t="shared" si="14"/>
        <v>-4.4431908207591936E-2</v>
      </c>
      <c r="AV37" s="1203">
        <f>'Summary Data'!GT39</f>
        <v>0</v>
      </c>
    </row>
    <row r="38" spans="1:48" ht="23.1" customHeight="1" x14ac:dyDescent="0.3">
      <c r="A38" s="357" t="str">
        <f>'Summary Data'!E40</f>
        <v>Payrolls Processed Off-Cycle %</v>
      </c>
      <c r="B38" s="372">
        <v>3.7123998667145324E-4</v>
      </c>
      <c r="C38" s="372">
        <v>4.4270207249197965E-4</v>
      </c>
      <c r="D38" s="345">
        <f t="shared" si="11"/>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2">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3">IF(AI38&gt;0,"-","+")</f>
        <v>+</v>
      </c>
      <c r="AL38" s="372">
        <f>'Summary Data'!FD40</f>
        <v>2.5101810750415086E-4</v>
      </c>
      <c r="AM38" s="333">
        <f t="shared" si="12"/>
        <v>-4.0396532883075229E-5</v>
      </c>
      <c r="AN38" s="606">
        <f t="shared" si="8"/>
        <v>-0.13862218051020739</v>
      </c>
      <c r="AO38" s="510" t="str">
        <f t="shared" ref="AO38:AO47" si="24">IF(AM38&gt;0,"-","+")</f>
        <v>+</v>
      </c>
      <c r="AP38" s="372">
        <f>'Summary Data'!FR40</f>
        <v>3.7337167521008945E-4</v>
      </c>
      <c r="AQ38" s="333">
        <f t="shared" si="20"/>
        <v>1.2235356770593859E-4</v>
      </c>
      <c r="AR38" s="692">
        <f t="shared" si="13"/>
        <v>0.4874292493178618</v>
      </c>
      <c r="AS38" s="1200">
        <f>'Summary Data'!GF40</f>
        <v>4.3691017126878712E-4</v>
      </c>
      <c r="AT38" s="695">
        <f t="shared" si="21"/>
        <v>6.3538496058697673E-5</v>
      </c>
      <c r="AU38" s="692">
        <f t="shared" si="14"/>
        <v>0.17017492294493342</v>
      </c>
      <c r="AV38" s="1200" t="e">
        <f>'Summary Data'!GT40</f>
        <v>#DIV/0!</v>
      </c>
    </row>
    <row r="39" spans="1:48" ht="20.25" hidden="1" customHeight="1" outlineLevel="1" x14ac:dyDescent="0.3">
      <c r="A39" s="357" t="s">
        <v>16</v>
      </c>
      <c r="B39" s="364">
        <v>0</v>
      </c>
      <c r="C39" s="364">
        <v>0</v>
      </c>
      <c r="D39" s="341">
        <f t="shared" si="11"/>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2"/>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3"/>
        <v>+</v>
      </c>
      <c r="AL39" s="364">
        <f>'Summary Data'!FD41</f>
        <v>0</v>
      </c>
      <c r="AM39" s="341">
        <f t="shared" si="12"/>
        <v>0</v>
      </c>
      <c r="AN39" s="606" t="e">
        <f t="shared" si="8"/>
        <v>#DIV/0!</v>
      </c>
      <c r="AO39" s="510" t="str">
        <f t="shared" si="24"/>
        <v>+</v>
      </c>
      <c r="AP39" s="364">
        <f>'Summary Data'!FR41</f>
        <v>0</v>
      </c>
      <c r="AQ39" s="341">
        <f t="shared" si="20"/>
        <v>0</v>
      </c>
      <c r="AR39" s="692" t="e">
        <f t="shared" si="13"/>
        <v>#DIV/0!</v>
      </c>
      <c r="AS39" s="1204">
        <f>'Summary Data'!GF41</f>
        <v>0</v>
      </c>
      <c r="AT39" s="695">
        <f t="shared" si="21"/>
        <v>0</v>
      </c>
      <c r="AU39" s="692">
        <f t="shared" si="14"/>
        <v>0</v>
      </c>
      <c r="AV39" s="1204">
        <f>'Summary Data'!GT41</f>
        <v>0</v>
      </c>
    </row>
    <row r="40" spans="1:48" ht="20.25" hidden="1" customHeight="1" outlineLevel="1" x14ac:dyDescent="0.3">
      <c r="A40" s="357" t="s">
        <v>15</v>
      </c>
      <c r="B40" s="368" t="s">
        <v>29</v>
      </c>
      <c r="C40" s="368" t="s">
        <v>29</v>
      </c>
      <c r="D40" s="330" t="e">
        <f t="shared" si="11"/>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2"/>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3"/>
        <v>#VALUE!</v>
      </c>
      <c r="AL40" s="368" t="str">
        <f>'Summary Data'!FD42</f>
        <v>-</v>
      </c>
      <c r="AM40" s="341" t="e">
        <f t="shared" si="12"/>
        <v>#VALUE!</v>
      </c>
      <c r="AN40" s="606" t="e">
        <f t="shared" si="8"/>
        <v>#VALUE!</v>
      </c>
      <c r="AO40" s="510" t="e">
        <f t="shared" si="24"/>
        <v>#VALUE!</v>
      </c>
      <c r="AP40" s="368" t="str">
        <f>'Summary Data'!FR42</f>
        <v>-</v>
      </c>
      <c r="AQ40" s="341" t="e">
        <f t="shared" si="20"/>
        <v>#VALUE!</v>
      </c>
      <c r="AR40" s="692" t="e">
        <f t="shared" si="13"/>
        <v>#VALUE!</v>
      </c>
      <c r="AS40" s="1197" t="str">
        <f>'Summary Data'!GF42</f>
        <v>-</v>
      </c>
      <c r="AT40" s="695" t="e">
        <f t="shared" si="21"/>
        <v>#VALUE!</v>
      </c>
      <c r="AU40" s="692" t="e">
        <f t="shared" si="14"/>
        <v>#VALUE!</v>
      </c>
      <c r="AV40" s="1197" t="str">
        <f>'Summary Data'!GT42</f>
        <v>-</v>
      </c>
    </row>
    <row r="41" spans="1:48" ht="20.25" hidden="1" customHeight="1" outlineLevel="1" x14ac:dyDescent="0.3">
      <c r="A41" s="357" t="s">
        <v>163</v>
      </c>
      <c r="B41" s="368" t="s">
        <v>29</v>
      </c>
      <c r="C41" s="368" t="s">
        <v>29</v>
      </c>
      <c r="D41" s="330" t="e">
        <f t="shared" si="11"/>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2"/>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3"/>
        <v>#VALUE!</v>
      </c>
      <c r="AL41" s="368" t="str">
        <f>'Summary Data'!FD43</f>
        <v>-</v>
      </c>
      <c r="AM41" s="341" t="e">
        <f t="shared" si="12"/>
        <v>#VALUE!</v>
      </c>
      <c r="AN41" s="606" t="e">
        <f t="shared" si="8"/>
        <v>#VALUE!</v>
      </c>
      <c r="AO41" s="510" t="e">
        <f t="shared" si="24"/>
        <v>#VALUE!</v>
      </c>
      <c r="AP41" s="368" t="str">
        <f>'Summary Data'!FR43</f>
        <v>-</v>
      </c>
      <c r="AQ41" s="341" t="e">
        <f t="shared" si="20"/>
        <v>#VALUE!</v>
      </c>
      <c r="AR41" s="692" t="e">
        <f t="shared" si="13"/>
        <v>#VALUE!</v>
      </c>
      <c r="AS41" s="1197" t="str">
        <f>'Summary Data'!GF43</f>
        <v>-</v>
      </c>
      <c r="AT41" s="695" t="e">
        <f t="shared" si="21"/>
        <v>#VALUE!</v>
      </c>
      <c r="AU41" s="692" t="e">
        <f t="shared" si="14"/>
        <v>#VALUE!</v>
      </c>
      <c r="AV41" s="1197" t="str">
        <f>'Summary Data'!GT43</f>
        <v>-</v>
      </c>
    </row>
    <row r="42" spans="1:48" ht="20.25" hidden="1" customHeight="1" outlineLevel="1" x14ac:dyDescent="0.3">
      <c r="A42" s="357" t="s">
        <v>58</v>
      </c>
      <c r="B42" s="364">
        <v>0</v>
      </c>
      <c r="C42" s="364">
        <v>0</v>
      </c>
      <c r="D42" s="341">
        <f t="shared" si="11"/>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2"/>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3"/>
        <v>+</v>
      </c>
      <c r="AL42" s="563">
        <f>'Summary Data'!FD44</f>
        <v>0</v>
      </c>
      <c r="AM42" s="341">
        <f t="shared" si="12"/>
        <v>0</v>
      </c>
      <c r="AN42" s="606" t="e">
        <f t="shared" si="8"/>
        <v>#DIV/0!</v>
      </c>
      <c r="AO42" s="510" t="str">
        <f t="shared" si="24"/>
        <v>+</v>
      </c>
      <c r="AP42" s="563">
        <f>'Summary Data'!FR44</f>
        <v>0</v>
      </c>
      <c r="AQ42" s="341">
        <f t="shared" si="20"/>
        <v>0</v>
      </c>
      <c r="AR42" s="692" t="e">
        <f t="shared" si="13"/>
        <v>#DIV/0!</v>
      </c>
      <c r="AS42" s="1205">
        <f>'Summary Data'!GF44</f>
        <v>0</v>
      </c>
      <c r="AT42" s="695">
        <f t="shared" si="21"/>
        <v>0</v>
      </c>
      <c r="AU42" s="692">
        <f t="shared" si="14"/>
        <v>0</v>
      </c>
      <c r="AV42" s="1205">
        <f>'Summary Data'!GT44</f>
        <v>0</v>
      </c>
    </row>
    <row r="43" spans="1:48" ht="23.1" customHeight="1" collapsed="1" x14ac:dyDescent="0.3">
      <c r="A43" s="357" t="str">
        <f>'Summary Data'!E45</f>
        <v>Total ERP Costs</v>
      </c>
      <c r="B43" s="376">
        <v>16449087.869999999</v>
      </c>
      <c r="C43" s="376">
        <v>15105028.170000004</v>
      </c>
      <c r="D43" s="330">
        <f t="shared" si="11"/>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2"/>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3"/>
        <v>-</v>
      </c>
      <c r="AL43" s="376">
        <f>'Summary Data'!FD45</f>
        <v>12104799.844000001</v>
      </c>
      <c r="AM43" s="696">
        <f t="shared" si="12"/>
        <v>-70722.495999997482</v>
      </c>
      <c r="AN43" s="606">
        <f t="shared" si="8"/>
        <v>-5.808580036657178E-3</v>
      </c>
      <c r="AO43" s="510" t="str">
        <f t="shared" si="24"/>
        <v>+</v>
      </c>
      <c r="AP43" s="376">
        <f>'Summary Data'!FR45</f>
        <v>12896638.879999999</v>
      </c>
      <c r="AQ43" s="696">
        <f t="shared" si="20"/>
        <v>791839.03599999845</v>
      </c>
      <c r="AR43" s="692">
        <f t="shared" si="13"/>
        <v>6.5415293619455445E-2</v>
      </c>
      <c r="AS43" s="1206">
        <f>'Summary Data'!GF45</f>
        <v>14439475.639999999</v>
      </c>
      <c r="AT43" s="695">
        <f t="shared" si="21"/>
        <v>1542836.7599999998</v>
      </c>
      <c r="AU43" s="692">
        <f t="shared" si="14"/>
        <v>0.11963091890497285</v>
      </c>
      <c r="AV43" s="1206">
        <f>'Summary Data'!GT45</f>
        <v>0</v>
      </c>
    </row>
    <row r="44" spans="1:48" ht="23.1" customHeight="1" x14ac:dyDescent="0.3">
      <c r="A44" s="357" t="str">
        <f>'Summary Data'!E46</f>
        <v>Cost Per Employee Payroll</v>
      </c>
      <c r="B44" s="377">
        <v>10.601665211139519</v>
      </c>
      <c r="C44" s="377">
        <v>9.7620836144653094</v>
      </c>
      <c r="D44" s="346">
        <f t="shared" si="11"/>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2"/>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3"/>
        <v>-</v>
      </c>
      <c r="AL44" s="377">
        <f>'Summary Data'!FD46</f>
        <v>7.8111155489907977</v>
      </c>
      <c r="AM44" s="697">
        <f t="shared" si="12"/>
        <v>-5.6124948210392489E-2</v>
      </c>
      <c r="AN44" s="606">
        <f t="shared" si="8"/>
        <v>-7.1340069278877666E-3</v>
      </c>
      <c r="AO44" s="510" t="str">
        <f t="shared" si="24"/>
        <v>+</v>
      </c>
      <c r="AP44" s="377">
        <f>'Summary Data'!FR46</f>
        <v>8.7549812058275851</v>
      </c>
      <c r="AQ44" s="697">
        <f t="shared" si="20"/>
        <v>0.94386565683678736</v>
      </c>
      <c r="AR44" s="692">
        <f t="shared" si="13"/>
        <v>0.12083621742847417</v>
      </c>
      <c r="AS44" s="1207">
        <f>'Summary Data'!GF46</f>
        <v>10.258136219355901</v>
      </c>
      <c r="AT44" s="695">
        <f t="shared" si="21"/>
        <v>1.5031550135283158</v>
      </c>
      <c r="AU44" s="692">
        <f t="shared" si="14"/>
        <v>0.17169140380652897</v>
      </c>
      <c r="AV44" s="1207" t="e">
        <f>'Summary Data'!GT46</f>
        <v>#DIV/0!</v>
      </c>
    </row>
    <row r="45" spans="1:48" ht="23.1" customHeight="1" x14ac:dyDescent="0.3">
      <c r="A45" s="357" t="str">
        <f>'Summary Data'!E47</f>
        <v>Cost as % of System Implementation</v>
      </c>
      <c r="B45" s="372">
        <v>0.17363572723741089</v>
      </c>
      <c r="C45" s="372">
        <v>0.15944790203370277</v>
      </c>
      <c r="D45" s="345">
        <f t="shared" si="11"/>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2"/>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3"/>
        <v>-</v>
      </c>
      <c r="AL45" s="372">
        <f>'Summary Data'!FD47</f>
        <v>0.12777764582372786</v>
      </c>
      <c r="AM45" s="333">
        <f t="shared" si="12"/>
        <v>-7.465430376477622E-4</v>
      </c>
      <c r="AN45" s="606">
        <f t="shared" si="8"/>
        <v>-5.8085800366573254E-3</v>
      </c>
      <c r="AO45" s="510" t="str">
        <f t="shared" si="24"/>
        <v>+</v>
      </c>
      <c r="AP45" s="372">
        <f>'Summary Data'!FR47</f>
        <v>0.1361362580432898</v>
      </c>
      <c r="AQ45" s="333">
        <f t="shared" si="20"/>
        <v>8.3586122195619394E-3</v>
      </c>
      <c r="AR45" s="692">
        <f t="shared" si="13"/>
        <v>6.5415293619455417E-2</v>
      </c>
      <c r="AS45" s="1200">
        <f>'Summary Data'!GF47</f>
        <v>0.15242236368929307</v>
      </c>
      <c r="AT45" s="695">
        <f t="shared" si="21"/>
        <v>1.6286105646003274E-2</v>
      </c>
      <c r="AU45" s="692">
        <f t="shared" si="14"/>
        <v>0.11963091890497295</v>
      </c>
      <c r="AV45" s="1200">
        <f>'Summary Data'!GT47</f>
        <v>0</v>
      </c>
    </row>
    <row r="46" spans="1:48" ht="23.1" customHeight="1" x14ac:dyDescent="0.3">
      <c r="A46" s="357" t="str">
        <f>'Summary Data'!E48</f>
        <v>Service Center Costs</v>
      </c>
      <c r="B46" s="376">
        <v>4406958.51</v>
      </c>
      <c r="C46" s="376">
        <v>4265604.1500000004</v>
      </c>
      <c r="D46" s="330">
        <f t="shared" si="11"/>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2"/>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3"/>
        <v>+</v>
      </c>
      <c r="AL46" s="376">
        <f>'Summary Data'!FD48</f>
        <v>4567331.41</v>
      </c>
      <c r="AM46" s="696">
        <f t="shared" si="12"/>
        <v>87233.509999999776</v>
      </c>
      <c r="AN46" s="606">
        <f t="shared" si="8"/>
        <v>1.9471340124062861E-2</v>
      </c>
      <c r="AO46" s="510" t="str">
        <f t="shared" si="24"/>
        <v>-</v>
      </c>
      <c r="AP46" s="376">
        <f>'Summary Data'!FR48</f>
        <v>4844000.26</v>
      </c>
      <c r="AQ46" s="696">
        <f t="shared" si="20"/>
        <v>276668.84999999963</v>
      </c>
      <c r="AR46" s="692">
        <f t="shared" si="13"/>
        <v>6.0575602066940792E-2</v>
      </c>
      <c r="AS46" s="1206">
        <f>'Summary Data'!GF48</f>
        <v>5364142.5199999986</v>
      </c>
      <c r="AT46" s="695">
        <f t="shared" si="21"/>
        <v>520142.25999999885</v>
      </c>
      <c r="AU46" s="692">
        <f t="shared" si="14"/>
        <v>0.1073786606278999</v>
      </c>
      <c r="AV46" s="1206">
        <f>'Summary Data'!GT48</f>
        <v>0</v>
      </c>
    </row>
    <row r="47" spans="1:48" ht="23.1" customHeight="1" x14ac:dyDescent="0.3">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5">J46/J21</f>
        <v>-75.371579865437312</v>
      </c>
      <c r="K47" s="336">
        <f t="shared" si="25"/>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2"/>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3"/>
        <v>+</v>
      </c>
      <c r="AL47" s="378">
        <f>'Summary Data'!FD49</f>
        <v>54.942035486587272</v>
      </c>
      <c r="AM47" s="698">
        <f t="shared" si="12"/>
        <v>-7.363755487614803</v>
      </c>
      <c r="AN47" s="606">
        <f t="shared" si="8"/>
        <v>-0.11818733656176182</v>
      </c>
      <c r="AO47" s="510" t="str">
        <f t="shared" si="24"/>
        <v>+</v>
      </c>
      <c r="AP47" s="378">
        <f>'Summary Data'!FR49</f>
        <v>62.863375467192689</v>
      </c>
      <c r="AQ47" s="698">
        <f t="shared" si="20"/>
        <v>7.921339980605417</v>
      </c>
      <c r="AR47" s="692">
        <f t="shared" si="13"/>
        <v>0.14417631073277609</v>
      </c>
      <c r="AS47" s="1208">
        <f>'Summary Data'!GF49</f>
        <v>67.68207078417764</v>
      </c>
      <c r="AT47" s="695">
        <f t="shared" si="21"/>
        <v>4.8186953169849502</v>
      </c>
      <c r="AU47" s="692">
        <f t="shared" si="14"/>
        <v>7.665346127491586E-2</v>
      </c>
      <c r="AV47" s="1208" t="e">
        <f>'Summary Data'!GT49</f>
        <v>#DIV/0!</v>
      </c>
    </row>
    <row r="48" spans="1:48" ht="23.1" customHeight="1" x14ac:dyDescent="0.3">
      <c r="A48" s="357" t="str">
        <f>'Summary Data'!E50</f>
        <v>Service Center Costs % of Total Costs</v>
      </c>
      <c r="B48" s="372">
        <v>0.26791506889798139</v>
      </c>
      <c r="C48" s="372">
        <v>0.28239630552109057</v>
      </c>
      <c r="D48" s="345">
        <f t="shared" si="11"/>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2"/>
        <v>9.3563312639446394E-3</v>
      </c>
      <c r="AN48" s="606">
        <f t="shared" si="8"/>
        <v>2.542761851802354E-2</v>
      </c>
      <c r="AO48" s="511"/>
      <c r="AP48" s="372">
        <f>'Summary Data'!FR50</f>
        <v>0.37560175989048089</v>
      </c>
      <c r="AQ48" s="333">
        <f t="shared" si="20"/>
        <v>-1.7139717912696417E-3</v>
      </c>
      <c r="AR48" s="692">
        <f t="shared" si="13"/>
        <v>-4.542539966807699E-3</v>
      </c>
      <c r="AS48" s="1200">
        <f>'Summary Data'!GF50</f>
        <v>0.37149150382859741</v>
      </c>
      <c r="AT48" s="695">
        <f t="shared" si="21"/>
        <v>-4.1102560618834771E-3</v>
      </c>
      <c r="AU48" s="692">
        <f t="shared" si="14"/>
        <v>-1.0943122479197005E-2</v>
      </c>
      <c r="AV48" s="1200" t="e">
        <f>'Summary Data'!GT50</f>
        <v>#DIV/0!</v>
      </c>
    </row>
    <row r="49" spans="1:48" ht="20.25" hidden="1" customHeight="1" outlineLevel="1" x14ac:dyDescent="0.3">
      <c r="A49" s="357" t="s">
        <v>5</v>
      </c>
      <c r="B49" s="364">
        <v>0</v>
      </c>
      <c r="C49" s="364">
        <v>0</v>
      </c>
      <c r="D49" s="341">
        <f t="shared" si="11"/>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2"/>
        <v>0</v>
      </c>
      <c r="AN49" s="606" t="e">
        <f t="shared" si="8"/>
        <v>#DIV/0!</v>
      </c>
      <c r="AO49" s="511"/>
      <c r="AP49" s="364">
        <f>'Summary Data'!FR51</f>
        <v>0</v>
      </c>
      <c r="AQ49" s="341">
        <f t="shared" si="20"/>
        <v>0</v>
      </c>
      <c r="AR49" s="692" t="e">
        <f t="shared" si="13"/>
        <v>#DIV/0!</v>
      </c>
      <c r="AS49" s="1204">
        <f>'Summary Data'!GF51</f>
        <v>0</v>
      </c>
      <c r="AT49" s="695">
        <f t="shared" si="21"/>
        <v>0</v>
      </c>
      <c r="AU49" s="692">
        <f t="shared" si="14"/>
        <v>0</v>
      </c>
      <c r="AV49" s="1209">
        <f>'Summary Data'!GT51</f>
        <v>0</v>
      </c>
    </row>
    <row r="50" spans="1:48" ht="23.1" customHeight="1" collapsed="1" x14ac:dyDescent="0.3">
      <c r="A50" s="357" t="str">
        <f>'Summary Data'!E52</f>
        <v>Number of Classes Offered</v>
      </c>
      <c r="B50" s="370">
        <v>919</v>
      </c>
      <c r="C50" s="370">
        <v>1439</v>
      </c>
      <c r="D50" s="330">
        <f t="shared" si="11"/>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2"/>
        <v>3</v>
      </c>
      <c r="AN50" s="606">
        <f t="shared" si="8"/>
        <v>1.7142857142857144E-2</v>
      </c>
      <c r="AO50" s="511"/>
      <c r="AP50" s="370">
        <f>'Summary Data'!FR52</f>
        <v>173</v>
      </c>
      <c r="AQ50" s="695">
        <f t="shared" si="20"/>
        <v>-5</v>
      </c>
      <c r="AR50" s="692">
        <f t="shared" si="13"/>
        <v>-2.8089887640449437E-2</v>
      </c>
      <c r="AS50" s="1193">
        <f>'Summary Data'!GF52</f>
        <v>190</v>
      </c>
      <c r="AT50" s="695">
        <f t="shared" si="21"/>
        <v>17</v>
      </c>
      <c r="AU50" s="692">
        <f t="shared" si="14"/>
        <v>9.8265895953757232E-2</v>
      </c>
      <c r="AV50" s="1193">
        <f>'Summary Data'!GT52</f>
        <v>0</v>
      </c>
    </row>
    <row r="51" spans="1:48" ht="23.1" customHeight="1" x14ac:dyDescent="0.3">
      <c r="A51" s="359" t="str">
        <f>'Summary Data'!E53</f>
        <v>Benefits</v>
      </c>
      <c r="B51" s="370">
        <v>11</v>
      </c>
      <c r="C51" s="370">
        <v>12</v>
      </c>
      <c r="D51" s="330">
        <f t="shared" si="11"/>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2"/>
        <v>4</v>
      </c>
      <c r="AN51" s="606">
        <f t="shared" si="8"/>
        <v>0.5714285714285714</v>
      </c>
      <c r="AO51" s="511"/>
      <c r="AP51" s="370">
        <f>'Summary Data'!FR53</f>
        <v>10</v>
      </c>
      <c r="AQ51" s="695">
        <f t="shared" si="20"/>
        <v>-1</v>
      </c>
      <c r="AR51" s="692">
        <f t="shared" si="13"/>
        <v>-9.0909090909090912E-2</v>
      </c>
      <c r="AS51" s="1193">
        <f>'Summary Data'!GF53</f>
        <v>11</v>
      </c>
      <c r="AT51" s="695">
        <f t="shared" si="21"/>
        <v>1</v>
      </c>
      <c r="AU51" s="692">
        <f t="shared" si="14"/>
        <v>0.1</v>
      </c>
      <c r="AV51" s="1193">
        <f>'Summary Data'!GT53</f>
        <v>0</v>
      </c>
    </row>
    <row r="52" spans="1:48" ht="23.1" customHeight="1" x14ac:dyDescent="0.3">
      <c r="A52" s="359" t="str">
        <f>'Summary Data'!E54</f>
        <v xml:space="preserve">BI </v>
      </c>
      <c r="B52" s="370">
        <v>31</v>
      </c>
      <c r="C52" s="370">
        <v>10</v>
      </c>
      <c r="D52" s="330">
        <f t="shared" si="11"/>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2"/>
        <v>0</v>
      </c>
      <c r="AN52" s="907">
        <v>0</v>
      </c>
      <c r="AO52" s="511"/>
      <c r="AP52" s="370">
        <f>'Summary Data'!FR54</f>
        <v>0</v>
      </c>
      <c r="AQ52" s="695">
        <f t="shared" si="20"/>
        <v>0</v>
      </c>
      <c r="AR52" s="1180">
        <v>0</v>
      </c>
      <c r="AS52" s="1193">
        <f>'Summary Data'!GF54</f>
        <v>0</v>
      </c>
      <c r="AT52" s="695">
        <f t="shared" si="21"/>
        <v>0</v>
      </c>
      <c r="AU52" s="692">
        <f t="shared" si="14"/>
        <v>0</v>
      </c>
      <c r="AV52" s="1193">
        <f>'Summary Data'!GT54</f>
        <v>0</v>
      </c>
    </row>
    <row r="53" spans="1:48" ht="23.1" customHeight="1" x14ac:dyDescent="0.3">
      <c r="A53" s="359" t="str">
        <f>'Summary Data'!E55</f>
        <v>Bus Objects</v>
      </c>
      <c r="B53" s="370">
        <v>0</v>
      </c>
      <c r="C53" s="370">
        <v>0</v>
      </c>
      <c r="D53" s="330">
        <f t="shared" ref="D53:D54" si="26">C53-B53</f>
        <v>0</v>
      </c>
      <c r="E53" s="318">
        <v>0</v>
      </c>
      <c r="F53" s="328">
        <v>0</v>
      </c>
      <c r="G53" s="382">
        <f t="shared" ref="G53:G54" si="27">F53-C53</f>
        <v>0</v>
      </c>
      <c r="H53" s="318">
        <v>0</v>
      </c>
      <c r="I53" s="370">
        <v>0</v>
      </c>
      <c r="J53" s="382">
        <f t="shared" ref="J53:J54" si="28">I53-F53</f>
        <v>0</v>
      </c>
      <c r="K53" s="358">
        <v>0</v>
      </c>
      <c r="L53" s="328">
        <v>0</v>
      </c>
      <c r="M53" s="610">
        <v>0</v>
      </c>
      <c r="N53" s="692">
        <v>0</v>
      </c>
      <c r="O53" s="370">
        <v>47</v>
      </c>
      <c r="P53" s="695">
        <f t="shared" ref="P53:P54" si="29">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2"/>
        <v>6</v>
      </c>
      <c r="AN53" s="606">
        <f t="shared" ref="AN53" si="30">AM53/AH53</f>
        <v>0.5</v>
      </c>
      <c r="AO53" s="511"/>
      <c r="AP53" s="370">
        <f>'Summary Data'!FR55</f>
        <v>12</v>
      </c>
      <c r="AQ53" s="695">
        <f t="shared" si="20"/>
        <v>-6</v>
      </c>
      <c r="AR53" s="692">
        <f>AQ53/AL53</f>
        <v>-0.33333333333333331</v>
      </c>
      <c r="AS53" s="1193">
        <f>'Summary Data'!GF55</f>
        <v>13</v>
      </c>
      <c r="AT53" s="695">
        <f t="shared" si="21"/>
        <v>1</v>
      </c>
      <c r="AU53" s="692">
        <f t="shared" si="14"/>
        <v>8.3333333333333329E-2</v>
      </c>
      <c r="AV53" s="1193">
        <f>'Summary Data'!GT55</f>
        <v>0</v>
      </c>
    </row>
    <row r="54" spans="1:48" ht="23.1" customHeight="1" x14ac:dyDescent="0.3">
      <c r="A54" s="359" t="str">
        <f>'Summary Data'!E56</f>
        <v>Finance</v>
      </c>
      <c r="B54" s="370">
        <v>0</v>
      </c>
      <c r="C54" s="370">
        <v>0</v>
      </c>
      <c r="D54" s="330">
        <f t="shared" si="26"/>
        <v>0</v>
      </c>
      <c r="E54" s="318">
        <v>0</v>
      </c>
      <c r="F54" s="328">
        <v>0</v>
      </c>
      <c r="G54" s="382">
        <f t="shared" si="27"/>
        <v>0</v>
      </c>
      <c r="H54" s="318">
        <v>0</v>
      </c>
      <c r="I54" s="370">
        <v>0</v>
      </c>
      <c r="J54" s="382">
        <f t="shared" si="28"/>
        <v>0</v>
      </c>
      <c r="K54" s="358">
        <v>0</v>
      </c>
      <c r="L54" s="328">
        <v>0</v>
      </c>
      <c r="M54" s="610">
        <v>0</v>
      </c>
      <c r="N54" s="692">
        <v>0</v>
      </c>
      <c r="O54" s="370">
        <v>5</v>
      </c>
      <c r="P54" s="695">
        <f t="shared" si="29"/>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2"/>
        <v>0</v>
      </c>
      <c r="AN54" s="907">
        <v>0</v>
      </c>
      <c r="AO54" s="511"/>
      <c r="AP54" s="370">
        <f>'Summary Data'!FR56</f>
        <v>0</v>
      </c>
      <c r="AQ54" s="695">
        <f t="shared" si="20"/>
        <v>0</v>
      </c>
      <c r="AR54" s="1180">
        <v>0</v>
      </c>
      <c r="AS54" s="1193">
        <f>'Summary Data'!GF56</f>
        <v>0</v>
      </c>
      <c r="AT54" s="695">
        <f t="shared" si="21"/>
        <v>0</v>
      </c>
      <c r="AU54" s="692">
        <f t="shared" si="14"/>
        <v>0</v>
      </c>
      <c r="AV54" s="1193">
        <f>'Summary Data'!GT56</f>
        <v>0</v>
      </c>
    </row>
    <row r="55" spans="1:48" ht="23.1" customHeight="1" x14ac:dyDescent="0.3">
      <c r="A55" s="359" t="str">
        <f>'Summary Data'!E57</f>
        <v>HR/PR Lab</v>
      </c>
      <c r="B55" s="370">
        <v>0</v>
      </c>
      <c r="C55" s="370">
        <v>0</v>
      </c>
      <c r="D55" s="330">
        <f t="shared" ref="D55" si="31">C55-B55</f>
        <v>0</v>
      </c>
      <c r="E55" s="318">
        <v>0</v>
      </c>
      <c r="F55" s="328">
        <v>0</v>
      </c>
      <c r="G55" s="382">
        <f t="shared" ref="G55" si="32">F55-C55</f>
        <v>0</v>
      </c>
      <c r="H55" s="318">
        <v>0</v>
      </c>
      <c r="I55" s="370">
        <v>0</v>
      </c>
      <c r="J55" s="382">
        <f t="shared" ref="J55" si="33">I55-F55</f>
        <v>0</v>
      </c>
      <c r="K55" s="358">
        <v>0</v>
      </c>
      <c r="L55" s="328">
        <v>0</v>
      </c>
      <c r="M55" s="610"/>
      <c r="N55" s="692">
        <v>0</v>
      </c>
      <c r="O55" s="370">
        <v>0</v>
      </c>
      <c r="P55" s="695">
        <f t="shared" ref="P55" si="34">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2"/>
        <v>0</v>
      </c>
      <c r="AN55" s="606" t="e">
        <f t="shared" ref="AN55:AN69" si="35">AM55/AH55</f>
        <v>#DIV/0!</v>
      </c>
      <c r="AO55" s="511"/>
      <c r="AP55" s="370">
        <f>'Summary Data'!FR57</f>
        <v>0</v>
      </c>
      <c r="AQ55" s="695">
        <f t="shared" si="20"/>
        <v>0</v>
      </c>
      <c r="AR55" s="692" t="e">
        <f t="shared" ref="AR55:AR69" si="36">AQ55/AL55</f>
        <v>#DIV/0!</v>
      </c>
      <c r="AS55" s="1193">
        <f>'Summary Data'!GF57</f>
        <v>0</v>
      </c>
      <c r="AT55" s="695">
        <f t="shared" si="21"/>
        <v>0</v>
      </c>
      <c r="AU55" s="692">
        <f t="shared" si="14"/>
        <v>0</v>
      </c>
      <c r="AV55" s="1193">
        <f>'Summary Data'!GT57</f>
        <v>0</v>
      </c>
    </row>
    <row r="56" spans="1:48" ht="23.1" customHeight="1" x14ac:dyDescent="0.3">
      <c r="A56" s="359" t="str">
        <f>'Summary Data'!E58</f>
        <v>Org Management</v>
      </c>
      <c r="B56" s="370">
        <v>49</v>
      </c>
      <c r="C56" s="370">
        <v>57</v>
      </c>
      <c r="D56" s="330">
        <f t="shared" si="11"/>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2"/>
        <v>-1</v>
      </c>
      <c r="AN56" s="606">
        <f t="shared" si="35"/>
        <v>-0.04</v>
      </c>
      <c r="AO56" s="511"/>
      <c r="AP56" s="370">
        <f>'Summary Data'!FR58</f>
        <v>27</v>
      </c>
      <c r="AQ56" s="695">
        <f t="shared" si="20"/>
        <v>3</v>
      </c>
      <c r="AR56" s="692">
        <f t="shared" si="36"/>
        <v>0.125</v>
      </c>
      <c r="AS56" s="1193">
        <f>'Summary Data'!GF58</f>
        <v>25</v>
      </c>
      <c r="AT56" s="695">
        <f t="shared" si="21"/>
        <v>-2</v>
      </c>
      <c r="AU56" s="692">
        <f t="shared" si="14"/>
        <v>-7.407407407407407E-2</v>
      </c>
      <c r="AV56" s="1193">
        <f>'Summary Data'!GT58</f>
        <v>0</v>
      </c>
    </row>
    <row r="57" spans="1:48" ht="23.1" customHeight="1" x14ac:dyDescent="0.3">
      <c r="A57" s="359" t="str">
        <f>'Summary Data'!E59</f>
        <v>Personnel Administration</v>
      </c>
      <c r="B57" s="370">
        <v>245</v>
      </c>
      <c r="C57" s="370">
        <v>317</v>
      </c>
      <c r="D57" s="330">
        <f t="shared" si="11"/>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2"/>
        <v>-20</v>
      </c>
      <c r="AN57" s="606">
        <f t="shared" si="35"/>
        <v>-0.27027027027027029</v>
      </c>
      <c r="AO57" s="511"/>
      <c r="AP57" s="370">
        <f>'Summary Data'!FR59</f>
        <v>57</v>
      </c>
      <c r="AQ57" s="695">
        <f t="shared" si="20"/>
        <v>3</v>
      </c>
      <c r="AR57" s="692">
        <f t="shared" si="36"/>
        <v>5.5555555555555552E-2</v>
      </c>
      <c r="AS57" s="1193">
        <f>'Summary Data'!GF59</f>
        <v>69</v>
      </c>
      <c r="AT57" s="695">
        <f t="shared" si="21"/>
        <v>12</v>
      </c>
      <c r="AU57" s="692">
        <f t="shared" si="14"/>
        <v>0.21052631578947367</v>
      </c>
      <c r="AV57" s="1193">
        <f>'Summary Data'!GT59</f>
        <v>0</v>
      </c>
    </row>
    <row r="58" spans="1:48" ht="23.1" customHeight="1" x14ac:dyDescent="0.3">
      <c r="A58" s="359" t="str">
        <f>'Summary Data'!E60</f>
        <v>Payroll</v>
      </c>
      <c r="B58" s="370">
        <v>92</v>
      </c>
      <c r="C58" s="370">
        <v>147</v>
      </c>
      <c r="D58" s="330">
        <f t="shared" si="11"/>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2"/>
        <v>5</v>
      </c>
      <c r="AN58" s="606">
        <f t="shared" si="35"/>
        <v>0.7142857142857143</v>
      </c>
      <c r="AO58" s="511"/>
      <c r="AP58" s="370">
        <f>'Summary Data'!FR60</f>
        <v>9</v>
      </c>
      <c r="AQ58" s="695">
        <f t="shared" si="20"/>
        <v>-3</v>
      </c>
      <c r="AR58" s="692">
        <f t="shared" si="36"/>
        <v>-0.25</v>
      </c>
      <c r="AS58" s="1193">
        <f>'Summary Data'!GF60</f>
        <v>9</v>
      </c>
      <c r="AT58" s="695">
        <f t="shared" si="21"/>
        <v>0</v>
      </c>
      <c r="AU58" s="692">
        <f t="shared" si="14"/>
        <v>0</v>
      </c>
      <c r="AV58" s="1193">
        <f>'Summary Data'!GT60</f>
        <v>0</v>
      </c>
    </row>
    <row r="59" spans="1:48" ht="23.1" customHeight="1" x14ac:dyDescent="0.3">
      <c r="A59" s="359" t="str">
        <f>'Summary Data'!E61</f>
        <v>Time</v>
      </c>
      <c r="B59" s="370">
        <v>289</v>
      </c>
      <c r="C59" s="370">
        <v>450</v>
      </c>
      <c r="D59" s="330">
        <f t="shared" si="11"/>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2"/>
        <v>3</v>
      </c>
      <c r="AN59" s="606">
        <f t="shared" si="35"/>
        <v>8.8235294117647065E-2</v>
      </c>
      <c r="AO59" s="511"/>
      <c r="AP59" s="370">
        <f>'Summary Data'!FR61</f>
        <v>35</v>
      </c>
      <c r="AQ59" s="695">
        <f t="shared" si="20"/>
        <v>-2</v>
      </c>
      <c r="AR59" s="692">
        <f t="shared" si="36"/>
        <v>-5.4054054054054057E-2</v>
      </c>
      <c r="AS59" s="1193">
        <f>'Summary Data'!GF61</f>
        <v>39</v>
      </c>
      <c r="AT59" s="695">
        <f t="shared" si="21"/>
        <v>4</v>
      </c>
      <c r="AU59" s="692">
        <f t="shared" si="14"/>
        <v>0.11428571428571428</v>
      </c>
      <c r="AV59" s="1193">
        <f>'Summary Data'!GT61</f>
        <v>0</v>
      </c>
    </row>
    <row r="60" spans="1:48" ht="23.1" customHeight="1" x14ac:dyDescent="0.3">
      <c r="A60" s="359" t="str">
        <f>'Summary Data'!E62</f>
        <v>Workflow</v>
      </c>
      <c r="B60" s="370">
        <v>14</v>
      </c>
      <c r="C60" s="370">
        <v>10</v>
      </c>
      <c r="D60" s="330">
        <f t="shared" si="11"/>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2"/>
        <v>6</v>
      </c>
      <c r="AN60" s="606">
        <f t="shared" si="35"/>
        <v>0.375</v>
      </c>
      <c r="AO60" s="511"/>
      <c r="AP60" s="370">
        <f>'Summary Data'!FR62</f>
        <v>23</v>
      </c>
      <c r="AQ60" s="695">
        <f t="shared" si="20"/>
        <v>1</v>
      </c>
      <c r="AR60" s="692">
        <f t="shared" si="36"/>
        <v>4.5454545454545456E-2</v>
      </c>
      <c r="AS60" s="1193">
        <f>'Summary Data'!GF62</f>
        <v>24</v>
      </c>
      <c r="AT60" s="695">
        <f t="shared" si="21"/>
        <v>1</v>
      </c>
      <c r="AU60" s="692">
        <f t="shared" si="14"/>
        <v>4.3478260869565216E-2</v>
      </c>
      <c r="AV60" s="1193">
        <f>'Summary Data'!GT62</f>
        <v>0</v>
      </c>
    </row>
    <row r="61" spans="1:48" ht="23.1" customHeight="1" x14ac:dyDescent="0.3">
      <c r="A61" s="359" t="str">
        <f>'Summary Data'!E63</f>
        <v>Other (Non-ERP)</v>
      </c>
      <c r="B61" s="370">
        <v>188</v>
      </c>
      <c r="C61" s="370">
        <v>436</v>
      </c>
      <c r="D61" s="330">
        <f t="shared" si="11"/>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2"/>
        <v>0</v>
      </c>
      <c r="AN61" s="606" t="e">
        <f t="shared" si="35"/>
        <v>#DIV/0!</v>
      </c>
      <c r="AO61" s="511"/>
      <c r="AP61" s="370">
        <f>'Summary Data'!FR63</f>
        <v>0</v>
      </c>
      <c r="AQ61" s="695">
        <f t="shared" si="20"/>
        <v>0</v>
      </c>
      <c r="AR61" s="692" t="e">
        <f t="shared" si="36"/>
        <v>#DIV/0!</v>
      </c>
      <c r="AS61" s="1193">
        <f>'Summary Data'!GF63</f>
        <v>0</v>
      </c>
      <c r="AT61" s="695">
        <f t="shared" si="21"/>
        <v>0</v>
      </c>
      <c r="AU61" s="692">
        <f t="shared" si="14"/>
        <v>0</v>
      </c>
      <c r="AV61" s="1193">
        <f>'Summary Data'!GT63</f>
        <v>0</v>
      </c>
    </row>
    <row r="62" spans="1:48" ht="23.1" customHeight="1" x14ac:dyDescent="0.3">
      <c r="A62" s="357" t="str">
        <f>'Summary Data'!E64</f>
        <v>Number Trained in Classroom</v>
      </c>
      <c r="B62" s="370">
        <v>1703</v>
      </c>
      <c r="C62" s="370">
        <v>1324</v>
      </c>
      <c r="D62" s="330">
        <f t="shared" si="11"/>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2"/>
        <v>-1635</v>
      </c>
      <c r="AN62" s="606">
        <f t="shared" si="35"/>
        <v>-1</v>
      </c>
      <c r="AO62" s="511"/>
      <c r="AP62" s="370">
        <f>'Summary Data'!FR64</f>
        <v>0</v>
      </c>
      <c r="AQ62" s="695">
        <f t="shared" si="20"/>
        <v>0</v>
      </c>
      <c r="AR62" s="692" t="e">
        <f t="shared" si="36"/>
        <v>#DIV/0!</v>
      </c>
      <c r="AS62" s="1193">
        <f>'Summary Data'!GF64</f>
        <v>0</v>
      </c>
      <c r="AT62" s="695">
        <f t="shared" si="21"/>
        <v>0</v>
      </c>
      <c r="AU62" s="692">
        <f t="shared" si="14"/>
        <v>0</v>
      </c>
      <c r="AV62" s="1193">
        <f>'Summary Data'!GT64</f>
        <v>0</v>
      </c>
    </row>
    <row r="63" spans="1:48" ht="23.1" customHeight="1" thickBot="1" x14ac:dyDescent="0.35">
      <c r="A63" s="602" t="str">
        <f>'Summary Data'!E65</f>
        <v>Number Attending eLearning</v>
      </c>
      <c r="B63" s="379">
        <v>2950</v>
      </c>
      <c r="C63" s="379">
        <v>2407</v>
      </c>
      <c r="D63" s="361">
        <f t="shared" si="11"/>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2"/>
        <v>1364</v>
      </c>
      <c r="AN63" s="607">
        <f t="shared" si="35"/>
        <v>1.6122931442080379</v>
      </c>
      <c r="AO63" s="511"/>
      <c r="AP63" s="379">
        <f>'Summary Data'!FR65</f>
        <v>1972</v>
      </c>
      <c r="AQ63" s="699">
        <f t="shared" si="20"/>
        <v>-238</v>
      </c>
      <c r="AR63" s="693">
        <f t="shared" si="36"/>
        <v>-0.1076923076923077</v>
      </c>
      <c r="AS63" s="1210">
        <f>'Summary Data'!GF65</f>
        <v>3705</v>
      </c>
      <c r="AT63" s="699">
        <f t="shared" si="21"/>
        <v>1733</v>
      </c>
      <c r="AU63" s="693">
        <f t="shared" si="14"/>
        <v>0.87880324543610544</v>
      </c>
      <c r="AV63" s="1210">
        <f>'Summary Data'!GT65</f>
        <v>0</v>
      </c>
    </row>
    <row r="64" spans="1:48" ht="20.25" hidden="1" customHeight="1" outlineLevel="1" x14ac:dyDescent="0.3">
      <c r="A64" t="s">
        <v>4</v>
      </c>
      <c r="B64" s="319" t="e">
        <f>'Summary Data'!#REF!</f>
        <v>#REF!</v>
      </c>
      <c r="C64" s="319">
        <f>'Summary Data'!T66</f>
        <v>0</v>
      </c>
      <c r="D64" s="341" t="e">
        <f t="shared" si="11"/>
        <v>#REF!</v>
      </c>
      <c r="E64" s="318" t="e">
        <f t="shared" si="15"/>
        <v>#REF!</v>
      </c>
      <c r="F64" s="328">
        <f>'Summary Data'!AH66</f>
        <v>0</v>
      </c>
      <c r="G64" s="341">
        <f t="shared" ref="G64:G69" si="37">F64-C64</f>
        <v>0</v>
      </c>
      <c r="H64" s="318" t="e">
        <f t="shared" si="19"/>
        <v>#DIV/0!</v>
      </c>
      <c r="I64" s="328">
        <f>'Summary Data'!AV66</f>
        <v>0</v>
      </c>
      <c r="J64" s="341">
        <f t="shared" si="2"/>
        <v>0</v>
      </c>
      <c r="K64" s="318" t="e">
        <f t="shared" si="3"/>
        <v>#DIV/0!</v>
      </c>
      <c r="L64" s="328">
        <f>'Summary Data'!BJ66</f>
        <v>0</v>
      </c>
      <c r="M64" s="341">
        <f t="shared" ref="M64:M69" si="38">L64-I64</f>
        <v>0</v>
      </c>
      <c r="N64" s="318" t="e">
        <f t="shared" ref="N64:N69" si="39">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2"/>
        <v>0</v>
      </c>
      <c r="AN64" s="318" t="e">
        <f t="shared" si="35"/>
        <v>#DIV/0!</v>
      </c>
      <c r="AP64" s="328">
        <f>'Summary Data'!FR66</f>
        <v>0</v>
      </c>
      <c r="AQ64" s="341">
        <f t="shared" si="20"/>
        <v>0</v>
      </c>
      <c r="AR64" s="318" t="e">
        <f t="shared" si="36"/>
        <v>#DIV/0!</v>
      </c>
      <c r="AS64" s="328">
        <f>'Summary Data'!GF66</f>
        <v>0</v>
      </c>
      <c r="AT64" s="341">
        <f t="shared" ref="AT64:AT69" si="40">AS64-AO64</f>
        <v>0</v>
      </c>
      <c r="AU64" s="318" t="e">
        <f t="shared" ref="AU64:AU69" si="41">AT64/AO64</f>
        <v>#DIV/0!</v>
      </c>
      <c r="AV64" s="328">
        <f>'Summary Data'!GT66</f>
        <v>0</v>
      </c>
    </row>
    <row r="65" spans="1:48" ht="20.25" hidden="1" customHeight="1" outlineLevel="1" x14ac:dyDescent="0.3">
      <c r="A65" t="s">
        <v>67</v>
      </c>
      <c r="B65" s="326" t="e">
        <f>'Summary Data'!#REF!</f>
        <v>#REF!</v>
      </c>
      <c r="C65" s="326" t="str">
        <f>'Summary Data'!T67</f>
        <v>-</v>
      </c>
      <c r="D65" s="330" t="e">
        <f t="shared" si="11"/>
        <v>#VALUE!</v>
      </c>
      <c r="E65" s="318" t="e">
        <f t="shared" si="15"/>
        <v>#VALUE!</v>
      </c>
      <c r="F65" s="328" t="str">
        <f>'Summary Data'!AH67</f>
        <v>-</v>
      </c>
      <c r="G65" s="341" t="e">
        <f t="shared" si="37"/>
        <v>#VALUE!</v>
      </c>
      <c r="H65" s="318" t="e">
        <f t="shared" si="19"/>
        <v>#VALUE!</v>
      </c>
      <c r="I65" s="328" t="str">
        <f>'Summary Data'!AV67</f>
        <v>-</v>
      </c>
      <c r="J65" s="341" t="e">
        <f t="shared" si="2"/>
        <v>#VALUE!</v>
      </c>
      <c r="K65" s="318" t="e">
        <f t="shared" si="3"/>
        <v>#VALUE!</v>
      </c>
      <c r="L65" s="328" t="str">
        <f>'Summary Data'!BJ67</f>
        <v>-</v>
      </c>
      <c r="M65" s="341" t="e">
        <f t="shared" si="38"/>
        <v>#VALUE!</v>
      </c>
      <c r="N65" s="318" t="e">
        <f t="shared" si="39"/>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2"/>
        <v>#VALUE!</v>
      </c>
      <c r="AN65" s="318" t="e">
        <f t="shared" si="35"/>
        <v>#VALUE!</v>
      </c>
      <c r="AP65" s="328" t="str">
        <f>'Summary Data'!FR67</f>
        <v>-</v>
      </c>
      <c r="AQ65" s="341" t="e">
        <f t="shared" si="20"/>
        <v>#VALUE!</v>
      </c>
      <c r="AR65" s="318" t="e">
        <f t="shared" si="36"/>
        <v>#VALUE!</v>
      </c>
      <c r="AS65" s="328" t="str">
        <f>'Summary Data'!GF67</f>
        <v>-</v>
      </c>
      <c r="AT65" s="341" t="e">
        <f t="shared" si="40"/>
        <v>#VALUE!</v>
      </c>
      <c r="AU65" s="318" t="e">
        <f t="shared" si="41"/>
        <v>#VALUE!</v>
      </c>
      <c r="AV65" s="328" t="str">
        <f>'Summary Data'!GT67</f>
        <v>-</v>
      </c>
    </row>
    <row r="66" spans="1:48" ht="20.25" hidden="1" customHeight="1" outlineLevel="1" x14ac:dyDescent="0.3">
      <c r="A66" t="s">
        <v>68</v>
      </c>
      <c r="B66" s="326" t="e">
        <f>'Summary Data'!#REF!</f>
        <v>#REF!</v>
      </c>
      <c r="C66" s="326" t="str">
        <f>'Summary Data'!T68</f>
        <v>-</v>
      </c>
      <c r="D66" s="330" t="e">
        <f t="shared" si="11"/>
        <v>#VALUE!</v>
      </c>
      <c r="E66" s="318" t="e">
        <f t="shared" si="15"/>
        <v>#VALUE!</v>
      </c>
      <c r="F66" s="328" t="str">
        <f>'Summary Data'!AH68</f>
        <v>-</v>
      </c>
      <c r="G66" s="341" t="e">
        <f t="shared" si="37"/>
        <v>#VALUE!</v>
      </c>
      <c r="H66" s="318" t="e">
        <f t="shared" si="19"/>
        <v>#VALUE!</v>
      </c>
      <c r="I66" s="328" t="str">
        <f>'Summary Data'!AV68</f>
        <v>-</v>
      </c>
      <c r="J66" s="341" t="e">
        <f t="shared" si="2"/>
        <v>#VALUE!</v>
      </c>
      <c r="K66" s="318" t="e">
        <f t="shared" si="3"/>
        <v>#VALUE!</v>
      </c>
      <c r="L66" s="328" t="str">
        <f>'Summary Data'!BJ68</f>
        <v>-</v>
      </c>
      <c r="M66" s="341" t="e">
        <f t="shared" si="38"/>
        <v>#VALUE!</v>
      </c>
      <c r="N66" s="318" t="e">
        <f t="shared" si="39"/>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2"/>
        <v>#VALUE!</v>
      </c>
      <c r="AN66" s="318" t="e">
        <f t="shared" si="35"/>
        <v>#VALUE!</v>
      </c>
      <c r="AP66" s="328" t="str">
        <f>'Summary Data'!FR68</f>
        <v>-</v>
      </c>
      <c r="AQ66" s="341" t="e">
        <f t="shared" si="20"/>
        <v>#VALUE!</v>
      </c>
      <c r="AR66" s="318" t="e">
        <f t="shared" si="36"/>
        <v>#VALUE!</v>
      </c>
      <c r="AS66" s="328" t="str">
        <f>'Summary Data'!GF68</f>
        <v>-</v>
      </c>
      <c r="AT66" s="341" t="e">
        <f t="shared" si="40"/>
        <v>#VALUE!</v>
      </c>
      <c r="AU66" s="318" t="e">
        <f t="shared" si="41"/>
        <v>#VALUE!</v>
      </c>
      <c r="AV66" s="328" t="str">
        <f>'Summary Data'!GT68</f>
        <v>-</v>
      </c>
    </row>
    <row r="67" spans="1:48" ht="20.25" hidden="1" customHeight="1" outlineLevel="1" x14ac:dyDescent="0.3">
      <c r="A67" t="s">
        <v>69</v>
      </c>
      <c r="B67" s="326" t="e">
        <f>'Summary Data'!#REF!</f>
        <v>#REF!</v>
      </c>
      <c r="C67" s="326" t="str">
        <f>'Summary Data'!T69</f>
        <v>-</v>
      </c>
      <c r="D67" s="330" t="e">
        <f t="shared" si="11"/>
        <v>#VALUE!</v>
      </c>
      <c r="E67" s="318" t="e">
        <f t="shared" si="15"/>
        <v>#VALUE!</v>
      </c>
      <c r="F67" s="328" t="str">
        <f>'Summary Data'!AH69</f>
        <v>-</v>
      </c>
      <c r="G67" s="341" t="e">
        <f t="shared" si="37"/>
        <v>#VALUE!</v>
      </c>
      <c r="H67" s="318" t="e">
        <f t="shared" si="19"/>
        <v>#VALUE!</v>
      </c>
      <c r="I67" s="328" t="str">
        <f>'Summary Data'!AV69</f>
        <v>-</v>
      </c>
      <c r="J67" s="341" t="e">
        <f t="shared" si="2"/>
        <v>#VALUE!</v>
      </c>
      <c r="K67" s="318" t="e">
        <f t="shared" si="3"/>
        <v>#VALUE!</v>
      </c>
      <c r="L67" s="328" t="str">
        <f>'Summary Data'!BJ69</f>
        <v>-</v>
      </c>
      <c r="M67" s="341" t="e">
        <f t="shared" si="38"/>
        <v>#VALUE!</v>
      </c>
      <c r="N67" s="318" t="e">
        <f t="shared" si="39"/>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2"/>
        <v>#VALUE!</v>
      </c>
      <c r="AN67" s="318" t="e">
        <f t="shared" si="35"/>
        <v>#VALUE!</v>
      </c>
      <c r="AP67" s="328" t="str">
        <f>'Summary Data'!FR69</f>
        <v>-</v>
      </c>
      <c r="AQ67" s="341" t="e">
        <f t="shared" si="20"/>
        <v>#VALUE!</v>
      </c>
      <c r="AR67" s="318" t="e">
        <f t="shared" si="36"/>
        <v>#VALUE!</v>
      </c>
      <c r="AS67" s="328" t="str">
        <f>'Summary Data'!GF69</f>
        <v>-</v>
      </c>
      <c r="AT67" s="341" t="e">
        <f t="shared" si="40"/>
        <v>#VALUE!</v>
      </c>
      <c r="AU67" s="318" t="e">
        <f t="shared" si="41"/>
        <v>#VALUE!</v>
      </c>
      <c r="AV67" s="328" t="str">
        <f>'Summary Data'!GT69</f>
        <v>-</v>
      </c>
    </row>
    <row r="68" spans="1:48" ht="20.25" hidden="1" customHeight="1" outlineLevel="1" x14ac:dyDescent="0.3">
      <c r="A68" t="s">
        <v>70</v>
      </c>
      <c r="B68" s="326" t="e">
        <f>'Summary Data'!#REF!</f>
        <v>#REF!</v>
      </c>
      <c r="C68" s="326" t="str">
        <f>'Summary Data'!T70</f>
        <v>-</v>
      </c>
      <c r="D68" s="330" t="e">
        <f t="shared" si="11"/>
        <v>#VALUE!</v>
      </c>
      <c r="E68" s="318" t="e">
        <f t="shared" si="15"/>
        <v>#VALUE!</v>
      </c>
      <c r="F68" s="328" t="str">
        <f>'Summary Data'!AH70</f>
        <v>-</v>
      </c>
      <c r="G68" s="341" t="e">
        <f t="shared" si="37"/>
        <v>#VALUE!</v>
      </c>
      <c r="H68" s="318" t="e">
        <f t="shared" si="19"/>
        <v>#VALUE!</v>
      </c>
      <c r="I68" s="328" t="str">
        <f>'Summary Data'!AV70</f>
        <v>-</v>
      </c>
      <c r="J68" s="341" t="e">
        <f t="shared" si="2"/>
        <v>#VALUE!</v>
      </c>
      <c r="K68" s="318" t="e">
        <f t="shared" si="3"/>
        <v>#VALUE!</v>
      </c>
      <c r="L68" s="328" t="str">
        <f>'Summary Data'!BJ70</f>
        <v>-</v>
      </c>
      <c r="M68" s="341" t="e">
        <f t="shared" si="38"/>
        <v>#VALUE!</v>
      </c>
      <c r="N68" s="318" t="e">
        <f t="shared" si="39"/>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2"/>
        <v>#VALUE!</v>
      </c>
      <c r="AN68" s="318" t="e">
        <f t="shared" si="35"/>
        <v>#VALUE!</v>
      </c>
      <c r="AP68" s="328" t="str">
        <f>'Summary Data'!FR70</f>
        <v>-</v>
      </c>
      <c r="AQ68" s="341" t="e">
        <f t="shared" ref="AQ68:AQ69" si="42">AP68-AL68</f>
        <v>#VALUE!</v>
      </c>
      <c r="AR68" s="318" t="e">
        <f t="shared" si="36"/>
        <v>#VALUE!</v>
      </c>
      <c r="AS68" s="328" t="str">
        <f>'Summary Data'!GF70</f>
        <v>-</v>
      </c>
      <c r="AT68" s="341" t="e">
        <f t="shared" si="40"/>
        <v>#VALUE!</v>
      </c>
      <c r="AU68" s="318" t="e">
        <f t="shared" si="41"/>
        <v>#VALUE!</v>
      </c>
      <c r="AV68" s="328" t="str">
        <f>'Summary Data'!GT70</f>
        <v>-</v>
      </c>
    </row>
    <row r="69" spans="1:48" ht="20.25" hidden="1" customHeight="1" outlineLevel="1" x14ac:dyDescent="0.3">
      <c r="B69" s="337"/>
      <c r="C69" s="337"/>
      <c r="D69" s="330">
        <f t="shared" si="11"/>
        <v>0</v>
      </c>
      <c r="E69" s="318" t="e">
        <f t="shared" si="15"/>
        <v>#DIV/0!</v>
      </c>
      <c r="F69" s="328" t="str">
        <f>'Summary Data'!AH71</f>
        <v>-</v>
      </c>
      <c r="G69" s="341" t="e">
        <f t="shared" si="37"/>
        <v>#VALUE!</v>
      </c>
      <c r="H69" s="318" t="e">
        <f t="shared" si="19"/>
        <v>#VALUE!</v>
      </c>
      <c r="I69" s="328" t="str">
        <f>'Summary Data'!AV71</f>
        <v>-</v>
      </c>
      <c r="J69" s="341" t="e">
        <f t="shared" si="2"/>
        <v>#VALUE!</v>
      </c>
      <c r="K69" s="318" t="e">
        <f t="shared" si="3"/>
        <v>#VALUE!</v>
      </c>
      <c r="L69" s="328" t="str">
        <f>'Summary Data'!BJ71</f>
        <v>-</v>
      </c>
      <c r="M69" s="341" t="e">
        <f t="shared" si="38"/>
        <v>#VALUE!</v>
      </c>
      <c r="N69" s="318" t="e">
        <f t="shared" si="39"/>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5"/>
        <v>#VALUE!</v>
      </c>
      <c r="AP69" s="328" t="str">
        <f>'Summary Data'!FR71</f>
        <v>-</v>
      </c>
      <c r="AQ69" s="341" t="e">
        <f t="shared" si="42"/>
        <v>#VALUE!</v>
      </c>
      <c r="AR69" s="318" t="e">
        <f t="shared" si="36"/>
        <v>#VALUE!</v>
      </c>
      <c r="AS69" s="328" t="str">
        <f>'Summary Data'!GF71</f>
        <v>-</v>
      </c>
      <c r="AT69" s="341" t="e">
        <f t="shared" si="40"/>
        <v>#VALUE!</v>
      </c>
      <c r="AU69" s="318" t="e">
        <f t="shared" si="41"/>
        <v>#VALUE!</v>
      </c>
      <c r="AV69" s="328" t="str">
        <f>'Summary Data'!GT71</f>
        <v>-</v>
      </c>
    </row>
    <row r="70" spans="1:48" ht="20.25" customHeight="1" collapsed="1" x14ac:dyDescent="0.3"/>
    <row r="71" spans="1:48" ht="20.25" customHeight="1" x14ac:dyDescent="0.3">
      <c r="B71" s="333"/>
      <c r="C71" s="333"/>
      <c r="D71" s="345"/>
      <c r="F71" s="333"/>
      <c r="I71" s="333"/>
      <c r="L71" s="333"/>
      <c r="O71" s="333"/>
      <c r="S71" s="333"/>
      <c r="V71" s="333"/>
      <c r="Z71" s="333"/>
      <c r="AD71" s="333"/>
      <c r="AH71" s="333"/>
      <c r="AL71" s="333"/>
      <c r="AP71" s="333"/>
      <c r="AS71" s="333"/>
      <c r="AV71" s="333"/>
    </row>
    <row r="72" spans="1:48" ht="20.25" customHeight="1" x14ac:dyDescent="0.3">
      <c r="B72" s="338"/>
      <c r="C72" s="338"/>
      <c r="F72" s="338"/>
      <c r="I72" s="338"/>
      <c r="L72" s="338"/>
      <c r="O72" s="338"/>
      <c r="S72" s="338"/>
      <c r="V72" s="338"/>
      <c r="Z72" s="338"/>
      <c r="AD72" s="338"/>
      <c r="AH72" s="338"/>
      <c r="AL72" s="338"/>
      <c r="AP72" s="338"/>
      <c r="AS72" s="338"/>
      <c r="AV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31" hidden="1" customWidth="1" outlineLevel="1"/>
    <col min="2" max="2" width="14" style="231" hidden="1" customWidth="1" outlineLevel="1"/>
    <col min="3" max="3" width="138.28515625" style="232" hidden="1" customWidth="1" outlineLevel="1"/>
    <col min="4" max="256" width="9.140625" style="231" hidden="1" customWidth="1" outlineLevel="1"/>
    <col min="257" max="257" width="9.140625" collapsed="1"/>
  </cols>
  <sheetData>
    <row r="1" spans="1:3" x14ac:dyDescent="0.25">
      <c r="A1" s="231" t="s">
        <v>112</v>
      </c>
      <c r="B1" s="231" t="s">
        <v>109</v>
      </c>
      <c r="C1" s="232" t="s">
        <v>111</v>
      </c>
    </row>
    <row r="2" spans="1:3" ht="30" x14ac:dyDescent="0.25">
      <c r="A2" s="231" t="s">
        <v>108</v>
      </c>
      <c r="B2" s="233" t="s">
        <v>110</v>
      </c>
      <c r="C2" s="232" t="s">
        <v>113</v>
      </c>
    </row>
    <row r="3" spans="1:3" x14ac:dyDescent="0.25">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Reinhardt, Brian</cp:lastModifiedBy>
  <cp:lastPrinted>2023-07-18T16:13:13Z</cp:lastPrinted>
  <dcterms:created xsi:type="dcterms:W3CDTF">2009-03-26T16:04:32Z</dcterms:created>
  <dcterms:modified xsi:type="dcterms:W3CDTF">2023-07-26T16:50:28Z</dcterms:modified>
</cp:coreProperties>
</file>